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-2021\2021\VISACOM-2021\Fase III - Informes\9100 Evaluacion de evidencia\"/>
    </mc:Choice>
  </mc:AlternateContent>
  <xr:revisionPtr revIDLastSave="0" documentId="13_ncr:1_{9AB095DC-A6F3-4B7E-8D5B-E95149A9B507}" xr6:coauthVersionLast="47" xr6:coauthVersionMax="47" xr10:uidLastSave="{00000000-0000-0000-0000-000000000000}"/>
  <bookViews>
    <workbookView xWindow="-120" yWindow="-120" windowWidth="20730" windowHeight="11160" activeTab="1" xr2:uid="{AA31BFAF-0DA9-46E2-B924-B99106C1E26B}"/>
  </bookViews>
  <sheets>
    <sheet name="ESF" sheetId="1" r:id="rId1"/>
    <sheet name="ER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F14" i="1" s="1"/>
  <c r="B36" i="1"/>
  <c r="F36" i="1" s="1"/>
  <c r="B37" i="1"/>
  <c r="F37" i="1" s="1"/>
  <c r="B42" i="1"/>
  <c r="B43" i="1"/>
  <c r="F43" i="1" s="1"/>
  <c r="H27" i="2"/>
  <c r="E27" i="2"/>
  <c r="G27" i="2" s="1"/>
  <c r="C27" i="2"/>
  <c r="H38" i="2"/>
  <c r="H37" i="2"/>
  <c r="H34" i="2"/>
  <c r="H32" i="2"/>
  <c r="H31" i="2"/>
  <c r="H30" i="2"/>
  <c r="H29" i="2"/>
  <c r="H26" i="2"/>
  <c r="H24" i="2"/>
  <c r="H23" i="2"/>
  <c r="H22" i="2"/>
  <c r="H21" i="2"/>
  <c r="H20" i="2"/>
  <c r="H17" i="2"/>
  <c r="H16" i="2"/>
  <c r="H15" i="2"/>
  <c r="H14" i="2"/>
  <c r="H9" i="2"/>
  <c r="H10" i="2"/>
  <c r="H11" i="2"/>
  <c r="H8" i="2"/>
  <c r="G37" i="2"/>
  <c r="G36" i="2"/>
  <c r="G33" i="2"/>
  <c r="G31" i="2"/>
  <c r="G30" i="2"/>
  <c r="G29" i="2"/>
  <c r="G25" i="2"/>
  <c r="G23" i="2"/>
  <c r="G22" i="2"/>
  <c r="G21" i="2"/>
  <c r="G20" i="2"/>
  <c r="G16" i="2"/>
  <c r="G15" i="2"/>
  <c r="G14" i="2"/>
  <c r="G9" i="2"/>
  <c r="G10" i="2"/>
  <c r="G8" i="2"/>
  <c r="E32" i="2"/>
  <c r="G32" i="2" s="1"/>
  <c r="C32" i="2"/>
  <c r="E24" i="2"/>
  <c r="C24" i="2"/>
  <c r="G24" i="2" s="1"/>
  <c r="E17" i="2"/>
  <c r="E26" i="2" s="1"/>
  <c r="E34" i="2" s="1"/>
  <c r="E38" i="2" s="1"/>
  <c r="C17" i="2"/>
  <c r="E11" i="2"/>
  <c r="C11" i="2"/>
  <c r="G11" i="2" s="1"/>
  <c r="D55" i="1"/>
  <c r="F54" i="1"/>
  <c r="B53" i="1"/>
  <c r="F53" i="1" s="1"/>
  <c r="F52" i="1"/>
  <c r="F51" i="1"/>
  <c r="F50" i="1"/>
  <c r="D44" i="1"/>
  <c r="D39" i="1"/>
  <c r="D45" i="1" s="1"/>
  <c r="B38" i="1"/>
  <c r="F38" i="1" s="1"/>
  <c r="B35" i="1"/>
  <c r="F35" i="1" s="1"/>
  <c r="B34" i="1"/>
  <c r="F34" i="1" s="1"/>
  <c r="B26" i="1"/>
  <c r="F26" i="1" s="1"/>
  <c r="D25" i="1"/>
  <c r="D27" i="1" s="1"/>
  <c r="B24" i="1"/>
  <c r="F24" i="1" s="1"/>
  <c r="B23" i="1"/>
  <c r="F23" i="1" s="1"/>
  <c r="B22" i="1"/>
  <c r="F22" i="1" s="1"/>
  <c r="B21" i="1"/>
  <c r="F21" i="1" s="1"/>
  <c r="B20" i="1"/>
  <c r="F20" i="1" s="1"/>
  <c r="B19" i="1"/>
  <c r="D16" i="1"/>
  <c r="B15" i="1"/>
  <c r="F15" i="1" s="1"/>
  <c r="B13" i="1"/>
  <c r="F13" i="1" s="1"/>
  <c r="F12" i="1"/>
  <c r="B10" i="1"/>
  <c r="F10" i="1" s="1"/>
  <c r="B9" i="1"/>
  <c r="F9" i="1" s="1"/>
  <c r="B8" i="1"/>
  <c r="B48" i="1" l="1"/>
  <c r="B49" i="1"/>
  <c r="F49" i="1" s="1"/>
  <c r="B11" i="1"/>
  <c r="F11" i="1" s="1"/>
  <c r="B33" i="1"/>
  <c r="B39" i="1" s="1"/>
  <c r="G17" i="2"/>
  <c r="C26" i="2"/>
  <c r="F33" i="1"/>
  <c r="F39" i="1" s="1"/>
  <c r="B25" i="1"/>
  <c r="B27" i="1" s="1"/>
  <c r="B44" i="1"/>
  <c r="B45" i="1" s="1"/>
  <c r="B16" i="1"/>
  <c r="B29" i="1" s="1"/>
  <c r="F42" i="1"/>
  <c r="F44" i="1" s="1"/>
  <c r="F48" i="1"/>
  <c r="F55" i="1" s="1"/>
  <c r="F8" i="1"/>
  <c r="F16" i="1" s="1"/>
  <c r="F19" i="1"/>
  <c r="F25" i="1" s="1"/>
  <c r="F27" i="1" s="1"/>
  <c r="D29" i="1"/>
  <c r="D57" i="1"/>
  <c r="E55" i="1" s="1"/>
  <c r="B55" i="1" l="1"/>
  <c r="B57" i="1"/>
  <c r="C44" i="1" s="1"/>
  <c r="C34" i="2"/>
  <c r="G26" i="2"/>
  <c r="B59" i="1"/>
  <c r="C16" i="1"/>
  <c r="E44" i="1"/>
  <c r="D59" i="1"/>
  <c r="E16" i="1"/>
  <c r="F57" i="1"/>
  <c r="F45" i="1"/>
  <c r="E27" i="1"/>
  <c r="E39" i="1"/>
  <c r="F29" i="1"/>
  <c r="C27" i="1"/>
  <c r="C39" i="1" l="1"/>
  <c r="C55" i="1"/>
  <c r="C38" i="2"/>
  <c r="G38" i="2" s="1"/>
  <c r="G34" i="2"/>
  <c r="E57" i="1"/>
  <c r="F59" i="1"/>
  <c r="C57" i="1" l="1"/>
</calcChain>
</file>

<file path=xl/sharedStrings.xml><?xml version="1.0" encoding="utf-8"?>
<sst xmlns="http://schemas.openxmlformats.org/spreadsheetml/2006/main" count="139" uniqueCount="104">
  <si>
    <t>VISACOM S.A.</t>
  </si>
  <si>
    <t>AL 31  DE DICIEMBRE 2021</t>
  </si>
  <si>
    <t>(us$ dolares )</t>
  </si>
  <si>
    <t>ACTIVO</t>
  </si>
  <si>
    <t>Diciembre-2021</t>
  </si>
  <si>
    <t>%</t>
  </si>
  <si>
    <t>Diciembre-2020</t>
  </si>
  <si>
    <t>Variacion</t>
  </si>
  <si>
    <t>ACTIVO CORRIENTE</t>
  </si>
  <si>
    <t xml:space="preserve">   CAJA Y BANCOS</t>
  </si>
  <si>
    <t xml:space="preserve">   CUENTAS POR COBRAR CLIENTES</t>
  </si>
  <si>
    <t xml:space="preserve">   OTRAS CUENTAS X COBRAR </t>
  </si>
  <si>
    <t xml:space="preserve">   INVENTARIOS MOBILIARIO EVENTOS</t>
  </si>
  <si>
    <t xml:space="preserve">   EVENTOS EN CURSO</t>
  </si>
  <si>
    <t xml:space="preserve">   CREDITO TRIBUT. A/F EMPRESA(IVA)</t>
  </si>
  <si>
    <t xml:space="preserve">   CREDITO TRIBUT. A/F EMPRESA(I,RENTA.)</t>
  </si>
  <si>
    <t xml:space="preserve">   OTROS GASTOS ANTICIPADOS-SEGUROS</t>
  </si>
  <si>
    <t>TOTAL ACTIVO CORRIENTE</t>
  </si>
  <si>
    <t xml:space="preserve"> </t>
  </si>
  <si>
    <t>PROPIEDADES Y EQUIPOS</t>
  </si>
  <si>
    <t xml:space="preserve">   INSTALACIONES</t>
  </si>
  <si>
    <t xml:space="preserve">   MUEBLES Y ENSERES</t>
  </si>
  <si>
    <t xml:space="preserve">   EQUIPOS DE PROYECCION</t>
  </si>
  <si>
    <t xml:space="preserve">   EQUIPOS DE COMPUTACION Y SOFTWARE</t>
  </si>
  <si>
    <t xml:space="preserve">   VEHICULOS</t>
  </si>
  <si>
    <t xml:space="preserve">   OTROS ACTIVOS</t>
  </si>
  <si>
    <t xml:space="preserve">   (-)DEPRECIACION ACUMULADA</t>
  </si>
  <si>
    <t>TOTAL PROPIEDADES Y EQUIPOS</t>
  </si>
  <si>
    <t>TOTAL DEL ACTIVO</t>
  </si>
  <si>
    <t>PASIVO</t>
  </si>
  <si>
    <t>PASIVO CORRIENTE</t>
  </si>
  <si>
    <t xml:space="preserve">   PROVEEDORES LOCALES</t>
  </si>
  <si>
    <t xml:space="preserve">   OBLIGACIONES BANCARIAS T/C</t>
  </si>
  <si>
    <t xml:space="preserve">   PRESTAMOS DE ACCIONIST CP.</t>
  </si>
  <si>
    <t xml:space="preserve">   OBLIGACIONES FISCALES</t>
  </si>
  <si>
    <t xml:space="preserve">   NOMINAS Y BENEFICIOS DEL PERSONAL,IESS</t>
  </si>
  <si>
    <t xml:space="preserve">   15% PARTICIPACION DE TRABAJADORES</t>
  </si>
  <si>
    <t>TOTAL PASIVO CORRIENTE</t>
  </si>
  <si>
    <t>PASIVO LARGO PLAZO</t>
  </si>
  <si>
    <t xml:space="preserve">   PRESTAMOS DE ACCIONIST.Y RELACIONADOS</t>
  </si>
  <si>
    <t xml:space="preserve">   PROVISIONES DE JUBILACION PAT. Y DESAHUCIO</t>
  </si>
  <si>
    <t>TOTAL PASIVO L.P.</t>
  </si>
  <si>
    <t>TOTAL PASIVO</t>
  </si>
  <si>
    <t>PATRIMONIO</t>
  </si>
  <si>
    <t xml:space="preserve">    CAPITAL SUSCRITO</t>
  </si>
  <si>
    <t xml:space="preserve">     RESERVA LEGAL</t>
  </si>
  <si>
    <t xml:space="preserve">     RESERVA FACULTATIVA</t>
  </si>
  <si>
    <t xml:space="preserve">     RESULTADOS ACUMULADOS</t>
  </si>
  <si>
    <t xml:space="preserve">     SUPERAVIT POR REAVALUO</t>
  </si>
  <si>
    <t xml:space="preserve">    (-) PERDIDAS ACUMULADAS</t>
  </si>
  <si>
    <t xml:space="preserve">    UTILIDAD(PERDIDA) PTE. EJERCICIO</t>
  </si>
  <si>
    <t>TOTAL PATRIMONIO</t>
  </si>
  <si>
    <t>TOTAL DEL PASIVO Y PATRIMONIO</t>
  </si>
  <si>
    <t>REVISION ANALITICA FINAL, ESTADO DE SITUACION FINANCIERA</t>
  </si>
  <si>
    <t>Estado de Resultados Comparativo</t>
  </si>
  <si>
    <t>Desde el 01/01/2021 hasta el 31/12/2021</t>
  </si>
  <si>
    <t>us$ dolares</t>
  </si>
  <si>
    <t>us$</t>
  </si>
  <si>
    <t>4</t>
  </si>
  <si>
    <t>Ingresos</t>
  </si>
  <si>
    <t>Ene-Dic.2021</t>
  </si>
  <si>
    <t>Ene-Dic.2020</t>
  </si>
  <si>
    <t>4.1</t>
  </si>
  <si>
    <t>Ingresos de Actividades Ordinarias</t>
  </si>
  <si>
    <t>4.2</t>
  </si>
  <si>
    <t>Otros Ingresos de Actividades Ordinarias</t>
  </si>
  <si>
    <t>4.3</t>
  </si>
  <si>
    <t>Otros Ingresos Financieros</t>
  </si>
  <si>
    <t>Total ingresos</t>
  </si>
  <si>
    <t>5</t>
  </si>
  <si>
    <t xml:space="preserve">Costos </t>
  </si>
  <si>
    <t>5.1.1</t>
  </si>
  <si>
    <t>Costo de Personal Cuentas</t>
  </si>
  <si>
    <t>5.1.2</t>
  </si>
  <si>
    <t>Costo de Personal Diseño</t>
  </si>
  <si>
    <t>5.1.3</t>
  </si>
  <si>
    <t>Costo de Personal Supervision</t>
  </si>
  <si>
    <t>Total Costos de Personal</t>
  </si>
  <si>
    <t>Costos Directos de Produccion</t>
  </si>
  <si>
    <t>5.1.4</t>
  </si>
  <si>
    <t>Costo de Personal Externo</t>
  </si>
  <si>
    <t>5.1.5</t>
  </si>
  <si>
    <t>Costo de Logistica</t>
  </si>
  <si>
    <t>5.1.6</t>
  </si>
  <si>
    <t>Costo de Diseño</t>
  </si>
  <si>
    <t>5.1.7</t>
  </si>
  <si>
    <t>Costos Directos de Producción</t>
  </si>
  <si>
    <t>Total Costos Directos</t>
  </si>
  <si>
    <t>5.2</t>
  </si>
  <si>
    <t>Gastos</t>
  </si>
  <si>
    <t>5.2.1.1</t>
  </si>
  <si>
    <t>Ventas</t>
  </si>
  <si>
    <t>5.2.1.2</t>
  </si>
  <si>
    <t>Administrativos</t>
  </si>
  <si>
    <t>5.2.1.3</t>
  </si>
  <si>
    <t>Gastos Financieros</t>
  </si>
  <si>
    <t>Total Gastos</t>
  </si>
  <si>
    <t>Utilidad (Perdida) antes de Part.e I.Rta</t>
  </si>
  <si>
    <t>15% Participacion Trabajadores</t>
  </si>
  <si>
    <t>Impuesto a la Renta</t>
  </si>
  <si>
    <t>Utilidad (Perdida) Neta</t>
  </si>
  <si>
    <t>US$</t>
  </si>
  <si>
    <t>Explicacion</t>
  </si>
  <si>
    <t>Margen bruto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</si>
</sst>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0.0"/>
    <numFmt numFmtId="165" formatCode="#,##0\ ;[Black]\(#,##0.00\);\-\ ;"/>
    <numFmt numFmtId="166" formatCode="_ * #,##0_ ;_ * \-#,##0_ ;_ * &quot;-&quot;??_ ;_ @_ "/>
    <numFmt numFmtId="167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theme="1"/>
      <name val="Arial Narrow"/>
      <family val="2"/>
    </font>
    <font>
      <b/>
      <sz val="9"/>
      <name val="Arial"/>
      <family val="2"/>
    </font>
    <font>
      <b/>
      <u/>
      <sz val="10"/>
      <color theme="1"/>
      <name val="Arial Narrow"/>
      <family val="2"/>
    </font>
    <font>
      <b/>
      <u/>
      <sz val="9"/>
      <name val="Arial"/>
      <family val="2"/>
    </font>
    <font>
      <b/>
      <u/>
      <sz val="9"/>
      <color theme="1"/>
      <name val="Arial Narrow"/>
      <family val="2"/>
    </font>
    <font>
      <b/>
      <sz val="10"/>
      <name val="Arial"/>
      <family val="2"/>
    </font>
    <font>
      <b/>
      <sz val="22"/>
      <name val="Broadway"/>
      <family val="5"/>
    </font>
    <font>
      <sz val="11"/>
      <name val="Arial"/>
      <family val="2"/>
    </font>
    <font>
      <b/>
      <sz val="12"/>
      <name val="Century Gothic"/>
      <family val="2"/>
    </font>
    <font>
      <b/>
      <sz val="11"/>
      <name val="Century Gothic"/>
      <family val="2"/>
    </font>
    <font>
      <u/>
      <sz val="11"/>
      <name val="Arial"/>
      <family val="2"/>
    </font>
    <font>
      <sz val="10"/>
      <name val="Century Gothic"/>
      <family val="2"/>
    </font>
    <font>
      <u/>
      <sz val="11"/>
      <name val="Century Gothic"/>
      <family val="2"/>
    </font>
    <font>
      <sz val="11"/>
      <name val="Century Gothic"/>
      <family val="2"/>
    </font>
    <font>
      <sz val="11"/>
      <color indexed="8"/>
      <name val="Ebrima"/>
    </font>
    <font>
      <u/>
      <sz val="11"/>
      <name val="Arial Narrow"/>
      <family val="2"/>
    </font>
    <font>
      <u/>
      <sz val="11"/>
      <color theme="1"/>
      <name val="Calibri"/>
      <family val="2"/>
      <scheme val="minor"/>
    </font>
    <font>
      <i/>
      <sz val="11"/>
      <name val="Century Gothic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4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" fontId="12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4" fontId="3" fillId="0" borderId="0" xfId="0" applyNumberFormat="1" applyFont="1"/>
    <xf numFmtId="164" fontId="5" fillId="0" borderId="0" xfId="0" applyNumberFormat="1" applyFont="1"/>
    <xf numFmtId="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0" borderId="0" xfId="0" applyNumberFormat="1" applyFont="1"/>
    <xf numFmtId="3" fontId="4" fillId="0" borderId="1" xfId="0" applyNumberFormat="1" applyFont="1" applyBorder="1"/>
    <xf numFmtId="3" fontId="13" fillId="0" borderId="0" xfId="0" applyNumberFormat="1" applyFont="1"/>
    <xf numFmtId="3" fontId="3" fillId="0" borderId="0" xfId="0" applyNumberFormat="1" applyFont="1"/>
    <xf numFmtId="3" fontId="13" fillId="0" borderId="2" xfId="0" applyNumberFormat="1" applyFont="1" applyBorder="1"/>
    <xf numFmtId="3" fontId="9" fillId="0" borderId="0" xfId="0" applyNumberFormat="1" applyFont="1"/>
    <xf numFmtId="3" fontId="13" fillId="0" borderId="3" xfId="0" applyNumberFormat="1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applyFont="1"/>
    <xf numFmtId="4" fontId="17" fillId="0" borderId="0" xfId="0" applyNumberFormat="1" applyFont="1"/>
    <xf numFmtId="165" fontId="4" fillId="0" borderId="0" xfId="0" applyNumberFormat="1" applyFont="1"/>
    <xf numFmtId="0" fontId="0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3" fontId="21" fillId="0" borderId="0" xfId="0" applyNumberFormat="1" applyFont="1"/>
    <xf numFmtId="3" fontId="0" fillId="0" borderId="0" xfId="0" applyNumberFormat="1" applyFont="1"/>
    <xf numFmtId="3" fontId="21" fillId="0" borderId="3" xfId="0" applyNumberFormat="1" applyFont="1" applyBorder="1"/>
    <xf numFmtId="3" fontId="22" fillId="0" borderId="0" xfId="0" applyNumberFormat="1" applyFont="1"/>
    <xf numFmtId="3" fontId="15" fillId="0" borderId="0" xfId="0" applyNumberFormat="1" applyFont="1"/>
    <xf numFmtId="3" fontId="22" fillId="0" borderId="2" xfId="0" applyNumberFormat="1" applyFont="1" applyBorder="1"/>
    <xf numFmtId="0" fontId="0" fillId="0" borderId="0" xfId="0" applyFont="1" applyAlignment="1">
      <alignment horizontal="centerContinuous"/>
    </xf>
    <xf numFmtId="166" fontId="0" fillId="0" borderId="0" xfId="1" applyNumberFormat="1" applyFont="1"/>
    <xf numFmtId="167" fontId="0" fillId="0" borderId="0" xfId="2" applyNumberFormat="1" applyFont="1"/>
    <xf numFmtId="49" fontId="23" fillId="0" borderId="0" xfId="0" applyNumberFormat="1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3" fontId="0" fillId="2" borderId="0" xfId="0" applyNumberFormat="1" applyFont="1" applyFill="1"/>
    <xf numFmtId="167" fontId="0" fillId="2" borderId="0" xfId="2" applyNumberFormat="1" applyFont="1" applyFill="1"/>
    <xf numFmtId="167" fontId="25" fillId="0" borderId="0" xfId="2" applyNumberFormat="1" applyFont="1"/>
    <xf numFmtId="3" fontId="26" fillId="0" borderId="0" xfId="0" applyNumberFormat="1" applyFont="1"/>
    <xf numFmtId="0" fontId="21" fillId="0" borderId="0" xfId="0" applyFont="1" applyAlignment="1">
      <alignment horizontal="righ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VISACOM-2021/2021/VISACOM-2021/Fase%20I%20-%20Planeacion%20y%20Riesgos/4900%20Representaciones%20de%20la%20gerencia/Estados%20financieros/VisacomBG%20dic2021al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Anexos"/>
      <sheetName val="ConciliaBcos ok"/>
      <sheetName val="BolivarianoAhorros"/>
      <sheetName val="CxP accionistas ok"/>
      <sheetName val="CarteraClientesDetalle ok"/>
      <sheetName val="CarterProveed  ok"/>
      <sheetName val="Patrimonio"/>
      <sheetName val="Activosok"/>
      <sheetName val="Seguros"/>
      <sheetName val="Otros Anticipos"/>
      <sheetName val="Liq.Importacion"/>
      <sheetName val="ArriendosAnticp"/>
    </sheetNames>
    <sheetDataSet>
      <sheetData sheetId="0"/>
      <sheetData sheetId="1">
        <row r="11">
          <cell r="D11">
            <v>188411.03</v>
          </cell>
        </row>
        <row r="15">
          <cell r="D15">
            <v>27285.05</v>
          </cell>
        </row>
        <row r="36">
          <cell r="D36">
            <v>8367.92</v>
          </cell>
        </row>
        <row r="41">
          <cell r="D41">
            <v>31617.65</v>
          </cell>
        </row>
        <row r="46">
          <cell r="D46">
            <v>81367.58</v>
          </cell>
        </row>
        <row r="53">
          <cell r="D53">
            <v>58726.69</v>
          </cell>
        </row>
        <row r="58">
          <cell r="D58">
            <v>10022.23</v>
          </cell>
        </row>
        <row r="62">
          <cell r="D62">
            <v>3197.25</v>
          </cell>
        </row>
        <row r="63">
          <cell r="D63">
            <v>51143.62</v>
          </cell>
        </row>
        <row r="64">
          <cell r="D64">
            <v>82306.009999999995</v>
          </cell>
        </row>
        <row r="65">
          <cell r="D65">
            <v>41791.839999999997</v>
          </cell>
        </row>
        <row r="66">
          <cell r="D66">
            <v>96428.57</v>
          </cell>
        </row>
        <row r="67">
          <cell r="D67">
            <v>534.76</v>
          </cell>
        </row>
        <row r="68">
          <cell r="D68">
            <v>3865</v>
          </cell>
        </row>
        <row r="70">
          <cell r="D70">
            <v>-188207.6</v>
          </cell>
        </row>
        <row r="77">
          <cell r="D77">
            <v>6042.48</v>
          </cell>
        </row>
        <row r="82">
          <cell r="D82">
            <v>4357.4799999999996</v>
          </cell>
        </row>
        <row r="92">
          <cell r="D92">
            <v>861.78</v>
          </cell>
        </row>
        <row r="100">
          <cell r="C100">
            <v>0</v>
          </cell>
        </row>
        <row r="107">
          <cell r="D107">
            <v>12984.109999999999</v>
          </cell>
        </row>
        <row r="110">
          <cell r="E110">
            <v>75155.539999999994</v>
          </cell>
        </row>
        <row r="114">
          <cell r="E114">
            <v>110455.54</v>
          </cell>
        </row>
        <row r="115">
          <cell r="E115">
            <v>0</v>
          </cell>
        </row>
        <row r="127">
          <cell r="D127">
            <v>47567.78</v>
          </cell>
        </row>
      </sheetData>
      <sheetData sheetId="2"/>
      <sheetData sheetId="3"/>
      <sheetData sheetId="4"/>
      <sheetData sheetId="5"/>
      <sheetData sheetId="6"/>
      <sheetData sheetId="7">
        <row r="60">
          <cell r="C60">
            <v>20000</v>
          </cell>
          <cell r="D60">
            <v>10000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32E6-2868-450F-B4BC-CC7800AABA09}">
  <dimension ref="A1:H67"/>
  <sheetViews>
    <sheetView workbookViewId="0">
      <selection activeCell="D13" sqref="D13"/>
    </sheetView>
  </sheetViews>
  <sheetFormatPr baseColWidth="10" defaultColWidth="9.140625" defaultRowHeight="12.75" x14ac:dyDescent="0.2"/>
  <cols>
    <col min="1" max="1" width="35.7109375" style="4" customWidth="1"/>
    <col min="2" max="2" width="12.5703125" style="2" customWidth="1"/>
    <col min="3" max="3" width="4.5703125" style="3" customWidth="1"/>
    <col min="4" max="4" width="12" style="4" customWidth="1"/>
    <col min="5" max="5" width="4.85546875" style="4" bestFit="1" customWidth="1"/>
    <col min="6" max="6" width="12.7109375" style="4" customWidth="1"/>
    <col min="7" max="255" width="9.140625" style="4"/>
    <col min="256" max="256" width="35.7109375" style="4" customWidth="1"/>
    <col min="257" max="257" width="5.140625" style="4" customWidth="1"/>
    <col min="258" max="258" width="12.5703125" style="4" customWidth="1"/>
    <col min="259" max="259" width="4.5703125" style="4" customWidth="1"/>
    <col min="260" max="260" width="12" style="4" customWidth="1"/>
    <col min="261" max="261" width="4.85546875" style="4" bestFit="1" customWidth="1"/>
    <col min="262" max="262" width="12.7109375" style="4" customWidth="1"/>
    <col min="263" max="511" width="9.140625" style="4"/>
    <col min="512" max="512" width="35.7109375" style="4" customWidth="1"/>
    <col min="513" max="513" width="5.140625" style="4" customWidth="1"/>
    <col min="514" max="514" width="12.5703125" style="4" customWidth="1"/>
    <col min="515" max="515" width="4.5703125" style="4" customWidth="1"/>
    <col min="516" max="516" width="12" style="4" customWidth="1"/>
    <col min="517" max="517" width="4.85546875" style="4" bestFit="1" customWidth="1"/>
    <col min="518" max="518" width="12.7109375" style="4" customWidth="1"/>
    <col min="519" max="767" width="9.140625" style="4"/>
    <col min="768" max="768" width="35.7109375" style="4" customWidth="1"/>
    <col min="769" max="769" width="5.140625" style="4" customWidth="1"/>
    <col min="770" max="770" width="12.5703125" style="4" customWidth="1"/>
    <col min="771" max="771" width="4.5703125" style="4" customWidth="1"/>
    <col min="772" max="772" width="12" style="4" customWidth="1"/>
    <col min="773" max="773" width="4.85546875" style="4" bestFit="1" customWidth="1"/>
    <col min="774" max="774" width="12.7109375" style="4" customWidth="1"/>
    <col min="775" max="1023" width="9.140625" style="4"/>
    <col min="1024" max="1024" width="35.7109375" style="4" customWidth="1"/>
    <col min="1025" max="1025" width="5.140625" style="4" customWidth="1"/>
    <col min="1026" max="1026" width="12.5703125" style="4" customWidth="1"/>
    <col min="1027" max="1027" width="4.5703125" style="4" customWidth="1"/>
    <col min="1028" max="1028" width="12" style="4" customWidth="1"/>
    <col min="1029" max="1029" width="4.85546875" style="4" bestFit="1" customWidth="1"/>
    <col min="1030" max="1030" width="12.7109375" style="4" customWidth="1"/>
    <col min="1031" max="1279" width="9.140625" style="4"/>
    <col min="1280" max="1280" width="35.7109375" style="4" customWidth="1"/>
    <col min="1281" max="1281" width="5.140625" style="4" customWidth="1"/>
    <col min="1282" max="1282" width="12.5703125" style="4" customWidth="1"/>
    <col min="1283" max="1283" width="4.5703125" style="4" customWidth="1"/>
    <col min="1284" max="1284" width="12" style="4" customWidth="1"/>
    <col min="1285" max="1285" width="4.85546875" style="4" bestFit="1" customWidth="1"/>
    <col min="1286" max="1286" width="12.7109375" style="4" customWidth="1"/>
    <col min="1287" max="1535" width="9.140625" style="4"/>
    <col min="1536" max="1536" width="35.7109375" style="4" customWidth="1"/>
    <col min="1537" max="1537" width="5.140625" style="4" customWidth="1"/>
    <col min="1538" max="1538" width="12.5703125" style="4" customWidth="1"/>
    <col min="1539" max="1539" width="4.5703125" style="4" customWidth="1"/>
    <col min="1540" max="1540" width="12" style="4" customWidth="1"/>
    <col min="1541" max="1541" width="4.85546875" style="4" bestFit="1" customWidth="1"/>
    <col min="1542" max="1542" width="12.7109375" style="4" customWidth="1"/>
    <col min="1543" max="1791" width="9.140625" style="4"/>
    <col min="1792" max="1792" width="35.7109375" style="4" customWidth="1"/>
    <col min="1793" max="1793" width="5.140625" style="4" customWidth="1"/>
    <col min="1794" max="1794" width="12.5703125" style="4" customWidth="1"/>
    <col min="1795" max="1795" width="4.5703125" style="4" customWidth="1"/>
    <col min="1796" max="1796" width="12" style="4" customWidth="1"/>
    <col min="1797" max="1797" width="4.85546875" style="4" bestFit="1" customWidth="1"/>
    <col min="1798" max="1798" width="12.7109375" style="4" customWidth="1"/>
    <col min="1799" max="2047" width="9.140625" style="4"/>
    <col min="2048" max="2048" width="35.7109375" style="4" customWidth="1"/>
    <col min="2049" max="2049" width="5.140625" style="4" customWidth="1"/>
    <col min="2050" max="2050" width="12.5703125" style="4" customWidth="1"/>
    <col min="2051" max="2051" width="4.5703125" style="4" customWidth="1"/>
    <col min="2052" max="2052" width="12" style="4" customWidth="1"/>
    <col min="2053" max="2053" width="4.85546875" style="4" bestFit="1" customWidth="1"/>
    <col min="2054" max="2054" width="12.7109375" style="4" customWidth="1"/>
    <col min="2055" max="2303" width="9.140625" style="4"/>
    <col min="2304" max="2304" width="35.7109375" style="4" customWidth="1"/>
    <col min="2305" max="2305" width="5.140625" style="4" customWidth="1"/>
    <col min="2306" max="2306" width="12.5703125" style="4" customWidth="1"/>
    <col min="2307" max="2307" width="4.5703125" style="4" customWidth="1"/>
    <col min="2308" max="2308" width="12" style="4" customWidth="1"/>
    <col min="2309" max="2309" width="4.85546875" style="4" bestFit="1" customWidth="1"/>
    <col min="2310" max="2310" width="12.7109375" style="4" customWidth="1"/>
    <col min="2311" max="2559" width="9.140625" style="4"/>
    <col min="2560" max="2560" width="35.7109375" style="4" customWidth="1"/>
    <col min="2561" max="2561" width="5.140625" style="4" customWidth="1"/>
    <col min="2562" max="2562" width="12.5703125" style="4" customWidth="1"/>
    <col min="2563" max="2563" width="4.5703125" style="4" customWidth="1"/>
    <col min="2564" max="2564" width="12" style="4" customWidth="1"/>
    <col min="2565" max="2565" width="4.85546875" style="4" bestFit="1" customWidth="1"/>
    <col min="2566" max="2566" width="12.7109375" style="4" customWidth="1"/>
    <col min="2567" max="2815" width="9.140625" style="4"/>
    <col min="2816" max="2816" width="35.7109375" style="4" customWidth="1"/>
    <col min="2817" max="2817" width="5.140625" style="4" customWidth="1"/>
    <col min="2818" max="2818" width="12.5703125" style="4" customWidth="1"/>
    <col min="2819" max="2819" width="4.5703125" style="4" customWidth="1"/>
    <col min="2820" max="2820" width="12" style="4" customWidth="1"/>
    <col min="2821" max="2821" width="4.85546875" style="4" bestFit="1" customWidth="1"/>
    <col min="2822" max="2822" width="12.7109375" style="4" customWidth="1"/>
    <col min="2823" max="3071" width="9.140625" style="4"/>
    <col min="3072" max="3072" width="35.7109375" style="4" customWidth="1"/>
    <col min="3073" max="3073" width="5.140625" style="4" customWidth="1"/>
    <col min="3074" max="3074" width="12.5703125" style="4" customWidth="1"/>
    <col min="3075" max="3075" width="4.5703125" style="4" customWidth="1"/>
    <col min="3076" max="3076" width="12" style="4" customWidth="1"/>
    <col min="3077" max="3077" width="4.85546875" style="4" bestFit="1" customWidth="1"/>
    <col min="3078" max="3078" width="12.7109375" style="4" customWidth="1"/>
    <col min="3079" max="3327" width="9.140625" style="4"/>
    <col min="3328" max="3328" width="35.7109375" style="4" customWidth="1"/>
    <col min="3329" max="3329" width="5.140625" style="4" customWidth="1"/>
    <col min="3330" max="3330" width="12.5703125" style="4" customWidth="1"/>
    <col min="3331" max="3331" width="4.5703125" style="4" customWidth="1"/>
    <col min="3332" max="3332" width="12" style="4" customWidth="1"/>
    <col min="3333" max="3333" width="4.85546875" style="4" bestFit="1" customWidth="1"/>
    <col min="3334" max="3334" width="12.7109375" style="4" customWidth="1"/>
    <col min="3335" max="3583" width="9.140625" style="4"/>
    <col min="3584" max="3584" width="35.7109375" style="4" customWidth="1"/>
    <col min="3585" max="3585" width="5.140625" style="4" customWidth="1"/>
    <col min="3586" max="3586" width="12.5703125" style="4" customWidth="1"/>
    <col min="3587" max="3587" width="4.5703125" style="4" customWidth="1"/>
    <col min="3588" max="3588" width="12" style="4" customWidth="1"/>
    <col min="3589" max="3589" width="4.85546875" style="4" bestFit="1" customWidth="1"/>
    <col min="3590" max="3590" width="12.7109375" style="4" customWidth="1"/>
    <col min="3591" max="3839" width="9.140625" style="4"/>
    <col min="3840" max="3840" width="35.7109375" style="4" customWidth="1"/>
    <col min="3841" max="3841" width="5.140625" style="4" customWidth="1"/>
    <col min="3842" max="3842" width="12.5703125" style="4" customWidth="1"/>
    <col min="3843" max="3843" width="4.5703125" style="4" customWidth="1"/>
    <col min="3844" max="3844" width="12" style="4" customWidth="1"/>
    <col min="3845" max="3845" width="4.85546875" style="4" bestFit="1" customWidth="1"/>
    <col min="3846" max="3846" width="12.7109375" style="4" customWidth="1"/>
    <col min="3847" max="4095" width="9.140625" style="4"/>
    <col min="4096" max="4096" width="35.7109375" style="4" customWidth="1"/>
    <col min="4097" max="4097" width="5.140625" style="4" customWidth="1"/>
    <col min="4098" max="4098" width="12.5703125" style="4" customWidth="1"/>
    <col min="4099" max="4099" width="4.5703125" style="4" customWidth="1"/>
    <col min="4100" max="4100" width="12" style="4" customWidth="1"/>
    <col min="4101" max="4101" width="4.85546875" style="4" bestFit="1" customWidth="1"/>
    <col min="4102" max="4102" width="12.7109375" style="4" customWidth="1"/>
    <col min="4103" max="4351" width="9.140625" style="4"/>
    <col min="4352" max="4352" width="35.7109375" style="4" customWidth="1"/>
    <col min="4353" max="4353" width="5.140625" style="4" customWidth="1"/>
    <col min="4354" max="4354" width="12.5703125" style="4" customWidth="1"/>
    <col min="4355" max="4355" width="4.5703125" style="4" customWidth="1"/>
    <col min="4356" max="4356" width="12" style="4" customWidth="1"/>
    <col min="4357" max="4357" width="4.85546875" style="4" bestFit="1" customWidth="1"/>
    <col min="4358" max="4358" width="12.7109375" style="4" customWidth="1"/>
    <col min="4359" max="4607" width="9.140625" style="4"/>
    <col min="4608" max="4608" width="35.7109375" style="4" customWidth="1"/>
    <col min="4609" max="4609" width="5.140625" style="4" customWidth="1"/>
    <col min="4610" max="4610" width="12.5703125" style="4" customWidth="1"/>
    <col min="4611" max="4611" width="4.5703125" style="4" customWidth="1"/>
    <col min="4612" max="4612" width="12" style="4" customWidth="1"/>
    <col min="4613" max="4613" width="4.85546875" style="4" bestFit="1" customWidth="1"/>
    <col min="4614" max="4614" width="12.7109375" style="4" customWidth="1"/>
    <col min="4615" max="4863" width="9.140625" style="4"/>
    <col min="4864" max="4864" width="35.7109375" style="4" customWidth="1"/>
    <col min="4865" max="4865" width="5.140625" style="4" customWidth="1"/>
    <col min="4866" max="4866" width="12.5703125" style="4" customWidth="1"/>
    <col min="4867" max="4867" width="4.5703125" style="4" customWidth="1"/>
    <col min="4868" max="4868" width="12" style="4" customWidth="1"/>
    <col min="4869" max="4869" width="4.85546875" style="4" bestFit="1" customWidth="1"/>
    <col min="4870" max="4870" width="12.7109375" style="4" customWidth="1"/>
    <col min="4871" max="5119" width="9.140625" style="4"/>
    <col min="5120" max="5120" width="35.7109375" style="4" customWidth="1"/>
    <col min="5121" max="5121" width="5.140625" style="4" customWidth="1"/>
    <col min="5122" max="5122" width="12.5703125" style="4" customWidth="1"/>
    <col min="5123" max="5123" width="4.5703125" style="4" customWidth="1"/>
    <col min="5124" max="5124" width="12" style="4" customWidth="1"/>
    <col min="5125" max="5125" width="4.85546875" style="4" bestFit="1" customWidth="1"/>
    <col min="5126" max="5126" width="12.7109375" style="4" customWidth="1"/>
    <col min="5127" max="5375" width="9.140625" style="4"/>
    <col min="5376" max="5376" width="35.7109375" style="4" customWidth="1"/>
    <col min="5377" max="5377" width="5.140625" style="4" customWidth="1"/>
    <col min="5378" max="5378" width="12.5703125" style="4" customWidth="1"/>
    <col min="5379" max="5379" width="4.5703125" style="4" customWidth="1"/>
    <col min="5380" max="5380" width="12" style="4" customWidth="1"/>
    <col min="5381" max="5381" width="4.85546875" style="4" bestFit="1" customWidth="1"/>
    <col min="5382" max="5382" width="12.7109375" style="4" customWidth="1"/>
    <col min="5383" max="5631" width="9.140625" style="4"/>
    <col min="5632" max="5632" width="35.7109375" style="4" customWidth="1"/>
    <col min="5633" max="5633" width="5.140625" style="4" customWidth="1"/>
    <col min="5634" max="5634" width="12.5703125" style="4" customWidth="1"/>
    <col min="5635" max="5635" width="4.5703125" style="4" customWidth="1"/>
    <col min="5636" max="5636" width="12" style="4" customWidth="1"/>
    <col min="5637" max="5637" width="4.85546875" style="4" bestFit="1" customWidth="1"/>
    <col min="5638" max="5638" width="12.7109375" style="4" customWidth="1"/>
    <col min="5639" max="5887" width="9.140625" style="4"/>
    <col min="5888" max="5888" width="35.7109375" style="4" customWidth="1"/>
    <col min="5889" max="5889" width="5.140625" style="4" customWidth="1"/>
    <col min="5890" max="5890" width="12.5703125" style="4" customWidth="1"/>
    <col min="5891" max="5891" width="4.5703125" style="4" customWidth="1"/>
    <col min="5892" max="5892" width="12" style="4" customWidth="1"/>
    <col min="5893" max="5893" width="4.85546875" style="4" bestFit="1" customWidth="1"/>
    <col min="5894" max="5894" width="12.7109375" style="4" customWidth="1"/>
    <col min="5895" max="6143" width="9.140625" style="4"/>
    <col min="6144" max="6144" width="35.7109375" style="4" customWidth="1"/>
    <col min="6145" max="6145" width="5.140625" style="4" customWidth="1"/>
    <col min="6146" max="6146" width="12.5703125" style="4" customWidth="1"/>
    <col min="6147" max="6147" width="4.5703125" style="4" customWidth="1"/>
    <col min="6148" max="6148" width="12" style="4" customWidth="1"/>
    <col min="6149" max="6149" width="4.85546875" style="4" bestFit="1" customWidth="1"/>
    <col min="6150" max="6150" width="12.7109375" style="4" customWidth="1"/>
    <col min="6151" max="6399" width="9.140625" style="4"/>
    <col min="6400" max="6400" width="35.7109375" style="4" customWidth="1"/>
    <col min="6401" max="6401" width="5.140625" style="4" customWidth="1"/>
    <col min="6402" max="6402" width="12.5703125" style="4" customWidth="1"/>
    <col min="6403" max="6403" width="4.5703125" style="4" customWidth="1"/>
    <col min="6404" max="6404" width="12" style="4" customWidth="1"/>
    <col min="6405" max="6405" width="4.85546875" style="4" bestFit="1" customWidth="1"/>
    <col min="6406" max="6406" width="12.7109375" style="4" customWidth="1"/>
    <col min="6407" max="6655" width="9.140625" style="4"/>
    <col min="6656" max="6656" width="35.7109375" style="4" customWidth="1"/>
    <col min="6657" max="6657" width="5.140625" style="4" customWidth="1"/>
    <col min="6658" max="6658" width="12.5703125" style="4" customWidth="1"/>
    <col min="6659" max="6659" width="4.5703125" style="4" customWidth="1"/>
    <col min="6660" max="6660" width="12" style="4" customWidth="1"/>
    <col min="6661" max="6661" width="4.85546875" style="4" bestFit="1" customWidth="1"/>
    <col min="6662" max="6662" width="12.7109375" style="4" customWidth="1"/>
    <col min="6663" max="6911" width="9.140625" style="4"/>
    <col min="6912" max="6912" width="35.7109375" style="4" customWidth="1"/>
    <col min="6913" max="6913" width="5.140625" style="4" customWidth="1"/>
    <col min="6914" max="6914" width="12.5703125" style="4" customWidth="1"/>
    <col min="6915" max="6915" width="4.5703125" style="4" customWidth="1"/>
    <col min="6916" max="6916" width="12" style="4" customWidth="1"/>
    <col min="6917" max="6917" width="4.85546875" style="4" bestFit="1" customWidth="1"/>
    <col min="6918" max="6918" width="12.7109375" style="4" customWidth="1"/>
    <col min="6919" max="7167" width="9.140625" style="4"/>
    <col min="7168" max="7168" width="35.7109375" style="4" customWidth="1"/>
    <col min="7169" max="7169" width="5.140625" style="4" customWidth="1"/>
    <col min="7170" max="7170" width="12.5703125" style="4" customWidth="1"/>
    <col min="7171" max="7171" width="4.5703125" style="4" customWidth="1"/>
    <col min="7172" max="7172" width="12" style="4" customWidth="1"/>
    <col min="7173" max="7173" width="4.85546875" style="4" bestFit="1" customWidth="1"/>
    <col min="7174" max="7174" width="12.7109375" style="4" customWidth="1"/>
    <col min="7175" max="7423" width="9.140625" style="4"/>
    <col min="7424" max="7424" width="35.7109375" style="4" customWidth="1"/>
    <col min="7425" max="7425" width="5.140625" style="4" customWidth="1"/>
    <col min="7426" max="7426" width="12.5703125" style="4" customWidth="1"/>
    <col min="7427" max="7427" width="4.5703125" style="4" customWidth="1"/>
    <col min="7428" max="7428" width="12" style="4" customWidth="1"/>
    <col min="7429" max="7429" width="4.85546875" style="4" bestFit="1" customWidth="1"/>
    <col min="7430" max="7430" width="12.7109375" style="4" customWidth="1"/>
    <col min="7431" max="7679" width="9.140625" style="4"/>
    <col min="7680" max="7680" width="35.7109375" style="4" customWidth="1"/>
    <col min="7681" max="7681" width="5.140625" style="4" customWidth="1"/>
    <col min="7682" max="7682" width="12.5703125" style="4" customWidth="1"/>
    <col min="7683" max="7683" width="4.5703125" style="4" customWidth="1"/>
    <col min="7684" max="7684" width="12" style="4" customWidth="1"/>
    <col min="7685" max="7685" width="4.85546875" style="4" bestFit="1" customWidth="1"/>
    <col min="7686" max="7686" width="12.7109375" style="4" customWidth="1"/>
    <col min="7687" max="7935" width="9.140625" style="4"/>
    <col min="7936" max="7936" width="35.7109375" style="4" customWidth="1"/>
    <col min="7937" max="7937" width="5.140625" style="4" customWidth="1"/>
    <col min="7938" max="7938" width="12.5703125" style="4" customWidth="1"/>
    <col min="7939" max="7939" width="4.5703125" style="4" customWidth="1"/>
    <col min="7940" max="7940" width="12" style="4" customWidth="1"/>
    <col min="7941" max="7941" width="4.85546875" style="4" bestFit="1" customWidth="1"/>
    <col min="7942" max="7942" width="12.7109375" style="4" customWidth="1"/>
    <col min="7943" max="8191" width="9.140625" style="4"/>
    <col min="8192" max="8192" width="35.7109375" style="4" customWidth="1"/>
    <col min="8193" max="8193" width="5.140625" style="4" customWidth="1"/>
    <col min="8194" max="8194" width="12.5703125" style="4" customWidth="1"/>
    <col min="8195" max="8195" width="4.5703125" style="4" customWidth="1"/>
    <col min="8196" max="8196" width="12" style="4" customWidth="1"/>
    <col min="8197" max="8197" width="4.85546875" style="4" bestFit="1" customWidth="1"/>
    <col min="8198" max="8198" width="12.7109375" style="4" customWidth="1"/>
    <col min="8199" max="8447" width="9.140625" style="4"/>
    <col min="8448" max="8448" width="35.7109375" style="4" customWidth="1"/>
    <col min="8449" max="8449" width="5.140625" style="4" customWidth="1"/>
    <col min="8450" max="8450" width="12.5703125" style="4" customWidth="1"/>
    <col min="8451" max="8451" width="4.5703125" style="4" customWidth="1"/>
    <col min="8452" max="8452" width="12" style="4" customWidth="1"/>
    <col min="8453" max="8453" width="4.85546875" style="4" bestFit="1" customWidth="1"/>
    <col min="8454" max="8454" width="12.7109375" style="4" customWidth="1"/>
    <col min="8455" max="8703" width="9.140625" style="4"/>
    <col min="8704" max="8704" width="35.7109375" style="4" customWidth="1"/>
    <col min="8705" max="8705" width="5.140625" style="4" customWidth="1"/>
    <col min="8706" max="8706" width="12.5703125" style="4" customWidth="1"/>
    <col min="8707" max="8707" width="4.5703125" style="4" customWidth="1"/>
    <col min="8708" max="8708" width="12" style="4" customWidth="1"/>
    <col min="8709" max="8709" width="4.85546875" style="4" bestFit="1" customWidth="1"/>
    <col min="8710" max="8710" width="12.7109375" style="4" customWidth="1"/>
    <col min="8711" max="8959" width="9.140625" style="4"/>
    <col min="8960" max="8960" width="35.7109375" style="4" customWidth="1"/>
    <col min="8961" max="8961" width="5.140625" style="4" customWidth="1"/>
    <col min="8962" max="8962" width="12.5703125" style="4" customWidth="1"/>
    <col min="8963" max="8963" width="4.5703125" style="4" customWidth="1"/>
    <col min="8964" max="8964" width="12" style="4" customWidth="1"/>
    <col min="8965" max="8965" width="4.85546875" style="4" bestFit="1" customWidth="1"/>
    <col min="8966" max="8966" width="12.7109375" style="4" customWidth="1"/>
    <col min="8967" max="9215" width="9.140625" style="4"/>
    <col min="9216" max="9216" width="35.7109375" style="4" customWidth="1"/>
    <col min="9217" max="9217" width="5.140625" style="4" customWidth="1"/>
    <col min="9218" max="9218" width="12.5703125" style="4" customWidth="1"/>
    <col min="9219" max="9219" width="4.5703125" style="4" customWidth="1"/>
    <col min="9220" max="9220" width="12" style="4" customWidth="1"/>
    <col min="9221" max="9221" width="4.85546875" style="4" bestFit="1" customWidth="1"/>
    <col min="9222" max="9222" width="12.7109375" style="4" customWidth="1"/>
    <col min="9223" max="9471" width="9.140625" style="4"/>
    <col min="9472" max="9472" width="35.7109375" style="4" customWidth="1"/>
    <col min="9473" max="9473" width="5.140625" style="4" customWidth="1"/>
    <col min="9474" max="9474" width="12.5703125" style="4" customWidth="1"/>
    <col min="9475" max="9475" width="4.5703125" style="4" customWidth="1"/>
    <col min="9476" max="9476" width="12" style="4" customWidth="1"/>
    <col min="9477" max="9477" width="4.85546875" style="4" bestFit="1" customWidth="1"/>
    <col min="9478" max="9478" width="12.7109375" style="4" customWidth="1"/>
    <col min="9479" max="9727" width="9.140625" style="4"/>
    <col min="9728" max="9728" width="35.7109375" style="4" customWidth="1"/>
    <col min="9729" max="9729" width="5.140625" style="4" customWidth="1"/>
    <col min="9730" max="9730" width="12.5703125" style="4" customWidth="1"/>
    <col min="9731" max="9731" width="4.5703125" style="4" customWidth="1"/>
    <col min="9732" max="9732" width="12" style="4" customWidth="1"/>
    <col min="9733" max="9733" width="4.85546875" style="4" bestFit="1" customWidth="1"/>
    <col min="9734" max="9734" width="12.7109375" style="4" customWidth="1"/>
    <col min="9735" max="9983" width="9.140625" style="4"/>
    <col min="9984" max="9984" width="35.7109375" style="4" customWidth="1"/>
    <col min="9985" max="9985" width="5.140625" style="4" customWidth="1"/>
    <col min="9986" max="9986" width="12.5703125" style="4" customWidth="1"/>
    <col min="9987" max="9987" width="4.5703125" style="4" customWidth="1"/>
    <col min="9988" max="9988" width="12" style="4" customWidth="1"/>
    <col min="9989" max="9989" width="4.85546875" style="4" bestFit="1" customWidth="1"/>
    <col min="9990" max="9990" width="12.7109375" style="4" customWidth="1"/>
    <col min="9991" max="10239" width="9.140625" style="4"/>
    <col min="10240" max="10240" width="35.7109375" style="4" customWidth="1"/>
    <col min="10241" max="10241" width="5.140625" style="4" customWidth="1"/>
    <col min="10242" max="10242" width="12.5703125" style="4" customWidth="1"/>
    <col min="10243" max="10243" width="4.5703125" style="4" customWidth="1"/>
    <col min="10244" max="10244" width="12" style="4" customWidth="1"/>
    <col min="10245" max="10245" width="4.85546875" style="4" bestFit="1" customWidth="1"/>
    <col min="10246" max="10246" width="12.7109375" style="4" customWidth="1"/>
    <col min="10247" max="10495" width="9.140625" style="4"/>
    <col min="10496" max="10496" width="35.7109375" style="4" customWidth="1"/>
    <col min="10497" max="10497" width="5.140625" style="4" customWidth="1"/>
    <col min="10498" max="10498" width="12.5703125" style="4" customWidth="1"/>
    <col min="10499" max="10499" width="4.5703125" style="4" customWidth="1"/>
    <col min="10500" max="10500" width="12" style="4" customWidth="1"/>
    <col min="10501" max="10501" width="4.85546875" style="4" bestFit="1" customWidth="1"/>
    <col min="10502" max="10502" width="12.7109375" style="4" customWidth="1"/>
    <col min="10503" max="10751" width="9.140625" style="4"/>
    <col min="10752" max="10752" width="35.7109375" style="4" customWidth="1"/>
    <col min="10753" max="10753" width="5.140625" style="4" customWidth="1"/>
    <col min="10754" max="10754" width="12.5703125" style="4" customWidth="1"/>
    <col min="10755" max="10755" width="4.5703125" style="4" customWidth="1"/>
    <col min="10756" max="10756" width="12" style="4" customWidth="1"/>
    <col min="10757" max="10757" width="4.85546875" style="4" bestFit="1" customWidth="1"/>
    <col min="10758" max="10758" width="12.7109375" style="4" customWidth="1"/>
    <col min="10759" max="11007" width="9.140625" style="4"/>
    <col min="11008" max="11008" width="35.7109375" style="4" customWidth="1"/>
    <col min="11009" max="11009" width="5.140625" style="4" customWidth="1"/>
    <col min="11010" max="11010" width="12.5703125" style="4" customWidth="1"/>
    <col min="11011" max="11011" width="4.5703125" style="4" customWidth="1"/>
    <col min="11012" max="11012" width="12" style="4" customWidth="1"/>
    <col min="11013" max="11013" width="4.85546875" style="4" bestFit="1" customWidth="1"/>
    <col min="11014" max="11014" width="12.7109375" style="4" customWidth="1"/>
    <col min="11015" max="11263" width="9.140625" style="4"/>
    <col min="11264" max="11264" width="35.7109375" style="4" customWidth="1"/>
    <col min="11265" max="11265" width="5.140625" style="4" customWidth="1"/>
    <col min="11266" max="11266" width="12.5703125" style="4" customWidth="1"/>
    <col min="11267" max="11267" width="4.5703125" style="4" customWidth="1"/>
    <col min="11268" max="11268" width="12" style="4" customWidth="1"/>
    <col min="11269" max="11269" width="4.85546875" style="4" bestFit="1" customWidth="1"/>
    <col min="11270" max="11270" width="12.7109375" style="4" customWidth="1"/>
    <col min="11271" max="11519" width="9.140625" style="4"/>
    <col min="11520" max="11520" width="35.7109375" style="4" customWidth="1"/>
    <col min="11521" max="11521" width="5.140625" style="4" customWidth="1"/>
    <col min="11522" max="11522" width="12.5703125" style="4" customWidth="1"/>
    <col min="11523" max="11523" width="4.5703125" style="4" customWidth="1"/>
    <col min="11524" max="11524" width="12" style="4" customWidth="1"/>
    <col min="11525" max="11525" width="4.85546875" style="4" bestFit="1" customWidth="1"/>
    <col min="11526" max="11526" width="12.7109375" style="4" customWidth="1"/>
    <col min="11527" max="11775" width="9.140625" style="4"/>
    <col min="11776" max="11776" width="35.7109375" style="4" customWidth="1"/>
    <col min="11777" max="11777" width="5.140625" style="4" customWidth="1"/>
    <col min="11778" max="11778" width="12.5703125" style="4" customWidth="1"/>
    <col min="11779" max="11779" width="4.5703125" style="4" customWidth="1"/>
    <col min="11780" max="11780" width="12" style="4" customWidth="1"/>
    <col min="11781" max="11781" width="4.85546875" style="4" bestFit="1" customWidth="1"/>
    <col min="11782" max="11782" width="12.7109375" style="4" customWidth="1"/>
    <col min="11783" max="12031" width="9.140625" style="4"/>
    <col min="12032" max="12032" width="35.7109375" style="4" customWidth="1"/>
    <col min="12033" max="12033" width="5.140625" style="4" customWidth="1"/>
    <col min="12034" max="12034" width="12.5703125" style="4" customWidth="1"/>
    <col min="12035" max="12035" width="4.5703125" style="4" customWidth="1"/>
    <col min="12036" max="12036" width="12" style="4" customWidth="1"/>
    <col min="12037" max="12037" width="4.85546875" style="4" bestFit="1" customWidth="1"/>
    <col min="12038" max="12038" width="12.7109375" style="4" customWidth="1"/>
    <col min="12039" max="12287" width="9.140625" style="4"/>
    <col min="12288" max="12288" width="35.7109375" style="4" customWidth="1"/>
    <col min="12289" max="12289" width="5.140625" style="4" customWidth="1"/>
    <col min="12290" max="12290" width="12.5703125" style="4" customWidth="1"/>
    <col min="12291" max="12291" width="4.5703125" style="4" customWidth="1"/>
    <col min="12292" max="12292" width="12" style="4" customWidth="1"/>
    <col min="12293" max="12293" width="4.85546875" style="4" bestFit="1" customWidth="1"/>
    <col min="12294" max="12294" width="12.7109375" style="4" customWidth="1"/>
    <col min="12295" max="12543" width="9.140625" style="4"/>
    <col min="12544" max="12544" width="35.7109375" style="4" customWidth="1"/>
    <col min="12545" max="12545" width="5.140625" style="4" customWidth="1"/>
    <col min="12546" max="12546" width="12.5703125" style="4" customWidth="1"/>
    <col min="12547" max="12547" width="4.5703125" style="4" customWidth="1"/>
    <col min="12548" max="12548" width="12" style="4" customWidth="1"/>
    <col min="12549" max="12549" width="4.85546875" style="4" bestFit="1" customWidth="1"/>
    <col min="12550" max="12550" width="12.7109375" style="4" customWidth="1"/>
    <col min="12551" max="12799" width="9.140625" style="4"/>
    <col min="12800" max="12800" width="35.7109375" style="4" customWidth="1"/>
    <col min="12801" max="12801" width="5.140625" style="4" customWidth="1"/>
    <col min="12802" max="12802" width="12.5703125" style="4" customWidth="1"/>
    <col min="12803" max="12803" width="4.5703125" style="4" customWidth="1"/>
    <col min="12804" max="12804" width="12" style="4" customWidth="1"/>
    <col min="12805" max="12805" width="4.85546875" style="4" bestFit="1" customWidth="1"/>
    <col min="12806" max="12806" width="12.7109375" style="4" customWidth="1"/>
    <col min="12807" max="13055" width="9.140625" style="4"/>
    <col min="13056" max="13056" width="35.7109375" style="4" customWidth="1"/>
    <col min="13057" max="13057" width="5.140625" style="4" customWidth="1"/>
    <col min="13058" max="13058" width="12.5703125" style="4" customWidth="1"/>
    <col min="13059" max="13059" width="4.5703125" style="4" customWidth="1"/>
    <col min="13060" max="13060" width="12" style="4" customWidth="1"/>
    <col min="13061" max="13061" width="4.85546875" style="4" bestFit="1" customWidth="1"/>
    <col min="13062" max="13062" width="12.7109375" style="4" customWidth="1"/>
    <col min="13063" max="13311" width="9.140625" style="4"/>
    <col min="13312" max="13312" width="35.7109375" style="4" customWidth="1"/>
    <col min="13313" max="13313" width="5.140625" style="4" customWidth="1"/>
    <col min="13314" max="13314" width="12.5703125" style="4" customWidth="1"/>
    <col min="13315" max="13315" width="4.5703125" style="4" customWidth="1"/>
    <col min="13316" max="13316" width="12" style="4" customWidth="1"/>
    <col min="13317" max="13317" width="4.85546875" style="4" bestFit="1" customWidth="1"/>
    <col min="13318" max="13318" width="12.7109375" style="4" customWidth="1"/>
    <col min="13319" max="13567" width="9.140625" style="4"/>
    <col min="13568" max="13568" width="35.7109375" style="4" customWidth="1"/>
    <col min="13569" max="13569" width="5.140625" style="4" customWidth="1"/>
    <col min="13570" max="13570" width="12.5703125" style="4" customWidth="1"/>
    <col min="13571" max="13571" width="4.5703125" style="4" customWidth="1"/>
    <col min="13572" max="13572" width="12" style="4" customWidth="1"/>
    <col min="13573" max="13573" width="4.85546875" style="4" bestFit="1" customWidth="1"/>
    <col min="13574" max="13574" width="12.7109375" style="4" customWidth="1"/>
    <col min="13575" max="13823" width="9.140625" style="4"/>
    <col min="13824" max="13824" width="35.7109375" style="4" customWidth="1"/>
    <col min="13825" max="13825" width="5.140625" style="4" customWidth="1"/>
    <col min="13826" max="13826" width="12.5703125" style="4" customWidth="1"/>
    <col min="13827" max="13827" width="4.5703125" style="4" customWidth="1"/>
    <col min="13828" max="13828" width="12" style="4" customWidth="1"/>
    <col min="13829" max="13829" width="4.85546875" style="4" bestFit="1" customWidth="1"/>
    <col min="13830" max="13830" width="12.7109375" style="4" customWidth="1"/>
    <col min="13831" max="14079" width="9.140625" style="4"/>
    <col min="14080" max="14080" width="35.7109375" style="4" customWidth="1"/>
    <col min="14081" max="14081" width="5.140625" style="4" customWidth="1"/>
    <col min="14082" max="14082" width="12.5703125" style="4" customWidth="1"/>
    <col min="14083" max="14083" width="4.5703125" style="4" customWidth="1"/>
    <col min="14084" max="14084" width="12" style="4" customWidth="1"/>
    <col min="14085" max="14085" width="4.85546875" style="4" bestFit="1" customWidth="1"/>
    <col min="14086" max="14086" width="12.7109375" style="4" customWidth="1"/>
    <col min="14087" max="14335" width="9.140625" style="4"/>
    <col min="14336" max="14336" width="35.7109375" style="4" customWidth="1"/>
    <col min="14337" max="14337" width="5.140625" style="4" customWidth="1"/>
    <col min="14338" max="14338" width="12.5703125" style="4" customWidth="1"/>
    <col min="14339" max="14339" width="4.5703125" style="4" customWidth="1"/>
    <col min="14340" max="14340" width="12" style="4" customWidth="1"/>
    <col min="14341" max="14341" width="4.85546875" style="4" bestFit="1" customWidth="1"/>
    <col min="14342" max="14342" width="12.7109375" style="4" customWidth="1"/>
    <col min="14343" max="14591" width="9.140625" style="4"/>
    <col min="14592" max="14592" width="35.7109375" style="4" customWidth="1"/>
    <col min="14593" max="14593" width="5.140625" style="4" customWidth="1"/>
    <col min="14594" max="14594" width="12.5703125" style="4" customWidth="1"/>
    <col min="14595" max="14595" width="4.5703125" style="4" customWidth="1"/>
    <col min="14596" max="14596" width="12" style="4" customWidth="1"/>
    <col min="14597" max="14597" width="4.85546875" style="4" bestFit="1" customWidth="1"/>
    <col min="14598" max="14598" width="12.7109375" style="4" customWidth="1"/>
    <col min="14599" max="14847" width="9.140625" style="4"/>
    <col min="14848" max="14848" width="35.7109375" style="4" customWidth="1"/>
    <col min="14849" max="14849" width="5.140625" style="4" customWidth="1"/>
    <col min="14850" max="14850" width="12.5703125" style="4" customWidth="1"/>
    <col min="14851" max="14851" width="4.5703125" style="4" customWidth="1"/>
    <col min="14852" max="14852" width="12" style="4" customWidth="1"/>
    <col min="14853" max="14853" width="4.85546875" style="4" bestFit="1" customWidth="1"/>
    <col min="14854" max="14854" width="12.7109375" style="4" customWidth="1"/>
    <col min="14855" max="15103" width="9.140625" style="4"/>
    <col min="15104" max="15104" width="35.7109375" style="4" customWidth="1"/>
    <col min="15105" max="15105" width="5.140625" style="4" customWidth="1"/>
    <col min="15106" max="15106" width="12.5703125" style="4" customWidth="1"/>
    <col min="15107" max="15107" width="4.5703125" style="4" customWidth="1"/>
    <col min="15108" max="15108" width="12" style="4" customWidth="1"/>
    <col min="15109" max="15109" width="4.85546875" style="4" bestFit="1" customWidth="1"/>
    <col min="15110" max="15110" width="12.7109375" style="4" customWidth="1"/>
    <col min="15111" max="15359" width="9.140625" style="4"/>
    <col min="15360" max="15360" width="35.7109375" style="4" customWidth="1"/>
    <col min="15361" max="15361" width="5.140625" style="4" customWidth="1"/>
    <col min="15362" max="15362" width="12.5703125" style="4" customWidth="1"/>
    <col min="15363" max="15363" width="4.5703125" style="4" customWidth="1"/>
    <col min="15364" max="15364" width="12" style="4" customWidth="1"/>
    <col min="15365" max="15365" width="4.85546875" style="4" bestFit="1" customWidth="1"/>
    <col min="15366" max="15366" width="12.7109375" style="4" customWidth="1"/>
    <col min="15367" max="15615" width="9.140625" style="4"/>
    <col min="15616" max="15616" width="35.7109375" style="4" customWidth="1"/>
    <col min="15617" max="15617" width="5.140625" style="4" customWidth="1"/>
    <col min="15618" max="15618" width="12.5703125" style="4" customWidth="1"/>
    <col min="15619" max="15619" width="4.5703125" style="4" customWidth="1"/>
    <col min="15620" max="15620" width="12" style="4" customWidth="1"/>
    <col min="15621" max="15621" width="4.85546875" style="4" bestFit="1" customWidth="1"/>
    <col min="15622" max="15622" width="12.7109375" style="4" customWidth="1"/>
    <col min="15623" max="15871" width="9.140625" style="4"/>
    <col min="15872" max="15872" width="35.7109375" style="4" customWidth="1"/>
    <col min="15873" max="15873" width="5.140625" style="4" customWidth="1"/>
    <col min="15874" max="15874" width="12.5703125" style="4" customWidth="1"/>
    <col min="15875" max="15875" width="4.5703125" style="4" customWidth="1"/>
    <col min="15876" max="15876" width="12" style="4" customWidth="1"/>
    <col min="15877" max="15877" width="4.85546875" style="4" bestFit="1" customWidth="1"/>
    <col min="15878" max="15878" width="12.7109375" style="4" customWidth="1"/>
    <col min="15879" max="16127" width="9.140625" style="4"/>
    <col min="16128" max="16128" width="35.7109375" style="4" customWidth="1"/>
    <col min="16129" max="16129" width="5.140625" style="4" customWidth="1"/>
    <col min="16130" max="16130" width="12.5703125" style="4" customWidth="1"/>
    <col min="16131" max="16131" width="4.5703125" style="4" customWidth="1"/>
    <col min="16132" max="16132" width="12" style="4" customWidth="1"/>
    <col min="16133" max="16133" width="4.85546875" style="4" bestFit="1" customWidth="1"/>
    <col min="16134" max="16134" width="12.7109375" style="4" customWidth="1"/>
    <col min="16135" max="16384" width="9.140625" style="4"/>
  </cols>
  <sheetData>
    <row r="1" spans="1:7" ht="16.5" customHeight="1" x14ac:dyDescent="0.25">
      <c r="A1" s="1" t="s">
        <v>0</v>
      </c>
    </row>
    <row r="2" spans="1:7" ht="16.5" customHeight="1" x14ac:dyDescent="0.25">
      <c r="A2" s="1" t="s">
        <v>53</v>
      </c>
    </row>
    <row r="3" spans="1:7" ht="15.75" customHeight="1" x14ac:dyDescent="0.25">
      <c r="A3" s="1" t="s">
        <v>1</v>
      </c>
    </row>
    <row r="4" spans="1:7" ht="15.75" x14ac:dyDescent="0.25">
      <c r="A4" s="5" t="s">
        <v>2</v>
      </c>
    </row>
    <row r="5" spans="1:7" x14ac:dyDescent="0.2">
      <c r="A5" s="6"/>
      <c r="B5" s="7"/>
      <c r="C5" s="8"/>
    </row>
    <row r="6" spans="1:7" ht="13.5" x14ac:dyDescent="0.25">
      <c r="A6" s="6" t="s">
        <v>3</v>
      </c>
      <c r="B6" s="9" t="s">
        <v>4</v>
      </c>
      <c r="C6" s="10" t="s">
        <v>5</v>
      </c>
      <c r="D6" s="9" t="s">
        <v>6</v>
      </c>
      <c r="E6" s="10" t="s">
        <v>5</v>
      </c>
      <c r="F6" s="11" t="s">
        <v>7</v>
      </c>
    </row>
    <row r="7" spans="1:7" x14ac:dyDescent="0.2">
      <c r="A7" s="6" t="s">
        <v>8</v>
      </c>
      <c r="D7" s="2"/>
      <c r="E7" s="3"/>
      <c r="F7" s="12"/>
    </row>
    <row r="8" spans="1:7" x14ac:dyDescent="0.2">
      <c r="A8" s="4" t="s">
        <v>9</v>
      </c>
      <c r="B8" s="20">
        <f>+[1]Anexos!D11</f>
        <v>188411.03</v>
      </c>
      <c r="C8" s="21"/>
      <c r="D8" s="20">
        <v>320535.65999999997</v>
      </c>
      <c r="E8" s="21"/>
      <c r="F8" s="20">
        <f t="shared" ref="F8:F15" si="0">+B8-D8</f>
        <v>-132124.62999999998</v>
      </c>
    </row>
    <row r="9" spans="1:7" x14ac:dyDescent="0.2">
      <c r="A9" s="4" t="s">
        <v>10</v>
      </c>
      <c r="B9" s="20">
        <f>+[1]Anexos!D15</f>
        <v>27285.05</v>
      </c>
      <c r="C9" s="21"/>
      <c r="D9" s="20">
        <v>93870.03</v>
      </c>
      <c r="E9" s="21"/>
      <c r="F9" s="20">
        <f t="shared" si="0"/>
        <v>-66584.98</v>
      </c>
    </row>
    <row r="10" spans="1:7" x14ac:dyDescent="0.2">
      <c r="A10" s="4" t="s">
        <v>11</v>
      </c>
      <c r="B10" s="20">
        <f>+[1]Anexos!D36</f>
        <v>8367.92</v>
      </c>
      <c r="C10" s="21"/>
      <c r="D10" s="20">
        <v>14163.56</v>
      </c>
      <c r="E10" s="21"/>
      <c r="F10" s="20">
        <f t="shared" si="0"/>
        <v>-5795.6399999999994</v>
      </c>
    </row>
    <row r="11" spans="1:7" x14ac:dyDescent="0.2">
      <c r="A11" s="4" t="s">
        <v>12</v>
      </c>
      <c r="B11" s="20">
        <f>+[1]Anexos!D41</f>
        <v>31617.65</v>
      </c>
      <c r="C11" s="21"/>
      <c r="D11" s="20">
        <v>31617.65</v>
      </c>
      <c r="E11" s="21"/>
      <c r="F11" s="20">
        <f t="shared" si="0"/>
        <v>0</v>
      </c>
    </row>
    <row r="12" spans="1:7" x14ac:dyDescent="0.2">
      <c r="A12" s="4" t="s">
        <v>13</v>
      </c>
      <c r="B12" s="20">
        <v>0</v>
      </c>
      <c r="C12" s="21"/>
      <c r="D12" s="20">
        <v>13000</v>
      </c>
      <c r="E12" s="21"/>
      <c r="F12" s="20">
        <f t="shared" si="0"/>
        <v>-13000</v>
      </c>
    </row>
    <row r="13" spans="1:7" x14ac:dyDescent="0.2">
      <c r="A13" s="4" t="s">
        <v>14</v>
      </c>
      <c r="B13" s="20">
        <f>+[1]Anexos!D46</f>
        <v>81367.58</v>
      </c>
      <c r="C13" s="21"/>
      <c r="D13" s="20">
        <v>123594.07</v>
      </c>
      <c r="E13" s="21"/>
      <c r="F13" s="20">
        <f t="shared" si="0"/>
        <v>-42226.490000000005</v>
      </c>
    </row>
    <row r="14" spans="1:7" x14ac:dyDescent="0.2">
      <c r="A14" s="4" t="s">
        <v>15</v>
      </c>
      <c r="B14" s="20">
        <f>+[1]Anexos!D53</f>
        <v>58726.69</v>
      </c>
      <c r="C14" s="21"/>
      <c r="D14" s="20">
        <v>53155.51</v>
      </c>
      <c r="E14" s="21"/>
      <c r="F14" s="20">
        <f t="shared" si="0"/>
        <v>5571.18</v>
      </c>
    </row>
    <row r="15" spans="1:7" x14ac:dyDescent="0.2">
      <c r="A15" s="4" t="s">
        <v>16</v>
      </c>
      <c r="B15" s="22">
        <f>+[1]Anexos!D58</f>
        <v>10022.23</v>
      </c>
      <c r="C15" s="21"/>
      <c r="D15" s="22">
        <v>9678.16</v>
      </c>
      <c r="E15" s="21"/>
      <c r="F15" s="22">
        <f t="shared" si="0"/>
        <v>344.06999999999971</v>
      </c>
    </row>
    <row r="16" spans="1:7" x14ac:dyDescent="0.2">
      <c r="A16" s="6" t="s">
        <v>17</v>
      </c>
      <c r="B16" s="23">
        <f>SUM(B8:B15)</f>
        <v>405798.14999999997</v>
      </c>
      <c r="C16" s="24">
        <f>+B16/B29*100</f>
        <v>81.672928018007568</v>
      </c>
      <c r="D16" s="23">
        <f>SUM(D8:D15)</f>
        <v>659614.64</v>
      </c>
      <c r="E16" s="24">
        <f>+D16/D29*100</f>
        <v>86.757257594507962</v>
      </c>
      <c r="F16" s="23">
        <f>SUM(F8:F15)</f>
        <v>-253816.49</v>
      </c>
      <c r="G16" s="14" t="s">
        <v>18</v>
      </c>
    </row>
    <row r="17" spans="1:8" x14ac:dyDescent="0.2">
      <c r="B17" s="20" t="s">
        <v>18</v>
      </c>
      <c r="C17" s="21"/>
      <c r="D17" s="20" t="s">
        <v>18</v>
      </c>
      <c r="E17" s="21"/>
      <c r="F17" s="20"/>
    </row>
    <row r="18" spans="1:8" x14ac:dyDescent="0.2">
      <c r="A18" s="6" t="s">
        <v>19</v>
      </c>
      <c r="B18" s="20"/>
      <c r="C18" s="21"/>
      <c r="D18" s="20"/>
      <c r="E18" s="21"/>
      <c r="F18" s="20"/>
    </row>
    <row r="19" spans="1:8" x14ac:dyDescent="0.2">
      <c r="A19" s="4" t="s">
        <v>20</v>
      </c>
      <c r="B19" s="20">
        <f>+[1]Anexos!D62</f>
        <v>3197.25</v>
      </c>
      <c r="C19" s="21"/>
      <c r="D19" s="20">
        <v>3197.25</v>
      </c>
      <c r="E19" s="21"/>
      <c r="F19" s="20">
        <f t="shared" ref="F19:F24" si="1">+B19-D19</f>
        <v>0</v>
      </c>
    </row>
    <row r="20" spans="1:8" x14ac:dyDescent="0.2">
      <c r="A20" s="4" t="s">
        <v>21</v>
      </c>
      <c r="B20" s="20">
        <f>+[1]Anexos!D63</f>
        <v>51143.62</v>
      </c>
      <c r="C20" s="21"/>
      <c r="D20" s="20">
        <v>51143.62</v>
      </c>
      <c r="E20" s="21"/>
      <c r="F20" s="20">
        <f t="shared" si="1"/>
        <v>0</v>
      </c>
    </row>
    <row r="21" spans="1:8" x14ac:dyDescent="0.2">
      <c r="A21" s="4" t="s">
        <v>22</v>
      </c>
      <c r="B21" s="20">
        <f>+[1]Anexos!D65</f>
        <v>41791.839999999997</v>
      </c>
      <c r="C21" s="21"/>
      <c r="D21" s="20">
        <v>36913.800000000003</v>
      </c>
      <c r="E21" s="21"/>
      <c r="F21" s="20">
        <f t="shared" si="1"/>
        <v>4878.0399999999936</v>
      </c>
    </row>
    <row r="22" spans="1:8" x14ac:dyDescent="0.2">
      <c r="A22" s="4" t="s">
        <v>23</v>
      </c>
      <c r="B22" s="20">
        <f>+[1]Anexos!D68+[1]Anexos!D64</f>
        <v>86171.01</v>
      </c>
      <c r="C22" s="21"/>
      <c r="D22" s="20">
        <v>84241.19</v>
      </c>
      <c r="E22" s="21"/>
      <c r="F22" s="20">
        <f t="shared" si="1"/>
        <v>1929.8199999999924</v>
      </c>
      <c r="H22" s="4" t="s">
        <v>18</v>
      </c>
    </row>
    <row r="23" spans="1:8" x14ac:dyDescent="0.2">
      <c r="A23" s="4" t="s">
        <v>24</v>
      </c>
      <c r="B23" s="20">
        <f>+[1]Anexos!D66</f>
        <v>96428.57</v>
      </c>
      <c r="C23" s="21"/>
      <c r="D23" s="20">
        <v>96428.57</v>
      </c>
      <c r="E23" s="21"/>
      <c r="F23" s="20">
        <f t="shared" si="1"/>
        <v>0</v>
      </c>
    </row>
    <row r="24" spans="1:8" x14ac:dyDescent="0.2">
      <c r="A24" s="4" t="s">
        <v>25</v>
      </c>
      <c r="B24" s="22">
        <f>+[1]Anexos!D67</f>
        <v>534.76</v>
      </c>
      <c r="C24" s="21"/>
      <c r="D24" s="22">
        <v>534.76</v>
      </c>
      <c r="E24" s="21"/>
      <c r="F24" s="22">
        <f t="shared" si="1"/>
        <v>0</v>
      </c>
    </row>
    <row r="25" spans="1:8" x14ac:dyDescent="0.2">
      <c r="B25" s="20">
        <f>SUM(B19:B24)</f>
        <v>279267.05</v>
      </c>
      <c r="C25" s="21"/>
      <c r="D25" s="20">
        <f>SUM(D19:D24)</f>
        <v>272459.19000000006</v>
      </c>
      <c r="E25" s="21"/>
      <c r="F25" s="20">
        <f>SUM(F19:F24)</f>
        <v>6807.859999999986</v>
      </c>
    </row>
    <row r="26" spans="1:8" x14ac:dyDescent="0.2">
      <c r="A26" s="4" t="s">
        <v>26</v>
      </c>
      <c r="B26" s="22">
        <f>+[1]Anexos!D70</f>
        <v>-188207.6</v>
      </c>
      <c r="C26" s="21"/>
      <c r="D26" s="22">
        <v>-171774.74</v>
      </c>
      <c r="E26" s="21"/>
      <c r="F26" s="22">
        <f>+B26-D26</f>
        <v>-16432.860000000015</v>
      </c>
    </row>
    <row r="27" spans="1:8" x14ac:dyDescent="0.2">
      <c r="A27" s="6" t="s">
        <v>27</v>
      </c>
      <c r="B27" s="23">
        <f>+B25+B26</f>
        <v>91059.449999999983</v>
      </c>
      <c r="C27" s="24">
        <f>+B27/B29*100</f>
        <v>18.327071981992425</v>
      </c>
      <c r="D27" s="23">
        <f>+D25+D26</f>
        <v>100684.45000000007</v>
      </c>
      <c r="E27" s="24">
        <f>+D27/D29*100</f>
        <v>13.242742405492036</v>
      </c>
      <c r="F27" s="23">
        <f>+F25+F26</f>
        <v>-9625.0000000000291</v>
      </c>
    </row>
    <row r="28" spans="1:8" x14ac:dyDescent="0.2">
      <c r="B28" s="20"/>
      <c r="C28" s="21"/>
      <c r="D28" s="20"/>
      <c r="E28" s="21"/>
      <c r="F28" s="20"/>
    </row>
    <row r="29" spans="1:8" ht="13.5" thickBot="1" x14ac:dyDescent="0.25">
      <c r="A29" s="6" t="s">
        <v>28</v>
      </c>
      <c r="B29" s="25">
        <f>+B16+B27</f>
        <v>496857.59999999998</v>
      </c>
      <c r="C29" s="24">
        <v>100</v>
      </c>
      <c r="D29" s="25">
        <f>+D16+D27</f>
        <v>760299.09000000008</v>
      </c>
      <c r="E29" s="24">
        <v>100</v>
      </c>
      <c r="F29" s="25">
        <f>+F16+F27</f>
        <v>-263441.49</v>
      </c>
    </row>
    <row r="30" spans="1:8" ht="13.5" thickTop="1" x14ac:dyDescent="0.2">
      <c r="B30" s="20" t="s">
        <v>18</v>
      </c>
      <c r="C30" s="21"/>
      <c r="D30" s="20"/>
      <c r="E30" s="21"/>
      <c r="F30" s="20"/>
    </row>
    <row r="31" spans="1:8" x14ac:dyDescent="0.2">
      <c r="A31" s="6" t="s">
        <v>29</v>
      </c>
      <c r="B31" s="20" t="s">
        <v>18</v>
      </c>
      <c r="C31" s="21"/>
      <c r="D31" s="20"/>
      <c r="E31" s="21"/>
      <c r="F31" s="20"/>
    </row>
    <row r="32" spans="1:8" x14ac:dyDescent="0.2">
      <c r="A32" s="6" t="s">
        <v>30</v>
      </c>
      <c r="B32" s="20"/>
      <c r="C32" s="21"/>
      <c r="D32" s="20"/>
      <c r="E32" s="21"/>
      <c r="F32" s="20"/>
    </row>
    <row r="33" spans="1:6" x14ac:dyDescent="0.2">
      <c r="A33" s="4" t="s">
        <v>31</v>
      </c>
      <c r="B33" s="20">
        <f>+[1]Anexos!D77</f>
        <v>6042.48</v>
      </c>
      <c r="C33" s="21"/>
      <c r="D33" s="20">
        <v>16805.46</v>
      </c>
      <c r="E33" s="21"/>
      <c r="F33" s="20">
        <f t="shared" ref="F33:F38" si="2">+B33-D33</f>
        <v>-10762.98</v>
      </c>
    </row>
    <row r="34" spans="1:6" x14ac:dyDescent="0.2">
      <c r="A34" s="4" t="s">
        <v>32</v>
      </c>
      <c r="B34" s="20">
        <f>+[1]Anexos!D82</f>
        <v>4357.4799999999996</v>
      </c>
      <c r="C34" s="21"/>
      <c r="D34" s="20">
        <v>9368.9</v>
      </c>
      <c r="E34" s="21"/>
      <c r="F34" s="20">
        <f t="shared" si="2"/>
        <v>-5011.42</v>
      </c>
    </row>
    <row r="35" spans="1:6" x14ac:dyDescent="0.2">
      <c r="A35" s="4" t="s">
        <v>33</v>
      </c>
      <c r="B35" s="20">
        <f>+[1]Anexos!E110</f>
        <v>75155.539999999994</v>
      </c>
      <c r="C35" s="21"/>
      <c r="D35" s="20">
        <v>124576.64</v>
      </c>
      <c r="E35" s="21"/>
      <c r="F35" s="20">
        <f t="shared" si="2"/>
        <v>-49421.100000000006</v>
      </c>
    </row>
    <row r="36" spans="1:6" x14ac:dyDescent="0.2">
      <c r="A36" s="4" t="s">
        <v>34</v>
      </c>
      <c r="B36" s="20">
        <f>+[1]Anexos!D92</f>
        <v>861.78</v>
      </c>
      <c r="C36" s="21"/>
      <c r="D36" s="20">
        <v>5924.55</v>
      </c>
      <c r="E36" s="21"/>
      <c r="F36" s="20">
        <f t="shared" si="2"/>
        <v>-5062.7700000000004</v>
      </c>
    </row>
    <row r="37" spans="1:6" x14ac:dyDescent="0.2">
      <c r="A37" s="4" t="s">
        <v>35</v>
      </c>
      <c r="B37" s="20">
        <f>+[1]Anexos!D107</f>
        <v>12984.109999999999</v>
      </c>
      <c r="C37" s="26"/>
      <c r="D37" s="20">
        <v>16174.98</v>
      </c>
      <c r="E37" s="26"/>
      <c r="F37" s="20">
        <f t="shared" si="2"/>
        <v>-3190.8700000000008</v>
      </c>
    </row>
    <row r="38" spans="1:6" x14ac:dyDescent="0.2">
      <c r="A38" s="4" t="s">
        <v>36</v>
      </c>
      <c r="B38" s="22">
        <f>+[1]Anexos!C100</f>
        <v>0</v>
      </c>
      <c r="C38" s="21"/>
      <c r="D38" s="22">
        <v>0</v>
      </c>
      <c r="E38" s="21"/>
      <c r="F38" s="22">
        <f t="shared" si="2"/>
        <v>0</v>
      </c>
    </row>
    <row r="39" spans="1:6" x14ac:dyDescent="0.2">
      <c r="A39" s="6" t="s">
        <v>37</v>
      </c>
      <c r="B39" s="23">
        <f>SUM(B33:B38)</f>
        <v>99401.39</v>
      </c>
      <c r="C39" s="24">
        <f>+B39/$B$57*100</f>
        <v>20.006011782852877</v>
      </c>
      <c r="D39" s="23">
        <f>SUM(D33:D38)</f>
        <v>172850.53</v>
      </c>
      <c r="E39" s="24">
        <f>+D39/$D$57*100</f>
        <v>22.73454384905288</v>
      </c>
      <c r="F39" s="23">
        <f>SUM(F33:F38)</f>
        <v>-73449.14</v>
      </c>
    </row>
    <row r="40" spans="1:6" x14ac:dyDescent="0.2">
      <c r="B40" s="20" t="s">
        <v>18</v>
      </c>
      <c r="C40" s="21"/>
      <c r="D40" s="20"/>
      <c r="E40" s="21"/>
      <c r="F40" s="20"/>
    </row>
    <row r="41" spans="1:6" x14ac:dyDescent="0.2">
      <c r="A41" s="6" t="s">
        <v>38</v>
      </c>
      <c r="B41" s="20"/>
      <c r="C41" s="21"/>
      <c r="D41" s="20"/>
      <c r="E41" s="21"/>
      <c r="F41" s="20"/>
    </row>
    <row r="42" spans="1:6" x14ac:dyDescent="0.2">
      <c r="A42" s="4" t="s">
        <v>39</v>
      </c>
      <c r="B42" s="20">
        <f>+[1]Anexos!E114+[1]Anexos!E115</f>
        <v>110455.54</v>
      </c>
      <c r="C42" s="21" t="s">
        <v>18</v>
      </c>
      <c r="D42" s="20">
        <v>124576.65</v>
      </c>
      <c r="E42" s="21" t="s">
        <v>18</v>
      </c>
      <c r="F42" s="20">
        <f>+B42-D42</f>
        <v>-14121.11</v>
      </c>
    </row>
    <row r="43" spans="1:6" x14ac:dyDescent="0.2">
      <c r="A43" s="4" t="s">
        <v>40</v>
      </c>
      <c r="B43" s="22">
        <f>+[1]Anexos!D127</f>
        <v>47567.78</v>
      </c>
      <c r="C43" s="21"/>
      <c r="D43" s="22">
        <v>50252</v>
      </c>
      <c r="E43" s="21"/>
      <c r="F43" s="20">
        <f>+B43-D43</f>
        <v>-2684.2200000000012</v>
      </c>
    </row>
    <row r="44" spans="1:6" x14ac:dyDescent="0.2">
      <c r="A44" s="6" t="s">
        <v>41</v>
      </c>
      <c r="B44" s="23">
        <f>SUM(B42:B43)</f>
        <v>158023.32</v>
      </c>
      <c r="C44" s="24">
        <f>+B44/$B$57*100</f>
        <v>31.804549231007034</v>
      </c>
      <c r="D44" s="23">
        <f>SUM(D42:D43)</f>
        <v>174828.65</v>
      </c>
      <c r="E44" s="24">
        <f>+D44/$D$57*100</f>
        <v>22.994720406675746</v>
      </c>
      <c r="F44" s="23">
        <f>SUM(F42:F43)</f>
        <v>-16805.330000000002</v>
      </c>
    </row>
    <row r="45" spans="1:6" x14ac:dyDescent="0.2">
      <c r="A45" s="6" t="s">
        <v>42</v>
      </c>
      <c r="B45" s="27">
        <f>+B39+B44</f>
        <v>257424.71000000002</v>
      </c>
      <c r="C45" s="21"/>
      <c r="D45" s="27">
        <f>+D39+D44</f>
        <v>347679.18</v>
      </c>
      <c r="E45" s="21"/>
      <c r="F45" s="27">
        <f>+F39+F44</f>
        <v>-90254.47</v>
      </c>
    </row>
    <row r="46" spans="1:6" x14ac:dyDescent="0.2">
      <c r="B46" s="20" t="s">
        <v>18</v>
      </c>
      <c r="C46" s="21"/>
      <c r="D46" s="20"/>
      <c r="E46" s="21"/>
      <c r="F46" s="20"/>
    </row>
    <row r="47" spans="1:6" x14ac:dyDescent="0.2">
      <c r="A47" s="6" t="s">
        <v>43</v>
      </c>
      <c r="B47" s="20" t="s">
        <v>18</v>
      </c>
      <c r="C47" s="21"/>
      <c r="D47" s="20" t="s">
        <v>18</v>
      </c>
      <c r="E47" s="21"/>
      <c r="F47" s="20" t="s">
        <v>18</v>
      </c>
    </row>
    <row r="48" spans="1:6" x14ac:dyDescent="0.2">
      <c r="A48" s="4" t="s">
        <v>44</v>
      </c>
      <c r="B48" s="20">
        <f>+[1]Patrimonio!C60</f>
        <v>20000</v>
      </c>
      <c r="C48" s="21"/>
      <c r="D48" s="20">
        <v>20000</v>
      </c>
      <c r="E48" s="21"/>
      <c r="F48" s="20">
        <f t="shared" ref="F48:F54" si="3">+B48-D48</f>
        <v>0</v>
      </c>
    </row>
    <row r="49" spans="1:6" x14ac:dyDescent="0.2">
      <c r="A49" s="4" t="s">
        <v>45</v>
      </c>
      <c r="B49" s="20">
        <f>+[1]Patrimonio!D60</f>
        <v>10000</v>
      </c>
      <c r="C49" s="21"/>
      <c r="D49" s="20">
        <v>10000</v>
      </c>
      <c r="E49" s="21"/>
      <c r="F49" s="20">
        <f t="shared" si="3"/>
        <v>0</v>
      </c>
    </row>
    <row r="50" spans="1:6" x14ac:dyDescent="0.2">
      <c r="A50" s="4" t="s">
        <v>46</v>
      </c>
      <c r="B50" s="20">
        <v>540000</v>
      </c>
      <c r="C50" s="21"/>
      <c r="D50" s="20">
        <v>540000</v>
      </c>
      <c r="E50" s="21"/>
      <c r="F50" s="20">
        <f t="shared" si="3"/>
        <v>0</v>
      </c>
    </row>
    <row r="51" spans="1:6" x14ac:dyDescent="0.2">
      <c r="A51" s="4" t="s">
        <v>47</v>
      </c>
      <c r="B51" s="20">
        <v>-72365.2</v>
      </c>
      <c r="C51" s="21"/>
      <c r="D51" s="20">
        <v>-72365.2</v>
      </c>
      <c r="E51" s="21"/>
      <c r="F51" s="20">
        <f t="shared" si="3"/>
        <v>0</v>
      </c>
    </row>
    <row r="52" spans="1:6" x14ac:dyDescent="0.2">
      <c r="A52" s="4" t="s">
        <v>48</v>
      </c>
      <c r="B52" s="20">
        <v>38680.53</v>
      </c>
      <c r="C52" s="21"/>
      <c r="D52" s="20">
        <v>38680.53</v>
      </c>
      <c r="E52" s="21"/>
      <c r="F52" s="20">
        <f t="shared" si="3"/>
        <v>0</v>
      </c>
    </row>
    <row r="53" spans="1:6" x14ac:dyDescent="0.2">
      <c r="A53" s="4" t="s">
        <v>49</v>
      </c>
      <c r="B53" s="20">
        <f>-118511.01-5184.41</f>
        <v>-123695.42</v>
      </c>
      <c r="C53" s="21" t="s">
        <v>18</v>
      </c>
      <c r="D53" s="20">
        <v>-118511.01</v>
      </c>
      <c r="E53" s="21" t="s">
        <v>18</v>
      </c>
      <c r="F53" s="20">
        <f t="shared" si="3"/>
        <v>-5184.4100000000035</v>
      </c>
    </row>
    <row r="54" spans="1:6" x14ac:dyDescent="0.2">
      <c r="A54" s="4" t="s">
        <v>50</v>
      </c>
      <c r="B54" s="20">
        <v>-173187.02</v>
      </c>
      <c r="C54" s="21"/>
      <c r="D54" s="20">
        <v>-5184.41</v>
      </c>
      <c r="E54" s="21"/>
      <c r="F54" s="20">
        <f t="shared" si="3"/>
        <v>-168002.61</v>
      </c>
    </row>
    <row r="55" spans="1:6" x14ac:dyDescent="0.2">
      <c r="A55" s="6" t="s">
        <v>51</v>
      </c>
      <c r="B55" s="27">
        <f>SUM(B48:B54)</f>
        <v>239432.88999999998</v>
      </c>
      <c r="C55" s="24">
        <f>+B55/$B$57*100</f>
        <v>48.18943898614009</v>
      </c>
      <c r="D55" s="27">
        <f>SUM(D48:D54)</f>
        <v>412619.91</v>
      </c>
      <c r="E55" s="24">
        <f>+D55/$D$57*100</f>
        <v>54.27073574427137</v>
      </c>
      <c r="F55" s="27">
        <f>SUM(F48:F54)</f>
        <v>-173187.02</v>
      </c>
    </row>
    <row r="56" spans="1:6" x14ac:dyDescent="0.2">
      <c r="B56" s="20"/>
      <c r="C56" s="21" t="s">
        <v>18</v>
      </c>
      <c r="D56" s="20"/>
      <c r="E56" s="21" t="s">
        <v>18</v>
      </c>
      <c r="F56" s="20"/>
    </row>
    <row r="57" spans="1:6" ht="13.5" thickBot="1" x14ac:dyDescent="0.25">
      <c r="A57" s="6" t="s">
        <v>52</v>
      </c>
      <c r="B57" s="25">
        <f>+B45+B55</f>
        <v>496857.59999999998</v>
      </c>
      <c r="C57" s="24">
        <f>SUM(C39:C55)</f>
        <v>100</v>
      </c>
      <c r="D57" s="25">
        <f>+D39+D44+D55</f>
        <v>760299.09</v>
      </c>
      <c r="E57" s="24">
        <f>SUM(E39:E55)</f>
        <v>100</v>
      </c>
      <c r="F57" s="25">
        <f>+F39+F44+F55</f>
        <v>-263441.49</v>
      </c>
    </row>
    <row r="58" spans="1:6" ht="13.5" thickTop="1" x14ac:dyDescent="0.2">
      <c r="B58" s="2" t="s">
        <v>18</v>
      </c>
      <c r="C58" s="15" t="s">
        <v>18</v>
      </c>
      <c r="D58" s="2"/>
      <c r="E58" s="15" t="s">
        <v>18</v>
      </c>
      <c r="F58" s="13"/>
    </row>
    <row r="59" spans="1:6" x14ac:dyDescent="0.2">
      <c r="B59" s="16">
        <f>+B29-B57</f>
        <v>0</v>
      </c>
      <c r="D59" s="16">
        <f>+D29-D57</f>
        <v>0</v>
      </c>
      <c r="E59" s="3"/>
      <c r="F59" s="17">
        <f>+F29-F57</f>
        <v>0</v>
      </c>
    </row>
    <row r="60" spans="1:6" x14ac:dyDescent="0.2">
      <c r="B60" s="13" t="s">
        <v>18</v>
      </c>
      <c r="F60" s="14" t="s">
        <v>18</v>
      </c>
    </row>
    <row r="61" spans="1:6" x14ac:dyDescent="0.2">
      <c r="A61" s="6"/>
      <c r="B61" s="17" t="s">
        <v>18</v>
      </c>
      <c r="D61" s="4" t="s">
        <v>18</v>
      </c>
    </row>
    <row r="62" spans="1:6" x14ac:dyDescent="0.2">
      <c r="A62" s="6"/>
      <c r="B62" s="17" t="s">
        <v>18</v>
      </c>
    </row>
    <row r="63" spans="1:6" x14ac:dyDescent="0.2">
      <c r="A63" s="6"/>
      <c r="B63" s="17"/>
    </row>
    <row r="64" spans="1:6" x14ac:dyDescent="0.2">
      <c r="A64" s="6"/>
      <c r="B64" s="13"/>
    </row>
    <row r="65" spans="1:3" x14ac:dyDescent="0.2">
      <c r="A65" s="6"/>
      <c r="B65" s="13"/>
    </row>
    <row r="67" spans="1:3" x14ac:dyDescent="0.2">
      <c r="B67" s="18"/>
      <c r="C6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B376-0A65-40F0-8087-40554CB6BB58}">
  <dimension ref="A1:J40"/>
  <sheetViews>
    <sheetView tabSelected="1" topLeftCell="A8" workbookViewId="0">
      <selection activeCell="B17" sqref="B17"/>
    </sheetView>
  </sheetViews>
  <sheetFormatPr baseColWidth="10" defaultRowHeight="15" x14ac:dyDescent="0.25"/>
  <cols>
    <col min="1" max="1" width="9.140625" customWidth="1"/>
    <col min="2" max="2" width="43.5703125" customWidth="1"/>
    <col min="3" max="3" width="14.85546875" style="29" customWidth="1"/>
    <col min="4" max="4" width="1.28515625" customWidth="1"/>
    <col min="5" max="5" width="15" customWidth="1"/>
    <col min="6" max="6" width="0.7109375" customWidth="1"/>
    <col min="7" max="7" width="9.42578125" bestFit="1" customWidth="1"/>
    <col min="8" max="8" width="8.140625" bestFit="1" customWidth="1"/>
    <col min="9" max="9" width="1.42578125" customWidth="1"/>
    <col min="10" max="10" width="56.7109375" customWidth="1"/>
    <col min="257" max="257" width="9.140625" customWidth="1"/>
    <col min="258" max="258" width="43.5703125" customWidth="1"/>
    <col min="259" max="259" width="14.85546875" customWidth="1"/>
    <col min="260" max="260" width="3.140625" customWidth="1"/>
    <col min="261" max="261" width="15" customWidth="1"/>
    <col min="513" max="513" width="9.140625" customWidth="1"/>
    <col min="514" max="514" width="43.5703125" customWidth="1"/>
    <col min="515" max="515" width="14.85546875" customWidth="1"/>
    <col min="516" max="516" width="3.140625" customWidth="1"/>
    <col min="517" max="517" width="15" customWidth="1"/>
    <col min="769" max="769" width="9.140625" customWidth="1"/>
    <col min="770" max="770" width="43.5703125" customWidth="1"/>
    <col min="771" max="771" width="14.85546875" customWidth="1"/>
    <col min="772" max="772" width="3.140625" customWidth="1"/>
    <col min="773" max="773" width="15" customWidth="1"/>
    <col min="1025" max="1025" width="9.140625" customWidth="1"/>
    <col min="1026" max="1026" width="43.5703125" customWidth="1"/>
    <col min="1027" max="1027" width="14.85546875" customWidth="1"/>
    <col min="1028" max="1028" width="3.140625" customWidth="1"/>
    <col min="1029" max="1029" width="15" customWidth="1"/>
    <col min="1281" max="1281" width="9.140625" customWidth="1"/>
    <col min="1282" max="1282" width="43.5703125" customWidth="1"/>
    <col min="1283" max="1283" width="14.85546875" customWidth="1"/>
    <col min="1284" max="1284" width="3.140625" customWidth="1"/>
    <col min="1285" max="1285" width="15" customWidth="1"/>
    <col min="1537" max="1537" width="9.140625" customWidth="1"/>
    <col min="1538" max="1538" width="43.5703125" customWidth="1"/>
    <col min="1539" max="1539" width="14.85546875" customWidth="1"/>
    <col min="1540" max="1540" width="3.140625" customWidth="1"/>
    <col min="1541" max="1541" width="15" customWidth="1"/>
    <col min="1793" max="1793" width="9.140625" customWidth="1"/>
    <col min="1794" max="1794" width="43.5703125" customWidth="1"/>
    <col min="1795" max="1795" width="14.85546875" customWidth="1"/>
    <col min="1796" max="1796" width="3.140625" customWidth="1"/>
    <col min="1797" max="1797" width="15" customWidth="1"/>
    <col min="2049" max="2049" width="9.140625" customWidth="1"/>
    <col min="2050" max="2050" width="43.5703125" customWidth="1"/>
    <col min="2051" max="2051" width="14.85546875" customWidth="1"/>
    <col min="2052" max="2052" width="3.140625" customWidth="1"/>
    <col min="2053" max="2053" width="15" customWidth="1"/>
    <col min="2305" max="2305" width="9.140625" customWidth="1"/>
    <col min="2306" max="2306" width="43.5703125" customWidth="1"/>
    <col min="2307" max="2307" width="14.85546875" customWidth="1"/>
    <col min="2308" max="2308" width="3.140625" customWidth="1"/>
    <col min="2309" max="2309" width="15" customWidth="1"/>
    <col min="2561" max="2561" width="9.140625" customWidth="1"/>
    <col min="2562" max="2562" width="43.5703125" customWidth="1"/>
    <col min="2563" max="2563" width="14.85546875" customWidth="1"/>
    <col min="2564" max="2564" width="3.140625" customWidth="1"/>
    <col min="2565" max="2565" width="15" customWidth="1"/>
    <col min="2817" max="2817" width="9.140625" customWidth="1"/>
    <col min="2818" max="2818" width="43.5703125" customWidth="1"/>
    <col min="2819" max="2819" width="14.85546875" customWidth="1"/>
    <col min="2820" max="2820" width="3.140625" customWidth="1"/>
    <col min="2821" max="2821" width="15" customWidth="1"/>
    <col min="3073" max="3073" width="9.140625" customWidth="1"/>
    <col min="3074" max="3074" width="43.5703125" customWidth="1"/>
    <col min="3075" max="3075" width="14.85546875" customWidth="1"/>
    <col min="3076" max="3076" width="3.140625" customWidth="1"/>
    <col min="3077" max="3077" width="15" customWidth="1"/>
    <col min="3329" max="3329" width="9.140625" customWidth="1"/>
    <col min="3330" max="3330" width="43.5703125" customWidth="1"/>
    <col min="3331" max="3331" width="14.85546875" customWidth="1"/>
    <col min="3332" max="3332" width="3.140625" customWidth="1"/>
    <col min="3333" max="3333" width="15" customWidth="1"/>
    <col min="3585" max="3585" width="9.140625" customWidth="1"/>
    <col min="3586" max="3586" width="43.5703125" customWidth="1"/>
    <col min="3587" max="3587" width="14.85546875" customWidth="1"/>
    <col min="3588" max="3588" width="3.140625" customWidth="1"/>
    <col min="3589" max="3589" width="15" customWidth="1"/>
    <col min="3841" max="3841" width="9.140625" customWidth="1"/>
    <col min="3842" max="3842" width="43.5703125" customWidth="1"/>
    <col min="3843" max="3843" width="14.85546875" customWidth="1"/>
    <col min="3844" max="3844" width="3.140625" customWidth="1"/>
    <col min="3845" max="3845" width="15" customWidth="1"/>
    <col min="4097" max="4097" width="9.140625" customWidth="1"/>
    <col min="4098" max="4098" width="43.5703125" customWidth="1"/>
    <col min="4099" max="4099" width="14.85546875" customWidth="1"/>
    <col min="4100" max="4100" width="3.140625" customWidth="1"/>
    <col min="4101" max="4101" width="15" customWidth="1"/>
    <col min="4353" max="4353" width="9.140625" customWidth="1"/>
    <col min="4354" max="4354" width="43.5703125" customWidth="1"/>
    <col min="4355" max="4355" width="14.85546875" customWidth="1"/>
    <col min="4356" max="4356" width="3.140625" customWidth="1"/>
    <col min="4357" max="4357" width="15" customWidth="1"/>
    <col min="4609" max="4609" width="9.140625" customWidth="1"/>
    <col min="4610" max="4610" width="43.5703125" customWidth="1"/>
    <col min="4611" max="4611" width="14.85546875" customWidth="1"/>
    <col min="4612" max="4612" width="3.140625" customWidth="1"/>
    <col min="4613" max="4613" width="15" customWidth="1"/>
    <col min="4865" max="4865" width="9.140625" customWidth="1"/>
    <col min="4866" max="4866" width="43.5703125" customWidth="1"/>
    <col min="4867" max="4867" width="14.85546875" customWidth="1"/>
    <col min="4868" max="4868" width="3.140625" customWidth="1"/>
    <col min="4869" max="4869" width="15" customWidth="1"/>
    <col min="5121" max="5121" width="9.140625" customWidth="1"/>
    <col min="5122" max="5122" width="43.5703125" customWidth="1"/>
    <col min="5123" max="5123" width="14.85546875" customWidth="1"/>
    <col min="5124" max="5124" width="3.140625" customWidth="1"/>
    <col min="5125" max="5125" width="15" customWidth="1"/>
    <col min="5377" max="5377" width="9.140625" customWidth="1"/>
    <col min="5378" max="5378" width="43.5703125" customWidth="1"/>
    <col min="5379" max="5379" width="14.85546875" customWidth="1"/>
    <col min="5380" max="5380" width="3.140625" customWidth="1"/>
    <col min="5381" max="5381" width="15" customWidth="1"/>
    <col min="5633" max="5633" width="9.140625" customWidth="1"/>
    <col min="5634" max="5634" width="43.5703125" customWidth="1"/>
    <col min="5635" max="5635" width="14.85546875" customWidth="1"/>
    <col min="5636" max="5636" width="3.140625" customWidth="1"/>
    <col min="5637" max="5637" width="15" customWidth="1"/>
    <col min="5889" max="5889" width="9.140625" customWidth="1"/>
    <col min="5890" max="5890" width="43.5703125" customWidth="1"/>
    <col min="5891" max="5891" width="14.85546875" customWidth="1"/>
    <col min="5892" max="5892" width="3.140625" customWidth="1"/>
    <col min="5893" max="5893" width="15" customWidth="1"/>
    <col min="6145" max="6145" width="9.140625" customWidth="1"/>
    <col min="6146" max="6146" width="43.5703125" customWidth="1"/>
    <col min="6147" max="6147" width="14.85546875" customWidth="1"/>
    <col min="6148" max="6148" width="3.140625" customWidth="1"/>
    <col min="6149" max="6149" width="15" customWidth="1"/>
    <col min="6401" max="6401" width="9.140625" customWidth="1"/>
    <col min="6402" max="6402" width="43.5703125" customWidth="1"/>
    <col min="6403" max="6403" width="14.85546875" customWidth="1"/>
    <col min="6404" max="6404" width="3.140625" customWidth="1"/>
    <col min="6405" max="6405" width="15" customWidth="1"/>
    <col min="6657" max="6657" width="9.140625" customWidth="1"/>
    <col min="6658" max="6658" width="43.5703125" customWidth="1"/>
    <col min="6659" max="6659" width="14.85546875" customWidth="1"/>
    <col min="6660" max="6660" width="3.140625" customWidth="1"/>
    <col min="6661" max="6661" width="15" customWidth="1"/>
    <col min="6913" max="6913" width="9.140625" customWidth="1"/>
    <col min="6914" max="6914" width="43.5703125" customWidth="1"/>
    <col min="6915" max="6915" width="14.85546875" customWidth="1"/>
    <col min="6916" max="6916" width="3.140625" customWidth="1"/>
    <col min="6917" max="6917" width="15" customWidth="1"/>
    <col min="7169" max="7169" width="9.140625" customWidth="1"/>
    <col min="7170" max="7170" width="43.5703125" customWidth="1"/>
    <col min="7171" max="7171" width="14.85546875" customWidth="1"/>
    <col min="7172" max="7172" width="3.140625" customWidth="1"/>
    <col min="7173" max="7173" width="15" customWidth="1"/>
    <col min="7425" max="7425" width="9.140625" customWidth="1"/>
    <col min="7426" max="7426" width="43.5703125" customWidth="1"/>
    <col min="7427" max="7427" width="14.85546875" customWidth="1"/>
    <col min="7428" max="7428" width="3.140625" customWidth="1"/>
    <col min="7429" max="7429" width="15" customWidth="1"/>
    <col min="7681" max="7681" width="9.140625" customWidth="1"/>
    <col min="7682" max="7682" width="43.5703125" customWidth="1"/>
    <col min="7683" max="7683" width="14.85546875" customWidth="1"/>
    <col min="7684" max="7684" width="3.140625" customWidth="1"/>
    <col min="7685" max="7685" width="15" customWidth="1"/>
    <col min="7937" max="7937" width="9.140625" customWidth="1"/>
    <col min="7938" max="7938" width="43.5703125" customWidth="1"/>
    <col min="7939" max="7939" width="14.85546875" customWidth="1"/>
    <col min="7940" max="7940" width="3.140625" customWidth="1"/>
    <col min="7941" max="7941" width="15" customWidth="1"/>
    <col min="8193" max="8193" width="9.140625" customWidth="1"/>
    <col min="8194" max="8194" width="43.5703125" customWidth="1"/>
    <col min="8195" max="8195" width="14.85546875" customWidth="1"/>
    <col min="8196" max="8196" width="3.140625" customWidth="1"/>
    <col min="8197" max="8197" width="15" customWidth="1"/>
    <col min="8449" max="8449" width="9.140625" customWidth="1"/>
    <col min="8450" max="8450" width="43.5703125" customWidth="1"/>
    <col min="8451" max="8451" width="14.85546875" customWidth="1"/>
    <col min="8452" max="8452" width="3.140625" customWidth="1"/>
    <col min="8453" max="8453" width="15" customWidth="1"/>
    <col min="8705" max="8705" width="9.140625" customWidth="1"/>
    <col min="8706" max="8706" width="43.5703125" customWidth="1"/>
    <col min="8707" max="8707" width="14.85546875" customWidth="1"/>
    <col min="8708" max="8708" width="3.140625" customWidth="1"/>
    <col min="8709" max="8709" width="15" customWidth="1"/>
    <col min="8961" max="8961" width="9.140625" customWidth="1"/>
    <col min="8962" max="8962" width="43.5703125" customWidth="1"/>
    <col min="8963" max="8963" width="14.85546875" customWidth="1"/>
    <col min="8964" max="8964" width="3.140625" customWidth="1"/>
    <col min="8965" max="8965" width="15" customWidth="1"/>
    <col min="9217" max="9217" width="9.140625" customWidth="1"/>
    <col min="9218" max="9218" width="43.5703125" customWidth="1"/>
    <col min="9219" max="9219" width="14.85546875" customWidth="1"/>
    <col min="9220" max="9220" width="3.140625" customWidth="1"/>
    <col min="9221" max="9221" width="15" customWidth="1"/>
    <col min="9473" max="9473" width="9.140625" customWidth="1"/>
    <col min="9474" max="9474" width="43.5703125" customWidth="1"/>
    <col min="9475" max="9475" width="14.85546875" customWidth="1"/>
    <col min="9476" max="9476" width="3.140625" customWidth="1"/>
    <col min="9477" max="9477" width="15" customWidth="1"/>
    <col min="9729" max="9729" width="9.140625" customWidth="1"/>
    <col min="9730" max="9730" width="43.5703125" customWidth="1"/>
    <col min="9731" max="9731" width="14.85546875" customWidth="1"/>
    <col min="9732" max="9732" width="3.140625" customWidth="1"/>
    <col min="9733" max="9733" width="15" customWidth="1"/>
    <col min="9985" max="9985" width="9.140625" customWidth="1"/>
    <col min="9986" max="9986" width="43.5703125" customWidth="1"/>
    <col min="9987" max="9987" width="14.85546875" customWidth="1"/>
    <col min="9988" max="9988" width="3.140625" customWidth="1"/>
    <col min="9989" max="9989" width="15" customWidth="1"/>
    <col min="10241" max="10241" width="9.140625" customWidth="1"/>
    <col min="10242" max="10242" width="43.5703125" customWidth="1"/>
    <col min="10243" max="10243" width="14.85546875" customWidth="1"/>
    <col min="10244" max="10244" width="3.140625" customWidth="1"/>
    <col min="10245" max="10245" width="15" customWidth="1"/>
    <col min="10497" max="10497" width="9.140625" customWidth="1"/>
    <col min="10498" max="10498" width="43.5703125" customWidth="1"/>
    <col min="10499" max="10499" width="14.85546875" customWidth="1"/>
    <col min="10500" max="10500" width="3.140625" customWidth="1"/>
    <col min="10501" max="10501" width="15" customWidth="1"/>
    <col min="10753" max="10753" width="9.140625" customWidth="1"/>
    <col min="10754" max="10754" width="43.5703125" customWidth="1"/>
    <col min="10755" max="10755" width="14.85546875" customWidth="1"/>
    <col min="10756" max="10756" width="3.140625" customWidth="1"/>
    <col min="10757" max="10757" width="15" customWidth="1"/>
    <col min="11009" max="11009" width="9.140625" customWidth="1"/>
    <col min="11010" max="11010" width="43.5703125" customWidth="1"/>
    <col min="11011" max="11011" width="14.85546875" customWidth="1"/>
    <col min="11012" max="11012" width="3.140625" customWidth="1"/>
    <col min="11013" max="11013" width="15" customWidth="1"/>
    <col min="11265" max="11265" width="9.140625" customWidth="1"/>
    <col min="11266" max="11266" width="43.5703125" customWidth="1"/>
    <col min="11267" max="11267" width="14.85546875" customWidth="1"/>
    <col min="11268" max="11268" width="3.140625" customWidth="1"/>
    <col min="11269" max="11269" width="15" customWidth="1"/>
    <col min="11521" max="11521" width="9.140625" customWidth="1"/>
    <col min="11522" max="11522" width="43.5703125" customWidth="1"/>
    <col min="11523" max="11523" width="14.85546875" customWidth="1"/>
    <col min="11524" max="11524" width="3.140625" customWidth="1"/>
    <col min="11525" max="11525" width="15" customWidth="1"/>
    <col min="11777" max="11777" width="9.140625" customWidth="1"/>
    <col min="11778" max="11778" width="43.5703125" customWidth="1"/>
    <col min="11779" max="11779" width="14.85546875" customWidth="1"/>
    <col min="11780" max="11780" width="3.140625" customWidth="1"/>
    <col min="11781" max="11781" width="15" customWidth="1"/>
    <col min="12033" max="12033" width="9.140625" customWidth="1"/>
    <col min="12034" max="12034" width="43.5703125" customWidth="1"/>
    <col min="12035" max="12035" width="14.85546875" customWidth="1"/>
    <col min="12036" max="12036" width="3.140625" customWidth="1"/>
    <col min="12037" max="12037" width="15" customWidth="1"/>
    <col min="12289" max="12289" width="9.140625" customWidth="1"/>
    <col min="12290" max="12290" width="43.5703125" customWidth="1"/>
    <col min="12291" max="12291" width="14.85546875" customWidth="1"/>
    <col min="12292" max="12292" width="3.140625" customWidth="1"/>
    <col min="12293" max="12293" width="15" customWidth="1"/>
    <col min="12545" max="12545" width="9.140625" customWidth="1"/>
    <col min="12546" max="12546" width="43.5703125" customWidth="1"/>
    <col min="12547" max="12547" width="14.85546875" customWidth="1"/>
    <col min="12548" max="12548" width="3.140625" customWidth="1"/>
    <col min="12549" max="12549" width="15" customWidth="1"/>
    <col min="12801" max="12801" width="9.140625" customWidth="1"/>
    <col min="12802" max="12802" width="43.5703125" customWidth="1"/>
    <col min="12803" max="12803" width="14.85546875" customWidth="1"/>
    <col min="12804" max="12804" width="3.140625" customWidth="1"/>
    <col min="12805" max="12805" width="15" customWidth="1"/>
    <col min="13057" max="13057" width="9.140625" customWidth="1"/>
    <col min="13058" max="13058" width="43.5703125" customWidth="1"/>
    <col min="13059" max="13059" width="14.85546875" customWidth="1"/>
    <col min="13060" max="13060" width="3.140625" customWidth="1"/>
    <col min="13061" max="13061" width="15" customWidth="1"/>
    <col min="13313" max="13313" width="9.140625" customWidth="1"/>
    <col min="13314" max="13314" width="43.5703125" customWidth="1"/>
    <col min="13315" max="13315" width="14.85546875" customWidth="1"/>
    <col min="13316" max="13316" width="3.140625" customWidth="1"/>
    <col min="13317" max="13317" width="15" customWidth="1"/>
    <col min="13569" max="13569" width="9.140625" customWidth="1"/>
    <col min="13570" max="13570" width="43.5703125" customWidth="1"/>
    <col min="13571" max="13571" width="14.85546875" customWidth="1"/>
    <col min="13572" max="13572" width="3.140625" customWidth="1"/>
    <col min="13573" max="13573" width="15" customWidth="1"/>
    <col min="13825" max="13825" width="9.140625" customWidth="1"/>
    <col min="13826" max="13826" width="43.5703125" customWidth="1"/>
    <col min="13827" max="13827" width="14.85546875" customWidth="1"/>
    <col min="13828" max="13828" width="3.140625" customWidth="1"/>
    <col min="13829" max="13829" width="15" customWidth="1"/>
    <col min="14081" max="14081" width="9.140625" customWidth="1"/>
    <col min="14082" max="14082" width="43.5703125" customWidth="1"/>
    <col min="14083" max="14083" width="14.85546875" customWidth="1"/>
    <col min="14084" max="14084" width="3.140625" customWidth="1"/>
    <col min="14085" max="14085" width="15" customWidth="1"/>
    <col min="14337" max="14337" width="9.140625" customWidth="1"/>
    <col min="14338" max="14338" width="43.5703125" customWidth="1"/>
    <col min="14339" max="14339" width="14.85546875" customWidth="1"/>
    <col min="14340" max="14340" width="3.140625" customWidth="1"/>
    <col min="14341" max="14341" width="15" customWidth="1"/>
    <col min="14593" max="14593" width="9.140625" customWidth="1"/>
    <col min="14594" max="14594" width="43.5703125" customWidth="1"/>
    <col min="14595" max="14595" width="14.85546875" customWidth="1"/>
    <col min="14596" max="14596" width="3.140625" customWidth="1"/>
    <col min="14597" max="14597" width="15" customWidth="1"/>
    <col min="14849" max="14849" width="9.140625" customWidth="1"/>
    <col min="14850" max="14850" width="43.5703125" customWidth="1"/>
    <col min="14851" max="14851" width="14.85546875" customWidth="1"/>
    <col min="14852" max="14852" width="3.140625" customWidth="1"/>
    <col min="14853" max="14853" width="15" customWidth="1"/>
    <col min="15105" max="15105" width="9.140625" customWidth="1"/>
    <col min="15106" max="15106" width="43.5703125" customWidth="1"/>
    <col min="15107" max="15107" width="14.85546875" customWidth="1"/>
    <col min="15108" max="15108" width="3.140625" customWidth="1"/>
    <col min="15109" max="15109" width="15" customWidth="1"/>
    <col min="15361" max="15361" width="9.140625" customWidth="1"/>
    <col min="15362" max="15362" width="43.5703125" customWidth="1"/>
    <col min="15363" max="15363" width="14.85546875" customWidth="1"/>
    <col min="15364" max="15364" width="3.140625" customWidth="1"/>
    <col min="15365" max="15365" width="15" customWidth="1"/>
    <col min="15617" max="15617" width="9.140625" customWidth="1"/>
    <col min="15618" max="15618" width="43.5703125" customWidth="1"/>
    <col min="15619" max="15619" width="14.85546875" customWidth="1"/>
    <col min="15620" max="15620" width="3.140625" customWidth="1"/>
    <col min="15621" max="15621" width="15" customWidth="1"/>
    <col min="15873" max="15873" width="9.140625" customWidth="1"/>
    <col min="15874" max="15874" width="43.5703125" customWidth="1"/>
    <col min="15875" max="15875" width="14.85546875" customWidth="1"/>
    <col min="15876" max="15876" width="3.140625" customWidth="1"/>
    <col min="15877" max="15877" width="15" customWidth="1"/>
    <col min="16129" max="16129" width="9.140625" customWidth="1"/>
    <col min="16130" max="16130" width="43.5703125" customWidth="1"/>
    <col min="16131" max="16131" width="14.85546875" customWidth="1"/>
    <col min="16132" max="16132" width="3.140625" customWidth="1"/>
    <col min="16133" max="16133" width="15" customWidth="1"/>
  </cols>
  <sheetData>
    <row r="1" spans="1:10" ht="27" x14ac:dyDescent="0.35">
      <c r="A1" s="28" t="s">
        <v>0</v>
      </c>
      <c r="B1" s="28"/>
    </row>
    <row r="2" spans="1:10" ht="15.75" x14ac:dyDescent="0.25">
      <c r="A2" s="30" t="s">
        <v>54</v>
      </c>
      <c r="B2" s="30"/>
    </row>
    <row r="3" spans="1:10" ht="15.75" x14ac:dyDescent="0.25">
      <c r="A3" s="30" t="s">
        <v>55</v>
      </c>
      <c r="B3" s="30"/>
    </row>
    <row r="4" spans="1:10" x14ac:dyDescent="0.25">
      <c r="A4" s="31" t="s">
        <v>56</v>
      </c>
    </row>
    <row r="6" spans="1:10" s="34" customFormat="1" x14ac:dyDescent="0.25">
      <c r="C6" s="35" t="s">
        <v>57</v>
      </c>
      <c r="E6" s="35" t="s">
        <v>57</v>
      </c>
      <c r="G6" s="46" t="s">
        <v>7</v>
      </c>
      <c r="H6" s="46"/>
    </row>
    <row r="7" spans="1:10" s="34" customFormat="1" ht="16.5" x14ac:dyDescent="0.3">
      <c r="A7" s="36" t="s">
        <v>58</v>
      </c>
      <c r="B7" s="37" t="s">
        <v>59</v>
      </c>
      <c r="C7" s="49" t="s">
        <v>60</v>
      </c>
      <c r="D7" s="50"/>
      <c r="E7" s="49" t="s">
        <v>61</v>
      </c>
      <c r="F7" s="50"/>
      <c r="G7" s="51" t="s">
        <v>101</v>
      </c>
      <c r="H7" s="51" t="s">
        <v>5</v>
      </c>
      <c r="J7" s="51" t="s">
        <v>102</v>
      </c>
    </row>
    <row r="8" spans="1:10" s="34" customFormat="1" ht="16.5" x14ac:dyDescent="0.3">
      <c r="A8" s="36" t="s">
        <v>62</v>
      </c>
      <c r="B8" s="38" t="s">
        <v>63</v>
      </c>
      <c r="C8" s="40">
        <v>270012.96999999997</v>
      </c>
      <c r="D8" s="41"/>
      <c r="E8" s="40">
        <v>1252249.21</v>
      </c>
      <c r="G8" s="52">
        <f>+C8-E8</f>
        <v>-982236.24</v>
      </c>
      <c r="H8" s="53">
        <f>+G8/E8</f>
        <v>-0.78437760803219037</v>
      </c>
    </row>
    <row r="9" spans="1:10" s="34" customFormat="1" ht="16.5" x14ac:dyDescent="0.3">
      <c r="A9" s="36" t="s">
        <v>64</v>
      </c>
      <c r="B9" s="38" t="s">
        <v>65</v>
      </c>
      <c r="C9" s="40">
        <v>0</v>
      </c>
      <c r="D9" s="41"/>
      <c r="E9" s="40">
        <v>7431</v>
      </c>
      <c r="G9" s="41">
        <f t="shared" ref="G9:G11" si="0">+C9-E9</f>
        <v>-7431</v>
      </c>
      <c r="H9" s="48">
        <f t="shared" ref="H9:H11" si="1">+G9/E9</f>
        <v>-1</v>
      </c>
    </row>
    <row r="10" spans="1:10" s="34" customFormat="1" ht="16.5" x14ac:dyDescent="0.3">
      <c r="A10" s="36" t="s">
        <v>66</v>
      </c>
      <c r="B10" s="38" t="s">
        <v>67</v>
      </c>
      <c r="C10" s="40">
        <v>495.51</v>
      </c>
      <c r="D10" s="41"/>
      <c r="E10" s="40">
        <v>45.37</v>
      </c>
      <c r="G10" s="41">
        <f t="shared" si="0"/>
        <v>450.14</v>
      </c>
      <c r="H10" s="48">
        <f t="shared" si="1"/>
        <v>9.9215340533392116</v>
      </c>
    </row>
    <row r="11" spans="1:10" s="34" customFormat="1" ht="16.5" x14ac:dyDescent="0.3">
      <c r="A11" s="36"/>
      <c r="B11" s="39" t="s">
        <v>68</v>
      </c>
      <c r="C11" s="42">
        <f>SUM(C8:C10)</f>
        <v>270508.48</v>
      </c>
      <c r="D11" s="41"/>
      <c r="E11" s="42">
        <f>SUM(E8:E10)</f>
        <v>1259725.58</v>
      </c>
      <c r="G11" s="41">
        <f t="shared" si="0"/>
        <v>-989217.10000000009</v>
      </c>
      <c r="H11" s="48">
        <f t="shared" si="1"/>
        <v>-0.78526396201306004</v>
      </c>
    </row>
    <row r="12" spans="1:10" s="34" customFormat="1" ht="16.5" x14ac:dyDescent="0.3">
      <c r="A12" s="36"/>
      <c r="B12" s="38"/>
      <c r="C12" s="40"/>
      <c r="D12" s="41"/>
      <c r="E12" s="40"/>
    </row>
    <row r="13" spans="1:10" s="34" customFormat="1" ht="16.5" x14ac:dyDescent="0.3">
      <c r="A13" s="36" t="s">
        <v>69</v>
      </c>
      <c r="B13" s="37" t="s">
        <v>70</v>
      </c>
      <c r="C13" s="40" t="s">
        <v>18</v>
      </c>
      <c r="D13" s="41"/>
      <c r="E13" s="40" t="s">
        <v>18</v>
      </c>
    </row>
    <row r="14" spans="1:10" s="34" customFormat="1" ht="16.5" x14ac:dyDescent="0.3">
      <c r="A14" s="36" t="s">
        <v>71</v>
      </c>
      <c r="B14" s="38" t="s">
        <v>72</v>
      </c>
      <c r="C14" s="40">
        <v>64873.06</v>
      </c>
      <c r="D14" s="41"/>
      <c r="E14" s="40">
        <v>79530.240000000005</v>
      </c>
      <c r="G14" s="47">
        <f t="shared" ref="G14:G38" si="2">+C14-E14</f>
        <v>-14657.180000000008</v>
      </c>
      <c r="H14" s="48">
        <f t="shared" ref="H14:H38" si="3">+G14/E14</f>
        <v>-0.18429694164131791</v>
      </c>
    </row>
    <row r="15" spans="1:10" s="34" customFormat="1" ht="16.5" x14ac:dyDescent="0.3">
      <c r="A15" s="36" t="s">
        <v>73</v>
      </c>
      <c r="B15" s="38" t="s">
        <v>74</v>
      </c>
      <c r="C15" s="40">
        <v>30532.35</v>
      </c>
      <c r="D15" s="41"/>
      <c r="E15" s="40">
        <v>42009.86</v>
      </c>
      <c r="G15" s="47">
        <f t="shared" si="2"/>
        <v>-11477.510000000002</v>
      </c>
      <c r="H15" s="48">
        <f t="shared" si="3"/>
        <v>-0.2732099083405658</v>
      </c>
    </row>
    <row r="16" spans="1:10" s="34" customFormat="1" ht="16.5" x14ac:dyDescent="0.3">
      <c r="A16" s="36" t="s">
        <v>75</v>
      </c>
      <c r="B16" s="38" t="s">
        <v>76</v>
      </c>
      <c r="C16" s="40">
        <v>16731.830000000002</v>
      </c>
      <c r="D16" s="41"/>
      <c r="E16" s="40">
        <v>12427.21</v>
      </c>
      <c r="G16" s="47">
        <f t="shared" si="2"/>
        <v>4304.6200000000026</v>
      </c>
      <c r="H16" s="48">
        <f t="shared" si="3"/>
        <v>0.3463866789086209</v>
      </c>
    </row>
    <row r="17" spans="1:8" s="34" customFormat="1" ht="16.5" x14ac:dyDescent="0.3">
      <c r="A17" s="36"/>
      <c r="B17" s="39" t="s">
        <v>77</v>
      </c>
      <c r="C17" s="42">
        <f>SUM(C14:C16)</f>
        <v>112137.24</v>
      </c>
      <c r="D17" s="41"/>
      <c r="E17" s="42">
        <f>SUM(E14:E16)</f>
        <v>133967.31</v>
      </c>
      <c r="G17" s="47">
        <f t="shared" si="2"/>
        <v>-21830.069999999992</v>
      </c>
      <c r="H17" s="48">
        <f t="shared" si="3"/>
        <v>-0.16295072282932302</v>
      </c>
    </row>
    <row r="18" spans="1:8" s="34" customFormat="1" ht="16.5" x14ac:dyDescent="0.3">
      <c r="A18" s="36"/>
      <c r="B18" s="38"/>
      <c r="C18" s="40"/>
      <c r="D18" s="41"/>
      <c r="E18" s="40"/>
      <c r="G18" s="47"/>
      <c r="H18" s="48"/>
    </row>
    <row r="19" spans="1:8" s="34" customFormat="1" ht="16.5" x14ac:dyDescent="0.3">
      <c r="A19" s="36"/>
      <c r="B19" s="37" t="s">
        <v>78</v>
      </c>
      <c r="C19" s="40"/>
      <c r="D19" s="41"/>
      <c r="E19" s="40"/>
      <c r="G19" s="47"/>
      <c r="H19" s="48"/>
    </row>
    <row r="20" spans="1:8" s="34" customFormat="1" ht="16.5" x14ac:dyDescent="0.3">
      <c r="A20" s="36" t="s">
        <v>79</v>
      </c>
      <c r="B20" s="38" t="s">
        <v>80</v>
      </c>
      <c r="C20" s="40">
        <v>15217.72</v>
      </c>
      <c r="D20" s="41"/>
      <c r="E20" s="40">
        <v>122313.52</v>
      </c>
      <c r="G20" s="47">
        <f t="shared" si="2"/>
        <v>-107095.8</v>
      </c>
      <c r="H20" s="48">
        <f t="shared" si="3"/>
        <v>-0.87558431807047987</v>
      </c>
    </row>
    <row r="21" spans="1:8" s="34" customFormat="1" ht="16.5" x14ac:dyDescent="0.3">
      <c r="A21" s="36" t="s">
        <v>81</v>
      </c>
      <c r="B21" s="38" t="s">
        <v>82</v>
      </c>
      <c r="C21" s="40">
        <v>13816.54</v>
      </c>
      <c r="D21" s="41"/>
      <c r="E21" s="40">
        <v>133968.32000000001</v>
      </c>
      <c r="G21" s="47">
        <f t="shared" si="2"/>
        <v>-120151.78</v>
      </c>
      <c r="H21" s="48">
        <f t="shared" si="3"/>
        <v>-0.89686711007497888</v>
      </c>
    </row>
    <row r="22" spans="1:8" s="34" customFormat="1" ht="16.5" x14ac:dyDescent="0.3">
      <c r="A22" s="36" t="s">
        <v>83</v>
      </c>
      <c r="B22" s="38" t="s">
        <v>84</v>
      </c>
      <c r="C22" s="40">
        <v>4082.29</v>
      </c>
      <c r="D22" s="41"/>
      <c r="E22" s="40">
        <v>1478.21</v>
      </c>
      <c r="G22" s="47">
        <f t="shared" si="2"/>
        <v>2604.08</v>
      </c>
      <c r="H22" s="48">
        <f t="shared" si="3"/>
        <v>1.7616441506957738</v>
      </c>
    </row>
    <row r="23" spans="1:8" s="34" customFormat="1" ht="16.5" x14ac:dyDescent="0.3">
      <c r="A23" s="36" t="s">
        <v>85</v>
      </c>
      <c r="B23" s="38" t="s">
        <v>86</v>
      </c>
      <c r="C23" s="40">
        <v>139965.09</v>
      </c>
      <c r="D23" s="41"/>
      <c r="E23" s="40">
        <v>695769.27</v>
      </c>
      <c r="G23" s="47">
        <f t="shared" si="2"/>
        <v>-555804.18000000005</v>
      </c>
      <c r="H23" s="48">
        <f t="shared" si="3"/>
        <v>-0.79883404451018658</v>
      </c>
    </row>
    <row r="24" spans="1:8" s="34" customFormat="1" ht="16.5" x14ac:dyDescent="0.3">
      <c r="A24" s="36"/>
      <c r="B24" s="39" t="s">
        <v>87</v>
      </c>
      <c r="C24" s="42">
        <f>SUM(C20:C23)</f>
        <v>173081.64</v>
      </c>
      <c r="D24" s="41"/>
      <c r="E24" s="42">
        <f>SUM(E20:E23)</f>
        <v>953529.32000000007</v>
      </c>
      <c r="G24" s="47">
        <f t="shared" si="2"/>
        <v>-780447.68</v>
      </c>
      <c r="H24" s="48">
        <f t="shared" si="3"/>
        <v>-0.81848314847832893</v>
      </c>
    </row>
    <row r="25" spans="1:8" s="34" customFormat="1" ht="16.5" x14ac:dyDescent="0.3">
      <c r="A25" s="36"/>
      <c r="B25" s="38"/>
      <c r="C25" s="40"/>
      <c r="D25" s="41"/>
      <c r="E25" s="40"/>
      <c r="G25" s="47">
        <f t="shared" si="2"/>
        <v>0</v>
      </c>
      <c r="H25" s="48"/>
    </row>
    <row r="26" spans="1:8" s="34" customFormat="1" ht="16.5" x14ac:dyDescent="0.3">
      <c r="A26" s="36"/>
      <c r="B26" s="56" t="s">
        <v>103</v>
      </c>
      <c r="C26" s="43">
        <f>+C11-C17-C24</f>
        <v>-14710.400000000023</v>
      </c>
      <c r="D26" s="41"/>
      <c r="E26" s="40">
        <f>+E11-E17-E24</f>
        <v>172228.94999999995</v>
      </c>
      <c r="G26" s="47">
        <f t="shared" si="2"/>
        <v>-186939.34999999998</v>
      </c>
      <c r="H26" s="48">
        <f t="shared" si="3"/>
        <v>-1.0854118892323272</v>
      </c>
    </row>
    <row r="27" spans="1:8" s="34" customFormat="1" ht="16.5" x14ac:dyDescent="0.3">
      <c r="A27" s="36"/>
      <c r="B27" s="56" t="s">
        <v>5</v>
      </c>
      <c r="C27" s="54">
        <f>+C26/C11</f>
        <v>-5.4380550288109356E-2</v>
      </c>
      <c r="D27" s="55"/>
      <c r="E27" s="54">
        <f>+E26/E11</f>
        <v>0.13671941947864547</v>
      </c>
      <c r="G27" s="47">
        <f t="shared" si="2"/>
        <v>-0.19109996976675481</v>
      </c>
      <c r="H27" s="48">
        <f>+C27-E27</f>
        <v>-0.19109996976675481</v>
      </c>
    </row>
    <row r="28" spans="1:8" s="34" customFormat="1" ht="16.5" x14ac:dyDescent="0.3">
      <c r="A28" s="36" t="s">
        <v>88</v>
      </c>
      <c r="B28" s="37" t="s">
        <v>89</v>
      </c>
      <c r="C28" s="40" t="s">
        <v>18</v>
      </c>
      <c r="D28" s="41"/>
      <c r="E28" s="40" t="s">
        <v>18</v>
      </c>
      <c r="G28" s="47"/>
      <c r="H28" s="48"/>
    </row>
    <row r="29" spans="1:8" s="34" customFormat="1" ht="16.5" x14ac:dyDescent="0.3">
      <c r="A29" s="36" t="s">
        <v>90</v>
      </c>
      <c r="B29" s="38" t="s">
        <v>91</v>
      </c>
      <c r="C29" s="40">
        <v>337.25</v>
      </c>
      <c r="D29" s="41"/>
      <c r="E29" s="40">
        <v>950</v>
      </c>
      <c r="G29" s="47">
        <f t="shared" si="2"/>
        <v>-612.75</v>
      </c>
      <c r="H29" s="48">
        <f t="shared" si="3"/>
        <v>-0.64500000000000002</v>
      </c>
    </row>
    <row r="30" spans="1:8" s="34" customFormat="1" ht="16.5" x14ac:dyDescent="0.3">
      <c r="A30" s="36" t="s">
        <v>92</v>
      </c>
      <c r="B30" s="38" t="s">
        <v>93</v>
      </c>
      <c r="C30" s="40">
        <v>157026.89000000001</v>
      </c>
      <c r="D30" s="41"/>
      <c r="E30" s="40">
        <v>174115.5</v>
      </c>
      <c r="G30" s="47">
        <f t="shared" si="2"/>
        <v>-17088.609999999986</v>
      </c>
      <c r="H30" s="48">
        <f t="shared" si="3"/>
        <v>-9.8145254156005557E-2</v>
      </c>
    </row>
    <row r="31" spans="1:8" s="34" customFormat="1" ht="16.5" x14ac:dyDescent="0.3">
      <c r="A31" s="36" t="s">
        <v>94</v>
      </c>
      <c r="B31" s="38" t="s">
        <v>95</v>
      </c>
      <c r="C31" s="40">
        <v>1112.48</v>
      </c>
      <c r="D31" s="41"/>
      <c r="E31" s="40">
        <v>827.96</v>
      </c>
      <c r="G31" s="47">
        <f t="shared" si="2"/>
        <v>284.52</v>
      </c>
      <c r="H31" s="48">
        <f t="shared" si="3"/>
        <v>0.34363978936180489</v>
      </c>
    </row>
    <row r="32" spans="1:8" s="34" customFormat="1" ht="16.5" x14ac:dyDescent="0.3">
      <c r="A32" s="36"/>
      <c r="B32" s="39" t="s">
        <v>96</v>
      </c>
      <c r="C32" s="42">
        <f>SUM(C29:C31)</f>
        <v>158476.62000000002</v>
      </c>
      <c r="D32" s="41"/>
      <c r="E32" s="42">
        <f>SUM(E29:E31)</f>
        <v>175893.46</v>
      </c>
      <c r="G32" s="47">
        <f t="shared" si="2"/>
        <v>-17416.839999999967</v>
      </c>
      <c r="H32" s="48">
        <f t="shared" si="3"/>
        <v>-9.9019258589830281E-2</v>
      </c>
    </row>
    <row r="33" spans="2:8" s="34" customFormat="1" x14ac:dyDescent="0.25">
      <c r="B33" s="29"/>
      <c r="C33" s="44"/>
      <c r="D33" s="41"/>
      <c r="E33" s="44"/>
      <c r="G33" s="47">
        <f t="shared" si="2"/>
        <v>0</v>
      </c>
      <c r="H33" s="48"/>
    </row>
    <row r="34" spans="2:8" s="34" customFormat="1" ht="16.5" x14ac:dyDescent="0.3">
      <c r="B34" s="39" t="s">
        <v>97</v>
      </c>
      <c r="C34" s="43">
        <f>+C26-C32</f>
        <v>-173187.02000000005</v>
      </c>
      <c r="D34" s="41"/>
      <c r="E34" s="43">
        <f>+E26-E32</f>
        <v>-3664.5100000000384</v>
      </c>
      <c r="F34" s="33" t="s">
        <v>18</v>
      </c>
      <c r="G34" s="47">
        <f t="shared" si="2"/>
        <v>-169522.51</v>
      </c>
      <c r="H34" s="48">
        <f t="shared" si="3"/>
        <v>46.260621474630504</v>
      </c>
    </row>
    <row r="35" spans="2:8" s="34" customFormat="1" x14ac:dyDescent="0.25">
      <c r="B35" s="29"/>
      <c r="C35" s="44"/>
      <c r="D35" s="41"/>
      <c r="E35" s="44"/>
      <c r="G35" s="47"/>
      <c r="H35" s="48"/>
    </row>
    <row r="36" spans="2:8" s="34" customFormat="1" ht="16.5" x14ac:dyDescent="0.3">
      <c r="B36" s="29" t="s">
        <v>98</v>
      </c>
      <c r="C36" s="40">
        <v>0</v>
      </c>
      <c r="D36" s="41"/>
      <c r="E36" s="40">
        <v>0</v>
      </c>
      <c r="G36" s="47">
        <f t="shared" si="2"/>
        <v>0</v>
      </c>
      <c r="H36" s="48">
        <v>0</v>
      </c>
    </row>
    <row r="37" spans="2:8" s="34" customFormat="1" ht="16.5" x14ac:dyDescent="0.3">
      <c r="B37" s="29" t="s">
        <v>99</v>
      </c>
      <c r="C37" s="40">
        <v>0</v>
      </c>
      <c r="D37" s="41"/>
      <c r="E37" s="40">
        <v>-1519.9</v>
      </c>
      <c r="G37" s="47">
        <f t="shared" si="2"/>
        <v>1519.9</v>
      </c>
      <c r="H37" s="48">
        <f t="shared" si="3"/>
        <v>-1</v>
      </c>
    </row>
    <row r="38" spans="2:8" s="34" customFormat="1" ht="17.25" thickBot="1" x14ac:dyDescent="0.35">
      <c r="B38" s="39" t="s">
        <v>100</v>
      </c>
      <c r="C38" s="45">
        <f>+C34-C36-C37</f>
        <v>-173187.02000000005</v>
      </c>
      <c r="D38" s="41"/>
      <c r="E38" s="45">
        <f>+E34+E36+E37</f>
        <v>-5184.4100000000381</v>
      </c>
      <c r="G38" s="47">
        <f t="shared" si="2"/>
        <v>-168002.61000000002</v>
      </c>
      <c r="H38" s="48">
        <f t="shared" si="3"/>
        <v>32.405347956662141</v>
      </c>
    </row>
    <row r="39" spans="2:8" ht="15.75" thickTop="1" x14ac:dyDescent="0.25">
      <c r="C39" s="32"/>
    </row>
    <row r="40" spans="2:8" x14ac:dyDescent="0.25">
      <c r="C40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ESF</vt:lpstr>
      <vt:lpstr>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2022-02-21T17:54:13Z</dcterms:created>
  <dcterms:modified xsi:type="dcterms:W3CDTF">2022-02-22T15:17:09Z</dcterms:modified>
</cp:coreProperties>
</file>