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Sample Size &amp; Threshold Calc" sheetId="2" state="hidden" r:id="rId3"/>
    <sheet name="Sample Size - Gastos" sheetId="3" state="visible" r:id="rId4"/>
    <sheet name="Muestreo Gastos" sheetId="4" state="visible" r:id="rId5"/>
    <sheet name="contabilidad" sheetId="5" state="visible" r:id="rId6"/>
  </sheets>
  <externalReferences>
    <externalReference r:id="rId7"/>
  </externalReferences>
  <definedNames>
    <definedName function="false" hidden="false" name="Aging_percent" vbProcedure="false">'[2]statistics {pbe}'!$a$13:#REF!,'[2]statistics {pbe}'!$a$22:#REF!</definedName>
    <definedName function="false" hidden="false" name="Allowance_to_Receivables" vbProcedure="false">'[2]statistics {pbe}'!$a$2:#REF!,'[2]statistics {pbe}'!$a$9:#REF!</definedName>
    <definedName function="false" hidden="false" name="Allowance_to_Sales" vbProcedure="false">'[2]statistics {pbe}'!$a$2:#REF!,'[2]statistics {pbe}'!$a$10:#REF!</definedName>
    <definedName function="false" hidden="false" name="aq" vbProcedure="false">#REF!</definedName>
    <definedName function="false" hidden="false" name="AS2DocOpenMode" vbProcedure="false">"AS2DocumentEdit"</definedName>
    <definedName function="false" hidden="false" name="AS2NamedRange" vbProcedure="false">12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Days_in_Receivables" vbProcedure="false">'[2]statistics {pbe}'!$a$2:#REF!,'[2]statistics {pbe}'!$a$8:#REF!</definedName>
    <definedName function="false" hidden="false" name="Debt_Exp_to_Sales" vbProcedure="false">'[2]statistics {pbe}'!$a$2:#REF!,'[2]statistics {pbe}'!$a$11:#REF!</definedName>
    <definedName function="false" hidden="false" name="Depósitos_Tránsito" vbProcedure="false">#REF!</definedName>
    <definedName function="false" hidden="false" name="Interval_cutoff" vbProcedure="false">'[2]allow {pbe}'!#ref!</definedName>
    <definedName function="false" hidden="false" name="Number_of_Selections" vbProcedure="false">#REF!</definedName>
    <definedName function="false" hidden="false" name="Numof_Selections2" vbProcedure="false">#REF!</definedName>
    <definedName function="false" hidden="false" name="Ref_1" vbProcedure="false">#REF!</definedName>
    <definedName function="false" hidden="false" name="Ref_10" vbProcedure="false">#REF!</definedName>
    <definedName function="false" hidden="false" name="Ref_11" vbProcedure="false">#REF!</definedName>
    <definedName function="false" hidden="false" name="Ref_2" vbProcedure="false">#REF!</definedName>
    <definedName function="false" hidden="false" name="Ref_3" vbProcedure="false">#REF!</definedName>
    <definedName function="false" hidden="false" name="Ref_4" vbProcedure="false">#REF!</definedName>
    <definedName function="false" hidden="false" name="Ref_5" vbProcedure="false">#REF!</definedName>
    <definedName function="false" hidden="false" name="Ref_6" vbProcedure="false">#REF!</definedName>
    <definedName function="false" hidden="false" name="Ref_7" vbProcedure="false">#REF!</definedName>
    <definedName function="false" hidden="false" name="Ref_8" vbProcedure="false">#REF!</definedName>
    <definedName function="false" hidden="false" name="Ref_9" vbProcedure="false">#REF!</definedName>
    <definedName function="false" hidden="false" name="TextRefCopy1" vbProcedure="false">[3]tickmarks!$b$7</definedName>
    <definedName function="false" hidden="false" name="TextRefCopy10" vbProcedure="false">#REF!</definedName>
    <definedName function="false" hidden="false" name="TextRefCopy11" vbProcedure="false">#REF!</definedName>
    <definedName function="false" hidden="false" name="TextRefCopy12" vbProcedure="false">#REF!</definedName>
    <definedName function="false" hidden="false" name="TextRefCopy2" vbProcedure="false">#REF!</definedName>
    <definedName function="false" hidden="false" name="TextRefCopy3" vbProcedure="false">#REF!</definedName>
    <definedName function="false" hidden="false" name="TextRefCopy4" vbProcedure="false">#REF!</definedName>
    <definedName function="false" hidden="false" name="TextRefCopy5" vbProcedure="false">#REF!</definedName>
    <definedName function="false" hidden="false" name="TextRefCopy6" vbProcedure="false">#REF!</definedName>
    <definedName function="false" hidden="false" name="TextRefCopy7" vbProcedure="false">#REF!</definedName>
    <definedName function="false" hidden="false" name="TextRefCopy8" vbProcedure="false">#REF!</definedName>
    <definedName function="false" hidden="false" name="TextRefCopy9" vbProcedure="false">#REF!</definedName>
    <definedName function="false" hidden="false" name="TextRefCopyRangeCount" vbProcedure="false">6</definedName>
    <definedName function="false" hidden="false" name="Total_Amount" vbProcedure="false">#REF!</definedName>
    <definedName function="false" hidden="false" name="Total_Population2" vbProcedure="false">#REF!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XRefActiveRow" vbProcedure="false">#REF!</definedName>
    <definedName function="false" hidden="false" name="XRefColumnsCount" vbProcedure="false">3</definedName>
    <definedName function="false" hidden="false" name="XRefCopy1" vbProcedure="false">'[4]p.2 cma selections'!#ref!</definedName>
    <definedName function="false" hidden="false" name="XRefCopy10" vbProcedure="false">'[5]cma selections'!#ref!</definedName>
    <definedName function="false" hidden="false" name="XRefCopy10Row" vbProcedure="false">[5]xref!#ref!</definedName>
    <definedName function="false" hidden="false" name="XRefCopy11" vbProcedure="false">'[5]cma selections'!#ref!</definedName>
    <definedName function="false" hidden="false" name="XRefCopy11Row" vbProcedure="false">[5]xref!#ref!</definedName>
    <definedName function="false" hidden="false" name="XRefCopy12" vbProcedure="false">'[5]cma selections'!#ref!</definedName>
    <definedName function="false" hidden="false" name="XRefCopy12Row" vbProcedure="false">[5]xref!#ref!</definedName>
    <definedName function="false" hidden="false" name="XRefCopy15" vbProcedure="false">'[6]mus calculations- figure 5410.1'!#ref!</definedName>
    <definedName function="false" hidden="false" name="XRefCopy15Row" vbProcedure="false">[7]xref!#ref!</definedName>
    <definedName function="false" hidden="false" name="XRefCopy16" vbProcedure="false">'[6]mus calculations- figure 5410.1'!#ref!</definedName>
    <definedName function="false" hidden="false" name="XRefCopy16Row" vbProcedure="false">[6]xref!#ref!</definedName>
    <definedName function="false" hidden="false" name="XRefCopy17" vbProcedure="false">'[6]mus calculations- figure 5410.1'!#ref!</definedName>
    <definedName function="false" hidden="false" name="XRefCopy17Row" vbProcedure="false">[6]xref!#ref!</definedName>
    <definedName function="false" hidden="false" name="XRefCopy18" vbProcedure="false">'[6]mus calculations- figure 5410.1'!#ref!</definedName>
    <definedName function="false" hidden="false" name="XRefCopy18Row" vbProcedure="false">[6]xref!#ref!</definedName>
    <definedName function="false" hidden="false" name="XRefCopy19Row" vbProcedure="false">[8]xref!#ref!</definedName>
    <definedName function="false" hidden="false" name="XRefCopy1Row" vbProcedure="false">[3]xref!$a$2:#REF!</definedName>
    <definedName function="false" hidden="false" name="XRefCopy27" vbProcedure="false">#REF!</definedName>
    <definedName function="false" hidden="false" name="XRefCopy27Row" vbProcedure="false">#REF!</definedName>
    <definedName function="false" hidden="false" name="XRefCopy28" vbProcedure="false">#REF!</definedName>
    <definedName function="false" hidden="false" name="XRefCopy28Row" vbProcedure="false">#REF!</definedName>
    <definedName function="false" hidden="false" name="XRefCopy2Row" vbProcedure="false">[9]xref!#ref!</definedName>
    <definedName function="false" hidden="false" name="XRefCopy3" vbProcedure="false">'[10]p.2 cma selections'!#ref!</definedName>
    <definedName function="false" hidden="false" name="XRefCopy3Row" vbProcedure="false">[10]xref!#ref!</definedName>
    <definedName function="false" hidden="false" name="XRefCopy4Row" vbProcedure="false">[4]xref!#ref!</definedName>
    <definedName function="false" hidden="false" name="XRefCopy5Row" vbProcedure="false">[4]xref!#ref!</definedName>
    <definedName function="false" hidden="false" name="XRefCopy6" vbProcedure="false">#REF!</definedName>
    <definedName function="false" hidden="false" name="XRefCopy6Row" vbProcedure="false">#REF!</definedName>
    <definedName function="false" hidden="false" name="XRefCopy7" vbProcedure="false">#REF!</definedName>
    <definedName function="false" hidden="false" name="XRefCopy7Row" vbProcedure="false">[11]xref!#ref!</definedName>
    <definedName function="false" hidden="false" name="XRefCopy8Row" vbProcedure="false">[5]xref!#ref!</definedName>
    <definedName function="false" hidden="false" name="XRefCopyRangeCount" vbProcedure="false">5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0Row" vbProcedure="false">[7]xref!#ref!</definedName>
    <definedName function="false" hidden="false" name="XRefPaste11" vbProcedure="false">#REF!</definedName>
    <definedName function="false" hidden="false" name="XRefPaste11Row" vbProcedure="false">[7]xref!#ref!</definedName>
    <definedName function="false" hidden="false" name="XRefPaste12" vbProcedure="false">#REF!</definedName>
    <definedName function="false" hidden="false" name="XRefPaste12Row" vbProcedure="false">[7]xref!#ref!</definedName>
    <definedName function="false" hidden="false" name="XRefPaste13" vbProcedure="false">#REF!</definedName>
    <definedName function="false" hidden="false" name="XRefPaste13Row" vbProcedure="false">[7]xref!#ref!</definedName>
    <definedName function="false" hidden="false" name="XRefPaste15" vbProcedure="false">'[5]cma selections'!#ref!</definedName>
    <definedName function="false" hidden="false" name="XRefPaste15Row" vbProcedure="false">[5]xref!#ref!</definedName>
    <definedName function="false" hidden="false" name="XRefPaste16" vbProcedure="false">'[5]cma selections'!#ref!</definedName>
    <definedName function="false" hidden="false" name="XRefPaste16Row" vbProcedure="false">[5]xref!#ref!</definedName>
    <definedName function="false" hidden="false" name="XRefPaste18" vbProcedure="false">'[5]cma selections'!#ref!</definedName>
    <definedName function="false" hidden="false" name="XRefPaste18Row" vbProcedure="false">[5]xref!#ref!</definedName>
    <definedName function="false" hidden="false" name="XRefPaste19" vbProcedure="false">'[5]cma selections'!#ref!</definedName>
    <definedName function="false" hidden="false" name="XRefPaste19Row" vbProcedure="false">[5]xref!#ref!</definedName>
    <definedName function="false" hidden="false" name="XRefPaste1Row" vbProcedure="false">[1]xref!#ref!</definedName>
    <definedName function="false" hidden="false" name="XRefPaste20" vbProcedure="false">'[5]cma selections'!#ref!</definedName>
    <definedName function="false" hidden="false" name="XRefPaste20Row" vbProcedure="false">[5]xref!#ref!</definedName>
    <definedName function="false" hidden="false" name="XRefPaste21" vbProcedure="false">'[5]cma selections'!#ref!</definedName>
    <definedName function="false" hidden="false" name="XRefPaste21Row" vbProcedure="false">[5]xref!#ref!</definedName>
    <definedName function="false" hidden="false" name="XRefPaste22" vbProcedure="false">'[5]cma selections'!#ref!</definedName>
    <definedName function="false" hidden="false" name="XRefPaste22Row" vbProcedure="false">[5]xref!#ref!</definedName>
    <definedName function="false" hidden="false" name="XRefPaste23" vbProcedure="false">'[5]cma selections'!#ref!</definedName>
    <definedName function="false" hidden="false" name="XRefPaste23Row" vbProcedure="false">[5]xref!#ref!</definedName>
    <definedName function="false" hidden="false" name="XRefPaste26" vbProcedure="false">'[5]cma selections'!#ref!</definedName>
    <definedName function="false" hidden="false" name="XRefPaste26Row" vbProcedure="false">[5]xref!#ref!</definedName>
    <definedName function="false" hidden="false" name="XRefPaste27" vbProcedure="false">'[5]cma selections'!#ref!</definedName>
    <definedName function="false" hidden="false" name="XRefPaste27Row" vbProcedure="false">[5]xref!#ref!</definedName>
    <definedName function="false" hidden="false" name="XRefPaste28" vbProcedure="false">'[5]cma selections'!#ref!</definedName>
    <definedName function="false" hidden="false" name="XRefPaste28Row" vbProcedure="false">[5]xref!#ref!</definedName>
    <definedName function="false" hidden="false" name="XRefPaste29" vbProcedure="false">'[5]cma selections'!#ref!</definedName>
    <definedName function="false" hidden="false" name="XRefPaste29Row" vbProcedure="false">[5]xref!#ref!</definedName>
    <definedName function="false" hidden="false" name="XRefPaste2Row" vbProcedure="false">[4]xref!#ref!</definedName>
    <definedName function="false" hidden="false" name="XRefPaste3" vbProcedure="false">'[4]p.2 cma selections'!#ref!</definedName>
    <definedName function="false" hidden="false" name="XRefPaste30" vbProcedure="false">'[5]cma selections'!#ref!</definedName>
    <definedName function="false" hidden="false" name="XRefPaste30Row" vbProcedure="false">[5]xref!#ref!</definedName>
    <definedName function="false" hidden="false" name="XRefPaste31" vbProcedure="false">'[5]cma selections'!#ref!</definedName>
    <definedName function="false" hidden="false" name="XRefPaste31Row" vbProcedure="false">[5]xref!#ref!</definedName>
    <definedName function="false" hidden="false" name="XRefPaste32" vbProcedure="false">'[5]cma selections'!#ref!</definedName>
    <definedName function="false" hidden="false" name="XRefPaste32Row" vbProcedure="false">[5]xref!#ref!</definedName>
    <definedName function="false" hidden="false" name="XRefPaste33" vbProcedure="false">'[5]cma selections'!#ref!</definedName>
    <definedName function="false" hidden="false" name="XRefPaste33Row" vbProcedure="false">[5]xref!#ref!</definedName>
    <definedName function="false" hidden="false" name="XRefPaste34" vbProcedure="false">'[5]cma selections'!#ref!</definedName>
    <definedName function="false" hidden="false" name="XRefPaste34Row" vbProcedure="false">[5]xref!#ref!</definedName>
    <definedName function="false" hidden="false" name="XRefPaste35Row" vbProcedure="false">[5]xref!#ref!</definedName>
    <definedName function="false" hidden="false" name="XRefPaste36Row" vbProcedure="false">[5]xref!#ref!</definedName>
    <definedName function="false" hidden="false" name="XRefPaste37Row" vbProcedure="false">[5]xref!#ref!</definedName>
    <definedName function="false" hidden="false" name="XRefPaste39" vbProcedure="false">'[6]mus calculations- figure 5410.1'!#ref!</definedName>
    <definedName function="false" hidden="false" name="XRefPaste39Row" vbProcedure="false">[6]xref!#ref!</definedName>
    <definedName function="false" hidden="false" name="XRefPaste3Row" vbProcedure="false">[4]xref!#ref!</definedName>
    <definedName function="false" hidden="false" name="XRefPaste43Row" vbProcedure="false">[8]xref!#ref!</definedName>
    <definedName function="false" hidden="false" name="XRefPaste47" vbProcedure="false">#REF!</definedName>
    <definedName function="false" hidden="false" name="XRefPaste47Row" vbProcedure="false">#REF!</definedName>
    <definedName function="false" hidden="false" name="XRefPaste4Row" vbProcedure="false">[10]xref!#ref!</definedName>
    <definedName function="false" hidden="false" name="XRefPaste5Row" vbProcedure="false">[1]xref!#ref!</definedName>
    <definedName function="false" hidden="false" name="XRefPaste6Row" vbProcedure="false">[1]xref!#ref!</definedName>
    <definedName function="false" hidden="false" name="XRefPaste7" vbProcedure="false">#REF!</definedName>
    <definedName function="false" hidden="false" name="XRefPaste8" vbProcedure="false">#REF!</definedName>
    <definedName function="false" hidden="false" name="XRefPaste8Row" vbProcedure="false">[7]xref!#ref!</definedName>
    <definedName function="false" hidden="false" name="XRefPaste9" vbProcedure="false">#REF!</definedName>
    <definedName function="false" hidden="false" name="XRefPaste9Row" vbProcedure="false">[7]xref!#ref!</definedName>
    <definedName function="false" hidden="false" name="XRefPasteRangeCount" vbProcedure="false">4</definedName>
    <definedName function="false" hidden="false" name="XREF_COLUMN_1" vbProcedure="false">'[1]p.2 mma calculations'!#ref!</definedName>
    <definedName function="false" hidden="false" name="XREF_COLUMN_12" vbProcedure="false">muestreo!#ref!</definedName>
    <definedName function="false" hidden="false" name="XREF_COLUMN_3" vbProcedure="false">'[4]p.2 cma selections'!#ref!</definedName>
    <definedName function="false" hidden="false" name="XREF_COLUMN_4" vbProcedure="false">#REF!</definedName>
    <definedName function="false" hidden="false" name="XREF_COLUMN_5" vbProcedure="false">#REF!</definedName>
    <definedName function="false" hidden="false" name="XREF_COLUMN_7" vbProcedure="false">'[5]cma calculations- figure 5440.1'!#ref!</definedName>
    <definedName function="false" hidden="false" name="_RSE1" vbProcedure="false">#REF!</definedName>
    <definedName function="false" hidden="false" name="_RSE2" vbProcedure="false">#REF!</definedName>
    <definedName function="false" hidden="false" name="_RSE3" vbProcedure="false">#REF!</definedName>
    <definedName function="false" hidden="false" name="__RSE1" vbProcedure="false">#REF!</definedName>
    <definedName function="false" hidden="false" name="__RSE2" vbProcedure="false">'[1]p.2 mma calculations'!$I$34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<sst xmlns="http://schemas.openxmlformats.org/spreadsheetml/2006/main" count="1658" uniqueCount="657">
  <si>
    <t xml:space="preserve">VISACOM S.A.</t>
  </si>
  <si>
    <t xml:space="preserve">Muestreo - Pruebas de detalle - Facturas 2020</t>
  </si>
  <si>
    <t xml:space="preserve">Al 31 de Agosto de 2020</t>
  </si>
  <si>
    <t xml:space="preserve">Expresado en dólares completos</t>
  </si>
  <si>
    <r>
      <rPr>
        <b val="true"/>
        <sz val="10"/>
        <rFont val="Arial"/>
        <family val="2"/>
        <charset val="1"/>
      </rPr>
      <t xml:space="preserve">Fuente:</t>
    </r>
    <r>
      <rPr>
        <sz val="10"/>
        <rFont val="Arial"/>
        <family val="2"/>
        <charset val="1"/>
      </rPr>
      <t xml:space="preserve"> </t>
    </r>
  </si>
  <si>
    <t xml:space="preserve">Cuentas del Estado de Resultado: Egresos seleccionados para ser probadas a traves de procedimientos sustantivos de detalle</t>
  </si>
  <si>
    <t xml:space="preserve">Objetivo:</t>
  </si>
  <si>
    <t xml:space="preserve">Obtener cuentas de proveedores de servicios sometidas a selección (subseleccion), proceso de circularizaicón de confirmaciones de saldos </t>
  </si>
  <si>
    <r>
      <rPr>
        <b val="true"/>
        <sz val="10"/>
        <rFont val="Arial"/>
        <family val="2"/>
        <charset val="1"/>
      </rPr>
      <t xml:space="preserve">Procedimiento realizado</t>
    </r>
    <r>
      <rPr>
        <sz val="10"/>
        <rFont val="Arial"/>
        <family val="2"/>
        <charset val="1"/>
      </rPr>
      <t xml:space="preserve">: Un detalle de las actividades realizadas a continuación:</t>
    </r>
  </si>
  <si>
    <t xml:space="preserve">1. Determinar aquellas cuentas que se probarán a través de procedimientos sustantivos de detalle.</t>
  </si>
  <si>
    <t xml:space="preserve">2. Realizar una selección estadística utilizando un nivel básico de seguridad sustantiva</t>
  </si>
  <si>
    <t xml:space="preserve">3. Realizar una subselección estadística para aquellas partidas seleccionadas </t>
  </si>
  <si>
    <t xml:space="preserve">4. Obtener conclusiones</t>
  </si>
  <si>
    <t xml:space="preserve">Conclusion:</t>
  </si>
  <si>
    <t xml:space="preserve"> Las conclusiones sobre los errores potenciales identificados anteriormente serán documentados en PT. 9200</t>
  </si>
  <si>
    <t xml:space="preserve">New Audit Methodology Sample Size &amp; Threshold Calculator</t>
  </si>
  <si>
    <t xml:space="preserve">[09-10]</t>
  </si>
  <si>
    <t xml:space="preserve"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</si>
  <si>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 xml:space="preserve">Population Name (</t>
    </r>
    <r>
      <rPr>
        <i val="true"/>
        <sz val="8"/>
        <color rgb="FF000000"/>
        <rFont val="Arial"/>
        <family val="2"/>
        <charset val="1"/>
      </rPr>
      <t xml:space="preserve"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</si>
  <si>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</si>
  <si>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</si>
  <si>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 xml:space="preserve">Risk/Controls Strategy:</t>
  </si>
  <si>
    <t xml:space="preserve">Risk (not significant) &amp; Relying on Controls — Normal Extent of Testing</t>
  </si>
  <si>
    <t xml:space="preserve">Multiples of PM:</t>
  </si>
  <si>
    <t xml:space="preserve">Minimum required selections if performing Tests of Details:</t>
  </si>
  <si>
    <t xml:space="preserve">Threshold if performing Substantive Analytical Procedures:</t>
  </si>
  <si>
    <t xml:space="preserve">Minimum # of 
Selections Required: </t>
  </si>
  <si>
    <t xml:space="preserve">Risk (not significant) &amp; Relying on Controls — Low Extent of Testing</t>
  </si>
  <si>
    <t xml:space="preserve">Significant Risk &amp; Relying on Controls, or Risk (not significant) &amp; Not Relying on Controls</t>
  </si>
  <si>
    <t xml:space="preserve">Significant Risk &amp; Not Relying on Controls</t>
  </si>
  <si>
    <t xml:space="preserve">PM 1x - 10x</t>
  </si>
  <si>
    <t xml:space="preserve">PM 10x - 15x</t>
  </si>
  <si>
    <t xml:space="preserve">PM 15x - 20x</t>
  </si>
  <si>
    <t xml:space="preserve">PM 20x - 25x</t>
  </si>
  <si>
    <t xml:space="preserve">PM 25x - 30x</t>
  </si>
  <si>
    <t xml:space="preserve">PM 30x - 40x</t>
  </si>
  <si>
    <t xml:space="preserve">PM 40x - 50x</t>
  </si>
  <si>
    <t xml:space="preserve">PM 50x - 100x</t>
  </si>
  <si>
    <t xml:space="preserve">PM 100x - 200x</t>
  </si>
  <si>
    <t xml:space="preserve">Threshold</t>
  </si>
  <si>
    <t xml:space="preserve">Gastos de mantenimiento y Otros Gastos Administrativos</t>
  </si>
  <si>
    <t xml:space="preserve">Prueba
N.-</t>
  </si>
  <si>
    <t xml:space="preserve">Asiento</t>
  </si>
  <si>
    <t xml:space="preserve">Fecha</t>
  </si>
  <si>
    <t xml:space="preserve">Descripccion</t>
  </si>
  <si>
    <t xml:space="preserve">Monto</t>
  </si>
  <si>
    <t xml:space="preserve">COM 202002000248</t>
  </si>
  <si>
    <t xml:space="preserve">FC 86044 AUTOMOTORES Y ANEXOS</t>
  </si>
  <si>
    <t xml:space="preserve">COM 202002000009</t>
  </si>
  <si>
    <t xml:space="preserve">FC 2416 ONDU SOLUCIONES</t>
  </si>
  <si>
    <t xml:space="preserve">EGR 202001000291</t>
  </si>
  <si>
    <t xml:space="preserve">MATRICULACION VEHICULAR</t>
  </si>
  <si>
    <t xml:space="preserve">EGR 202002000796</t>
  </si>
  <si>
    <t xml:space="preserve">PAGO CNEL VISACOM</t>
  </si>
  <si>
    <t xml:space="preserve">COM 202006000017</t>
  </si>
  <si>
    <t xml:space="preserve">FC 66769817 OTECEL S.A.</t>
  </si>
  <si>
    <t xml:space="preserve">COM 202002000042</t>
  </si>
  <si>
    <t xml:space="preserve">FC 246 GEANELLA LOAYZA</t>
  </si>
  <si>
    <t xml:space="preserve">EGR 202002000218</t>
  </si>
  <si>
    <t xml:space="preserve">TRANSF GUILLERMO GUARANDA _x005F_x000D_
PRESTAMO A DESCONTAR 1Q FEB 1Q MAR 1Q ABR</t>
  </si>
  <si>
    <t xml:space="preserve">Selección Pruebas de Detalle - Cuentas de Balance: Gastos </t>
  </si>
  <si>
    <t xml:space="preserve">Al 31 de Diciembre del 2019</t>
  </si>
  <si>
    <t xml:space="preserve">Hoja de Trabajo de Muestreo Monetario Acumulativo</t>
  </si>
  <si>
    <t xml:space="preserve">Nombre de la cuenta</t>
  </si>
  <si>
    <t xml:space="preserve">Gastos</t>
  </si>
  <si>
    <t xml:space="preserve">Población</t>
  </si>
  <si>
    <t xml:space="preserve">Ver PT</t>
  </si>
  <si>
    <t xml:space="preserve">Tamaño de Muestra </t>
  </si>
  <si>
    <t xml:space="preserve">Intervalo de Muestreo </t>
  </si>
  <si>
    <t xml:space="preserve">Inicio Aleatorio</t>
  </si>
  <si>
    <t xml:space="preserve">Partida #</t>
  </si>
  <si>
    <t xml:space="preserve">Descripción Cuenta</t>
  </si>
  <si>
    <t xml:space="preserve">Sub-Total</t>
  </si>
  <si>
    <t xml:space="preserve">Número de Selecciones</t>
  </si>
  <si>
    <t xml:space="preserve">Intervalo de Muestreo</t>
  </si>
  <si>
    <t xml:space="preserve">Resto de Selección</t>
  </si>
  <si>
    <t xml:space="preserve">COM 202001000046</t>
  </si>
  <si>
    <t xml:space="preserve">FC 255369 CARRO SEGURO CARSEG</t>
  </si>
  <si>
    <t xml:space="preserve">COM 202001000194</t>
  </si>
  <si>
    <t xml:space="preserve">FC 67672 ROAD TRACK ECUADOR SA</t>
  </si>
  <si>
    <t xml:space="preserve">COM 202002000177</t>
  </si>
  <si>
    <t xml:space="preserve">FC 85965 AUTOMOTORES Y ANEXOS</t>
  </si>
  <si>
    <t xml:space="preserve">COM 202002000277</t>
  </si>
  <si>
    <t xml:space="preserve">FC 9305 ROBERTO FONSECA</t>
  </si>
  <si>
    <t xml:space="preserve">COM 202002000390</t>
  </si>
  <si>
    <t xml:space="preserve">FC 313830 TECNIGUAY</t>
  </si>
  <si>
    <t xml:space="preserve">COM 202002000283</t>
  </si>
  <si>
    <t xml:space="preserve">FC 258959 HUNTER </t>
  </si>
  <si>
    <t xml:space="preserve">COM 202006000023</t>
  </si>
  <si>
    <t xml:space="preserve">FC 60 STEFANY CHEVEZ</t>
  </si>
  <si>
    <t xml:space="preserve">COM 202006000033</t>
  </si>
  <si>
    <t xml:space="preserve">FC 122768 INDUAUTO S.A.</t>
  </si>
  <si>
    <t xml:space="preserve">COM 202001000231</t>
  </si>
  <si>
    <t xml:space="preserve">FC 237869 DIFARE S.A.</t>
  </si>
  <si>
    <t xml:space="preserve">COM 202001000233</t>
  </si>
  <si>
    <t xml:space="preserve">FC 152574 DIFARE S.A.</t>
  </si>
  <si>
    <t xml:space="preserve">COM 202001000234</t>
  </si>
  <si>
    <t xml:space="preserve">FC 948 ENRIQUE LINDAO</t>
  </si>
  <si>
    <t xml:space="preserve">COM 202001000238</t>
  </si>
  <si>
    <t xml:space="preserve">FC 82618 JESSICA RODRIGUEZ</t>
  </si>
  <si>
    <t xml:space="preserve">COM 202001000239</t>
  </si>
  <si>
    <t xml:space="preserve">FC 82617 JESSICA RODRIGUEZ</t>
  </si>
  <si>
    <t xml:space="preserve">COM 202001000140</t>
  </si>
  <si>
    <t xml:space="preserve">FC 289316 CORP. EL ROSADO S.A.</t>
  </si>
  <si>
    <t xml:space="preserve">COM 202001000240</t>
  </si>
  <si>
    <t xml:space="preserve">FC 979 ENRIQUE LINDAO</t>
  </si>
  <si>
    <t xml:space="preserve">COM 202001000269</t>
  </si>
  <si>
    <t xml:space="preserve">FC 16179 EQUIFAX</t>
  </si>
  <si>
    <t xml:space="preserve">COM 202002000378</t>
  </si>
  <si>
    <t xml:space="preserve">FC 554439 FARMAENLACE CIA. LTDA.</t>
  </si>
  <si>
    <t xml:space="preserve">COM 202002000067</t>
  </si>
  <si>
    <t xml:space="preserve">FC 328239 CORP. EL ROSADO S.A.</t>
  </si>
  <si>
    <t xml:space="preserve">COM 202002000146</t>
  </si>
  <si>
    <t xml:space="preserve">FC 23923 LAURA ARTEAGA</t>
  </si>
  <si>
    <t xml:space="preserve">COM 202002000381</t>
  </si>
  <si>
    <t xml:space="preserve">FC 171962 COMERCIAL KYWI S.A.</t>
  </si>
  <si>
    <t xml:space="preserve">COM 202002000165</t>
  </si>
  <si>
    <t xml:space="preserve">FC 200509 JUAN MARCET</t>
  </si>
  <si>
    <t xml:space="preserve">COM 202002000166</t>
  </si>
  <si>
    <t xml:space="preserve">FC 479606 COMERCIAL KYWI S.A.</t>
  </si>
  <si>
    <t xml:space="preserve">COM 202002000163</t>
  </si>
  <si>
    <t xml:space="preserve">FC 405106 CORP. EL ROSADO S.A.</t>
  </si>
  <si>
    <t xml:space="preserve">COM 202002000162</t>
  </si>
  <si>
    <t xml:space="preserve">FC 405107 CORP EL ROSADO S.A.</t>
  </si>
  <si>
    <t xml:space="preserve">COM 202002000249</t>
  </si>
  <si>
    <t xml:space="preserve">FC 481410 COMERCIAL KYWI S.A.</t>
  </si>
  <si>
    <t xml:space="preserve">COM 202002000335</t>
  </si>
  <si>
    <t xml:space="preserve">FC 127857 COMERCIAL KYWI S.A.</t>
  </si>
  <si>
    <t xml:space="preserve">COM 202003000013</t>
  </si>
  <si>
    <t xml:space="preserve">FC 42425 TVENTAS</t>
  </si>
  <si>
    <t xml:space="preserve">EGR 202005001028</t>
  </si>
  <si>
    <t xml:space="preserve">PR PAGO TASA RECOLECCION DE BASURA</t>
  </si>
  <si>
    <t xml:space="preserve">COM 202006000016</t>
  </si>
  <si>
    <t xml:space="preserve">FC 1127 CONSTRUCTORA MARIDUEÑA</t>
  </si>
  <si>
    <t xml:space="preserve">COM 202006000015</t>
  </si>
  <si>
    <t xml:space="preserve">FC 1126 CONSTRUCTORA MARIDUEÑA</t>
  </si>
  <si>
    <t xml:space="preserve">COM 202006000019</t>
  </si>
  <si>
    <t xml:space="preserve">FC 35377 HUGO CHACON</t>
  </si>
  <si>
    <t xml:space="preserve">COM 202006000021</t>
  </si>
  <si>
    <t xml:space="preserve">FC 4 NAKATACORP SA</t>
  </si>
  <si>
    <t xml:space="preserve">COM 202006000034</t>
  </si>
  <si>
    <t xml:space="preserve">FC 13383 CEASTUMA S.A.</t>
  </si>
  <si>
    <t xml:space="preserve">COM 202007000028</t>
  </si>
  <si>
    <t xml:space="preserve">FC 6275 CARLOS MUÑOZ</t>
  </si>
  <si>
    <t xml:space="preserve">COM 202008000025</t>
  </si>
  <si>
    <t xml:space="preserve">FC 92856 INDUSUR</t>
  </si>
  <si>
    <t xml:space="preserve">COM 202008000026</t>
  </si>
  <si>
    <t xml:space="preserve">FC 92758 INDUSUR INDUSTRIAL DEL SUR</t>
  </si>
  <si>
    <t xml:space="preserve">COM 202008000038</t>
  </si>
  <si>
    <t xml:space="preserve">FC 320 IMPORTACIONES VILSERVI S.A.</t>
  </si>
  <si>
    <t xml:space="preserve">ING 202008000078</t>
  </si>
  <si>
    <t xml:space="preserve">PR REEMBOLSO MDC COMPRA MANGUERA </t>
  </si>
  <si>
    <t xml:space="preserve">COM 202001000006</t>
  </si>
  <si>
    <t xml:space="preserve">FC 2247 ONDU SOLUCIONES</t>
  </si>
  <si>
    <t xml:space="preserve">COM 202001000115</t>
  </si>
  <si>
    <t xml:space="preserve">FC 2299 ONDU SOLUCIONES </t>
  </si>
  <si>
    <t xml:space="preserve">COM 202001000120</t>
  </si>
  <si>
    <t xml:space="preserve">FC 2310 ONDU SOLUCIONES</t>
  </si>
  <si>
    <t xml:space="preserve">COM 202002000047</t>
  </si>
  <si>
    <t xml:space="preserve">FC 2465 ONDO SULUCIONES TECNOLOGICAS S.A.</t>
  </si>
  <si>
    <t xml:space="preserve">COM 202003000042</t>
  </si>
  <si>
    <t xml:space="preserve">FC 2602 ONDU SOLUCIONES</t>
  </si>
  <si>
    <t xml:space="preserve">COM 202004000009</t>
  </si>
  <si>
    <t xml:space="preserve">FC 2740 ONDU SOLUCIONES TECNOLOGICAS S.A.</t>
  </si>
  <si>
    <t xml:space="preserve">COM 202007000022</t>
  </si>
  <si>
    <t xml:space="preserve">PAGO WETRANSFER MEMBRESIA ANUAL</t>
  </si>
  <si>
    <t xml:space="preserve">COM 202005000021</t>
  </si>
  <si>
    <t xml:space="preserve">FC 2857 ONDU SOLUCIONES</t>
  </si>
  <si>
    <t xml:space="preserve">COM 202006000001</t>
  </si>
  <si>
    <t xml:space="preserve">FC 3011 ONDU SOLUCIONES</t>
  </si>
  <si>
    <t xml:space="preserve">COM 202007000013</t>
  </si>
  <si>
    <t xml:space="preserve">FC 3191 ONDU SOLUCIONES</t>
  </si>
  <si>
    <t xml:space="preserve">COM 202007000023</t>
  </si>
  <si>
    <t xml:space="preserve">FC 70704 KITTON S.A. COMPRA REGULADORES DE VOLTAJE OFICINA</t>
  </si>
  <si>
    <t xml:space="preserve">COM 202008000002</t>
  </si>
  <si>
    <t xml:space="preserve">FC 3408 ONDU SOLUCIONES</t>
  </si>
  <si>
    <t xml:space="preserve">COM 202008000003</t>
  </si>
  <si>
    <t xml:space="preserve">FC 3460 ONDU SOLUCIONES TECNOLOGICAS S.A.</t>
  </si>
  <si>
    <t xml:space="preserve">COM 202008000024</t>
  </si>
  <si>
    <t xml:space="preserve">FC 3525 ONDU SOLUCIONES</t>
  </si>
  <si>
    <t xml:space="preserve">COM 202001000270</t>
  </si>
  <si>
    <t xml:space="preserve">FC 5506 LUZ CEDENO</t>
  </si>
  <si>
    <t xml:space="preserve">COM 202002000131</t>
  </si>
  <si>
    <t xml:space="preserve">FC 6314 LUZ CEDENO</t>
  </si>
  <si>
    <t xml:space="preserve">COM 202002000130</t>
  </si>
  <si>
    <t xml:space="preserve">FC 6313 LUZ CEDENO</t>
  </si>
  <si>
    <t xml:space="preserve">COM 202003000076</t>
  </si>
  <si>
    <t xml:space="preserve">FC 7296 LUZ CEDENO</t>
  </si>
  <si>
    <t xml:space="preserve">COM 202005000043</t>
  </si>
  <si>
    <t xml:space="preserve">FC 532953 JUAN MARCET CIA. LTDA.</t>
  </si>
  <si>
    <t xml:space="preserve">COM 202005000035</t>
  </si>
  <si>
    <t xml:space="preserve">FC 2957 ONDU SOLUCIONES TECNOLOGICAS </t>
  </si>
  <si>
    <t xml:space="preserve">COM 202006000043</t>
  </si>
  <si>
    <t xml:space="preserve">FC 9643 LUS CEDENO</t>
  </si>
  <si>
    <t xml:space="preserve">COM 202007000032</t>
  </si>
  <si>
    <t xml:space="preserve">FC 35923 LUZ CEDEÑO</t>
  </si>
  <si>
    <t xml:space="preserve">COM 202007000045</t>
  </si>
  <si>
    <t xml:space="preserve">FC 36175 LUZ CEDEÑO</t>
  </si>
  <si>
    <t xml:space="preserve">COM 202008000058</t>
  </si>
  <si>
    <t xml:space="preserve">FC 368019 TODO EN PAPELERIA</t>
  </si>
  <si>
    <t xml:space="preserve">COM 202008000083</t>
  </si>
  <si>
    <t xml:space="preserve">FC 37160 LUZ CEDENO</t>
  </si>
  <si>
    <t xml:space="preserve">COM 202006000011</t>
  </si>
  <si>
    <t xml:space="preserve">FC 35324 HUGO CHACON</t>
  </si>
  <si>
    <t xml:space="preserve">COM 202007000021</t>
  </si>
  <si>
    <t xml:space="preserve">FC 35814 HUGO CHACON</t>
  </si>
  <si>
    <t xml:space="preserve">EGR 202001000725</t>
  </si>
  <si>
    <t xml:space="preserve">PAGO TASA MATRICULACION VEHICULOS</t>
  </si>
  <si>
    <t xml:space="preserve">COM 202001000230</t>
  </si>
  <si>
    <t xml:space="preserve">FC 299045 GAITALIN S.A.</t>
  </si>
  <si>
    <t xml:space="preserve">COM 202001000236</t>
  </si>
  <si>
    <t xml:space="preserve">FC 305859 GAITALIN S.A.</t>
  </si>
  <si>
    <t xml:space="preserve">COM 202002000284</t>
  </si>
  <si>
    <t xml:space="preserve">FC 298591 GAITALIN S.A.</t>
  </si>
  <si>
    <t xml:space="preserve">COM 202003000102</t>
  </si>
  <si>
    <t xml:space="preserve">FC 333630 GAITALIN S.A.</t>
  </si>
  <si>
    <t xml:space="preserve">COM 202003000101</t>
  </si>
  <si>
    <t xml:space="preserve">FC 339756 GAITALIN S.A.</t>
  </si>
  <si>
    <t xml:space="preserve">COM 202007000029</t>
  </si>
  <si>
    <t xml:space="preserve">FC 632976 ATIMASA S.A.</t>
  </si>
  <si>
    <t xml:space="preserve">COM 202007000027</t>
  </si>
  <si>
    <t xml:space="preserve">FC 5732883 ATIMASA S.A. COMBUSTIBLE NISSAN</t>
  </si>
  <si>
    <t xml:space="preserve">COM 202007000024</t>
  </si>
  <si>
    <t xml:space="preserve">FC 683213 ATIMASA S.A. GASOLINA VAN N300</t>
  </si>
  <si>
    <t xml:space="preserve">COM 202007000050</t>
  </si>
  <si>
    <t xml:space="preserve">FC 620681 PRODUCTOS DEL PETROLEO</t>
  </si>
  <si>
    <t xml:space="preserve">COM 202008000035</t>
  </si>
  <si>
    <t xml:space="preserve">FC 795754 ATIMASA S.A.</t>
  </si>
  <si>
    <t xml:space="preserve">EGR 202002000176</t>
  </si>
  <si>
    <t xml:space="preserve">PAGO BENEMERITO CUERPO DE BOMBEROS</t>
  </si>
  <si>
    <t xml:space="preserve">EGR 202005000852</t>
  </si>
  <si>
    <t xml:space="preserve">PAGO 1.5 X MIL CEP 495252 AÑO 2019</t>
  </si>
  <si>
    <t xml:space="preserve">COM 202001000004</t>
  </si>
  <si>
    <t xml:space="preserve">FC 12360311 MEGADATOS S.A.</t>
  </si>
  <si>
    <t xml:space="preserve">COM 202002000008</t>
  </si>
  <si>
    <t xml:space="preserve">FC 12726656 MEGADATOS S.A.</t>
  </si>
  <si>
    <t xml:space="preserve">COM 202003000006</t>
  </si>
  <si>
    <t xml:space="preserve">FC 13104854 MEGADATOS S.A.</t>
  </si>
  <si>
    <t xml:space="preserve">COM 202004000001</t>
  </si>
  <si>
    <t xml:space="preserve">FC 13489775 MEGADATOS S.A.</t>
  </si>
  <si>
    <t xml:space="preserve">COM 202005000003</t>
  </si>
  <si>
    <t xml:space="preserve">FC 13893756 MEGADATOS S.A.</t>
  </si>
  <si>
    <t xml:space="preserve">COM 202006000002</t>
  </si>
  <si>
    <t xml:space="preserve">FC 14313874 MEGADATOS S.A.</t>
  </si>
  <si>
    <t xml:space="preserve">COM 202007000008</t>
  </si>
  <si>
    <t xml:space="preserve">FC 14754404 MEGADATOS S.A.</t>
  </si>
  <si>
    <t xml:space="preserve">COM 202008000004</t>
  </si>
  <si>
    <t xml:space="preserve">FC 15217390 MEGADATOS S.A.</t>
  </si>
  <si>
    <t xml:space="preserve">COM 202008000093</t>
  </si>
  <si>
    <t xml:space="preserve">FC 428711 MEGADATOS S.A.</t>
  </si>
  <si>
    <t xml:space="preserve">EGR 202001000095</t>
  </si>
  <si>
    <t xml:space="preserve">PAGO PLANILLA DE LUZ ENERO 2020</t>
  </si>
  <si>
    <t xml:space="preserve">EGR 202003000800</t>
  </si>
  <si>
    <t xml:space="preserve">PAGO ENERGIA ELECTRICA MARZO</t>
  </si>
  <si>
    <t xml:space="preserve">EGR 202004000782</t>
  </si>
  <si>
    <t xml:space="preserve">PAGO PLANILLAS DE LUZ</t>
  </si>
  <si>
    <t xml:space="preserve">EGR 202005000956</t>
  </si>
  <si>
    <t xml:space="preserve">PAGO LUZ ELECTRICA </t>
  </si>
  <si>
    <t xml:space="preserve">EGR 202006000876</t>
  </si>
  <si>
    <t xml:space="preserve">PAGO CNEL</t>
  </si>
  <si>
    <t xml:space="preserve">EGR 202006000877</t>
  </si>
  <si>
    <t xml:space="preserve">EGR 202007000936</t>
  </si>
  <si>
    <t xml:space="preserve">PAGO PLANILLA DE LUZ OFICINA HIGUERAS Y ACACIAS</t>
  </si>
  <si>
    <t xml:space="preserve">EGR 202007000969</t>
  </si>
  <si>
    <t xml:space="preserve">PAGO PLANILLAS DE ENERGIA ELECTRICA JULIO</t>
  </si>
  <si>
    <t xml:space="preserve">COM 202001000043</t>
  </si>
  <si>
    <t xml:space="preserve">FC 139025005 CNT</t>
  </si>
  <si>
    <t xml:space="preserve">COM 202001000045</t>
  </si>
  <si>
    <t xml:space="preserve">FC 139025007 CNT</t>
  </si>
  <si>
    <t xml:space="preserve">COM 202002000043</t>
  </si>
  <si>
    <t xml:space="preserve">FC 141164469 CNT</t>
  </si>
  <si>
    <t xml:space="preserve">COM 202002000044</t>
  </si>
  <si>
    <t xml:space="preserve">FC 141164470 CNT</t>
  </si>
  <si>
    <t xml:space="preserve">COM 202002000045</t>
  </si>
  <si>
    <t xml:space="preserve">FC 141164471 CNT</t>
  </si>
  <si>
    <t xml:space="preserve">COM 202003000045</t>
  </si>
  <si>
    <t xml:space="preserve">FC 143173501 CNT</t>
  </si>
  <si>
    <t xml:space="preserve">COM 202003000046</t>
  </si>
  <si>
    <t xml:space="preserve">FC 143173503 CNT</t>
  </si>
  <si>
    <t xml:space="preserve">COM 202003000044</t>
  </si>
  <si>
    <t xml:space="preserve">COM 202004000011</t>
  </si>
  <si>
    <t xml:space="preserve">FC 145684671 CNT</t>
  </si>
  <si>
    <t xml:space="preserve">COM 202004000012</t>
  </si>
  <si>
    <t xml:space="preserve">FC 145684672 CNT </t>
  </si>
  <si>
    <t xml:space="preserve">COM 202004000013</t>
  </si>
  <si>
    <t xml:space="preserve">FC 14584670 CNT</t>
  </si>
  <si>
    <t xml:space="preserve">COM 202005000018</t>
  </si>
  <si>
    <t xml:space="preserve">FC 147387338 CNT</t>
  </si>
  <si>
    <t xml:space="preserve">COM 202005000019</t>
  </si>
  <si>
    <t xml:space="preserve">FC 147387337 CNT</t>
  </si>
  <si>
    <t xml:space="preserve">COM 202005000020</t>
  </si>
  <si>
    <t xml:space="preserve">FC 147387339 CNT</t>
  </si>
  <si>
    <t xml:space="preserve">COM 202006000012</t>
  </si>
  <si>
    <t xml:space="preserve">FC 149870988 CNT</t>
  </si>
  <si>
    <t xml:space="preserve">COM 202006000013</t>
  </si>
  <si>
    <t xml:space="preserve">FC 149870989 CNT</t>
  </si>
  <si>
    <t xml:space="preserve">COM 202006000014</t>
  </si>
  <si>
    <t xml:space="preserve">FC 149870990 CNT</t>
  </si>
  <si>
    <t xml:space="preserve">COM 202007000010</t>
  </si>
  <si>
    <t xml:space="preserve">FC 152002022 CNT</t>
  </si>
  <si>
    <t xml:space="preserve">COM 202007000011</t>
  </si>
  <si>
    <t xml:space="preserve">FC 152002023 CNT</t>
  </si>
  <si>
    <t xml:space="preserve">COM 202007000012</t>
  </si>
  <si>
    <t xml:space="preserve">FC 152002024 CNT</t>
  </si>
  <si>
    <t xml:space="preserve">COM 202008000028</t>
  </si>
  <si>
    <t xml:space="preserve">FC 153959953 CNT</t>
  </si>
  <si>
    <t xml:space="preserve">COM 202008000029</t>
  </si>
  <si>
    <t xml:space="preserve">FC 153959955 CNT</t>
  </si>
  <si>
    <t xml:space="preserve">COM 202008000030</t>
  </si>
  <si>
    <t xml:space="preserve">FC 153959954 CNT</t>
  </si>
  <si>
    <t xml:space="preserve">COM 202001000044</t>
  </si>
  <si>
    <t xml:space="preserve">FC 139025006 CNT</t>
  </si>
  <si>
    <t xml:space="preserve">COM 202001000083</t>
  </si>
  <si>
    <t xml:space="preserve">FC 62769575 OTECEL S.A.</t>
  </si>
  <si>
    <t xml:space="preserve">COM 202002000046</t>
  </si>
  <si>
    <t xml:space="preserve">FC 63661450 OTECEL S.A.</t>
  </si>
  <si>
    <t xml:space="preserve">COM 202003000043</t>
  </si>
  <si>
    <t xml:space="preserve">FC 64424808 OTECEL S.A.</t>
  </si>
  <si>
    <t xml:space="preserve">COM 202004000014</t>
  </si>
  <si>
    <t xml:space="preserve">FC 65192183 OTECEL S.A.</t>
  </si>
  <si>
    <t xml:space="preserve">COM 202005000022</t>
  </si>
  <si>
    <t xml:space="preserve">FC 66009096 OTECEL S.A.</t>
  </si>
  <si>
    <t xml:space="preserve">COM 202006000047</t>
  </si>
  <si>
    <t xml:space="preserve">NOTA DE CREDITO 52762 APLICA FC 66769817</t>
  </si>
  <si>
    <t xml:space="preserve">COM 202007000015</t>
  </si>
  <si>
    <t xml:space="preserve">FC 67559025 OTECEL S.A.</t>
  </si>
  <si>
    <t xml:space="preserve">COM 202008000034</t>
  </si>
  <si>
    <t xml:space="preserve">FC 68317111 OTECEL S.A.</t>
  </si>
  <si>
    <t xml:space="preserve">EGR 202001000738</t>
  </si>
  <si>
    <t xml:space="preserve">PAGO PLANILLA DE AGUA</t>
  </si>
  <si>
    <t xml:space="preserve">EGR 202001000120</t>
  </si>
  <si>
    <t xml:space="preserve">PAGO AGUA POTABLE</t>
  </si>
  <si>
    <t xml:space="preserve">EGR 202002000304</t>
  </si>
  <si>
    <t xml:space="preserve">EGR 202002000799</t>
  </si>
  <si>
    <t xml:space="preserve">BANCO BOLIVARIANO</t>
  </si>
  <si>
    <t xml:space="preserve">EGR 202003000802</t>
  </si>
  <si>
    <t xml:space="preserve">AGUA POTABLE</t>
  </si>
  <si>
    <t xml:space="preserve">EGR 202004000957</t>
  </si>
  <si>
    <t xml:space="preserve">EGR 202004000958</t>
  </si>
  <si>
    <t xml:space="preserve">PAGO AGUA POTABLE </t>
  </si>
  <si>
    <t xml:space="preserve">EGR 202005000959</t>
  </si>
  <si>
    <t xml:space="preserve">EGR 202006000888</t>
  </si>
  <si>
    <t xml:space="preserve">PAGO AGUA</t>
  </si>
  <si>
    <t xml:space="preserve">EGR 202006000960</t>
  </si>
  <si>
    <t xml:space="preserve">ASI 202007000004</t>
  </si>
  <si>
    <t xml:space="preserve">PR GASTOS AGUA POTABLE JULIO YA PAGADO SG FC 31452605 PATRICIA PEREZ Y 31452870 CARLOS CASAL</t>
  </si>
  <si>
    <t xml:space="preserve">ASI 202008000001</t>
  </si>
  <si>
    <t xml:space="preserve">PR GASTOS AGUA POTABLE AGOSTO PAGADO SG FC 32013458 CARLOS CASAL Y FC 32007718 PATRICIA PEREZ</t>
  </si>
  <si>
    <t xml:space="preserve">COM 202001000007</t>
  </si>
  <si>
    <t xml:space="preserve">FC 87085 INDUSUR INDUSTRIAL DEL SUR</t>
  </si>
  <si>
    <t xml:space="preserve">COM 202002000048</t>
  </si>
  <si>
    <t xml:space="preserve">FC 88101 INDUSUR INDUSTRIAL DEL SUR S.A.</t>
  </si>
  <si>
    <t xml:space="preserve">COM 202003000095</t>
  </si>
  <si>
    <t xml:space="preserve">FC 89132 INDUSUR</t>
  </si>
  <si>
    <t xml:space="preserve">COM 202004000010</t>
  </si>
  <si>
    <t xml:space="preserve">FC 89677 INDUSUR INDUSTRIAL DEL SUR S.A.</t>
  </si>
  <si>
    <t xml:space="preserve">COM 202005000017</t>
  </si>
  <si>
    <t xml:space="preserve">FC 90396 NDUSUR</t>
  </si>
  <si>
    <t xml:space="preserve">COM 202006000010</t>
  </si>
  <si>
    <t xml:space="preserve">FC 91039 INDUSUR INDISTRIAL DEL SUR</t>
  </si>
  <si>
    <t xml:space="preserve">COM 202006000042</t>
  </si>
  <si>
    <t xml:space="preserve">FC 91590 INDUSUR INDUSTRIAL DEL SUR S.A.</t>
  </si>
  <si>
    <t xml:space="preserve">COM 202007000014</t>
  </si>
  <si>
    <t xml:space="preserve">FC 92227 INDUSUR</t>
  </si>
  <si>
    <t xml:space="preserve">COM 202008000027</t>
  </si>
  <si>
    <t xml:space="preserve">FC 93036 INDUSUR </t>
  </si>
  <si>
    <t xml:space="preserve">COM 202001000013</t>
  </si>
  <si>
    <t xml:space="preserve">FC 21713 MARIA RISCO</t>
  </si>
  <si>
    <t xml:space="preserve">COM 202004000018</t>
  </si>
  <si>
    <t xml:space="preserve">FC 139 ERIKA MORA</t>
  </si>
  <si>
    <t xml:space="preserve">COM 202005000004</t>
  </si>
  <si>
    <t xml:space="preserve">FC 1203 LINA NEHME</t>
  </si>
  <si>
    <t xml:space="preserve">COM 202006000031</t>
  </si>
  <si>
    <t xml:space="preserve">FC 627570 ATIMASA S.A.</t>
  </si>
  <si>
    <t xml:space="preserve">COM 202006000035</t>
  </si>
  <si>
    <t xml:space="preserve">FC 463 LUIS HERRERA</t>
  </si>
  <si>
    <t xml:space="preserve">COM 202006000025</t>
  </si>
  <si>
    <t xml:space="preserve">FC 420217 CORP EL ROSADO S.A.</t>
  </si>
  <si>
    <t xml:space="preserve">COM 202006000027</t>
  </si>
  <si>
    <t xml:space="preserve">FC 7566 COMISARIATO</t>
  </si>
  <si>
    <t xml:space="preserve">COM 202006000028</t>
  </si>
  <si>
    <t xml:space="preserve">FC 2563 CORP EL ROSADO S.A</t>
  </si>
  <si>
    <t xml:space="preserve">COM 202006000029</t>
  </si>
  <si>
    <t xml:space="preserve">FC 46591 CORP. EL ROSADO S.A.</t>
  </si>
  <si>
    <t xml:space="preserve">COM 202006000030</t>
  </si>
  <si>
    <t xml:space="preserve">FC 385115 CORP. EL ROSADO S.A.</t>
  </si>
  <si>
    <t xml:space="preserve">COM 202006000032</t>
  </si>
  <si>
    <t xml:space="preserve">FC 116600 CORP FAVORITA C.A</t>
  </si>
  <si>
    <t xml:space="preserve">COM 202006000036</t>
  </si>
  <si>
    <t xml:space="preserve">FC 472 LUIS HERRERA</t>
  </si>
  <si>
    <t xml:space="preserve">COM 202006000038</t>
  </si>
  <si>
    <t xml:space="preserve">FC 4904 LAURA CHRISTIANSEN</t>
  </si>
  <si>
    <t xml:space="preserve">COM 202007000016</t>
  </si>
  <si>
    <t xml:space="preserve">FC 3 PIXTRADING</t>
  </si>
  <si>
    <t xml:space="preserve">COM 202007000025</t>
  </si>
  <si>
    <t xml:space="preserve">FC 673938 KIWI S.A. BOMBA DE FUMIGAR</t>
  </si>
  <si>
    <t xml:space="preserve">COM 202007000026</t>
  </si>
  <si>
    <t xml:space="preserve">FC 15098 LA CASAL DEL ESPARADRAPO COMPRA ALCOHOL</t>
  </si>
  <si>
    <t xml:space="preserve">COM 202008000051</t>
  </si>
  <si>
    <t xml:space="preserve">FC 201322 CORP FAVORITA C.A.</t>
  </si>
  <si>
    <t xml:space="preserve">COM 202007000030</t>
  </si>
  <si>
    <t xml:space="preserve">FC 86682 JESSICA RODRIGUEZ</t>
  </si>
  <si>
    <t xml:space="preserve">COM 202007000031</t>
  </si>
  <si>
    <t xml:space="preserve">FC 86683 JESSICA RODRIGUEZ</t>
  </si>
  <si>
    <t xml:space="preserve">COM 202001000089</t>
  </si>
  <si>
    <t xml:space="preserve">FC 232 GEANELLA LOAYZA</t>
  </si>
  <si>
    <t xml:space="preserve">COM 202001000113</t>
  </si>
  <si>
    <t xml:space="preserve">FC 151784 D MATILDE S.A.</t>
  </si>
  <si>
    <t xml:space="preserve">COM 202001000129</t>
  </si>
  <si>
    <t xml:space="preserve">FC 233 GEANELLA LOAYZA TELLO</t>
  </si>
  <si>
    <t xml:space="preserve">COM 202001000257</t>
  </si>
  <si>
    <t xml:space="preserve">FC 6707 IMAICELA</t>
  </si>
  <si>
    <t xml:space="preserve">COM 202001000149</t>
  </si>
  <si>
    <t xml:space="preserve">FC 237 GEANELLA LOAYZA</t>
  </si>
  <si>
    <t xml:space="preserve">COM 202001000263</t>
  </si>
  <si>
    <t xml:space="preserve">FC 239 GEANELLA LOAYZA</t>
  </si>
  <si>
    <t xml:space="preserve">COM 202001000193</t>
  </si>
  <si>
    <t xml:space="preserve">FC 243 GEANELLA LOAYZA</t>
  </si>
  <si>
    <t xml:space="preserve">COM 202001000207</t>
  </si>
  <si>
    <t xml:space="preserve">FC 48602 CARNES Y CARNES</t>
  </si>
  <si>
    <t xml:space="preserve">COM 202001000213</t>
  </si>
  <si>
    <t xml:space="preserve">FC 16262 HAPPYSERVI S.A.</t>
  </si>
  <si>
    <t xml:space="preserve">COM 202002000040</t>
  </si>
  <si>
    <t xml:space="preserve">NOTA DE VENTA # 182 MIRNA ESPINOZA</t>
  </si>
  <si>
    <t xml:space="preserve">COM 202002000051</t>
  </si>
  <si>
    <t xml:space="preserve">FC 76398 BETHI SANCHEZ</t>
  </si>
  <si>
    <t xml:space="preserve">COM 202002000132</t>
  </si>
  <si>
    <t xml:space="preserve">FC 249 GEANELLA LOAYZA</t>
  </si>
  <si>
    <t xml:space="preserve">COM 202002000228</t>
  </si>
  <si>
    <t xml:space="preserve">FC 250 GEANELLA LOAYZA</t>
  </si>
  <si>
    <t xml:space="preserve">COM 202002000285</t>
  </si>
  <si>
    <t xml:space="preserve">FC 8269 CORTOMKA S.A.</t>
  </si>
  <si>
    <t xml:space="preserve">COM 202002000278</t>
  </si>
  <si>
    <t xml:space="preserve">FC 251 GEANELLA LOAYZA</t>
  </si>
  <si>
    <t xml:space="preserve">COM 202003000117</t>
  </si>
  <si>
    <t xml:space="preserve">VALE DE CAJA GABRIELA SELLAN</t>
  </si>
  <si>
    <t xml:space="preserve">COM 202003000010</t>
  </si>
  <si>
    <t xml:space="preserve">FC 254 GEANELLA LOAYZA</t>
  </si>
  <si>
    <t xml:space="preserve">COM 202003000077</t>
  </si>
  <si>
    <t xml:space="preserve">FC 257 GEANELLA LOAYZA</t>
  </si>
  <si>
    <t xml:space="preserve">COM 202006000020</t>
  </si>
  <si>
    <t xml:space="preserve">FC 285 GEANELLA LOAYZA</t>
  </si>
  <si>
    <t xml:space="preserve">COM 202007000048</t>
  </si>
  <si>
    <t xml:space="preserve">FC 8015 PAOLA MOREIRA</t>
  </si>
  <si>
    <t xml:space="preserve">COM 202007000051</t>
  </si>
  <si>
    <t xml:space="preserve">FC 379586 PASTELES Y CIA</t>
  </si>
  <si>
    <t xml:space="preserve">EGR 202001000016</t>
  </si>
  <si>
    <t xml:space="preserve">MOVILIZACION</t>
  </si>
  <si>
    <t xml:space="preserve">COM 202001000108</t>
  </si>
  <si>
    <t xml:space="preserve">FC 81716 TERMINAL DE CARGAS</t>
  </si>
  <si>
    <t xml:space="preserve">COM 202001000123</t>
  </si>
  <si>
    <t xml:space="preserve">FC 2641 ROLCARGO EXPRESS S.A.</t>
  </si>
  <si>
    <t xml:space="preserve">COM 202001000124</t>
  </si>
  <si>
    <t xml:space="preserve">PAGO GASTOS ORIGEN SG LIQ GASTOS </t>
  </si>
  <si>
    <t xml:space="preserve">ASI 202001000005</t>
  </si>
  <si>
    <t xml:space="preserve">PR RECLASIF. FC 2641 234 ROL CARGO EXPRESS ALMACENAJE Y TRAMITES ADUANA</t>
  </si>
  <si>
    <t xml:space="preserve">ASI 202001000006</t>
  </si>
  <si>
    <t xml:space="preserve">PR RECLASIF.  FC 81716 TERMINAL DE CARGAS DEL ECUADOR</t>
  </si>
  <si>
    <t xml:space="preserve">COM 202001000279</t>
  </si>
  <si>
    <t xml:space="preserve">FC 730623 INTERMONT S.A.</t>
  </si>
  <si>
    <t xml:space="preserve">COM 202001000264</t>
  </si>
  <si>
    <t xml:space="preserve">FC 425310 NELLY CHALEN</t>
  </si>
  <si>
    <t xml:space="preserve">COM 202001000268</t>
  </si>
  <si>
    <t xml:space="preserve">FC 723420 ATIMASA S.A.</t>
  </si>
  <si>
    <t xml:space="preserve">COM 202001000290</t>
  </si>
  <si>
    <t xml:space="preserve">VALE DE CAJA ENRIQUE TANDAZO</t>
  </si>
  <si>
    <t xml:space="preserve">COM 202002000068</t>
  </si>
  <si>
    <t xml:space="preserve">FC 736781 INTERMONT S.A.</t>
  </si>
  <si>
    <t xml:space="preserve">EGR 202002000220</t>
  </si>
  <si>
    <t xml:space="preserve">COM 202002000322</t>
  </si>
  <si>
    <t xml:space="preserve">VALE DE CAJA 612 SARA ESCOBAR</t>
  </si>
  <si>
    <t xml:space="preserve">COM 202002000311</t>
  </si>
  <si>
    <t xml:space="preserve">VALE DE CAJA 606 MIGUEL NOBOA</t>
  </si>
  <si>
    <t xml:space="preserve">EGR 202002000296</t>
  </si>
  <si>
    <t xml:space="preserve">PAGO MOVILIZACION </t>
  </si>
  <si>
    <t xml:space="preserve">COM 202002000286</t>
  </si>
  <si>
    <t xml:space="preserve">FC 170933 DISTRIAZUL </t>
  </si>
  <si>
    <t xml:space="preserve">COM 202002000374</t>
  </si>
  <si>
    <t xml:space="preserve">FC 216407 GASOVIP S.A.</t>
  </si>
  <si>
    <t xml:space="preserve">COM 202002000346</t>
  </si>
  <si>
    <t xml:space="preserve">FC 128322 AIDA CORRALES</t>
  </si>
  <si>
    <t xml:space="preserve">COM 202003000015</t>
  </si>
  <si>
    <t xml:space="preserve">FC 287196 EDISON SOSA</t>
  </si>
  <si>
    <t xml:space="preserve">COM 202003000118</t>
  </si>
  <si>
    <t xml:space="preserve">FC 1042 JENNY ALVEAR</t>
  </si>
  <si>
    <t xml:space="preserve">EGR 202003000688</t>
  </si>
  <si>
    <t xml:space="preserve">PAGO MOVILIZACION RUFO VIEJO</t>
  </si>
  <si>
    <t xml:space="preserve">EGR 202003000689</t>
  </si>
  <si>
    <t xml:space="preserve">MOVILIZACION SARA ESCOBAR</t>
  </si>
  <si>
    <t xml:space="preserve">COM 202006000006</t>
  </si>
  <si>
    <t xml:space="preserve">FC 1319 JAIME ALVAREZ</t>
  </si>
  <si>
    <t xml:space="preserve">COM 202006000026</t>
  </si>
  <si>
    <t xml:space="preserve">FC 15307 ATIMASA S.A.</t>
  </si>
  <si>
    <t xml:space="preserve">COM 202008000019</t>
  </si>
  <si>
    <t xml:space="preserve">FC 1350 JAIME ALVAREZ</t>
  </si>
  <si>
    <t xml:space="preserve">NO USAR ESTA LÍNEA</t>
  </si>
  <si>
    <t xml:space="preserve">Fin de partidas</t>
  </si>
  <si>
    <t xml:space="preserve">Total Población:</t>
  </si>
  <si>
    <t xml:space="preserve"># de Selecciones:</t>
  </si>
  <si>
    <t xml:space="preserve">MMA</t>
  </si>
  <si>
    <t xml:space="preserve">Calculo de Tamano Muestra</t>
  </si>
  <si>
    <t xml:space="preserve">Intervalo de Muestra * # de Selecciones</t>
  </si>
  <si>
    <t xml:space="preserve">Materialidad</t>
  </si>
  <si>
    <t xml:space="preserve">Resto de la Selección</t>
  </si>
  <si>
    <t xml:space="preserve">Tamano de Muestra</t>
  </si>
  <si>
    <t xml:space="preserve">Población Por Detalle</t>
  </si>
  <si>
    <t xml:space="preserve">Diferencia</t>
  </si>
  <si>
    <t xml:space="preserve">ASIENTO</t>
  </si>
  <si>
    <t xml:space="preserve">FECHA</t>
  </si>
  <si>
    <t xml:space="preserve">DESCRIPCION</t>
  </si>
  <si>
    <t xml:space="preserve">DEBE</t>
  </si>
  <si>
    <t xml:space="preserve">5.2.1.2.13</t>
  </si>
  <si>
    <t xml:space="preserve">Mantenimiento de Vehículos</t>
  </si>
  <si>
    <t xml:space="preserve">SALDO ANTERIOR</t>
  </si>
  <si>
    <t xml:space="preserve">07/01/2020</t>
  </si>
  <si>
    <t xml:space="preserve">31/01/2020</t>
  </si>
  <si>
    <t xml:space="preserve">17/02/2020</t>
  </si>
  <si>
    <t xml:space="preserve">18/02/2020</t>
  </si>
  <si>
    <t xml:space="preserve">27/02/2020</t>
  </si>
  <si>
    <t xml:space="preserve">28/02/2020</t>
  </si>
  <si>
    <t xml:space="preserve">15/06/2020</t>
  </si>
  <si>
    <t xml:space="preserve">17/06/2020</t>
  </si>
  <si>
    <t xml:space="preserve">5.2.1.2.15</t>
  </si>
  <si>
    <t xml:space="preserve">Mantenimiento de Instalaciones</t>
  </si>
  <si>
    <t xml:space="preserve">06/01/2020</t>
  </si>
  <si>
    <t xml:space="preserve">09/01/2020</t>
  </si>
  <si>
    <t xml:space="preserve">13/01/2020</t>
  </si>
  <si>
    <t xml:space="preserve">15/01/2020</t>
  </si>
  <si>
    <t xml:space="preserve">30/01/2020</t>
  </si>
  <si>
    <t xml:space="preserve">03/02/2020</t>
  </si>
  <si>
    <t xml:space="preserve">04/02/2020</t>
  </si>
  <si>
    <t xml:space="preserve">05/02/2020</t>
  </si>
  <si>
    <t xml:space="preserve">07/02/2020</t>
  </si>
  <si>
    <t xml:space="preserve">10/02/2020</t>
  </si>
  <si>
    <t xml:space="preserve">13/02/2020</t>
  </si>
  <si>
    <t xml:space="preserve">19/02/2020</t>
  </si>
  <si>
    <t xml:space="preserve">02/03/2020</t>
  </si>
  <si>
    <t xml:space="preserve">14/05/2020</t>
  </si>
  <si>
    <t xml:space="preserve">02/06/2020</t>
  </si>
  <si>
    <t xml:space="preserve">11/06/2020</t>
  </si>
  <si>
    <t xml:space="preserve">18/06/2020</t>
  </si>
  <si>
    <t xml:space="preserve">22/07/2020</t>
  </si>
  <si>
    <t xml:space="preserve">07/08/2020</t>
  </si>
  <si>
    <t xml:space="preserve">11/08/2020</t>
  </si>
  <si>
    <t xml:space="preserve">12/08/2020</t>
  </si>
  <si>
    <t xml:space="preserve">5.2.1.2.16</t>
  </si>
  <si>
    <t xml:space="preserve">Mantenimiento de Equipos</t>
  </si>
  <si>
    <t xml:space="preserve">02/01/2020</t>
  </si>
  <si>
    <t xml:space="preserve">14/01/2020</t>
  </si>
  <si>
    <t xml:space="preserve">06/02/2020</t>
  </si>
  <si>
    <t xml:space="preserve">01/04/2020</t>
  </si>
  <si>
    <t xml:space="preserve">04/05/2020</t>
  </si>
  <si>
    <t xml:space="preserve">01/06/2020</t>
  </si>
  <si>
    <t xml:space="preserve">01/07/2020</t>
  </si>
  <si>
    <t xml:space="preserve">17/07/2020</t>
  </si>
  <si>
    <t xml:space="preserve">01/08/2020</t>
  </si>
  <si>
    <t xml:space="preserve">03/08/2020</t>
  </si>
  <si>
    <t xml:space="preserve">5.2.1.2.17</t>
  </si>
  <si>
    <t xml:space="preserve">Utiles de Oficina </t>
  </si>
  <si>
    <t xml:space="preserve">14/02/2020</t>
  </si>
  <si>
    <t xml:space="preserve">11/03/2020</t>
  </si>
  <si>
    <t xml:space="preserve">07/05/2020</t>
  </si>
  <si>
    <t xml:space="preserve">21/05/2020</t>
  </si>
  <si>
    <t xml:space="preserve">16/06/2020</t>
  </si>
  <si>
    <t xml:space="preserve">28/07/2020</t>
  </si>
  <si>
    <t xml:space="preserve">18/08/2020</t>
  </si>
  <si>
    <t xml:space="preserve">28/08/2020</t>
  </si>
  <si>
    <t xml:space="preserve">5.2.1.2.18</t>
  </si>
  <si>
    <t xml:space="preserve">Formularios e Impresos</t>
  </si>
  <si>
    <t xml:space="preserve">05/06/2020</t>
  </si>
  <si>
    <t xml:space="preserve">13/07/2020</t>
  </si>
  <si>
    <t xml:space="preserve">5.2.1.2.14</t>
  </si>
  <si>
    <t xml:space="preserve">Matrícula de Vehículos</t>
  </si>
  <si>
    <t xml:space="preserve">22/01/2020</t>
  </si>
  <si>
    <t xml:space="preserve">5.2.1.2.19</t>
  </si>
  <si>
    <t xml:space="preserve">Combustibles</t>
  </si>
  <si>
    <t xml:space="preserve">04/01/2020</t>
  </si>
  <si>
    <t xml:space="preserve">10/01/2020</t>
  </si>
  <si>
    <t xml:space="preserve">25/02/2020</t>
  </si>
  <si>
    <t xml:space="preserve">03/03/2020</t>
  </si>
  <si>
    <t xml:space="preserve">15/03/2020</t>
  </si>
  <si>
    <t xml:space="preserve">09/07/2020</t>
  </si>
  <si>
    <t xml:space="preserve">15/07/2020</t>
  </si>
  <si>
    <t xml:space="preserve">30/07/2020</t>
  </si>
  <si>
    <t xml:space="preserve">5.2.1.2.25</t>
  </si>
  <si>
    <t xml:space="preserve">Contribución Bomberos</t>
  </si>
  <si>
    <t xml:space="preserve">5.2.1.2.26</t>
  </si>
  <si>
    <t xml:space="preserve">Contribución Municipio 1.5x1000</t>
  </si>
  <si>
    <t xml:space="preserve">22/05/2020</t>
  </si>
  <si>
    <t xml:space="preserve">5.2.1.2.27</t>
  </si>
  <si>
    <t xml:space="preserve">Internet</t>
  </si>
  <si>
    <t xml:space="preserve">01/01/2020</t>
  </si>
  <si>
    <t xml:space="preserve">01/02/2020</t>
  </si>
  <si>
    <t xml:space="preserve">01/03/2020</t>
  </si>
  <si>
    <t xml:space="preserve">01/05/2020</t>
  </si>
  <si>
    <t xml:space="preserve">5.2.1.2.28</t>
  </si>
  <si>
    <t xml:space="preserve">Energía Eléctrica</t>
  </si>
  <si>
    <t xml:space="preserve">09/04/2020</t>
  </si>
  <si>
    <t xml:space="preserve">13/05/2020</t>
  </si>
  <si>
    <t xml:space="preserve">10/06/2020</t>
  </si>
  <si>
    <t xml:space="preserve">08/07/2020</t>
  </si>
  <si>
    <t xml:space="preserve">5.2.1.2.29</t>
  </si>
  <si>
    <t xml:space="preserve">Teléfono Convencional</t>
  </si>
  <si>
    <t xml:space="preserve">03/01/2020</t>
  </si>
  <si>
    <t xml:space="preserve">03/04/2020</t>
  </si>
  <si>
    <t xml:space="preserve">03/05/2020</t>
  </si>
  <si>
    <t xml:space="preserve">03/06/2020</t>
  </si>
  <si>
    <t xml:space="preserve">03/07/2020</t>
  </si>
  <si>
    <t xml:space="preserve">5.2.1.2.30</t>
  </si>
  <si>
    <t xml:space="preserve">Telefonía Celular</t>
  </si>
  <si>
    <t xml:space="preserve">08/01/2020</t>
  </si>
  <si>
    <t xml:space="preserve">08/02/2020</t>
  </si>
  <si>
    <t xml:space="preserve">08/03/2020</t>
  </si>
  <si>
    <t xml:space="preserve">08/04/2020</t>
  </si>
  <si>
    <t xml:space="preserve">08/05/2020</t>
  </si>
  <si>
    <t xml:space="preserve">08/06/2020</t>
  </si>
  <si>
    <t xml:space="preserve">19/06/2020</t>
  </si>
  <si>
    <t xml:space="preserve">08/08/2020</t>
  </si>
  <si>
    <t xml:space="preserve">5.2.1.2.31</t>
  </si>
  <si>
    <t xml:space="preserve">Agua Potable</t>
  </si>
  <si>
    <t xml:space="preserve">23/01/2020</t>
  </si>
  <si>
    <t xml:space="preserve">12/02/2020</t>
  </si>
  <si>
    <t xml:space="preserve">29/02/2020</t>
  </si>
  <si>
    <t xml:space="preserve">13/03/2020</t>
  </si>
  <si>
    <t xml:space="preserve">22/04/2020</t>
  </si>
  <si>
    <t xml:space="preserve">12/06/2020</t>
  </si>
  <si>
    <t xml:space="preserve">10/07/2020</t>
  </si>
  <si>
    <t xml:space="preserve">5.2.1.2.34</t>
  </si>
  <si>
    <t xml:space="preserve">Seguridad</t>
  </si>
  <si>
    <t xml:space="preserve">05/03/2020</t>
  </si>
  <si>
    <t xml:space="preserve">26/06/2020</t>
  </si>
  <si>
    <t xml:space="preserve">07/07/2020</t>
  </si>
  <si>
    <t xml:space="preserve">5.2.1.2.43</t>
  </si>
  <si>
    <t xml:space="preserve">Aseo y Limpieza</t>
  </si>
  <si>
    <t xml:space="preserve">30/04/2020</t>
  </si>
  <si>
    <t xml:space="preserve">09/06/2020</t>
  </si>
  <si>
    <t xml:space="preserve">20/06/2020</t>
  </si>
  <si>
    <t xml:space="preserve">13/08/2020</t>
  </si>
  <si>
    <t xml:space="preserve">5.2.1.2.50</t>
  </si>
  <si>
    <t xml:space="preserve">Honorarios Notarios</t>
  </si>
  <si>
    <t xml:space="preserve">23/07/2020</t>
  </si>
  <si>
    <t xml:space="preserve">5.2.1.2.7</t>
  </si>
  <si>
    <t xml:space="preserve">Lunch, Refrigerio</t>
  </si>
  <si>
    <t xml:space="preserve">16/01/2020</t>
  </si>
  <si>
    <t xml:space="preserve">19/01/2020</t>
  </si>
  <si>
    <t xml:space="preserve">24/01/2020</t>
  </si>
  <si>
    <t xml:space="preserve">20/02/2020</t>
  </si>
  <si>
    <t xml:space="preserve">21/02/2020</t>
  </si>
  <si>
    <t xml:space="preserve">12/03/2020</t>
  </si>
  <si>
    <t xml:space="preserve">5.2.1.2.8</t>
  </si>
  <si>
    <t xml:space="preserve">Movilización</t>
  </si>
  <si>
    <t xml:space="preserve">26/01/2020</t>
  </si>
  <si>
    <t xml:space="preserve">09/02/2020</t>
  </si>
  <si>
    <t xml:space="preserve">11/02/2020</t>
  </si>
  <si>
    <t xml:space="preserve">22/02/2020</t>
  </si>
  <si>
    <t xml:space="preserve">10/03/2020</t>
  </si>
  <si>
    <t xml:space="preserve">06/08/2020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</si>
</sst>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);\(#,##0\)"/>
    <numFmt numFmtId="166" formatCode="_(* #,##0_);_(* \(#,##0\);_(* \-??_);_(@_)"/>
    <numFmt numFmtId="167" formatCode="#,##0.00_);\(#,##0.00\)"/>
    <numFmt numFmtId="168" formatCode="0"/>
    <numFmt numFmtId="169" formatCode="#,##0"/>
    <numFmt numFmtId="170" formatCode="dd/mm/yy"/>
    <numFmt numFmtId="171" formatCode="#,##0.00"/>
    <numFmt numFmtId="172" formatCode="General"/>
    <numFmt numFmtId="173" formatCode="_(* #,##0_);_(* \(#,##0\);_(* \-_);_(@_)"/>
    <numFmt numFmtId="174" formatCode="_(* #,##0.00_);_(* \(#,##0.00\);_(* \-??_);_(@_)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 val="true"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Times New Roman"/>
      <family val="1"/>
      <charset val="1"/>
    </font>
    <font>
      <b val="true"/>
      <u val="single"/>
      <sz val="16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4472C4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1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18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9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5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5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9" fillId="5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Ang&#233;lica/CLIENTES/2015/SURPAPELCORP/8000%20PRUEBAS%20SUSTANTIVAS%20-%20RESULTADOS/8300%20GASTOS/Determinaci&#243;n%20del%20tama&#241;o%20de%20muestras%201%20Gast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le Size &amp; Threshold Calc"/>
      <sheetName val="New Audit Methodology Guidance"/>
    </sheetNames>
    <sheetDataSet>
      <sheetData sheetId="0"/>
      <sheetData sheetId="1">
        <row r="6">
          <cell r="B6">
            <v>1</v>
          </cell>
        </row>
        <row r="6">
          <cell r="D6">
            <v>1</v>
          </cell>
        </row>
        <row r="6">
          <cell r="H6">
            <v>1</v>
          </cell>
        </row>
        <row r="7">
          <cell r="B7">
            <v>2</v>
          </cell>
        </row>
        <row r="7">
          <cell r="D7">
            <v>1</v>
          </cell>
        </row>
        <row r="7">
          <cell r="H7">
            <v>2</v>
          </cell>
        </row>
        <row r="8">
          <cell r="B8">
            <v>3</v>
          </cell>
        </row>
        <row r="8">
          <cell r="D8">
            <v>1</v>
          </cell>
        </row>
        <row r="8">
          <cell r="H8">
            <v>3</v>
          </cell>
        </row>
        <row r="9">
          <cell r="B9">
            <v>4</v>
          </cell>
        </row>
        <row r="9">
          <cell r="D9">
            <v>1</v>
          </cell>
        </row>
        <row r="9">
          <cell r="H9">
            <v>3</v>
          </cell>
        </row>
        <row r="10">
          <cell r="B10">
            <v>5</v>
          </cell>
        </row>
        <row r="10">
          <cell r="D10">
            <v>1</v>
          </cell>
        </row>
        <row r="10">
          <cell r="H10">
            <v>4</v>
          </cell>
        </row>
        <row r="11">
          <cell r="B11">
            <v>6</v>
          </cell>
        </row>
        <row r="11">
          <cell r="D11">
            <v>2</v>
          </cell>
        </row>
        <row r="11">
          <cell r="H11">
            <v>5</v>
          </cell>
        </row>
        <row r="12">
          <cell r="B12">
            <v>7</v>
          </cell>
        </row>
        <row r="12">
          <cell r="D12">
            <v>2</v>
          </cell>
        </row>
        <row r="12">
          <cell r="H12">
            <v>5</v>
          </cell>
        </row>
        <row r="13">
          <cell r="B13">
            <v>8</v>
          </cell>
        </row>
        <row r="13">
          <cell r="D13">
            <v>2</v>
          </cell>
        </row>
        <row r="13">
          <cell r="H13">
            <v>6</v>
          </cell>
        </row>
        <row r="14">
          <cell r="B14">
            <v>9</v>
          </cell>
        </row>
        <row r="14">
          <cell r="D14">
            <v>2</v>
          </cell>
        </row>
        <row r="14">
          <cell r="H14">
            <v>7</v>
          </cell>
        </row>
        <row r="15">
          <cell r="B15">
            <v>10</v>
          </cell>
        </row>
        <row r="15">
          <cell r="D15">
            <v>2</v>
          </cell>
        </row>
        <row r="15">
          <cell r="H15">
            <v>7</v>
          </cell>
        </row>
        <row r="15">
          <cell r="L15">
            <v>15</v>
          </cell>
        </row>
        <row r="15">
          <cell r="P15">
            <v>30</v>
          </cell>
        </row>
        <row r="16">
          <cell r="B16">
            <v>15</v>
          </cell>
        </row>
        <row r="16">
          <cell r="D16">
            <v>3</v>
          </cell>
        </row>
        <row r="16">
          <cell r="F16">
            <v>0.2</v>
          </cell>
        </row>
        <row r="16">
          <cell r="H16">
            <v>11</v>
          </cell>
        </row>
        <row r="16">
          <cell r="J16">
            <v>0.8</v>
          </cell>
        </row>
        <row r="16">
          <cell r="L16">
            <v>23</v>
          </cell>
        </row>
        <row r="16">
          <cell r="N16">
            <v>1.6</v>
          </cell>
        </row>
        <row r="16">
          <cell r="P16">
            <v>45</v>
          </cell>
        </row>
        <row r="16">
          <cell r="R16">
            <v>3</v>
          </cell>
        </row>
        <row r="17">
          <cell r="B17">
            <v>20</v>
          </cell>
        </row>
        <row r="17">
          <cell r="D17">
            <v>4</v>
          </cell>
        </row>
        <row r="17">
          <cell r="F17">
            <v>0.2</v>
          </cell>
        </row>
        <row r="17">
          <cell r="H17">
            <v>14</v>
          </cell>
        </row>
        <row r="17">
          <cell r="J17">
            <v>0.6</v>
          </cell>
        </row>
        <row r="17">
          <cell r="L17">
            <v>30</v>
          </cell>
        </row>
        <row r="17">
          <cell r="N17">
            <v>1.4</v>
          </cell>
        </row>
        <row r="17">
          <cell r="P17">
            <v>60</v>
          </cell>
        </row>
        <row r="17">
          <cell r="R17">
            <v>3</v>
          </cell>
        </row>
        <row r="18">
          <cell r="B18">
            <v>25</v>
          </cell>
        </row>
        <row r="18">
          <cell r="D18">
            <v>5</v>
          </cell>
        </row>
        <row r="18">
          <cell r="F18">
            <v>0.2</v>
          </cell>
        </row>
        <row r="18">
          <cell r="H18">
            <v>18</v>
          </cell>
        </row>
        <row r="18">
          <cell r="J18">
            <v>0.8</v>
          </cell>
        </row>
        <row r="18">
          <cell r="L18">
            <v>38</v>
          </cell>
        </row>
        <row r="18">
          <cell r="N18">
            <v>1.6</v>
          </cell>
        </row>
        <row r="18">
          <cell r="P18">
            <v>75</v>
          </cell>
        </row>
        <row r="18">
          <cell r="R18">
            <v>3</v>
          </cell>
        </row>
        <row r="19">
          <cell r="B19">
            <v>30</v>
          </cell>
        </row>
        <row r="19">
          <cell r="D19">
            <v>6</v>
          </cell>
        </row>
        <row r="19">
          <cell r="F19">
            <v>0.2</v>
          </cell>
        </row>
        <row r="19">
          <cell r="H19">
            <v>21</v>
          </cell>
        </row>
        <row r="19">
          <cell r="J19">
            <v>0.6</v>
          </cell>
        </row>
        <row r="19">
          <cell r="L19">
            <v>45</v>
          </cell>
        </row>
        <row r="19">
          <cell r="N19">
            <v>1.4</v>
          </cell>
        </row>
        <row r="19">
          <cell r="P19">
            <v>75</v>
          </cell>
        </row>
        <row r="19">
          <cell r="R19">
            <v>0</v>
          </cell>
        </row>
        <row r="20">
          <cell r="B20">
            <v>40</v>
          </cell>
        </row>
        <row r="20">
          <cell r="D20">
            <v>8</v>
          </cell>
        </row>
        <row r="20">
          <cell r="F20">
            <v>0.2</v>
          </cell>
        </row>
        <row r="20">
          <cell r="H20">
            <v>28</v>
          </cell>
        </row>
        <row r="20">
          <cell r="J20">
            <v>0.7</v>
          </cell>
        </row>
        <row r="20">
          <cell r="L20">
            <v>60</v>
          </cell>
        </row>
        <row r="20">
          <cell r="N20">
            <v>1.5</v>
          </cell>
        </row>
        <row r="20">
          <cell r="P20">
            <v>75</v>
          </cell>
        </row>
        <row r="20">
          <cell r="R20">
            <v>0</v>
          </cell>
        </row>
        <row r="21">
          <cell r="B21">
            <v>50</v>
          </cell>
        </row>
        <row r="21">
          <cell r="D21">
            <v>10</v>
          </cell>
        </row>
        <row r="21">
          <cell r="F21">
            <v>0.2</v>
          </cell>
        </row>
        <row r="21">
          <cell r="H21">
            <v>35</v>
          </cell>
        </row>
        <row r="21">
          <cell r="J21">
            <v>0.7</v>
          </cell>
        </row>
        <row r="21">
          <cell r="L21">
            <v>75</v>
          </cell>
        </row>
        <row r="21">
          <cell r="N21">
            <v>1.5</v>
          </cell>
        </row>
        <row r="21">
          <cell r="P21">
            <v>75</v>
          </cell>
        </row>
        <row r="21">
          <cell r="R21">
            <v>0</v>
          </cell>
        </row>
        <row r="22">
          <cell r="B22">
            <v>100</v>
          </cell>
        </row>
        <row r="22">
          <cell r="D22">
            <v>20</v>
          </cell>
        </row>
        <row r="22">
          <cell r="F22">
            <v>0.2</v>
          </cell>
        </row>
        <row r="22">
          <cell r="H22">
            <v>70</v>
          </cell>
        </row>
        <row r="22">
          <cell r="J22">
            <v>0.7</v>
          </cell>
        </row>
        <row r="22">
          <cell r="L22">
            <v>75</v>
          </cell>
        </row>
        <row r="22">
          <cell r="N22">
            <v>0</v>
          </cell>
        </row>
        <row r="22">
          <cell r="P22">
            <v>75</v>
          </cell>
        </row>
        <row r="22">
          <cell r="R22">
            <v>0</v>
          </cell>
        </row>
        <row r="23">
          <cell r="B23">
            <v>200</v>
          </cell>
        </row>
        <row r="23">
          <cell r="D23">
            <v>40</v>
          </cell>
          <cell r="E23" t="str">
            <v>(*)</v>
          </cell>
          <cell r="F23">
            <v>0.2</v>
          </cell>
        </row>
        <row r="23">
          <cell r="H23">
            <v>75</v>
          </cell>
        </row>
        <row r="23">
          <cell r="J23">
            <v>0.05</v>
          </cell>
        </row>
        <row r="23">
          <cell r="N23">
            <v>0</v>
          </cell>
        </row>
        <row r="23">
          <cell r="R23">
            <v>0</v>
          </cell>
        </row>
        <row r="36">
          <cell r="D36">
            <v>0.25</v>
          </cell>
        </row>
        <row r="36">
          <cell r="H36">
            <v>0.2</v>
          </cell>
        </row>
        <row r="36">
          <cell r="L36">
            <v>0.15</v>
          </cell>
        </row>
        <row r="36">
          <cell r="P36">
            <v>0.15</v>
          </cell>
        </row>
        <row r="37">
          <cell r="D37">
            <v>0.9</v>
          </cell>
        </row>
        <row r="37">
          <cell r="H37">
            <v>0.9</v>
          </cell>
        </row>
        <row r="37">
          <cell r="L37">
            <v>0.45</v>
          </cell>
        </row>
        <row r="37">
          <cell r="P37">
            <v>0.45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6"/>
    <col collapsed="false" customWidth="true" hidden="false" outlineLevel="0" max="3" min="3" style="1" width="15.57"/>
    <col collapsed="false" customWidth="true" hidden="false" outlineLevel="0" max="4" min="4" style="1" width="15"/>
    <col collapsed="false" customWidth="true" hidden="false" outlineLevel="0" max="5" min="5" style="1" width="14.57"/>
    <col collapsed="false" customWidth="true" hidden="false" outlineLevel="0" max="6" min="6" style="1" width="13.86"/>
    <col collapsed="false" customWidth="true" hidden="false" outlineLevel="0" max="7" min="7" style="1" width="15.71"/>
    <col collapsed="false" customWidth="true" hidden="false" outlineLevel="0" max="8" min="8" style="1" width="15.15"/>
    <col collapsed="false" customWidth="true" hidden="false" outlineLevel="0" max="10" min="9" style="1" width="14.43"/>
    <col collapsed="false" customWidth="true" hidden="false" outlineLevel="0" max="11" min="11" style="1" width="13.7"/>
    <col collapsed="false" customWidth="false" hidden="false" outlineLevel="0" max="1024" min="12" style="1" width="9.13"/>
  </cols>
  <sheetData>
    <row r="2" customFormat="false" ht="12.75" hidden="false" customHeight="false" outlineLevel="0" collapsed="false">
      <c r="A2" s="2" t="s">
        <v>0</v>
      </c>
    </row>
    <row r="3" customFormat="false" ht="12.75" hidden="false" customHeight="false" outlineLevel="0" collapsed="false">
      <c r="A3" s="2" t="s">
        <v>1</v>
      </c>
    </row>
    <row r="4" customFormat="false" ht="12.75" hidden="false" customHeight="false" outlineLevel="0" collapsed="false">
      <c r="A4" s="2" t="s">
        <v>2</v>
      </c>
    </row>
    <row r="5" customFormat="false" ht="12.75" hidden="false" customHeight="false" outlineLevel="0" collapsed="false">
      <c r="A5" s="3" t="s">
        <v>3</v>
      </c>
      <c r="B5" s="4"/>
      <c r="C5" s="4"/>
      <c r="D5" s="4"/>
      <c r="E5" s="4"/>
      <c r="F5" s="4"/>
    </row>
    <row r="8" customFormat="false" ht="13.05" hidden="false" customHeight="false" outlineLevel="0" collapsed="false">
      <c r="B8" s="5" t="s">
        <v>4</v>
      </c>
      <c r="C8" s="6"/>
      <c r="D8" s="6"/>
      <c r="E8" s="6"/>
      <c r="F8" s="6"/>
      <c r="G8" s="6"/>
      <c r="H8" s="6"/>
      <c r="I8" s="6"/>
      <c r="J8" s="7"/>
    </row>
    <row r="9" customFormat="false" ht="12.8" hidden="false" customHeight="false" outlineLevel="0" collapsed="false">
      <c r="B9" s="8" t="s">
        <v>5</v>
      </c>
      <c r="C9" s="9"/>
      <c r="D9" s="9"/>
      <c r="E9" s="9"/>
      <c r="F9" s="9"/>
      <c r="G9" s="9"/>
      <c r="H9" s="9"/>
      <c r="I9" s="9"/>
      <c r="J9" s="10"/>
    </row>
    <row r="10" customFormat="false" ht="12.8" hidden="false" customHeight="false" outlineLevel="0" collapsed="false">
      <c r="B10" s="11"/>
      <c r="C10" s="9"/>
      <c r="D10" s="9"/>
      <c r="E10" s="9"/>
      <c r="F10" s="9"/>
      <c r="G10" s="9"/>
      <c r="H10" s="9"/>
      <c r="I10" s="9"/>
      <c r="J10" s="10"/>
    </row>
    <row r="11" customFormat="false" ht="13.05" hidden="false" customHeight="false" outlineLevel="0" collapsed="false">
      <c r="B11" s="12" t="s">
        <v>6</v>
      </c>
      <c r="C11" s="13"/>
      <c r="D11" s="13"/>
      <c r="E11" s="13"/>
      <c r="F11" s="13"/>
      <c r="G11" s="13"/>
      <c r="H11" s="13"/>
      <c r="I11" s="13"/>
      <c r="J11" s="14"/>
    </row>
    <row r="12" customFormat="false" ht="12.8" hidden="false" customHeight="false" outlineLevel="0" collapsed="false">
      <c r="B12" s="8" t="s">
        <v>7</v>
      </c>
      <c r="C12" s="9"/>
      <c r="D12" s="9"/>
      <c r="E12" s="9"/>
      <c r="F12" s="9"/>
      <c r="G12" s="9"/>
      <c r="H12" s="9"/>
      <c r="I12" s="9"/>
      <c r="J12" s="10"/>
    </row>
    <row r="13" customFormat="false" ht="12.8" hidden="false" customHeight="false" outlineLevel="0" collapsed="false">
      <c r="B13" s="11"/>
      <c r="C13" s="9"/>
      <c r="D13" s="9"/>
      <c r="E13" s="9"/>
      <c r="F13" s="9"/>
      <c r="G13" s="9"/>
      <c r="H13" s="9"/>
      <c r="I13" s="9"/>
      <c r="J13" s="10"/>
    </row>
    <row r="14" customFormat="false" ht="13.05" hidden="false" customHeight="false" outlineLevel="0" collapsed="false">
      <c r="B14" s="15" t="s">
        <v>8</v>
      </c>
      <c r="C14" s="13"/>
      <c r="D14" s="13"/>
      <c r="E14" s="13"/>
      <c r="F14" s="13"/>
      <c r="G14" s="13"/>
      <c r="H14" s="13"/>
      <c r="I14" s="13"/>
      <c r="J14" s="14"/>
    </row>
    <row r="15" customFormat="false" ht="12.8" hidden="false" customHeight="false" outlineLevel="0" collapsed="false">
      <c r="B15" s="8" t="s">
        <v>9</v>
      </c>
      <c r="C15" s="9"/>
      <c r="D15" s="9"/>
      <c r="E15" s="9"/>
      <c r="F15" s="9"/>
      <c r="G15" s="9"/>
      <c r="H15" s="9"/>
      <c r="I15" s="9"/>
      <c r="J15" s="10"/>
    </row>
    <row r="16" customFormat="false" ht="12.8" hidden="false" customHeight="false" outlineLevel="0" collapsed="false">
      <c r="B16" s="8" t="s">
        <v>10</v>
      </c>
      <c r="C16" s="9"/>
      <c r="D16" s="9"/>
      <c r="E16" s="9"/>
      <c r="F16" s="9"/>
      <c r="G16" s="9"/>
      <c r="H16" s="9"/>
      <c r="I16" s="9"/>
      <c r="J16" s="10"/>
    </row>
    <row r="17" customFormat="false" ht="12.8" hidden="false" customHeight="false" outlineLevel="0" collapsed="false">
      <c r="B17" s="8" t="s">
        <v>11</v>
      </c>
      <c r="C17" s="9"/>
      <c r="D17" s="9"/>
      <c r="E17" s="9"/>
      <c r="F17" s="9"/>
      <c r="G17" s="9"/>
      <c r="H17" s="9"/>
      <c r="I17" s="9"/>
      <c r="J17" s="10"/>
    </row>
    <row r="18" customFormat="false" ht="12.8" hidden="false" customHeight="false" outlineLevel="0" collapsed="false">
      <c r="B18" s="8" t="s">
        <v>12</v>
      </c>
      <c r="C18" s="9"/>
      <c r="D18" s="9"/>
      <c r="E18" s="9"/>
      <c r="F18" s="9"/>
      <c r="G18" s="9"/>
      <c r="H18" s="9"/>
      <c r="I18" s="9"/>
      <c r="J18" s="10"/>
    </row>
    <row r="19" customFormat="false" ht="12.8" hidden="false" customHeight="false" outlineLevel="0" collapsed="false">
      <c r="B19" s="16"/>
      <c r="C19" s="13"/>
      <c r="D19" s="13"/>
      <c r="E19" s="13"/>
      <c r="F19" s="13"/>
      <c r="G19" s="13"/>
      <c r="H19" s="13"/>
      <c r="I19" s="13"/>
      <c r="J19" s="14"/>
    </row>
    <row r="20" customFormat="false" ht="13.05" hidden="false" customHeight="true" outlineLevel="0" collapsed="false">
      <c r="B20" s="17" t="s">
        <v>13</v>
      </c>
      <c r="C20" s="17"/>
      <c r="D20" s="17"/>
      <c r="E20" s="17"/>
      <c r="F20" s="17"/>
      <c r="G20" s="17"/>
      <c r="H20" s="17"/>
      <c r="I20" s="17"/>
      <c r="J20" s="17"/>
    </row>
    <row r="21" customFormat="false" ht="12.8" hidden="false" customHeight="false" outlineLevel="0" collapsed="false">
      <c r="B21" s="8" t="s">
        <v>14</v>
      </c>
      <c r="C21" s="9"/>
      <c r="D21" s="9"/>
      <c r="E21" s="9"/>
      <c r="F21" s="9"/>
      <c r="G21" s="9"/>
      <c r="H21" s="9"/>
      <c r="I21" s="9"/>
      <c r="J21" s="10"/>
    </row>
    <row r="22" customFormat="false" ht="12.8" hidden="false" customHeight="false" outlineLevel="0" collapsed="false">
      <c r="B22" s="18"/>
      <c r="C22" s="18"/>
      <c r="D22" s="18"/>
      <c r="E22" s="18"/>
      <c r="F22" s="18"/>
      <c r="G22" s="18"/>
      <c r="H22" s="18"/>
      <c r="I22" s="18"/>
      <c r="J22" s="18"/>
    </row>
  </sheetData>
  <mergeCells count="2">
    <mergeCell ref="B20:J20"/>
    <mergeCell ref="B22:J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9" width="2.71"/>
    <col collapsed="false" customWidth="true" hidden="false" outlineLevel="0" max="2" min="2" style="19" width="24.41"/>
    <col collapsed="false" customWidth="true" hidden="false" outlineLevel="0" max="6" min="3" style="19" width="30.28"/>
    <col collapsed="false" customWidth="false" hidden="false" outlineLevel="0" max="1024" min="7" style="19" width="9.13"/>
  </cols>
  <sheetData>
    <row r="1" customFormat="false" ht="11.25" hidden="false" customHeight="false" outlineLevel="0" collapsed="false">
      <c r="A1" s="20" t="s">
        <v>15</v>
      </c>
      <c r="F1" s="21" t="s">
        <v>16</v>
      </c>
    </row>
    <row r="2" customFormat="false" ht="15" hidden="false" customHeight="true" outlineLevel="0" collapsed="false">
      <c r="A2" s="22" t="s">
        <v>17</v>
      </c>
      <c r="F2" s="23"/>
    </row>
    <row r="3" customFormat="false" ht="11.25" hidden="false" customHeight="false" outlineLevel="0" collapsed="false">
      <c r="E3" s="24"/>
      <c r="F3" s="24"/>
    </row>
    <row r="4" customFormat="false" ht="11.25" hidden="false" customHeight="false" outlineLevel="0" collapsed="false">
      <c r="B4" s="25" t="s">
        <v>18</v>
      </c>
      <c r="D4" s="26"/>
      <c r="E4" s="26"/>
      <c r="F4" s="27"/>
    </row>
    <row r="5" customFormat="false" ht="8.1" hidden="false" customHeight="true" outlineLevel="0" collapsed="false">
      <c r="B5" s="25"/>
      <c r="D5" s="28"/>
      <c r="E5" s="29"/>
      <c r="F5" s="29"/>
    </row>
    <row r="6" customFormat="false" ht="11.25" hidden="false" customHeight="false" outlineLevel="0" collapsed="false">
      <c r="B6" s="25" t="s">
        <v>19</v>
      </c>
      <c r="D6" s="30" t="n">
        <v>43478</v>
      </c>
      <c r="E6" s="30"/>
      <c r="F6" s="29"/>
    </row>
    <row r="7" customFormat="false" ht="8.1" hidden="false" customHeight="true" outlineLevel="0" collapsed="false">
      <c r="B7" s="25"/>
      <c r="D7" s="31"/>
      <c r="E7" s="29"/>
      <c r="F7" s="29"/>
    </row>
    <row r="8" customFormat="false" ht="11.25" hidden="false" customHeight="false" outlineLevel="0" collapsed="false">
      <c r="B8" s="25" t="s">
        <v>20</v>
      </c>
      <c r="D8" s="30" t="n">
        <v>3465</v>
      </c>
      <c r="E8" s="30"/>
      <c r="F8" s="29"/>
    </row>
    <row r="9" customFormat="false" ht="8.1" hidden="false" customHeight="true" outlineLevel="0" collapsed="false">
      <c r="B9" s="25"/>
      <c r="D9" s="32"/>
      <c r="E9" s="29"/>
      <c r="F9" s="29"/>
    </row>
    <row r="10" customFormat="false" ht="12.8" hidden="false" customHeight="true" outlineLevel="0" collapsed="false">
      <c r="B10" s="25" t="s">
        <v>21</v>
      </c>
      <c r="D10" s="33" t="s">
        <v>22</v>
      </c>
      <c r="E10" s="33"/>
      <c r="F10" s="29"/>
    </row>
    <row r="11" customFormat="false" ht="8.1" hidden="false" customHeight="true" outlineLevel="0" collapsed="false">
      <c r="B11" s="25"/>
      <c r="D11" s="28"/>
      <c r="E11" s="29"/>
      <c r="F11" s="29"/>
    </row>
    <row r="12" customFormat="false" ht="11.25" hidden="false" customHeight="false" outlineLevel="0" collapsed="false">
      <c r="B12" s="34" t="s">
        <v>23</v>
      </c>
      <c r="D12" s="35" t="n">
        <f aca="false">ABS(D6)/ABS(D8)</f>
        <v>12.5477633477633</v>
      </c>
      <c r="E12" s="29"/>
      <c r="F12" s="29"/>
    </row>
    <row r="13" customFormat="false" ht="9" hidden="false" customHeight="true" outlineLevel="0" collapsed="false">
      <c r="B13" s="34"/>
      <c r="D13" s="36"/>
    </row>
    <row r="14" customFormat="false" ht="11.25" hidden="false" customHeight="false" outlineLevel="0" collapsed="false">
      <c r="B14" s="37" t="s">
        <v>24</v>
      </c>
      <c r="D14" s="38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customFormat="false" ht="9" hidden="false" customHeight="true" outlineLevel="0" collapsed="false">
      <c r="B15" s="37"/>
      <c r="D15" s="39"/>
    </row>
    <row r="16" customFormat="false" ht="11.25" hidden="false" customHeight="false" outlineLevel="0" collapsed="false">
      <c r="B16" s="37" t="s">
        <v>25</v>
      </c>
      <c r="D16" s="38" t="n">
        <f aca="false">HLOOKUP(D10,C18:F29,12,0)</f>
        <v>3118.5</v>
      </c>
    </row>
    <row r="18" customFormat="false" ht="33.75" hidden="false" customHeight="false" outlineLevel="0" collapsed="false">
      <c r="B18" s="40" t="s">
        <v>26</v>
      </c>
      <c r="C18" s="41" t="s">
        <v>27</v>
      </c>
      <c r="D18" s="41" t="s">
        <v>22</v>
      </c>
      <c r="E18" s="41" t="s">
        <v>28</v>
      </c>
      <c r="F18" s="41" t="s">
        <v>29</v>
      </c>
    </row>
    <row r="19" customFormat="false" ht="11.25" hidden="false" customHeight="false" outlineLevel="0" collapsed="false">
      <c r="B19" s="42" t="s">
        <v>30</v>
      </c>
      <c r="C19" s="43" t="n">
        <f aca="false">ROUNDUP(IF(ROUNDUP($D$12,2)&lt;1,1,IF(ROUNDUP($D$12,2)&lt;=10,VLOOKUP(ROUNDUP($D$12,0),'[1]New Audit Methodology Guidance'!$B$6:$D$23,3,0),0)),0)</f>
        <v>0</v>
      </c>
      <c r="D19" s="43" t="n">
        <f aca="false">ROUNDUP(IF(ROUNDUP($D$12,2)&lt;1,1,IF(ROUNDUP($D$12,2)&lt;=10,VLOOKUP(ROUNDUP($D$12,0),'[1]New Audit Methodology Guidance'!B6:H23,7,0),0)),0)</f>
        <v>0</v>
      </c>
      <c r="E19" s="43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3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customFormat="false" ht="11.25" hidden="false" customHeight="false" outlineLevel="0" collapsed="false">
      <c r="B20" s="42" t="s">
        <v>31</v>
      </c>
      <c r="C20" s="43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customFormat="false" ht="11.25" hidden="false" customHeight="false" outlineLevel="0" collapsed="false">
      <c r="B21" s="42" t="s">
        <v>32</v>
      </c>
      <c r="C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1.25" hidden="false" customHeight="false" outlineLevel="0" collapsed="false">
      <c r="B22" s="42" t="s">
        <v>33</v>
      </c>
      <c r="C22" s="43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1.25" hidden="false" customHeight="false" outlineLevel="0" collapsed="false">
      <c r="B23" s="42" t="s">
        <v>34</v>
      </c>
      <c r="C23" s="43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1.25" hidden="false" customHeight="false" outlineLevel="0" collapsed="false">
      <c r="B24" s="42" t="s">
        <v>35</v>
      </c>
      <c r="C24" s="43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1.25" hidden="false" customHeight="false" outlineLevel="0" collapsed="false">
      <c r="B25" s="42" t="s">
        <v>36</v>
      </c>
      <c r="C25" s="43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1.25" hidden="false" customHeight="false" outlineLevel="0" collapsed="false">
      <c r="B26" s="42" t="s">
        <v>37</v>
      </c>
      <c r="C26" s="43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1.25" hidden="false" customHeight="false" outlineLevel="0" collapsed="false">
      <c r="B27" s="42" t="s">
        <v>38</v>
      </c>
      <c r="C27" s="43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1.25" hidden="false" customHeight="false" outlineLevel="0" collapsed="false">
      <c r="B29" s="42" t="s">
        <v>39</v>
      </c>
      <c r="C29" s="44" t="n">
        <f aca="false">ABS(IF((ABS($D$6)*'[1]New Audit Methodology Guidance'!D36)&lt;('[1]New Audit Methodology Guidance'!D37*ABS($D$8)),ABS($D$6)*'[1]New Audit Methodology Guidance'!D36,'[1]New Audit Methodology Guidance'!D37*ABS($D$8)))</f>
        <v>3118.5</v>
      </c>
      <c r="D29" s="44" t="n">
        <f aca="false">ABS(IF((ABS($D$6)*'[1]New Audit Methodology Guidance'!H36)&lt;('[1]New Audit Methodology Guidance'!H37*ABS($D$8)),ABS($D$6)*'[1]New Audit Methodology Guidance'!H36,'[1]New Audit Methodology Guidance'!H37*ABS($D$8)))</f>
        <v>3118.5</v>
      </c>
      <c r="E29" s="44" t="n">
        <f aca="false">ABS(IF((ABS($D$6)*'[1]New Audit Methodology Guidance'!L36)&lt;('[1]New Audit Methodology Guidance'!L37*ABS($D$8)),ABS($D$6)*'[1]New Audit Methodology Guidance'!L36,'[1]New Audit Methodology Guidance'!L37*ABS($D$8)))</f>
        <v>1559.25</v>
      </c>
      <c r="F29" s="44" t="n">
        <f aca="false"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sheet="true" password="81da" objects="true" scenarios="true" selectLockedCells="true"/>
  <mergeCells count="4">
    <mergeCell ref="D4:E4"/>
    <mergeCell ref="D6:E6"/>
    <mergeCell ref="D8:E8"/>
    <mergeCell ref="D10:E10"/>
  </mergeCells>
  <conditionalFormatting sqref="C19:F27 C29:F29">
    <cfRule type="cellIs" priority="2" operator="greaterThan" aboveAverage="0" equalAverage="0" bottom="0" percent="0" rank="0" text="" dxfId="0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fals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19" activeCellId="0" sqref="C1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9" width="2.71"/>
    <col collapsed="false" customWidth="true" hidden="false" outlineLevel="0" max="2" min="2" style="19" width="24.41"/>
    <col collapsed="false" customWidth="true" hidden="false" outlineLevel="0" max="6" min="3" style="19" width="30.28"/>
    <col collapsed="false" customWidth="false" hidden="false" outlineLevel="0" max="1024" min="7" style="19" width="9.13"/>
  </cols>
  <sheetData>
    <row r="1" customFormat="false" ht="12.8" hidden="false" customHeight="false" outlineLevel="0" collapsed="false">
      <c r="A1" s="20" t="s">
        <v>15</v>
      </c>
      <c r="F1" s="21" t="s">
        <v>16</v>
      </c>
    </row>
    <row r="2" customFormat="false" ht="15" hidden="false" customHeight="true" outlineLevel="0" collapsed="false">
      <c r="A2" s="22" t="s">
        <v>17</v>
      </c>
      <c r="F2" s="23"/>
    </row>
    <row r="3" customFormat="false" ht="12.8" hidden="false" customHeight="false" outlineLevel="0" collapsed="false">
      <c r="E3" s="24"/>
      <c r="F3" s="24"/>
    </row>
    <row r="4" customFormat="false" ht="12.8" hidden="false" customHeight="false" outlineLevel="0" collapsed="false">
      <c r="B4" s="25" t="s">
        <v>18</v>
      </c>
      <c r="D4" s="26" t="s">
        <v>40</v>
      </c>
      <c r="E4" s="26"/>
      <c r="F4" s="27"/>
    </row>
    <row r="5" customFormat="false" ht="8.1" hidden="false" customHeight="true" outlineLevel="0" collapsed="false">
      <c r="B5" s="25"/>
      <c r="D5" s="28"/>
      <c r="E5" s="29"/>
      <c r="F5" s="29"/>
    </row>
    <row r="6" customFormat="false" ht="12.8" hidden="false" customHeight="false" outlineLevel="0" collapsed="false">
      <c r="B6" s="25" t="s">
        <v>19</v>
      </c>
      <c r="D6" s="30" t="n">
        <v>21723.59</v>
      </c>
      <c r="E6" s="30"/>
      <c r="F6" s="29"/>
    </row>
    <row r="7" customFormat="false" ht="8.1" hidden="false" customHeight="true" outlineLevel="0" collapsed="false">
      <c r="B7" s="25"/>
      <c r="D7" s="31"/>
      <c r="E7" s="29"/>
      <c r="F7" s="29"/>
    </row>
    <row r="8" customFormat="false" ht="12.8" hidden="false" customHeight="false" outlineLevel="0" collapsed="false">
      <c r="B8" s="25" t="s">
        <v>20</v>
      </c>
      <c r="D8" s="30" t="n">
        <f aca="false">14250/3</f>
        <v>4750</v>
      </c>
      <c r="E8" s="30"/>
      <c r="F8" s="29"/>
    </row>
    <row r="9" customFormat="false" ht="8.1" hidden="false" customHeight="true" outlineLevel="0" collapsed="false">
      <c r="B9" s="25"/>
      <c r="D9" s="32"/>
      <c r="E9" s="29"/>
      <c r="F9" s="29"/>
    </row>
    <row r="10" customFormat="false" ht="12.8" hidden="false" customHeight="true" outlineLevel="0" collapsed="false">
      <c r="B10" s="25" t="s">
        <v>21</v>
      </c>
      <c r="D10" s="33" t="s">
        <v>28</v>
      </c>
      <c r="E10" s="33"/>
      <c r="F10" s="29"/>
    </row>
    <row r="11" customFormat="false" ht="8.1" hidden="false" customHeight="true" outlineLevel="0" collapsed="false">
      <c r="B11" s="25"/>
      <c r="D11" s="28"/>
      <c r="E11" s="29"/>
      <c r="F11" s="29"/>
    </row>
    <row r="12" customFormat="false" ht="12.8" hidden="false" customHeight="false" outlineLevel="0" collapsed="false">
      <c r="B12" s="34" t="s">
        <v>23</v>
      </c>
      <c r="D12" s="35" t="n">
        <f aca="false">ABS(D6)/ABS(D8)</f>
        <v>4.57338736842105</v>
      </c>
      <c r="E12" s="29"/>
      <c r="F12" s="29"/>
    </row>
    <row r="13" customFormat="false" ht="9" hidden="false" customHeight="true" outlineLevel="0" collapsed="false">
      <c r="B13" s="34"/>
      <c r="D13" s="36"/>
    </row>
    <row r="14" customFormat="false" ht="12.8" hidden="false" customHeight="false" outlineLevel="0" collapsed="false">
      <c r="B14" s="37" t="s">
        <v>24</v>
      </c>
      <c r="D14" s="38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7</v>
      </c>
    </row>
    <row r="15" customFormat="false" ht="9" hidden="false" customHeight="true" outlineLevel="0" collapsed="false">
      <c r="B15" s="37"/>
      <c r="D15" s="39"/>
    </row>
    <row r="16" customFormat="false" ht="12.8" hidden="false" customHeight="false" outlineLevel="0" collapsed="false">
      <c r="B16" s="37" t="s">
        <v>25</v>
      </c>
      <c r="D16" s="38" t="n">
        <f aca="false">HLOOKUP(D10,C18:F29,12,0)</f>
        <v>2137.5</v>
      </c>
    </row>
    <row r="18" customFormat="false" ht="28.4" hidden="false" customHeight="false" outlineLevel="0" collapsed="false">
      <c r="B18" s="40" t="s">
        <v>26</v>
      </c>
      <c r="C18" s="41" t="s">
        <v>27</v>
      </c>
      <c r="D18" s="41" t="s">
        <v>22</v>
      </c>
      <c r="E18" s="41" t="s">
        <v>28</v>
      </c>
      <c r="F18" s="41" t="s">
        <v>29</v>
      </c>
    </row>
    <row r="19" customFormat="false" ht="12.8" hidden="false" customHeight="false" outlineLevel="0" collapsed="false">
      <c r="B19" s="42" t="s">
        <v>30</v>
      </c>
      <c r="C19" s="43" t="n">
        <f aca="false">ROUNDUP(IF(ROUNDUP($D$12,2)&lt;1,1,IF(ROUNDUP($D$12,2)&lt;=10,VLOOKUP(ROUNDUP($D$12,0),'[1]New Audit Methodology Guidance'!$B$6:$D$23,3,0),0)),0)</f>
        <v>1</v>
      </c>
      <c r="D19" s="43" t="n">
        <f aca="false">ROUNDUP(IF(ROUNDUP($D$12,2)&lt;1,1,IF(ROUNDUP($D$12,2)&lt;=10,VLOOKUP(ROUNDUP($D$12,0),'[1]New Audit Methodology Guidance'!B6:H23,7,0),0)),0)</f>
        <v>4</v>
      </c>
      <c r="E19" s="43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7</v>
      </c>
      <c r="F19" s="43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14</v>
      </c>
    </row>
    <row r="20" customFormat="false" ht="12.8" hidden="false" customHeight="false" outlineLevel="0" collapsed="false">
      <c r="B20" s="42" t="s">
        <v>31</v>
      </c>
      <c r="C20" s="43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1</v>
      </c>
      <c r="D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3</v>
      </c>
      <c r="E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7</v>
      </c>
      <c r="F20" s="43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14</v>
      </c>
    </row>
    <row r="21" customFormat="false" ht="12.8" hidden="false" customHeight="false" outlineLevel="0" collapsed="false">
      <c r="B21" s="42" t="s">
        <v>32</v>
      </c>
      <c r="C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3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2.8" hidden="false" customHeight="false" outlineLevel="0" collapsed="false">
      <c r="B22" s="42" t="s">
        <v>33</v>
      </c>
      <c r="C22" s="43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3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2.8" hidden="false" customHeight="false" outlineLevel="0" collapsed="false">
      <c r="B23" s="42" t="s">
        <v>34</v>
      </c>
      <c r="C23" s="43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3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2.8" hidden="false" customHeight="false" outlineLevel="0" collapsed="false">
      <c r="B24" s="42" t="s">
        <v>35</v>
      </c>
      <c r="C24" s="43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3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2.8" hidden="false" customHeight="false" outlineLevel="0" collapsed="false">
      <c r="B25" s="42" t="s">
        <v>36</v>
      </c>
      <c r="C25" s="43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3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2.8" hidden="false" customHeight="false" outlineLevel="0" collapsed="false">
      <c r="B26" s="42" t="s">
        <v>37</v>
      </c>
      <c r="C26" s="43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3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2.8" hidden="false" customHeight="false" outlineLevel="0" collapsed="false">
      <c r="B27" s="42" t="s">
        <v>38</v>
      </c>
      <c r="C27" s="43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3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2.8" hidden="false" customHeight="false" outlineLevel="0" collapsed="false">
      <c r="B29" s="42" t="s">
        <v>39</v>
      </c>
      <c r="C29" s="44" t="n">
        <f aca="false">ABS(IF((ABS($D$6)*'[1]New Audit Methodology Guidance'!D36)&lt;('[1]New Audit Methodology Guidance'!D37*ABS($D$8)),ABS($D$6)*'[1]New Audit Methodology Guidance'!D36,'[1]New Audit Methodology Guidance'!D37*ABS($D$8)))</f>
        <v>4275</v>
      </c>
      <c r="D29" s="44" t="n">
        <f aca="false">ABS(IF((ABS($D$6)*'[1]New Audit Methodology Guidance'!H36)&lt;('[1]New Audit Methodology Guidance'!H37*ABS($D$8)),ABS($D$6)*'[1]New Audit Methodology Guidance'!H36,'[1]New Audit Methodology Guidance'!H37*ABS($D$8)))</f>
        <v>4275</v>
      </c>
      <c r="E29" s="44" t="n">
        <f aca="false">ABS(IF((ABS($D$6)*'[1]New Audit Methodology Guidance'!L36)&lt;('[1]New Audit Methodology Guidance'!L37*ABS($D$8)),ABS($D$6)*'[1]New Audit Methodology Guidance'!L36,'[1]New Audit Methodology Guidance'!L37*ABS($D$8)))</f>
        <v>2137.5</v>
      </c>
      <c r="F29" s="44" t="n">
        <f aca="false">ABS(IF((ABS($D$6)*'[1]New Audit Methodology Guidance'!P36)&lt;('[1]New Audit Methodology Guidance'!P37*ABS($D$8)),ABS($D$6)*'[1]New Audit Methodology Guidance'!P36,'[1]New Audit Methodology Guidance'!P37*ABS($D$8)))</f>
        <v>2137.5</v>
      </c>
    </row>
    <row r="33" customFormat="false" ht="19.7" hidden="false" customHeight="false" outlineLevel="0" collapsed="false">
      <c r="B33" s="40" t="s">
        <v>41</v>
      </c>
      <c r="C33" s="40" t="s">
        <v>42</v>
      </c>
      <c r="D33" s="40" t="s">
        <v>43</v>
      </c>
      <c r="E33" s="40" t="s">
        <v>44</v>
      </c>
      <c r="F33" s="40" t="s">
        <v>45</v>
      </c>
    </row>
    <row r="34" customFormat="false" ht="13.8" hidden="false" customHeight="false" outlineLevel="0" collapsed="false">
      <c r="B34" s="45" t="n">
        <v>1</v>
      </c>
      <c r="C34" s="46" t="s">
        <v>46</v>
      </c>
      <c r="D34" s="47" t="n">
        <v>43879</v>
      </c>
      <c r="E34" s="46" t="s">
        <v>47</v>
      </c>
      <c r="F34" s="48" t="n">
        <v>1143.43</v>
      </c>
    </row>
    <row r="35" customFormat="false" ht="13.8" hidden="false" customHeight="false" outlineLevel="0" collapsed="false">
      <c r="B35" s="45" t="n">
        <v>2</v>
      </c>
      <c r="C35" s="46" t="s">
        <v>48</v>
      </c>
      <c r="D35" s="47" t="n">
        <v>43864</v>
      </c>
      <c r="E35" s="46" t="s">
        <v>49</v>
      </c>
      <c r="F35" s="48" t="n">
        <v>200</v>
      </c>
    </row>
    <row r="36" customFormat="false" ht="13.8" hidden="false" customHeight="false" outlineLevel="0" collapsed="false">
      <c r="B36" s="45" t="n">
        <v>3</v>
      </c>
      <c r="C36" s="46" t="s">
        <v>50</v>
      </c>
      <c r="D36" s="47" t="n">
        <v>43852</v>
      </c>
      <c r="E36" s="46" t="s">
        <v>51</v>
      </c>
      <c r="F36" s="48" t="n">
        <v>97.96</v>
      </c>
    </row>
    <row r="37" customFormat="false" ht="13.8" hidden="false" customHeight="false" outlineLevel="0" collapsed="false">
      <c r="B37" s="45" t="n">
        <v>4</v>
      </c>
      <c r="C37" s="46" t="s">
        <v>52</v>
      </c>
      <c r="D37" s="47" t="n">
        <v>43875</v>
      </c>
      <c r="E37" s="46" t="s">
        <v>53</v>
      </c>
      <c r="F37" s="48" t="n">
        <v>343.8</v>
      </c>
    </row>
    <row r="38" customFormat="false" ht="13.8" hidden="false" customHeight="false" outlineLevel="0" collapsed="false">
      <c r="B38" s="45" t="n">
        <v>5</v>
      </c>
      <c r="C38" s="46" t="s">
        <v>54</v>
      </c>
      <c r="D38" s="47" t="n">
        <v>43990</v>
      </c>
      <c r="E38" s="46" t="s">
        <v>55</v>
      </c>
      <c r="F38" s="48" t="n">
        <v>379.5</v>
      </c>
    </row>
    <row r="39" customFormat="false" ht="13.8" hidden="false" customHeight="false" outlineLevel="0" collapsed="false">
      <c r="B39" s="45" t="n">
        <v>6</v>
      </c>
      <c r="C39" s="46" t="s">
        <v>56</v>
      </c>
      <c r="D39" s="47" t="n">
        <v>43867</v>
      </c>
      <c r="E39" s="46" t="s">
        <v>57</v>
      </c>
      <c r="F39" s="48" t="n">
        <v>163.39</v>
      </c>
    </row>
    <row r="40" customFormat="false" ht="25.1" hidden="false" customHeight="false" outlineLevel="0" collapsed="false">
      <c r="B40" s="45" t="n">
        <v>7</v>
      </c>
      <c r="C40" s="46" t="s">
        <v>58</v>
      </c>
      <c r="D40" s="47" t="n">
        <v>43867</v>
      </c>
      <c r="E40" s="49" t="s">
        <v>59</v>
      </c>
      <c r="F40" s="48" t="n">
        <v>284.23</v>
      </c>
    </row>
  </sheetData>
  <mergeCells count="4">
    <mergeCell ref="D4:E4"/>
    <mergeCell ref="D6:E6"/>
    <mergeCell ref="D8:E8"/>
    <mergeCell ref="D10:E10"/>
  </mergeCells>
  <conditionalFormatting sqref="C19:F27 C29:F29">
    <cfRule type="cellIs" priority="2" operator="greaterThan" aboveAverage="0" equalAverage="0" bottom="0" percent="0" rank="0" text="" dxfId="0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$C$18:$F$18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R292"/>
  <sheetViews>
    <sheetView showFormulas="false" showGridLines="false" showRowColHeaders="true" showZeros="true" rightToLeft="false" tabSelected="true" showOutlineSymbols="true" defaultGridColor="true" view="normal" topLeftCell="A273" colorId="64" zoomScale="95" zoomScaleNormal="95" zoomScalePageLayoutView="100" workbookViewId="0">
      <selection pane="topLeft" activeCell="E301" activeCellId="0" sqref="E301"/>
    </sheetView>
  </sheetViews>
  <sheetFormatPr defaultColWidth="9.13671875" defaultRowHeight="12.8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22.86"/>
    <col collapsed="false" customWidth="true" hidden="false" outlineLevel="0" max="3" min="3" style="0" width="20.61"/>
    <col collapsed="false" customWidth="true" hidden="false" outlineLevel="0" max="4" min="4" style="0" width="12.13"/>
    <col collapsed="false" customWidth="true" hidden="false" outlineLevel="0" max="5" min="5" style="0" width="63.14"/>
    <col collapsed="false" customWidth="true" hidden="false" outlineLevel="0" max="6" min="6" style="0" width="13.14"/>
    <col collapsed="false" customWidth="true" hidden="false" outlineLevel="0" max="7" min="7" style="0" width="18.58"/>
    <col collapsed="false" customWidth="true" hidden="false" outlineLevel="0" max="8" min="8" style="0" width="15"/>
    <col collapsed="false" customWidth="true" hidden="false" outlineLevel="0" max="9" min="9" style="0" width="14.15"/>
    <col collapsed="false" customWidth="true" hidden="false" outlineLevel="0" max="10" min="10" style="0" width="12.71"/>
  </cols>
  <sheetData>
    <row r="1" customFormat="false" ht="12.8" hidden="false" customHeight="false" outlineLevel="0" collapsed="false">
      <c r="A1" s="2" t="str">
        <f aca="false">+General!A2</f>
        <v>VISACOM S.A.</v>
      </c>
    </row>
    <row r="2" customFormat="false" ht="12.8" hidden="false" customHeight="false" outlineLevel="0" collapsed="false">
      <c r="A2" s="2" t="s">
        <v>60</v>
      </c>
    </row>
    <row r="3" customFormat="false" ht="12.8" hidden="false" customHeight="false" outlineLevel="0" collapsed="false">
      <c r="A3" s="3" t="s">
        <v>61</v>
      </c>
      <c r="B3" s="50"/>
      <c r="C3" s="50"/>
      <c r="D3" s="51"/>
    </row>
    <row r="5" customFormat="false" ht="12.8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s="52" customFormat="true" ht="27" hidden="false" customHeight="true" outlineLevel="0" collapsed="false">
      <c r="B6" s="53" t="s">
        <v>62</v>
      </c>
      <c r="C6" s="53"/>
      <c r="D6" s="53"/>
      <c r="E6" s="53"/>
      <c r="F6" s="53"/>
      <c r="G6" s="53"/>
      <c r="H6" s="53"/>
      <c r="I6" s="53"/>
      <c r="J6" s="53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</row>
    <row r="7" s="54" customFormat="true" ht="13.8" hidden="false" customHeight="false" outlineLevel="0" collapsed="false">
      <c r="B7" s="55" t="s">
        <v>63</v>
      </c>
      <c r="C7" s="56" t="s">
        <v>64</v>
      </c>
      <c r="D7" s="57"/>
      <c r="E7" s="57"/>
      <c r="F7" s="57"/>
      <c r="G7" s="57"/>
      <c r="H7" s="57"/>
      <c r="I7" s="58"/>
      <c r="J7" s="59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</row>
    <row r="8" s="52" customFormat="true" ht="13.8" hidden="false" customHeight="false" outlineLevel="0" collapsed="false">
      <c r="B8" s="55" t="s">
        <v>65</v>
      </c>
      <c r="C8" s="60" t="n">
        <f aca="false">'Sample Size - Gastos'!D6</f>
        <v>21723.59</v>
      </c>
      <c r="D8" s="57"/>
      <c r="E8" s="57" t="s">
        <v>66</v>
      </c>
      <c r="F8" s="57"/>
      <c r="G8" s="57"/>
      <c r="H8" s="58"/>
      <c r="I8" s="61"/>
      <c r="J8" s="62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</row>
    <row r="9" s="52" customFormat="true" ht="13.8" hidden="false" customHeight="false" outlineLevel="0" collapsed="false">
      <c r="B9" s="55" t="s">
        <v>67</v>
      </c>
      <c r="C9" s="63" t="n">
        <f aca="false">'Sample Size - Gastos'!D14</f>
        <v>7</v>
      </c>
      <c r="D9" s="57"/>
      <c r="E9" s="57"/>
      <c r="F9" s="57"/>
      <c r="G9" s="57"/>
      <c r="H9" s="58"/>
      <c r="I9" s="61"/>
      <c r="J9" s="62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</row>
    <row r="10" s="52" customFormat="true" ht="13.8" hidden="false" customHeight="false" outlineLevel="0" collapsed="false">
      <c r="B10" s="55" t="s">
        <v>68</v>
      </c>
      <c r="C10" s="64" t="n">
        <f aca="false">C8/C9</f>
        <v>3103.37</v>
      </c>
      <c r="D10" s="57"/>
      <c r="E10" s="65" t="n">
        <f aca="false">+C10/2</f>
        <v>1551.685</v>
      </c>
      <c r="F10" s="57"/>
      <c r="G10" s="57"/>
      <c r="H10" s="58"/>
      <c r="I10" s="61"/>
      <c r="J10" s="62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</row>
    <row r="11" s="52" customFormat="true" ht="13.8" hidden="false" customHeight="false" outlineLevel="0" collapsed="false">
      <c r="B11" s="66" t="s">
        <v>69</v>
      </c>
      <c r="C11" s="67" t="n">
        <f aca="false">E10</f>
        <v>1551.685</v>
      </c>
      <c r="D11" s="57"/>
      <c r="E11" s="68"/>
      <c r="F11" s="68"/>
      <c r="G11" s="68"/>
      <c r="H11" s="69"/>
      <c r="I11" s="70"/>
      <c r="J11" s="7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</row>
    <row r="12" s="72" customFormat="true" ht="25.25" hidden="false" customHeight="false" outlineLevel="0" collapsed="false">
      <c r="B12" s="73" t="s">
        <v>70</v>
      </c>
      <c r="C12" s="74" t="s">
        <v>42</v>
      </c>
      <c r="D12" s="74" t="s">
        <v>43</v>
      </c>
      <c r="E12" s="74" t="s">
        <v>71</v>
      </c>
      <c r="F12" s="73" t="s">
        <v>45</v>
      </c>
      <c r="G12" s="73" t="s">
        <v>72</v>
      </c>
      <c r="H12" s="73" t="s">
        <v>73</v>
      </c>
      <c r="I12" s="73" t="s">
        <v>74</v>
      </c>
      <c r="J12" s="73" t="s">
        <v>75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75"/>
      <c r="GC12" s="75"/>
      <c r="GD12" s="75"/>
      <c r="GE12" s="75"/>
      <c r="GF12" s="75"/>
      <c r="GG12" s="75"/>
      <c r="GH12" s="75"/>
      <c r="GI12" s="75"/>
      <c r="GJ12" s="75"/>
      <c r="GK12" s="75"/>
      <c r="GL12" s="75"/>
      <c r="GM12" s="75"/>
      <c r="GN12" s="75"/>
      <c r="GO12" s="75"/>
      <c r="GP12" s="75"/>
      <c r="GQ12" s="75"/>
      <c r="GR12" s="75"/>
      <c r="GS12" s="75"/>
      <c r="GT12" s="75"/>
      <c r="GU12" s="75"/>
      <c r="GV12" s="75"/>
      <c r="GW12" s="75"/>
      <c r="GX12" s="75"/>
      <c r="GY12" s="75"/>
      <c r="GZ12" s="75"/>
      <c r="HA12" s="75"/>
      <c r="HB12" s="75"/>
      <c r="HC12" s="75"/>
      <c r="HD12" s="75"/>
      <c r="HE12" s="75"/>
      <c r="HF12" s="75"/>
      <c r="HG12" s="75"/>
      <c r="HH12" s="75"/>
      <c r="HI12" s="75"/>
      <c r="HJ12" s="75"/>
      <c r="HK12" s="75"/>
      <c r="HL12" s="75"/>
      <c r="HM12" s="75"/>
      <c r="HN12" s="75"/>
      <c r="HO12" s="75"/>
      <c r="HP12" s="75"/>
      <c r="HQ12" s="75"/>
      <c r="HR12" s="75"/>
    </row>
    <row r="13" customFormat="false" ht="15" hidden="false" customHeight="true" outlineLevel="0" collapsed="false">
      <c r="B13" s="76"/>
      <c r="C13" s="77"/>
      <c r="D13" s="78"/>
      <c r="E13" s="78"/>
      <c r="F13" s="79"/>
      <c r="G13" s="80"/>
      <c r="H13" s="81"/>
      <c r="I13" s="81"/>
      <c r="J13" s="82" t="n">
        <f aca="false">-$C$11</f>
        <v>-1551.685</v>
      </c>
    </row>
    <row r="14" s="83" customFormat="true" ht="12.75" hidden="false" customHeight="true" outlineLevel="0" collapsed="false">
      <c r="B14" s="84" t="n">
        <v>1</v>
      </c>
      <c r="C14" s="85"/>
      <c r="D14" s="86"/>
      <c r="E14" s="85"/>
      <c r="F14" s="87"/>
      <c r="G14" s="88" t="n">
        <f aca="false">F14+J13</f>
        <v>-1551.685</v>
      </c>
      <c r="H14" s="89" t="n">
        <f aca="false">IF(G14&gt;0,ROUND(G14/I14+0.5,0),0)</f>
        <v>0</v>
      </c>
      <c r="I14" s="90" t="n">
        <f aca="false">$C$10</f>
        <v>3103.37</v>
      </c>
      <c r="J14" s="91" t="n">
        <f aca="false">G14-(H14*I14)</f>
        <v>-1551.685</v>
      </c>
    </row>
    <row r="15" s="83" customFormat="true" ht="12.75" hidden="false" customHeight="true" outlineLevel="0" collapsed="false">
      <c r="B15" s="92" t="n">
        <f aca="false">+B14+1</f>
        <v>2</v>
      </c>
      <c r="C15" s="85" t="s">
        <v>76</v>
      </c>
      <c r="D15" s="93" t="n">
        <v>43837</v>
      </c>
      <c r="E15" s="85" t="s">
        <v>77</v>
      </c>
      <c r="F15" s="87" t="n">
        <v>319</v>
      </c>
      <c r="G15" s="94" t="n">
        <f aca="false">F15+J14</f>
        <v>-1232.685</v>
      </c>
      <c r="H15" s="95" t="n">
        <f aca="false">IF(G15&gt;0,ROUND(G15/I15+0.5,0),0)</f>
        <v>0</v>
      </c>
      <c r="I15" s="96" t="n">
        <f aca="false">$C$10</f>
        <v>3103.37</v>
      </c>
      <c r="J15" s="97" t="n">
        <f aca="false">G15-(H15*I15)</f>
        <v>-1232.685</v>
      </c>
    </row>
    <row r="16" s="83" customFormat="true" ht="12.75" hidden="false" customHeight="true" outlineLevel="0" collapsed="false">
      <c r="B16" s="92" t="n">
        <f aca="false">+B15+1</f>
        <v>3</v>
      </c>
      <c r="C16" s="85" t="s">
        <v>78</v>
      </c>
      <c r="D16" s="93" t="n">
        <v>43861</v>
      </c>
      <c r="E16" s="85" t="s">
        <v>79</v>
      </c>
      <c r="F16" s="87" t="n">
        <v>254.46</v>
      </c>
      <c r="G16" s="94" t="n">
        <f aca="false">F16+J15</f>
        <v>-978.225</v>
      </c>
      <c r="H16" s="95" t="n">
        <f aca="false">IF(G16&gt;0,ROUND(G16/I16+0.5,0),0)</f>
        <v>0</v>
      </c>
      <c r="I16" s="96" t="n">
        <f aca="false">$C$10</f>
        <v>3103.37</v>
      </c>
      <c r="J16" s="97" t="n">
        <f aca="false">G16-(H16*I16)</f>
        <v>-978.225</v>
      </c>
    </row>
    <row r="17" s="83" customFormat="true" ht="12.75" hidden="false" customHeight="true" outlineLevel="0" collapsed="false">
      <c r="B17" s="92" t="n">
        <f aca="false">+B16+1</f>
        <v>4</v>
      </c>
      <c r="C17" s="85" t="s">
        <v>80</v>
      </c>
      <c r="D17" s="93" t="n">
        <v>43878</v>
      </c>
      <c r="E17" s="85" t="s">
        <v>81</v>
      </c>
      <c r="F17" s="87" t="n">
        <v>78.24</v>
      </c>
      <c r="G17" s="94" t="n">
        <f aca="false">F17+J16</f>
        <v>-899.985</v>
      </c>
      <c r="H17" s="95" t="n">
        <f aca="false">IF(G17&gt;0,ROUND(G17/I17+0.5,0),0)</f>
        <v>0</v>
      </c>
      <c r="I17" s="96" t="n">
        <f aca="false">$C$10</f>
        <v>3103.37</v>
      </c>
      <c r="J17" s="97" t="n">
        <f aca="false">G17-(H17*I17)</f>
        <v>-899.985</v>
      </c>
    </row>
    <row r="18" s="83" customFormat="true" ht="12.75" hidden="false" customHeight="true" outlineLevel="0" collapsed="false">
      <c r="B18" s="92" t="n">
        <f aca="false">+B17+1</f>
        <v>5</v>
      </c>
      <c r="C18" s="85" t="s">
        <v>46</v>
      </c>
      <c r="D18" s="93" t="n">
        <v>43879</v>
      </c>
      <c r="E18" s="85" t="s">
        <v>47</v>
      </c>
      <c r="F18" s="87" t="n">
        <v>1143.43</v>
      </c>
      <c r="G18" s="94" t="n">
        <f aca="false">F18+J17</f>
        <v>243.445</v>
      </c>
      <c r="H18" s="95" t="n">
        <f aca="false">IF(G18&gt;0,ROUND(G18/I18+0.5,0),0)</f>
        <v>1</v>
      </c>
      <c r="I18" s="96" t="n">
        <f aca="false">$C$10</f>
        <v>3103.37</v>
      </c>
      <c r="J18" s="97" t="n">
        <f aca="false">G18-(H18*I18)</f>
        <v>-2859.925</v>
      </c>
    </row>
    <row r="19" s="83" customFormat="true" ht="12.75" hidden="false" customHeight="true" outlineLevel="0" collapsed="false">
      <c r="B19" s="92" t="n">
        <f aca="false">+B18+1</f>
        <v>6</v>
      </c>
      <c r="C19" s="85" t="s">
        <v>82</v>
      </c>
      <c r="D19" s="93" t="n">
        <v>43888</v>
      </c>
      <c r="E19" s="85" t="s">
        <v>83</v>
      </c>
      <c r="F19" s="87" t="n">
        <v>580.36</v>
      </c>
      <c r="G19" s="94" t="n">
        <f aca="false">F19+J18</f>
        <v>-2279.565</v>
      </c>
      <c r="H19" s="95" t="n">
        <f aca="false">IF(G19&gt;0,ROUND(G19/I19+0.5,0),0)</f>
        <v>0</v>
      </c>
      <c r="I19" s="96" t="n">
        <f aca="false">$C$10</f>
        <v>3103.37</v>
      </c>
      <c r="J19" s="97" t="n">
        <f aca="false">G19-(H19*I19)</f>
        <v>-2279.565</v>
      </c>
    </row>
    <row r="20" s="83" customFormat="true" ht="12.75" hidden="false" customHeight="true" outlineLevel="0" collapsed="false">
      <c r="B20" s="92" t="n">
        <f aca="false">+B19+1</f>
        <v>7</v>
      </c>
      <c r="C20" s="85" t="s">
        <v>84</v>
      </c>
      <c r="D20" s="93" t="n">
        <v>43888</v>
      </c>
      <c r="E20" s="85" t="s">
        <v>85</v>
      </c>
      <c r="F20" s="87" t="n">
        <v>16.96</v>
      </c>
      <c r="G20" s="94" t="n">
        <f aca="false">F20+J19</f>
        <v>-2262.605</v>
      </c>
      <c r="H20" s="95" t="n">
        <f aca="false">IF(G20&gt;0,ROUND(G20/I20+0.5,0),0)</f>
        <v>0</v>
      </c>
      <c r="I20" s="96" t="n">
        <f aca="false">$C$10</f>
        <v>3103.37</v>
      </c>
      <c r="J20" s="97" t="n">
        <f aca="false">G20-(H20*I20)</f>
        <v>-2262.605</v>
      </c>
    </row>
    <row r="21" s="83" customFormat="true" ht="12.75" hidden="false" customHeight="true" outlineLevel="0" collapsed="false">
      <c r="B21" s="92" t="n">
        <f aca="false">+B20+1</f>
        <v>8</v>
      </c>
      <c r="C21" s="85" t="s">
        <v>86</v>
      </c>
      <c r="D21" s="93" t="n">
        <v>43889</v>
      </c>
      <c r="E21" s="85" t="s">
        <v>87</v>
      </c>
      <c r="F21" s="87" t="n">
        <v>313.5</v>
      </c>
      <c r="G21" s="94" t="n">
        <f aca="false">F21+J20</f>
        <v>-1949.105</v>
      </c>
      <c r="H21" s="98" t="n">
        <f aca="false">IF(G21&gt;0,ROUND(G21/I21+0.5,0),0)</f>
        <v>0</v>
      </c>
      <c r="I21" s="96" t="n">
        <f aca="false">$C$10</f>
        <v>3103.37</v>
      </c>
      <c r="J21" s="97" t="n">
        <f aca="false">G21-(H21*I21)</f>
        <v>-1949.105</v>
      </c>
    </row>
    <row r="22" s="83" customFormat="true" ht="12.75" hidden="false" customHeight="true" outlineLevel="0" collapsed="false">
      <c r="B22" s="92" t="n">
        <f aca="false">+B21+1</f>
        <v>9</v>
      </c>
      <c r="C22" s="85" t="s">
        <v>88</v>
      </c>
      <c r="D22" s="93" t="n">
        <v>43997</v>
      </c>
      <c r="E22" s="85" t="s">
        <v>89</v>
      </c>
      <c r="F22" s="87" t="n">
        <v>20</v>
      </c>
      <c r="G22" s="94" t="n">
        <f aca="false">F22+J21</f>
        <v>-1929.105</v>
      </c>
      <c r="H22" s="98" t="n">
        <f aca="false">IF(G22&gt;0,ROUND(G22/I22+0.5,0),0)</f>
        <v>0</v>
      </c>
      <c r="I22" s="96" t="n">
        <f aca="false">$C$10</f>
        <v>3103.37</v>
      </c>
      <c r="J22" s="97" t="n">
        <f aca="false">G22-(H22*I22)</f>
        <v>-1929.105</v>
      </c>
    </row>
    <row r="23" s="83" customFormat="true" ht="12.75" hidden="false" customHeight="true" outlineLevel="0" collapsed="false">
      <c r="B23" s="92" t="n">
        <f aca="false">+B22+1</f>
        <v>10</v>
      </c>
      <c r="C23" s="85" t="s">
        <v>90</v>
      </c>
      <c r="D23" s="93" t="n">
        <v>43999</v>
      </c>
      <c r="E23" s="85" t="s">
        <v>91</v>
      </c>
      <c r="F23" s="87" t="n">
        <v>140.64</v>
      </c>
      <c r="G23" s="94" t="n">
        <f aca="false">F23+J22</f>
        <v>-1788.465</v>
      </c>
      <c r="H23" s="98" t="n">
        <f aca="false">IF(G23&gt;0,ROUND(G23/I23+0.5,0),0)</f>
        <v>0</v>
      </c>
      <c r="I23" s="96" t="n">
        <f aca="false">$C$10</f>
        <v>3103.37</v>
      </c>
      <c r="J23" s="97" t="n">
        <f aca="false">G23-(H23*I23)</f>
        <v>-1788.465</v>
      </c>
    </row>
    <row r="24" s="83" customFormat="true" ht="12.75" hidden="false" customHeight="true" outlineLevel="0" collapsed="false">
      <c r="B24" s="92" t="n">
        <f aca="false">+B23+1</f>
        <v>11</v>
      </c>
      <c r="C24" s="85"/>
      <c r="D24" s="86"/>
      <c r="E24" s="85"/>
      <c r="F24" s="87"/>
      <c r="G24" s="94" t="n">
        <f aca="false">F24+J23</f>
        <v>-1788.465</v>
      </c>
      <c r="H24" s="98" t="n">
        <f aca="false">IF(G24&gt;0,ROUND(G24/I24+0.5,0),0)</f>
        <v>0</v>
      </c>
      <c r="I24" s="96" t="n">
        <f aca="false">$C$10</f>
        <v>3103.37</v>
      </c>
      <c r="J24" s="97" t="n">
        <f aca="false">G24-(H24*I24)</f>
        <v>-1788.465</v>
      </c>
    </row>
    <row r="25" s="83" customFormat="true" ht="12.75" hidden="false" customHeight="true" outlineLevel="0" collapsed="false">
      <c r="B25" s="92" t="n">
        <f aca="false">+B24+1</f>
        <v>12</v>
      </c>
      <c r="C25" s="85" t="s">
        <v>92</v>
      </c>
      <c r="D25" s="93" t="n">
        <v>43836</v>
      </c>
      <c r="E25" s="85" t="s">
        <v>93</v>
      </c>
      <c r="F25" s="87" t="n">
        <v>4.92</v>
      </c>
      <c r="G25" s="94" t="n">
        <f aca="false">F25+J24</f>
        <v>-1783.545</v>
      </c>
      <c r="H25" s="98" t="n">
        <f aca="false">IF(G25&gt;0,ROUND(G25/I25+0.5,0),0)</f>
        <v>0</v>
      </c>
      <c r="I25" s="96" t="n">
        <f aca="false">$C$10</f>
        <v>3103.37</v>
      </c>
      <c r="J25" s="97" t="n">
        <f aca="false">G25-(H25*I25)</f>
        <v>-1783.545</v>
      </c>
    </row>
    <row r="26" s="83" customFormat="true" ht="12.75" hidden="false" customHeight="true" outlineLevel="0" collapsed="false">
      <c r="B26" s="92" t="n">
        <f aca="false">+B25+1</f>
        <v>13</v>
      </c>
      <c r="C26" s="85" t="s">
        <v>94</v>
      </c>
      <c r="D26" s="93" t="n">
        <v>43837</v>
      </c>
      <c r="E26" s="85" t="s">
        <v>95</v>
      </c>
      <c r="F26" s="87" t="n">
        <v>3.86</v>
      </c>
      <c r="G26" s="94" t="n">
        <f aca="false">F26+J25</f>
        <v>-1779.685</v>
      </c>
      <c r="H26" s="98" t="n">
        <f aca="false">IF(G26&gt;0,ROUND(G26/I26+0.5,0),0)</f>
        <v>0</v>
      </c>
      <c r="I26" s="96" t="n">
        <f aca="false">$C$10</f>
        <v>3103.37</v>
      </c>
      <c r="J26" s="97" t="n">
        <f aca="false">G26-(H26*I26)</f>
        <v>-1779.685</v>
      </c>
    </row>
    <row r="27" s="83" customFormat="true" ht="12.75" hidden="false" customHeight="true" outlineLevel="0" collapsed="false">
      <c r="B27" s="92" t="n">
        <f aca="false">+B26+1</f>
        <v>14</v>
      </c>
      <c r="C27" s="85" t="s">
        <v>96</v>
      </c>
      <c r="D27" s="93" t="n">
        <v>43839</v>
      </c>
      <c r="E27" s="85" t="s">
        <v>97</v>
      </c>
      <c r="F27" s="87" t="n">
        <v>14</v>
      </c>
      <c r="G27" s="94" t="n">
        <f aca="false">F27+J26</f>
        <v>-1765.685</v>
      </c>
      <c r="H27" s="98" t="n">
        <f aca="false">IF(G27&gt;0,ROUND(G27/I27+0.5,0),0)</f>
        <v>0</v>
      </c>
      <c r="I27" s="96" t="n">
        <f aca="false">$C$10</f>
        <v>3103.37</v>
      </c>
      <c r="J27" s="97" t="n">
        <f aca="false">G27-(H27*I27)</f>
        <v>-1765.685</v>
      </c>
    </row>
    <row r="28" s="83" customFormat="true" ht="12.75" hidden="false" customHeight="true" outlineLevel="0" collapsed="false">
      <c r="B28" s="92" t="n">
        <f aca="false">+B27+1</f>
        <v>15</v>
      </c>
      <c r="C28" s="85" t="s">
        <v>98</v>
      </c>
      <c r="D28" s="93" t="n">
        <v>43843</v>
      </c>
      <c r="E28" s="85" t="s">
        <v>99</v>
      </c>
      <c r="F28" s="87" t="n">
        <v>7.16</v>
      </c>
      <c r="G28" s="94" t="n">
        <f aca="false">F28+J27</f>
        <v>-1758.525</v>
      </c>
      <c r="H28" s="98" t="n">
        <f aca="false">IF(G28&gt;0,ROUND(G28/I28+0.5,0),0)</f>
        <v>0</v>
      </c>
      <c r="I28" s="99" t="n">
        <f aca="false">$C$10</f>
        <v>3103.37</v>
      </c>
      <c r="J28" s="97" t="n">
        <f aca="false">G28-(H28*I28)</f>
        <v>-1758.525</v>
      </c>
    </row>
    <row r="29" s="83" customFormat="true" ht="12.75" hidden="false" customHeight="true" outlineLevel="0" collapsed="false">
      <c r="B29" s="92" t="n">
        <f aca="false">+B28+1</f>
        <v>16</v>
      </c>
      <c r="C29" s="85" t="s">
        <v>98</v>
      </c>
      <c r="D29" s="93" t="n">
        <v>43843</v>
      </c>
      <c r="E29" s="85" t="s">
        <v>99</v>
      </c>
      <c r="F29" s="87" t="n">
        <v>0.6</v>
      </c>
      <c r="G29" s="94" t="n">
        <f aca="false">F29+J28</f>
        <v>-1757.925</v>
      </c>
      <c r="H29" s="98" t="n">
        <f aca="false">IF(G29&gt;0,ROUND(G29/I29+0.5,0),0)</f>
        <v>0</v>
      </c>
      <c r="I29" s="99" t="n">
        <f aca="false">$C$10</f>
        <v>3103.37</v>
      </c>
      <c r="J29" s="97" t="n">
        <f aca="false">G29-(H29*I29)</f>
        <v>-1757.925</v>
      </c>
    </row>
    <row r="30" s="83" customFormat="true" ht="12.75" hidden="false" customHeight="true" outlineLevel="0" collapsed="false">
      <c r="B30" s="92" t="n">
        <f aca="false">+B29+1</f>
        <v>17</v>
      </c>
      <c r="C30" s="85" t="s">
        <v>100</v>
      </c>
      <c r="D30" s="93" t="n">
        <v>43843</v>
      </c>
      <c r="E30" s="85" t="s">
        <v>101</v>
      </c>
      <c r="F30" s="87" t="n">
        <v>40</v>
      </c>
      <c r="G30" s="94" t="n">
        <f aca="false">F30+J29</f>
        <v>-1717.925</v>
      </c>
      <c r="H30" s="98" t="n">
        <f aca="false">IF(G30&gt;0,ROUND(G30/I30+0.5,0),0)</f>
        <v>0</v>
      </c>
      <c r="I30" s="99" t="n">
        <f aca="false">$C$10</f>
        <v>3103.37</v>
      </c>
      <c r="J30" s="97" t="n">
        <f aca="false">G30-(H30*I30)</f>
        <v>-1717.925</v>
      </c>
    </row>
    <row r="31" s="83" customFormat="true" ht="12.75" hidden="false" customHeight="true" outlineLevel="0" collapsed="false">
      <c r="B31" s="92" t="n">
        <f aca="false">+B30+1</f>
        <v>18</v>
      </c>
      <c r="C31" s="85" t="s">
        <v>102</v>
      </c>
      <c r="D31" s="93" t="n">
        <v>43845</v>
      </c>
      <c r="E31" s="85" t="s">
        <v>103</v>
      </c>
      <c r="F31" s="87" t="n">
        <v>25.62</v>
      </c>
      <c r="G31" s="94" t="n">
        <f aca="false">F31+J30</f>
        <v>-1692.305</v>
      </c>
      <c r="H31" s="98" t="n">
        <f aca="false">IF(G31&gt;0,ROUND(G31/I31+0.5,0),0)</f>
        <v>0</v>
      </c>
      <c r="I31" s="99" t="n">
        <f aca="false">$C$10</f>
        <v>3103.37</v>
      </c>
      <c r="J31" s="100" t="n">
        <f aca="false">G31-(H31*I31)</f>
        <v>-1692.305</v>
      </c>
    </row>
    <row r="32" s="83" customFormat="true" ht="12.75" hidden="false" customHeight="true" outlineLevel="0" collapsed="false">
      <c r="B32" s="92" t="n">
        <f aca="false">+B31+1</f>
        <v>19</v>
      </c>
      <c r="C32" s="85" t="s">
        <v>104</v>
      </c>
      <c r="D32" s="93" t="n">
        <v>43845</v>
      </c>
      <c r="E32" s="85" t="s">
        <v>105</v>
      </c>
      <c r="F32" s="87" t="n">
        <v>2</v>
      </c>
      <c r="G32" s="94" t="n">
        <f aca="false">F32+J31</f>
        <v>-1690.305</v>
      </c>
      <c r="H32" s="98" t="n">
        <f aca="false">IF(G32&gt;0,ROUND(G32/I32+0.5,0),0)</f>
        <v>0</v>
      </c>
      <c r="I32" s="99" t="n">
        <f aca="false">$C$10</f>
        <v>3103.37</v>
      </c>
      <c r="J32" s="100" t="n">
        <f aca="false">G32-(H32*I32)</f>
        <v>-1690.305</v>
      </c>
    </row>
    <row r="33" s="83" customFormat="true" ht="12.75" hidden="false" customHeight="true" outlineLevel="0" collapsed="false">
      <c r="B33" s="92" t="n">
        <f aca="false">+B32+1</f>
        <v>20</v>
      </c>
      <c r="C33" s="85" t="s">
        <v>106</v>
      </c>
      <c r="D33" s="93" t="n">
        <v>43860</v>
      </c>
      <c r="E33" s="85" t="s">
        <v>107</v>
      </c>
      <c r="F33" s="87" t="n">
        <v>25.44</v>
      </c>
      <c r="G33" s="94" t="n">
        <f aca="false">F33+J32</f>
        <v>-1664.865</v>
      </c>
      <c r="H33" s="98" t="n">
        <f aca="false">IF(G33&gt;0,ROUND(G33/I33+0.5,0),0)</f>
        <v>0</v>
      </c>
      <c r="I33" s="99" t="n">
        <f aca="false">$C$10</f>
        <v>3103.37</v>
      </c>
      <c r="J33" s="100" t="n">
        <f aca="false">G33-(H33*I33)</f>
        <v>-1664.865</v>
      </c>
    </row>
    <row r="34" s="83" customFormat="true" ht="12.75" hidden="false" customHeight="true" outlineLevel="0" collapsed="false">
      <c r="B34" s="92" t="n">
        <f aca="false">+B33+1</f>
        <v>21</v>
      </c>
      <c r="C34" s="85" t="s">
        <v>108</v>
      </c>
      <c r="D34" s="93" t="n">
        <v>43864</v>
      </c>
      <c r="E34" s="85" t="s">
        <v>109</v>
      </c>
      <c r="F34" s="87" t="n">
        <v>40.13</v>
      </c>
      <c r="G34" s="94" t="n">
        <f aca="false">F34+J33</f>
        <v>-1624.735</v>
      </c>
      <c r="H34" s="98" t="n">
        <f aca="false">IF(G34&gt;0,ROUND(G34/I34+0.5,0),0)</f>
        <v>0</v>
      </c>
      <c r="I34" s="99" t="n">
        <f aca="false">$C$10</f>
        <v>3103.37</v>
      </c>
      <c r="J34" s="100" t="n">
        <f aca="false">G34-(H34*I34)</f>
        <v>-1624.735</v>
      </c>
    </row>
    <row r="35" s="83" customFormat="true" ht="12.75" hidden="false" customHeight="true" outlineLevel="0" collapsed="false">
      <c r="B35" s="92" t="n">
        <f aca="false">+B34+1</f>
        <v>22</v>
      </c>
      <c r="C35" s="85" t="s">
        <v>110</v>
      </c>
      <c r="D35" s="93" t="n">
        <v>43865</v>
      </c>
      <c r="E35" s="85" t="s">
        <v>111</v>
      </c>
      <c r="F35" s="87" t="n">
        <v>9.83</v>
      </c>
      <c r="G35" s="94" t="n">
        <f aca="false">F35+J34</f>
        <v>-1614.905</v>
      </c>
      <c r="H35" s="98" t="n">
        <f aca="false">IF(G35&gt;0,ROUND(G35/I35+0.5,0),0)</f>
        <v>0</v>
      </c>
      <c r="I35" s="99" t="n">
        <f aca="false">$C$10</f>
        <v>3103.37</v>
      </c>
      <c r="J35" s="100" t="n">
        <f aca="false">G35-(H35*I35)</f>
        <v>-1614.905</v>
      </c>
    </row>
    <row r="36" s="83" customFormat="true" ht="12.75" hidden="false" customHeight="true" outlineLevel="0" collapsed="false">
      <c r="B36" s="92" t="n">
        <f aca="false">+B35+1</f>
        <v>23</v>
      </c>
      <c r="C36" s="85" t="s">
        <v>112</v>
      </c>
      <c r="D36" s="93" t="n">
        <v>43866</v>
      </c>
      <c r="E36" s="85" t="s">
        <v>113</v>
      </c>
      <c r="F36" s="87" t="n">
        <v>40.18</v>
      </c>
      <c r="G36" s="94" t="n">
        <f aca="false">F36+J35</f>
        <v>-1574.725</v>
      </c>
      <c r="H36" s="98" t="n">
        <f aca="false">IF(G36&gt;0,ROUND(G36/I36+0.5,0),0)</f>
        <v>0</v>
      </c>
      <c r="I36" s="99" t="n">
        <f aca="false">$C$10</f>
        <v>3103.37</v>
      </c>
      <c r="J36" s="100" t="n">
        <f aca="false">G36-(H36*I36)</f>
        <v>-1574.725</v>
      </c>
    </row>
    <row r="37" s="83" customFormat="true" ht="12.75" hidden="false" customHeight="true" outlineLevel="0" collapsed="false">
      <c r="B37" s="92" t="n">
        <f aca="false">+B36+1</f>
        <v>24</v>
      </c>
      <c r="C37" s="85" t="s">
        <v>114</v>
      </c>
      <c r="D37" s="93" t="n">
        <v>43868</v>
      </c>
      <c r="E37" s="85" t="s">
        <v>115</v>
      </c>
      <c r="F37" s="87" t="n">
        <v>10.92</v>
      </c>
      <c r="G37" s="94" t="n">
        <f aca="false">F37+J36</f>
        <v>-1563.805</v>
      </c>
      <c r="H37" s="98" t="n">
        <f aca="false">IF(G37&gt;0,ROUND(G37/I37+0.5,0),0)</f>
        <v>0</v>
      </c>
      <c r="I37" s="99" t="n">
        <f aca="false">$C$10</f>
        <v>3103.37</v>
      </c>
      <c r="J37" s="100" t="n">
        <f aca="false">G37-(H37*I37)</f>
        <v>-1563.805</v>
      </c>
    </row>
    <row r="38" s="83" customFormat="true" ht="12.75" hidden="false" customHeight="true" outlineLevel="0" collapsed="false">
      <c r="B38" s="92" t="n">
        <f aca="false">+B37+1</f>
        <v>25</v>
      </c>
      <c r="C38" s="85" t="s">
        <v>116</v>
      </c>
      <c r="D38" s="93" t="n">
        <v>43871</v>
      </c>
      <c r="E38" s="85" t="s">
        <v>117</v>
      </c>
      <c r="F38" s="87" t="n">
        <v>17.62</v>
      </c>
      <c r="G38" s="94" t="n">
        <f aca="false">F38+J37</f>
        <v>-1546.185</v>
      </c>
      <c r="H38" s="98" t="n">
        <f aca="false">IF(G38&gt;0,ROUND(G38/I38+0.5,0),0)</f>
        <v>0</v>
      </c>
      <c r="I38" s="99" t="n">
        <f aca="false">$C$10</f>
        <v>3103.37</v>
      </c>
      <c r="J38" s="100" t="n">
        <f aca="false">G38-(H38*I38)</f>
        <v>-1546.185</v>
      </c>
    </row>
    <row r="39" s="83" customFormat="true" ht="12.75" hidden="false" customHeight="true" outlineLevel="0" collapsed="false">
      <c r="B39" s="92" t="n">
        <f aca="false">+B38+1</f>
        <v>26</v>
      </c>
      <c r="C39" s="85" t="s">
        <v>118</v>
      </c>
      <c r="D39" s="93" t="n">
        <v>43871</v>
      </c>
      <c r="E39" s="85" t="s">
        <v>119</v>
      </c>
      <c r="F39" s="87" t="n">
        <v>7.97</v>
      </c>
      <c r="G39" s="94" t="n">
        <f aca="false">F39+J38</f>
        <v>-1538.215</v>
      </c>
      <c r="H39" s="98" t="n">
        <f aca="false">IF(G39&gt;0,ROUND(G39/I39+0.5,0),0)</f>
        <v>0</v>
      </c>
      <c r="I39" s="99" t="n">
        <f aca="false">$C$10</f>
        <v>3103.37</v>
      </c>
      <c r="J39" s="100" t="n">
        <f aca="false">G39-(H39*I39)</f>
        <v>-1538.215</v>
      </c>
    </row>
    <row r="40" s="83" customFormat="true" ht="12.75" hidden="false" customHeight="true" outlineLevel="0" collapsed="false">
      <c r="B40" s="92" t="n">
        <f aca="false">+B39+1</f>
        <v>27</v>
      </c>
      <c r="C40" s="85" t="s">
        <v>120</v>
      </c>
      <c r="D40" s="93" t="n">
        <v>43874</v>
      </c>
      <c r="E40" s="85" t="s">
        <v>121</v>
      </c>
      <c r="F40" s="87" t="n">
        <v>106.12</v>
      </c>
      <c r="G40" s="94" t="n">
        <f aca="false">F40+J39</f>
        <v>-1432.095</v>
      </c>
      <c r="H40" s="98" t="n">
        <f aca="false">IF(G40&gt;0,ROUND(G40/I40+0.5,0),0)</f>
        <v>0</v>
      </c>
      <c r="I40" s="99" t="n">
        <f aca="false">$C$10</f>
        <v>3103.37</v>
      </c>
      <c r="J40" s="100" t="n">
        <f aca="false">G40-(H40*I40)</f>
        <v>-1432.095</v>
      </c>
    </row>
    <row r="41" s="83" customFormat="true" ht="12.75" hidden="false" customHeight="true" outlineLevel="0" collapsed="false">
      <c r="B41" s="92" t="n">
        <f aca="false">+B40+1</f>
        <v>28</v>
      </c>
      <c r="C41" s="85" t="s">
        <v>122</v>
      </c>
      <c r="D41" s="93" t="n">
        <v>43874</v>
      </c>
      <c r="E41" s="85" t="s">
        <v>123</v>
      </c>
      <c r="F41" s="87" t="n">
        <v>11.18</v>
      </c>
      <c r="G41" s="94" t="n">
        <f aca="false">F41+J40</f>
        <v>-1420.915</v>
      </c>
      <c r="H41" s="98" t="n">
        <f aca="false">IF(G41&gt;0,ROUND(G41/I41+0.5,0),0)</f>
        <v>0</v>
      </c>
      <c r="I41" s="99" t="n">
        <f aca="false">$C$10</f>
        <v>3103.37</v>
      </c>
      <c r="J41" s="100" t="n">
        <f aca="false">G41-(H41*I41)</f>
        <v>-1420.915</v>
      </c>
    </row>
    <row r="42" s="83" customFormat="true" ht="12.75" hidden="false" customHeight="true" outlineLevel="0" collapsed="false">
      <c r="B42" s="92" t="n">
        <f aca="false">+B41+1</f>
        <v>29</v>
      </c>
      <c r="C42" s="85" t="s">
        <v>122</v>
      </c>
      <c r="D42" s="93" t="n">
        <v>43874</v>
      </c>
      <c r="E42" s="85" t="s">
        <v>123</v>
      </c>
      <c r="F42" s="87" t="n">
        <v>35.18</v>
      </c>
      <c r="G42" s="94" t="n">
        <f aca="false">F42+J41</f>
        <v>-1385.735</v>
      </c>
      <c r="H42" s="98" t="n">
        <f aca="false">IF(G42&gt;0,ROUND(G42/I42+0.5,0),0)</f>
        <v>0</v>
      </c>
      <c r="I42" s="99" t="n">
        <f aca="false">$C$10</f>
        <v>3103.37</v>
      </c>
      <c r="J42" s="100" t="n">
        <f aca="false">G42-(H42*I42)</f>
        <v>-1385.735</v>
      </c>
    </row>
    <row r="43" s="83" customFormat="true" ht="12.75" hidden="false" customHeight="true" outlineLevel="0" collapsed="false">
      <c r="B43" s="92" t="n">
        <f aca="false">+B42+1</f>
        <v>30</v>
      </c>
      <c r="C43" s="85" t="s">
        <v>124</v>
      </c>
      <c r="D43" s="93" t="n">
        <v>43879</v>
      </c>
      <c r="E43" s="85" t="s">
        <v>125</v>
      </c>
      <c r="F43" s="87" t="n">
        <v>29.45</v>
      </c>
      <c r="G43" s="94" t="n">
        <f aca="false">F43+J42</f>
        <v>-1356.285</v>
      </c>
      <c r="H43" s="98" t="n">
        <f aca="false">IF(G43&gt;0,ROUND(G43/I43+0.5,0),0)</f>
        <v>0</v>
      </c>
      <c r="I43" s="99" t="n">
        <f aca="false">$C$10</f>
        <v>3103.37</v>
      </c>
      <c r="J43" s="100" t="n">
        <f aca="false">G43-(H43*I43)</f>
        <v>-1356.285</v>
      </c>
    </row>
    <row r="44" s="83" customFormat="true" ht="12.75" hidden="false" customHeight="true" outlineLevel="0" collapsed="false">
      <c r="B44" s="92" t="n">
        <f aca="false">+B43+1</f>
        <v>31</v>
      </c>
      <c r="C44" s="85" t="s">
        <v>126</v>
      </c>
      <c r="D44" s="93" t="n">
        <v>43880</v>
      </c>
      <c r="E44" s="85" t="s">
        <v>127</v>
      </c>
      <c r="F44" s="87" t="n">
        <v>7.17</v>
      </c>
      <c r="G44" s="94" t="n">
        <f aca="false">F44+J43</f>
        <v>-1349.115</v>
      </c>
      <c r="H44" s="98" t="n">
        <f aca="false">IF(G44&gt;0,ROUND(G44/I44+0.5,0),0)</f>
        <v>0</v>
      </c>
      <c r="I44" s="99" t="n">
        <f aca="false">$C$10</f>
        <v>3103.37</v>
      </c>
      <c r="J44" s="100" t="n">
        <f aca="false">G44-(H44*I44)</f>
        <v>-1349.115</v>
      </c>
    </row>
    <row r="45" s="83" customFormat="true" ht="12.75" hidden="false" customHeight="true" outlineLevel="0" collapsed="false">
      <c r="B45" s="92" t="n">
        <f aca="false">+B44+1</f>
        <v>32</v>
      </c>
      <c r="C45" s="85" t="s">
        <v>128</v>
      </c>
      <c r="D45" s="93" t="n">
        <v>43892</v>
      </c>
      <c r="E45" s="85" t="s">
        <v>129</v>
      </c>
      <c r="F45" s="87" t="n">
        <v>36.52</v>
      </c>
      <c r="G45" s="94" t="n">
        <f aca="false">F45+J44</f>
        <v>-1312.595</v>
      </c>
      <c r="H45" s="98" t="n">
        <f aca="false">IF(G45&gt;0,ROUND(G45/I45+0.5,0),0)</f>
        <v>0</v>
      </c>
      <c r="I45" s="99" t="n">
        <f aca="false">$C$10</f>
        <v>3103.37</v>
      </c>
      <c r="J45" s="100" t="n">
        <f aca="false">G45-(H45*I45)</f>
        <v>-1312.595</v>
      </c>
    </row>
    <row r="46" s="83" customFormat="true" ht="12.75" hidden="false" customHeight="true" outlineLevel="0" collapsed="false">
      <c r="B46" s="92" t="n">
        <f aca="false">+B45+1</f>
        <v>33</v>
      </c>
      <c r="C46" s="85" t="s">
        <v>130</v>
      </c>
      <c r="D46" s="93" t="n">
        <v>43965</v>
      </c>
      <c r="E46" s="85" t="s">
        <v>131</v>
      </c>
      <c r="F46" s="87" t="n">
        <v>139.23</v>
      </c>
      <c r="G46" s="94" t="n">
        <f aca="false">F46+J45</f>
        <v>-1173.365</v>
      </c>
      <c r="H46" s="98" t="n">
        <f aca="false">IF(G46&gt;0,ROUND(G46/I46+0.5,0),0)</f>
        <v>0</v>
      </c>
      <c r="I46" s="99" t="n">
        <f aca="false">$C$10</f>
        <v>3103.37</v>
      </c>
      <c r="J46" s="100" t="n">
        <f aca="false">G46-(H46*I46)</f>
        <v>-1173.365</v>
      </c>
    </row>
    <row r="47" s="83" customFormat="true" ht="12.75" hidden="false" customHeight="true" outlineLevel="0" collapsed="false">
      <c r="B47" s="92" t="n">
        <f aca="false">+B46+1</f>
        <v>34</v>
      </c>
      <c r="C47" s="85" t="s">
        <v>132</v>
      </c>
      <c r="D47" s="93" t="n">
        <v>43984</v>
      </c>
      <c r="E47" s="85" t="s">
        <v>133</v>
      </c>
      <c r="F47" s="87" t="n">
        <v>140</v>
      </c>
      <c r="G47" s="94" t="n">
        <f aca="false">F47+J46</f>
        <v>-1033.365</v>
      </c>
      <c r="H47" s="98" t="n">
        <f aca="false">IF(G47&gt;0,ROUND(G47/I47+0.5,0),0)</f>
        <v>0</v>
      </c>
      <c r="I47" s="99" t="n">
        <f aca="false">$C$10</f>
        <v>3103.37</v>
      </c>
      <c r="J47" s="100" t="n">
        <f aca="false">G47-(H47*I47)</f>
        <v>-1033.365</v>
      </c>
    </row>
    <row r="48" s="83" customFormat="true" ht="12.75" hidden="false" customHeight="true" outlineLevel="0" collapsed="false">
      <c r="B48" s="92" t="n">
        <f aca="false">+B47+1</f>
        <v>35</v>
      </c>
      <c r="C48" s="85" t="s">
        <v>134</v>
      </c>
      <c r="D48" s="93" t="n">
        <v>43984</v>
      </c>
      <c r="E48" s="85" t="s">
        <v>135</v>
      </c>
      <c r="F48" s="87" t="n">
        <v>270</v>
      </c>
      <c r="G48" s="94" t="n">
        <f aca="false">F48+J47</f>
        <v>-763.365</v>
      </c>
      <c r="H48" s="98" t="n">
        <f aca="false">IF(G48&gt;0,ROUND(G48/I48+0.5,0),0)</f>
        <v>0</v>
      </c>
      <c r="I48" s="99" t="n">
        <f aca="false">$C$10</f>
        <v>3103.37</v>
      </c>
      <c r="J48" s="100" t="n">
        <f aca="false">G48-(H48*I48)</f>
        <v>-763.365</v>
      </c>
    </row>
    <row r="49" s="83" customFormat="true" ht="12.75" hidden="false" customHeight="true" outlineLevel="0" collapsed="false">
      <c r="B49" s="92" t="n">
        <f aca="false">+B48+1</f>
        <v>36</v>
      </c>
      <c r="C49" s="85" t="s">
        <v>136</v>
      </c>
      <c r="D49" s="93" t="n">
        <v>43993</v>
      </c>
      <c r="E49" s="85" t="s">
        <v>137</v>
      </c>
      <c r="F49" s="87" t="n">
        <v>58.93</v>
      </c>
      <c r="G49" s="94" t="n">
        <f aca="false">F49+J48</f>
        <v>-704.435</v>
      </c>
      <c r="H49" s="98" t="n">
        <f aca="false">IF(G49&gt;0,ROUND(G49/I49+0.5,0),0)</f>
        <v>0</v>
      </c>
      <c r="I49" s="99" t="n">
        <f aca="false">$C$10</f>
        <v>3103.37</v>
      </c>
      <c r="J49" s="100" t="n">
        <f aca="false">G49-(H49*I49)</f>
        <v>-704.435</v>
      </c>
    </row>
    <row r="50" s="83" customFormat="true" ht="12.75" hidden="false" customHeight="true" outlineLevel="0" collapsed="false">
      <c r="B50" s="92" t="n">
        <f aca="false">+B49+1</f>
        <v>37</v>
      </c>
      <c r="C50" s="85" t="s">
        <v>138</v>
      </c>
      <c r="D50" s="93" t="n">
        <v>43997</v>
      </c>
      <c r="E50" s="85" t="s">
        <v>139</v>
      </c>
      <c r="F50" s="87" t="n">
        <v>59.5</v>
      </c>
      <c r="G50" s="94" t="n">
        <f aca="false">F50+J49</f>
        <v>-644.935</v>
      </c>
      <c r="H50" s="98" t="n">
        <f aca="false">IF(G50&gt;0,ROUND(G50/I50+0.5,0),0)</f>
        <v>0</v>
      </c>
      <c r="I50" s="99" t="n">
        <f aca="false">$C$10</f>
        <v>3103.37</v>
      </c>
      <c r="J50" s="100" t="n">
        <f aca="false">G50-(H50*I50)</f>
        <v>-644.935</v>
      </c>
    </row>
    <row r="51" s="83" customFormat="true" ht="12.75" hidden="false" customHeight="true" outlineLevel="0" collapsed="false">
      <c r="B51" s="92" t="n">
        <f aca="false">+B50+1</f>
        <v>38</v>
      </c>
      <c r="C51" s="85" t="s">
        <v>140</v>
      </c>
      <c r="D51" s="93" t="n">
        <v>44000</v>
      </c>
      <c r="E51" s="85" t="s">
        <v>141</v>
      </c>
      <c r="F51" s="87" t="n">
        <v>58.03</v>
      </c>
      <c r="G51" s="94" t="n">
        <f aca="false">F51+J50</f>
        <v>-586.905</v>
      </c>
      <c r="H51" s="98" t="n">
        <f aca="false">IF(G51&gt;0,ROUND(G51/I51+0.5,0),0)</f>
        <v>0</v>
      </c>
      <c r="I51" s="99" t="n">
        <f aca="false">$C$10</f>
        <v>3103.37</v>
      </c>
      <c r="J51" s="100" t="n">
        <f aca="false">G51-(H51*I51)</f>
        <v>-586.905</v>
      </c>
    </row>
    <row r="52" s="83" customFormat="true" ht="12.75" hidden="false" customHeight="true" outlineLevel="0" collapsed="false">
      <c r="B52" s="92" t="n">
        <f aca="false">+B51+1</f>
        <v>39</v>
      </c>
      <c r="C52" s="85" t="s">
        <v>142</v>
      </c>
      <c r="D52" s="93" t="n">
        <v>44034</v>
      </c>
      <c r="E52" s="85" t="s">
        <v>143</v>
      </c>
      <c r="F52" s="87" t="n">
        <v>3</v>
      </c>
      <c r="G52" s="94" t="n">
        <f aca="false">F52+J51</f>
        <v>-583.905</v>
      </c>
      <c r="H52" s="98" t="n">
        <f aca="false">IF(G52&gt;0,ROUND(G52/I52+0.5,0),0)</f>
        <v>0</v>
      </c>
      <c r="I52" s="99" t="n">
        <f aca="false">$C$10</f>
        <v>3103.37</v>
      </c>
      <c r="J52" s="100" t="n">
        <f aca="false">G52-(H52*I52)</f>
        <v>-583.905</v>
      </c>
    </row>
    <row r="53" s="83" customFormat="true" ht="12.75" hidden="false" customHeight="true" outlineLevel="0" collapsed="false">
      <c r="B53" s="92" t="n">
        <f aca="false">+B52+1</f>
        <v>40</v>
      </c>
      <c r="C53" s="85" t="s">
        <v>144</v>
      </c>
      <c r="D53" s="93" t="n">
        <v>44050</v>
      </c>
      <c r="E53" s="85" t="s">
        <v>145</v>
      </c>
      <c r="F53" s="87" t="n">
        <v>25</v>
      </c>
      <c r="G53" s="94" t="n">
        <f aca="false">F53+J52</f>
        <v>-558.905</v>
      </c>
      <c r="H53" s="98" t="n">
        <f aca="false">IF(G53&gt;0,ROUND(G53/I53+0.5,0),0)</f>
        <v>0</v>
      </c>
      <c r="I53" s="99" t="n">
        <f aca="false">$C$10</f>
        <v>3103.37</v>
      </c>
      <c r="J53" s="100" t="n">
        <f aca="false">G53-(H53*I53)</f>
        <v>-558.905</v>
      </c>
    </row>
    <row r="54" s="83" customFormat="true" ht="12.75" hidden="false" customHeight="true" outlineLevel="0" collapsed="false">
      <c r="B54" s="92" t="n">
        <f aca="false">+B53+1</f>
        <v>41</v>
      </c>
      <c r="C54" s="85" t="s">
        <v>146</v>
      </c>
      <c r="D54" s="93" t="n">
        <v>44050</v>
      </c>
      <c r="E54" s="85" t="s">
        <v>147</v>
      </c>
      <c r="F54" s="87" t="n">
        <v>6.5</v>
      </c>
      <c r="G54" s="94" t="n">
        <f aca="false">F54+J53</f>
        <v>-552.405</v>
      </c>
      <c r="H54" s="98" t="n">
        <f aca="false">IF(G54&gt;0,ROUND(G54/I54+0.5,0),0)</f>
        <v>0</v>
      </c>
      <c r="I54" s="99" t="n">
        <f aca="false">$C$10</f>
        <v>3103.37</v>
      </c>
      <c r="J54" s="100" t="n">
        <f aca="false">G54-(H54*I54)</f>
        <v>-552.405</v>
      </c>
    </row>
    <row r="55" s="83" customFormat="true" ht="12.75" hidden="false" customHeight="true" outlineLevel="0" collapsed="false">
      <c r="B55" s="92" t="n">
        <f aca="false">+B54+1</f>
        <v>42</v>
      </c>
      <c r="C55" s="85" t="s">
        <v>148</v>
      </c>
      <c r="D55" s="93" t="n">
        <v>44054</v>
      </c>
      <c r="E55" s="85" t="s">
        <v>149</v>
      </c>
      <c r="F55" s="87" t="n">
        <v>46.58</v>
      </c>
      <c r="G55" s="94" t="n">
        <f aca="false">F55+J54</f>
        <v>-505.825</v>
      </c>
      <c r="H55" s="98" t="n">
        <f aca="false">IF(G55&gt;0,ROUND(G55/I55+0.5,0),0)</f>
        <v>0</v>
      </c>
      <c r="I55" s="99" t="n">
        <f aca="false">$C$10</f>
        <v>3103.37</v>
      </c>
      <c r="J55" s="100" t="n">
        <f aca="false">G55-(H55*I55)</f>
        <v>-505.825</v>
      </c>
    </row>
    <row r="56" s="83" customFormat="true" ht="12.75" hidden="false" customHeight="true" outlineLevel="0" collapsed="false">
      <c r="B56" s="92" t="n">
        <f aca="false">+B55+1</f>
        <v>43</v>
      </c>
      <c r="C56" s="85" t="s">
        <v>150</v>
      </c>
      <c r="D56" s="93" t="n">
        <v>44055</v>
      </c>
      <c r="E56" s="85" t="s">
        <v>151</v>
      </c>
      <c r="F56" s="87" t="n">
        <v>52.17</v>
      </c>
      <c r="G56" s="94" t="n">
        <f aca="false">F56+J55</f>
        <v>-453.655</v>
      </c>
      <c r="H56" s="98" t="n">
        <f aca="false">IF(G56&gt;0,ROUND(G56/I56+0.5,0),0)</f>
        <v>0</v>
      </c>
      <c r="I56" s="99" t="n">
        <f aca="false">$C$10</f>
        <v>3103.37</v>
      </c>
      <c r="J56" s="100" t="n">
        <f aca="false">G56-(H56*I56)</f>
        <v>-453.655</v>
      </c>
    </row>
    <row r="57" s="83" customFormat="true" ht="12.75" hidden="false" customHeight="true" outlineLevel="0" collapsed="false">
      <c r="B57" s="92" t="n">
        <f aca="false">+B56+1</f>
        <v>44</v>
      </c>
      <c r="C57" s="85"/>
      <c r="D57" s="86"/>
      <c r="E57" s="85"/>
      <c r="F57" s="87"/>
      <c r="G57" s="94" t="n">
        <f aca="false">F57+J56</f>
        <v>-453.655</v>
      </c>
      <c r="H57" s="98" t="n">
        <f aca="false">IF(G57&gt;0,ROUND(G57/I57+0.5,0),0)</f>
        <v>0</v>
      </c>
      <c r="I57" s="99" t="n">
        <f aca="false">$C$10</f>
        <v>3103.37</v>
      </c>
      <c r="J57" s="100" t="n">
        <f aca="false">G57-(H57*I57)</f>
        <v>-453.655</v>
      </c>
    </row>
    <row r="58" s="83" customFormat="true" ht="12.75" hidden="false" customHeight="true" outlineLevel="0" collapsed="false">
      <c r="B58" s="92" t="n">
        <f aca="false">+B57+1</f>
        <v>45</v>
      </c>
      <c r="C58" s="85" t="s">
        <v>152</v>
      </c>
      <c r="D58" s="93" t="n">
        <v>43832</v>
      </c>
      <c r="E58" s="85" t="s">
        <v>153</v>
      </c>
      <c r="F58" s="87" t="n">
        <v>200</v>
      </c>
      <c r="G58" s="94" t="n">
        <f aca="false">F58+J57</f>
        <v>-253.655</v>
      </c>
      <c r="H58" s="98" t="n">
        <f aca="false">IF(G58&gt;0,ROUND(G58/I58+0.5,0),0)</f>
        <v>0</v>
      </c>
      <c r="I58" s="99" t="n">
        <f aca="false">$C$10</f>
        <v>3103.37</v>
      </c>
      <c r="J58" s="100" t="n">
        <f aca="false">G58-(H58*I58)</f>
        <v>-253.655</v>
      </c>
    </row>
    <row r="59" s="83" customFormat="true" ht="12.75" hidden="false" customHeight="true" outlineLevel="0" collapsed="false">
      <c r="B59" s="92" t="n">
        <f aca="false">+B58+1</f>
        <v>46</v>
      </c>
      <c r="C59" s="85" t="s">
        <v>154</v>
      </c>
      <c r="D59" s="93" t="n">
        <v>43839</v>
      </c>
      <c r="E59" s="85" t="s">
        <v>155</v>
      </c>
      <c r="F59" s="87" t="n">
        <v>49</v>
      </c>
      <c r="G59" s="94" t="n">
        <f aca="false">F59+J58</f>
        <v>-204.655</v>
      </c>
      <c r="H59" s="98" t="n">
        <f aca="false">IF(G59&gt;0,ROUND(G59/I59+0.5,0),0)</f>
        <v>0</v>
      </c>
      <c r="I59" s="99" t="n">
        <f aca="false">$C$10</f>
        <v>3103.37</v>
      </c>
      <c r="J59" s="100" t="n">
        <f aca="false">G59-(H59*I59)</f>
        <v>-204.655</v>
      </c>
    </row>
    <row r="60" s="83" customFormat="true" ht="12.75" hidden="false" customHeight="true" outlineLevel="0" collapsed="false">
      <c r="B60" s="92" t="n">
        <f aca="false">+B59+1</f>
        <v>47</v>
      </c>
      <c r="C60" s="85" t="s">
        <v>156</v>
      </c>
      <c r="D60" s="93" t="n">
        <v>43844</v>
      </c>
      <c r="E60" s="85" t="s">
        <v>157</v>
      </c>
      <c r="F60" s="87" t="n">
        <v>14</v>
      </c>
      <c r="G60" s="94" t="n">
        <f aca="false">F60+J59</f>
        <v>-190.655</v>
      </c>
      <c r="H60" s="98" t="n">
        <f aca="false">IF(G60&gt;0,ROUND(G60/I60+0.5,0),0)</f>
        <v>0</v>
      </c>
      <c r="I60" s="99" t="n">
        <f aca="false">$C$10</f>
        <v>3103.37</v>
      </c>
      <c r="J60" s="100" t="n">
        <f aca="false">G60-(H60*I60)</f>
        <v>-190.655</v>
      </c>
    </row>
    <row r="61" s="83" customFormat="true" ht="12.75" hidden="false" customHeight="true" outlineLevel="0" collapsed="false">
      <c r="B61" s="92" t="n">
        <f aca="false">+B60+1</f>
        <v>48</v>
      </c>
      <c r="C61" s="85" t="s">
        <v>48</v>
      </c>
      <c r="D61" s="93" t="n">
        <v>43864</v>
      </c>
      <c r="E61" s="85" t="s">
        <v>49</v>
      </c>
      <c r="F61" s="87" t="n">
        <v>200</v>
      </c>
      <c r="G61" s="94" t="n">
        <f aca="false">F61+J60</f>
        <v>9.34500000000037</v>
      </c>
      <c r="H61" s="98" t="n">
        <f aca="false">IF(G61&gt;0,ROUND(G61/I61+0.5,0),0)</f>
        <v>1</v>
      </c>
      <c r="I61" s="99" t="n">
        <f aca="false">$C$10</f>
        <v>3103.37</v>
      </c>
      <c r="J61" s="100" t="n">
        <f aca="false">G61-(H61*I61)</f>
        <v>-3094.025</v>
      </c>
    </row>
    <row r="62" s="83" customFormat="true" ht="12.75" hidden="false" customHeight="true" outlineLevel="0" collapsed="false">
      <c r="B62" s="92" t="n">
        <f aca="false">+B61+1</f>
        <v>49</v>
      </c>
      <c r="C62" s="85" t="s">
        <v>158</v>
      </c>
      <c r="D62" s="93" t="n">
        <v>43867</v>
      </c>
      <c r="E62" s="85" t="s">
        <v>159</v>
      </c>
      <c r="F62" s="87" t="n">
        <v>45</v>
      </c>
      <c r="G62" s="94" t="n">
        <f aca="false">F62+J61</f>
        <v>-3049.025</v>
      </c>
      <c r="H62" s="98" t="n">
        <f aca="false">IF(G62&gt;0,ROUND(G62/I62+0.5,0),0)</f>
        <v>0</v>
      </c>
      <c r="I62" s="99" t="n">
        <f aca="false">$C$10</f>
        <v>3103.37</v>
      </c>
      <c r="J62" s="100" t="n">
        <f aca="false">G62-(H62*I62)</f>
        <v>-3049.025</v>
      </c>
    </row>
    <row r="63" s="83" customFormat="true" ht="12.75" hidden="false" customHeight="true" outlineLevel="0" collapsed="false">
      <c r="B63" s="92" t="n">
        <f aca="false">+B62+1</f>
        <v>50</v>
      </c>
      <c r="C63" s="85" t="s">
        <v>160</v>
      </c>
      <c r="D63" s="93" t="n">
        <v>43892</v>
      </c>
      <c r="E63" s="85" t="s">
        <v>161</v>
      </c>
      <c r="F63" s="87" t="n">
        <v>200</v>
      </c>
      <c r="G63" s="94" t="n">
        <f aca="false">F63+J62</f>
        <v>-2849.025</v>
      </c>
      <c r="H63" s="98" t="n">
        <f aca="false">IF(G63&gt;0,ROUND(G63/I63+0.5,0),0)</f>
        <v>0</v>
      </c>
      <c r="I63" s="99" t="n">
        <f aca="false">$C$10</f>
        <v>3103.37</v>
      </c>
      <c r="J63" s="100" t="n">
        <f aca="false">G63-(H63*I63)</f>
        <v>-2849.025</v>
      </c>
    </row>
    <row r="64" s="83" customFormat="true" ht="12.75" hidden="false" customHeight="true" outlineLevel="0" collapsed="false">
      <c r="B64" s="92" t="n">
        <f aca="false">+B63+1</f>
        <v>51</v>
      </c>
      <c r="C64" s="85" t="s">
        <v>162</v>
      </c>
      <c r="D64" s="93" t="n">
        <v>43922</v>
      </c>
      <c r="E64" s="85" t="s">
        <v>163</v>
      </c>
      <c r="F64" s="87" t="n">
        <v>200</v>
      </c>
      <c r="G64" s="94" t="n">
        <f aca="false">F64+J63</f>
        <v>-2649.025</v>
      </c>
      <c r="H64" s="98" t="n">
        <f aca="false">IF(G64&gt;0,ROUND(G64/I64+0.5,0),0)</f>
        <v>0</v>
      </c>
      <c r="I64" s="99" t="n">
        <f aca="false">$C$10</f>
        <v>3103.37</v>
      </c>
      <c r="J64" s="100" t="n">
        <f aca="false">G64-(H64*I64)</f>
        <v>-2649.025</v>
      </c>
    </row>
    <row r="65" s="83" customFormat="true" ht="12.75" hidden="false" customHeight="true" outlineLevel="0" collapsed="false">
      <c r="B65" s="92" t="n">
        <f aca="false">+B64+1</f>
        <v>52</v>
      </c>
      <c r="C65" s="85" t="s">
        <v>164</v>
      </c>
      <c r="D65" s="93" t="n">
        <v>43922</v>
      </c>
      <c r="E65" s="85" t="s">
        <v>165</v>
      </c>
      <c r="F65" s="87" t="n">
        <v>120</v>
      </c>
      <c r="G65" s="94" t="n">
        <f aca="false">F65+J64</f>
        <v>-2529.025</v>
      </c>
      <c r="H65" s="98" t="n">
        <f aca="false">IF(G65&gt;0,ROUND(G65/I65+0.5,0),0)</f>
        <v>0</v>
      </c>
      <c r="I65" s="99" t="n">
        <f aca="false">$C$10</f>
        <v>3103.37</v>
      </c>
      <c r="J65" s="100" t="n">
        <f aca="false">G65-(H65*I65)</f>
        <v>-2529.025</v>
      </c>
    </row>
    <row r="66" s="83" customFormat="true" ht="12.75" hidden="false" customHeight="true" outlineLevel="0" collapsed="false">
      <c r="B66" s="92" t="n">
        <f aca="false">+B65+1</f>
        <v>53</v>
      </c>
      <c r="C66" s="85" t="s">
        <v>166</v>
      </c>
      <c r="D66" s="93" t="n">
        <v>43955</v>
      </c>
      <c r="E66" s="85" t="s">
        <v>167</v>
      </c>
      <c r="F66" s="87" t="n">
        <v>200</v>
      </c>
      <c r="G66" s="94" t="n">
        <f aca="false">F66+J65</f>
        <v>-2329.025</v>
      </c>
      <c r="H66" s="98" t="n">
        <f aca="false">IF(G66&gt;0,ROUND(G66/I66+0.5,0),0)</f>
        <v>0</v>
      </c>
      <c r="I66" s="99" t="n">
        <f aca="false">$C$10</f>
        <v>3103.37</v>
      </c>
      <c r="J66" s="100" t="n">
        <f aca="false">G66-(H66*I66)</f>
        <v>-2329.025</v>
      </c>
    </row>
    <row r="67" s="83" customFormat="true" ht="12.75" hidden="false" customHeight="true" outlineLevel="0" collapsed="false">
      <c r="B67" s="92" t="n">
        <f aca="false">+B66+1</f>
        <v>54</v>
      </c>
      <c r="C67" s="85" t="s">
        <v>168</v>
      </c>
      <c r="D67" s="93" t="n">
        <v>43983</v>
      </c>
      <c r="E67" s="85" t="s">
        <v>169</v>
      </c>
      <c r="F67" s="87" t="n">
        <v>200</v>
      </c>
      <c r="G67" s="94" t="n">
        <f aca="false">F67+J66</f>
        <v>-2129.025</v>
      </c>
      <c r="H67" s="98" t="n">
        <f aca="false">IF(G67&gt;0,ROUND(G67/I67+0.5,0),0)</f>
        <v>0</v>
      </c>
      <c r="I67" s="99" t="n">
        <f aca="false">$C$10</f>
        <v>3103.37</v>
      </c>
      <c r="J67" s="100" t="n">
        <f aca="false">G67-(H67*I67)</f>
        <v>-2129.025</v>
      </c>
    </row>
    <row r="68" s="83" customFormat="true" ht="12.75" hidden="false" customHeight="true" outlineLevel="0" collapsed="false">
      <c r="B68" s="92" t="n">
        <f aca="false">+B67+1</f>
        <v>55</v>
      </c>
      <c r="C68" s="85" t="s">
        <v>170</v>
      </c>
      <c r="D68" s="93" t="n">
        <v>44013</v>
      </c>
      <c r="E68" s="85" t="s">
        <v>171</v>
      </c>
      <c r="F68" s="87" t="n">
        <v>200</v>
      </c>
      <c r="G68" s="94" t="n">
        <f aca="false">F68+J67</f>
        <v>-1929.025</v>
      </c>
      <c r="H68" s="98" t="n">
        <f aca="false">IF(G68&gt;0,ROUND(G68/I68+0.5,0),0)</f>
        <v>0</v>
      </c>
      <c r="I68" s="99" t="n">
        <f aca="false">$C$10</f>
        <v>3103.37</v>
      </c>
      <c r="J68" s="100" t="n">
        <f aca="false">G68-(H68*I68)</f>
        <v>-1929.025</v>
      </c>
    </row>
    <row r="69" s="83" customFormat="true" ht="12.75" hidden="false" customHeight="true" outlineLevel="0" collapsed="false">
      <c r="B69" s="92" t="n">
        <f aca="false">+B68+1</f>
        <v>56</v>
      </c>
      <c r="C69" s="85" t="s">
        <v>172</v>
      </c>
      <c r="D69" s="93" t="n">
        <v>44029</v>
      </c>
      <c r="E69" s="85" t="s">
        <v>173</v>
      </c>
      <c r="F69" s="87" t="n">
        <v>140.4</v>
      </c>
      <c r="G69" s="94" t="n">
        <f aca="false">F69+J68</f>
        <v>-1788.625</v>
      </c>
      <c r="H69" s="98" t="n">
        <f aca="false">IF(G69&gt;0,ROUND(G69/I69+0.5,0),0)</f>
        <v>0</v>
      </c>
      <c r="I69" s="99" t="n">
        <f aca="false">$C$10</f>
        <v>3103.37</v>
      </c>
      <c r="J69" s="100" t="n">
        <f aca="false">G69-(H69*I69)</f>
        <v>-1788.625</v>
      </c>
    </row>
    <row r="70" s="83" customFormat="true" ht="12.75" hidden="false" customHeight="true" outlineLevel="0" collapsed="false">
      <c r="B70" s="92" t="n">
        <f aca="false">+B69+1</f>
        <v>57</v>
      </c>
      <c r="C70" s="85" t="s">
        <v>174</v>
      </c>
      <c r="D70" s="93" t="n">
        <v>44044</v>
      </c>
      <c r="E70" s="85" t="s">
        <v>175</v>
      </c>
      <c r="F70" s="87" t="n">
        <v>200</v>
      </c>
      <c r="G70" s="94" t="n">
        <f aca="false">F70+J69</f>
        <v>-1588.625</v>
      </c>
      <c r="H70" s="98" t="n">
        <f aca="false">IF(G70&gt;0,ROUND(G70/I70+0.5,0),0)</f>
        <v>0</v>
      </c>
      <c r="I70" s="99" t="n">
        <f aca="false">$C$10</f>
        <v>3103.37</v>
      </c>
      <c r="J70" s="100" t="n">
        <f aca="false">G70-(H70*I70)</f>
        <v>-1588.625</v>
      </c>
    </row>
    <row r="71" s="83" customFormat="true" ht="12.75" hidden="false" customHeight="true" outlineLevel="0" collapsed="false">
      <c r="B71" s="92" t="n">
        <f aca="false">+B70+1</f>
        <v>58</v>
      </c>
      <c r="C71" s="85" t="s">
        <v>176</v>
      </c>
      <c r="D71" s="93" t="n">
        <v>44046</v>
      </c>
      <c r="E71" s="85" t="s">
        <v>177</v>
      </c>
      <c r="F71" s="87" t="n">
        <v>270</v>
      </c>
      <c r="G71" s="94" t="n">
        <f aca="false">F71+J70</f>
        <v>-1318.625</v>
      </c>
      <c r="H71" s="98" t="n">
        <f aca="false">IF(G71&gt;0,ROUND(G71/I71+0.5,0),0)</f>
        <v>0</v>
      </c>
      <c r="I71" s="99" t="n">
        <f aca="false">$C$10</f>
        <v>3103.37</v>
      </c>
      <c r="J71" s="100" t="n">
        <f aca="false">G71-(H71*I71)</f>
        <v>-1318.625</v>
      </c>
    </row>
    <row r="72" s="83" customFormat="true" ht="12.75" hidden="false" customHeight="true" outlineLevel="0" collapsed="false">
      <c r="B72" s="92" t="n">
        <f aca="false">+B71+1</f>
        <v>59</v>
      </c>
      <c r="C72" s="85" t="s">
        <v>178</v>
      </c>
      <c r="D72" s="93" t="n">
        <v>44050</v>
      </c>
      <c r="E72" s="85" t="s">
        <v>179</v>
      </c>
      <c r="F72" s="87" t="n">
        <v>110</v>
      </c>
      <c r="G72" s="94" t="n">
        <f aca="false">F72+J71</f>
        <v>-1208.625</v>
      </c>
      <c r="H72" s="98" t="n">
        <f aca="false">IF(G72&gt;0,ROUND(G72/I72+0.5,0),0)</f>
        <v>0</v>
      </c>
      <c r="I72" s="99" t="n">
        <f aca="false">$C$10</f>
        <v>3103.37</v>
      </c>
      <c r="J72" s="100" t="n">
        <f aca="false">G72-(H72*I72)</f>
        <v>-1208.625</v>
      </c>
    </row>
    <row r="73" s="83" customFormat="true" ht="12.75" hidden="false" customHeight="true" outlineLevel="0" collapsed="false">
      <c r="B73" s="92" t="n">
        <f aca="false">+B72+1</f>
        <v>60</v>
      </c>
      <c r="C73" s="85"/>
      <c r="D73" s="86"/>
      <c r="E73" s="85"/>
      <c r="F73" s="87"/>
      <c r="G73" s="94" t="n">
        <f aca="false">F73+J72</f>
        <v>-1208.625</v>
      </c>
      <c r="H73" s="98" t="n">
        <f aca="false">IF(G73&gt;0,ROUND(G73/I73+0.5,0),0)</f>
        <v>0</v>
      </c>
      <c r="I73" s="99" t="n">
        <f aca="false">$C$10</f>
        <v>3103.37</v>
      </c>
      <c r="J73" s="100" t="n">
        <f aca="false">G73-(H73*I73)</f>
        <v>-1208.625</v>
      </c>
    </row>
    <row r="74" s="83" customFormat="true" ht="12.75" hidden="false" customHeight="true" outlineLevel="0" collapsed="false">
      <c r="B74" s="92" t="n">
        <f aca="false">+B73+1</f>
        <v>61</v>
      </c>
      <c r="C74" s="85" t="s">
        <v>180</v>
      </c>
      <c r="D74" s="93" t="n">
        <v>43860</v>
      </c>
      <c r="E74" s="85" t="s">
        <v>181</v>
      </c>
      <c r="F74" s="87" t="n">
        <v>2.23</v>
      </c>
      <c r="G74" s="94" t="n">
        <f aca="false">F74+J73</f>
        <v>-1206.395</v>
      </c>
      <c r="H74" s="98" t="n">
        <f aca="false">IF(G74&gt;0,ROUND(G74/I74+0.5,0),0)</f>
        <v>0</v>
      </c>
      <c r="I74" s="99" t="n">
        <f aca="false">$C$10</f>
        <v>3103.37</v>
      </c>
      <c r="J74" s="100" t="n">
        <f aca="false">G74-(H74*I74)</f>
        <v>-1206.395</v>
      </c>
    </row>
    <row r="75" s="83" customFormat="true" ht="12.75" hidden="false" customHeight="true" outlineLevel="0" collapsed="false">
      <c r="B75" s="92" t="n">
        <f aca="false">+B74+1</f>
        <v>62</v>
      </c>
      <c r="C75" s="85" t="s">
        <v>182</v>
      </c>
      <c r="D75" s="93" t="n">
        <v>43874</v>
      </c>
      <c r="E75" s="85" t="s">
        <v>183</v>
      </c>
      <c r="F75" s="87" t="n">
        <v>5.9</v>
      </c>
      <c r="G75" s="94" t="n">
        <f aca="false">F75+J74</f>
        <v>-1200.495</v>
      </c>
      <c r="H75" s="98" t="n">
        <f aca="false">IF(G75&gt;0,ROUND(G75/I75+0.5,0),0)</f>
        <v>0</v>
      </c>
      <c r="I75" s="99" t="n">
        <f aca="false">$C$10</f>
        <v>3103.37</v>
      </c>
      <c r="J75" s="100" t="n">
        <f aca="false">G75-(H75*I75)</f>
        <v>-1200.495</v>
      </c>
    </row>
    <row r="76" s="83" customFormat="true" ht="12.75" hidden="false" customHeight="true" outlineLevel="0" collapsed="false">
      <c r="B76" s="92" t="n">
        <f aca="false">+B75+1</f>
        <v>63</v>
      </c>
      <c r="C76" s="85" t="s">
        <v>184</v>
      </c>
      <c r="D76" s="93" t="n">
        <v>43875</v>
      </c>
      <c r="E76" s="85" t="s">
        <v>185</v>
      </c>
      <c r="F76" s="87" t="n">
        <v>29.5</v>
      </c>
      <c r="G76" s="94" t="n">
        <f aca="false">F76+J75</f>
        <v>-1170.995</v>
      </c>
      <c r="H76" s="98" t="n">
        <f aca="false">IF(G76&gt;0,ROUND(G76/I76+0.5,0),0)</f>
        <v>0</v>
      </c>
      <c r="I76" s="99" t="n">
        <f aca="false">$C$10</f>
        <v>3103.37</v>
      </c>
      <c r="J76" s="100" t="n">
        <f aca="false">G76-(H76*I76)</f>
        <v>-1170.995</v>
      </c>
    </row>
    <row r="77" s="83" customFormat="true" ht="12.75" hidden="false" customHeight="true" outlineLevel="0" collapsed="false">
      <c r="B77" s="92" t="n">
        <f aca="false">+B76+1</f>
        <v>64</v>
      </c>
      <c r="C77" s="85" t="s">
        <v>186</v>
      </c>
      <c r="D77" s="93" t="n">
        <v>43901</v>
      </c>
      <c r="E77" s="85" t="s">
        <v>187</v>
      </c>
      <c r="F77" s="87" t="n">
        <v>208.53</v>
      </c>
      <c r="G77" s="94" t="n">
        <f aca="false">F77+J76</f>
        <v>-962.465</v>
      </c>
      <c r="H77" s="98" t="n">
        <f aca="false">IF(G77&gt;0,ROUND(G77/I77+0.5,0),0)</f>
        <v>0</v>
      </c>
      <c r="I77" s="99" t="n">
        <f aca="false">$C$10</f>
        <v>3103.37</v>
      </c>
      <c r="J77" s="100" t="n">
        <f aca="false">G77-(H77*I77)</f>
        <v>-962.465</v>
      </c>
    </row>
    <row r="78" s="83" customFormat="true" ht="12.75" hidden="false" customHeight="true" outlineLevel="0" collapsed="false">
      <c r="B78" s="92" t="n">
        <f aca="false">+B77+1</f>
        <v>65</v>
      </c>
      <c r="C78" s="85" t="s">
        <v>188</v>
      </c>
      <c r="D78" s="93" t="n">
        <v>43958</v>
      </c>
      <c r="E78" s="85" t="s">
        <v>189</v>
      </c>
      <c r="F78" s="87" t="n">
        <v>31.03</v>
      </c>
      <c r="G78" s="94" t="n">
        <f aca="false">F78+J77</f>
        <v>-931.435</v>
      </c>
      <c r="H78" s="98" t="n">
        <f aca="false">IF(G78&gt;0,ROUND(G78/I78+0.5,0),0)</f>
        <v>0</v>
      </c>
      <c r="I78" s="99" t="n">
        <f aca="false">$C$10</f>
        <v>3103.37</v>
      </c>
      <c r="J78" s="100" t="n">
        <f aca="false">G78-(H78*I78)</f>
        <v>-931.435</v>
      </c>
    </row>
    <row r="79" s="83" customFormat="true" ht="12.75" hidden="false" customHeight="true" outlineLevel="0" collapsed="false">
      <c r="B79" s="92" t="n">
        <f aca="false">+B78+1</f>
        <v>66</v>
      </c>
      <c r="C79" s="85" t="s">
        <v>188</v>
      </c>
      <c r="D79" s="93" t="n">
        <v>43958</v>
      </c>
      <c r="E79" s="85" t="s">
        <v>189</v>
      </c>
      <c r="F79" s="87" t="n">
        <v>20.25</v>
      </c>
      <c r="G79" s="94" t="n">
        <f aca="false">F79+J78</f>
        <v>-911.185</v>
      </c>
      <c r="H79" s="98" t="n">
        <f aca="false">IF(G79&gt;0,ROUND(G79/I79+0.5,0),0)</f>
        <v>0</v>
      </c>
      <c r="I79" s="99" t="n">
        <f aca="false">$C$10</f>
        <v>3103.37</v>
      </c>
      <c r="J79" s="100" t="n">
        <f aca="false">G79-(H79*I79)</f>
        <v>-911.185</v>
      </c>
    </row>
    <row r="80" s="83" customFormat="true" ht="12.75" hidden="false" customHeight="true" outlineLevel="0" collapsed="false">
      <c r="B80" s="92" t="n">
        <f aca="false">+B79+1</f>
        <v>67</v>
      </c>
      <c r="C80" s="85" t="s">
        <v>190</v>
      </c>
      <c r="D80" s="93" t="n">
        <v>43972</v>
      </c>
      <c r="E80" s="85" t="s">
        <v>191</v>
      </c>
      <c r="F80" s="87" t="n">
        <v>503</v>
      </c>
      <c r="G80" s="94" t="n">
        <f aca="false">F80+J79</f>
        <v>-408.185</v>
      </c>
      <c r="H80" s="98" t="n">
        <f aca="false">IF(G80&gt;0,ROUND(G80/I80+0.5,0),0)</f>
        <v>0</v>
      </c>
      <c r="I80" s="99" t="n">
        <f aca="false">$C$10</f>
        <v>3103.37</v>
      </c>
      <c r="J80" s="100" t="n">
        <f aca="false">G80-(H80*I80)</f>
        <v>-408.185</v>
      </c>
    </row>
    <row r="81" s="83" customFormat="true" ht="12.75" hidden="false" customHeight="true" outlineLevel="0" collapsed="false">
      <c r="B81" s="92" t="n">
        <f aca="false">+B80+1</f>
        <v>68</v>
      </c>
      <c r="C81" s="85" t="s">
        <v>192</v>
      </c>
      <c r="D81" s="93" t="n">
        <v>43998</v>
      </c>
      <c r="E81" s="85" t="s">
        <v>193</v>
      </c>
      <c r="F81" s="87" t="n">
        <v>3.3</v>
      </c>
      <c r="G81" s="94" t="n">
        <f aca="false">F81+J80</f>
        <v>-404.884999999999</v>
      </c>
      <c r="H81" s="98" t="n">
        <f aca="false">IF(G81&gt;0,ROUND(G81/I81+0.5,0),0)</f>
        <v>0</v>
      </c>
      <c r="I81" s="99" t="n">
        <f aca="false">$C$10</f>
        <v>3103.37</v>
      </c>
      <c r="J81" s="100" t="n">
        <f aca="false">G81-(H81*I81)</f>
        <v>-404.884999999999</v>
      </c>
    </row>
    <row r="82" s="83" customFormat="true" ht="12.75" hidden="false" customHeight="true" outlineLevel="0" collapsed="false">
      <c r="B82" s="92" t="n">
        <f aca="false">+B81+1</f>
        <v>69</v>
      </c>
      <c r="C82" s="85" t="s">
        <v>194</v>
      </c>
      <c r="D82" s="93" t="n">
        <v>44034</v>
      </c>
      <c r="E82" s="85" t="s">
        <v>195</v>
      </c>
      <c r="F82" s="87" t="n">
        <v>7.14</v>
      </c>
      <c r="G82" s="94" t="n">
        <f aca="false">F82+J81</f>
        <v>-397.744999999999</v>
      </c>
      <c r="H82" s="98" t="n">
        <f aca="false">IF(G82&gt;0,ROUND(G82/I82+0.5,0),0)</f>
        <v>0</v>
      </c>
      <c r="I82" s="99" t="n">
        <f aca="false">$C$10</f>
        <v>3103.37</v>
      </c>
      <c r="J82" s="100" t="n">
        <f aca="false">G82-(H82*I82)</f>
        <v>-397.744999999999</v>
      </c>
    </row>
    <row r="83" s="83" customFormat="true" ht="12.75" hidden="false" customHeight="true" outlineLevel="0" collapsed="false">
      <c r="B83" s="92" t="n">
        <f aca="false">+B82+1</f>
        <v>70</v>
      </c>
      <c r="C83" s="85" t="s">
        <v>196</v>
      </c>
      <c r="D83" s="93" t="n">
        <v>44040</v>
      </c>
      <c r="E83" s="85" t="s">
        <v>197</v>
      </c>
      <c r="F83" s="87" t="n">
        <v>7.14</v>
      </c>
      <c r="G83" s="94" t="n">
        <f aca="false">F83+J82</f>
        <v>-390.605</v>
      </c>
      <c r="H83" s="98" t="n">
        <f aca="false">IF(G83&gt;0,ROUND(G83/I83+0.5,0),0)</f>
        <v>0</v>
      </c>
      <c r="I83" s="99" t="n">
        <f aca="false">$C$10</f>
        <v>3103.37</v>
      </c>
      <c r="J83" s="100" t="n">
        <f aca="false">G83-(H83*I83)</f>
        <v>-390.605</v>
      </c>
    </row>
    <row r="84" s="83" customFormat="true" ht="12.75" hidden="false" customHeight="true" outlineLevel="0" collapsed="false">
      <c r="B84" s="92" t="n">
        <f aca="false">+B83+1</f>
        <v>71</v>
      </c>
      <c r="C84" s="85" t="s">
        <v>198</v>
      </c>
      <c r="D84" s="93" t="n">
        <v>44061</v>
      </c>
      <c r="E84" s="85" t="s">
        <v>199</v>
      </c>
      <c r="F84" s="87" t="n">
        <v>7.14</v>
      </c>
      <c r="G84" s="94" t="n">
        <f aca="false">F84+J83</f>
        <v>-383.464999999999</v>
      </c>
      <c r="H84" s="98" t="n">
        <f aca="false">IF(G84&gt;0,ROUND(G84/I84+0.5,0),0)</f>
        <v>0</v>
      </c>
      <c r="I84" s="99" t="n">
        <f aca="false">$C$10</f>
        <v>3103.37</v>
      </c>
      <c r="J84" s="100" t="n">
        <f aca="false">G84-(H84*I84)</f>
        <v>-383.464999999999</v>
      </c>
    </row>
    <row r="85" s="83" customFormat="true" ht="12.75" hidden="false" customHeight="true" outlineLevel="0" collapsed="false">
      <c r="B85" s="92" t="n">
        <f aca="false">+B84+1</f>
        <v>72</v>
      </c>
      <c r="C85" s="85" t="s">
        <v>200</v>
      </c>
      <c r="D85" s="93" t="n">
        <v>44071</v>
      </c>
      <c r="E85" s="85" t="s">
        <v>201</v>
      </c>
      <c r="F85" s="87" t="n">
        <v>7.14</v>
      </c>
      <c r="G85" s="94" t="n">
        <f aca="false">F85+J84</f>
        <v>-376.325</v>
      </c>
      <c r="H85" s="98" t="n">
        <f aca="false">IF(G85&gt;0,ROUND(G85/I85+0.5,0),0)</f>
        <v>0</v>
      </c>
      <c r="I85" s="99" t="n">
        <f aca="false">$C$10</f>
        <v>3103.37</v>
      </c>
      <c r="J85" s="100" t="n">
        <f aca="false">G85-(H85*I85)</f>
        <v>-376.325</v>
      </c>
    </row>
    <row r="86" s="83" customFormat="true" ht="12.75" hidden="false" customHeight="true" outlineLevel="0" collapsed="false">
      <c r="B86" s="92" t="n">
        <f aca="false">+B85+1</f>
        <v>73</v>
      </c>
      <c r="C86" s="85"/>
      <c r="D86" s="86"/>
      <c r="E86" s="85"/>
      <c r="F86" s="87"/>
      <c r="G86" s="94" t="n">
        <f aca="false">F86+J85</f>
        <v>-376.325</v>
      </c>
      <c r="H86" s="98" t="n">
        <f aca="false">IF(G86&gt;0,ROUND(G86/I86+0.5,0),0)</f>
        <v>0</v>
      </c>
      <c r="I86" s="99" t="n">
        <f aca="false">$C$10</f>
        <v>3103.37</v>
      </c>
      <c r="J86" s="100" t="n">
        <f aca="false">G86-(H86*I86)</f>
        <v>-376.325</v>
      </c>
    </row>
    <row r="87" s="83" customFormat="true" ht="12.75" hidden="false" customHeight="true" outlineLevel="0" collapsed="false">
      <c r="B87" s="92" t="n">
        <f aca="false">+B86+1</f>
        <v>74</v>
      </c>
      <c r="C87" s="85" t="s">
        <v>202</v>
      </c>
      <c r="D87" s="93" t="n">
        <v>43987</v>
      </c>
      <c r="E87" s="85" t="s">
        <v>203</v>
      </c>
      <c r="F87" s="87" t="n">
        <v>15.94</v>
      </c>
      <c r="G87" s="94" t="n">
        <f aca="false">F87+J86</f>
        <v>-360.385</v>
      </c>
      <c r="H87" s="98" t="n">
        <f aca="false">IF(G87&gt;0,ROUND(G87/I87+0.5,0),0)</f>
        <v>0</v>
      </c>
      <c r="I87" s="99" t="n">
        <f aca="false">$C$10</f>
        <v>3103.37</v>
      </c>
      <c r="J87" s="100" t="n">
        <f aca="false">G87-(H87*I87)</f>
        <v>-360.385</v>
      </c>
    </row>
    <row r="88" s="83" customFormat="true" ht="12.75" hidden="false" customHeight="true" outlineLevel="0" collapsed="false">
      <c r="B88" s="92" t="n">
        <f aca="false">+B87+1</f>
        <v>75</v>
      </c>
      <c r="C88" s="85" t="s">
        <v>204</v>
      </c>
      <c r="D88" s="93" t="n">
        <v>44025</v>
      </c>
      <c r="E88" s="85" t="s">
        <v>205</v>
      </c>
      <c r="F88" s="87" t="n">
        <v>4.46</v>
      </c>
      <c r="G88" s="94" t="n">
        <f aca="false">F88+J87</f>
        <v>-355.925</v>
      </c>
      <c r="H88" s="98" t="n">
        <f aca="false">IF(G88&gt;0,ROUND(G88/I88+0.5,0),0)</f>
        <v>0</v>
      </c>
      <c r="I88" s="99" t="n">
        <f aca="false">$C$10</f>
        <v>3103.37</v>
      </c>
      <c r="J88" s="100" t="n">
        <f aca="false">G88-(H88*I88)</f>
        <v>-355.925</v>
      </c>
    </row>
    <row r="89" s="83" customFormat="true" ht="12.75" hidden="false" customHeight="true" outlineLevel="0" collapsed="false">
      <c r="B89" s="92" t="n">
        <f aca="false">+B88+1</f>
        <v>76</v>
      </c>
      <c r="C89" s="85"/>
      <c r="D89" s="86"/>
      <c r="E89" s="85"/>
      <c r="F89" s="87"/>
      <c r="G89" s="94" t="n">
        <f aca="false">F89+J88</f>
        <v>-355.925</v>
      </c>
      <c r="H89" s="98" t="n">
        <f aca="false">IF(G89&gt;0,ROUND(G89/I89+0.5,0),0)</f>
        <v>0</v>
      </c>
      <c r="I89" s="99" t="n">
        <f aca="false">$C$10</f>
        <v>3103.37</v>
      </c>
      <c r="J89" s="100" t="n">
        <f aca="false">G89-(H89*I89)</f>
        <v>-355.925</v>
      </c>
    </row>
    <row r="90" s="83" customFormat="true" ht="12.75" hidden="false" customHeight="true" outlineLevel="0" collapsed="false">
      <c r="B90" s="92" t="n">
        <f aca="false">+B89+1</f>
        <v>77</v>
      </c>
      <c r="C90" s="85" t="s">
        <v>50</v>
      </c>
      <c r="D90" s="93" t="n">
        <v>43852</v>
      </c>
      <c r="E90" s="85" t="s">
        <v>51</v>
      </c>
      <c r="F90" s="87" t="n">
        <v>147.66</v>
      </c>
      <c r="G90" s="94" t="n">
        <f aca="false">F90+J89</f>
        <v>-208.265</v>
      </c>
      <c r="H90" s="98" t="n">
        <f aca="false">IF(G90&gt;0,ROUND(G90/I90+0.5,0),0)</f>
        <v>0</v>
      </c>
      <c r="I90" s="99" t="n">
        <f aca="false">$C$10</f>
        <v>3103.37</v>
      </c>
      <c r="J90" s="100" t="n">
        <f aca="false">G90-(H90*I90)</f>
        <v>-208.265</v>
      </c>
    </row>
    <row r="91" s="83" customFormat="true" ht="12.75" hidden="false" customHeight="true" outlineLevel="0" collapsed="false">
      <c r="B91" s="92" t="n">
        <f aca="false">+B90+1</f>
        <v>78</v>
      </c>
      <c r="C91" s="85" t="s">
        <v>50</v>
      </c>
      <c r="D91" s="93" t="n">
        <v>43852</v>
      </c>
      <c r="E91" s="85" t="s">
        <v>51</v>
      </c>
      <c r="F91" s="87" t="n">
        <v>102.67</v>
      </c>
      <c r="G91" s="94" t="n">
        <f aca="false">F91+J90</f>
        <v>-105.595</v>
      </c>
      <c r="H91" s="98" t="n">
        <f aca="false">IF(G91&gt;0,ROUND(G91/I91+0.5,0),0)</f>
        <v>0</v>
      </c>
      <c r="I91" s="99" t="n">
        <f aca="false">$C$10</f>
        <v>3103.37</v>
      </c>
      <c r="J91" s="100" t="n">
        <f aca="false">G91-(H91*I91)</f>
        <v>-105.595</v>
      </c>
    </row>
    <row r="92" s="83" customFormat="true" ht="12.75" hidden="false" customHeight="true" outlineLevel="0" collapsed="false">
      <c r="B92" s="92" t="n">
        <f aca="false">+B91+1</f>
        <v>79</v>
      </c>
      <c r="C92" s="85" t="s">
        <v>50</v>
      </c>
      <c r="D92" s="93" t="n">
        <v>43852</v>
      </c>
      <c r="E92" s="85" t="s">
        <v>51</v>
      </c>
      <c r="F92" s="87" t="n">
        <v>102.17</v>
      </c>
      <c r="G92" s="94" t="n">
        <f aca="false">F92+J91</f>
        <v>-3.42499999999956</v>
      </c>
      <c r="H92" s="98" t="n">
        <f aca="false">IF(G92&gt;0,ROUND(G92/I92+0.5,0),0)</f>
        <v>0</v>
      </c>
      <c r="I92" s="99" t="n">
        <f aca="false">$C$10</f>
        <v>3103.37</v>
      </c>
      <c r="J92" s="100" t="n">
        <f aca="false">G92-(H92*I92)</f>
        <v>-3.42499999999956</v>
      </c>
    </row>
    <row r="93" s="83" customFormat="true" ht="12.75" hidden="false" customHeight="true" outlineLevel="0" collapsed="false">
      <c r="B93" s="92" t="n">
        <f aca="false">+B92+1</f>
        <v>80</v>
      </c>
      <c r="C93" s="85" t="s">
        <v>50</v>
      </c>
      <c r="D93" s="93" t="n">
        <v>43852</v>
      </c>
      <c r="E93" s="85" t="s">
        <v>51</v>
      </c>
      <c r="F93" s="87" t="n">
        <v>97.96</v>
      </c>
      <c r="G93" s="94" t="n">
        <f aca="false">F93+J92</f>
        <v>94.5350000000004</v>
      </c>
      <c r="H93" s="98" t="n">
        <f aca="false">IF(G93&gt;0,ROUND(G93/I93+0.5,0),0)</f>
        <v>1</v>
      </c>
      <c r="I93" s="99" t="n">
        <f aca="false">$C$10</f>
        <v>3103.37</v>
      </c>
      <c r="J93" s="100" t="n">
        <f aca="false">G93-(H93*I93)</f>
        <v>-3008.835</v>
      </c>
    </row>
    <row r="94" s="83" customFormat="true" ht="12.75" hidden="false" customHeight="true" outlineLevel="0" collapsed="false">
      <c r="B94" s="92" t="n">
        <f aca="false">+B93+1</f>
        <v>81</v>
      </c>
      <c r="C94" s="85" t="s">
        <v>206</v>
      </c>
      <c r="D94" s="93" t="n">
        <v>43852</v>
      </c>
      <c r="E94" s="85" t="s">
        <v>207</v>
      </c>
      <c r="F94" s="87" t="n">
        <v>123</v>
      </c>
      <c r="G94" s="94" t="n">
        <f aca="false">F94+J93</f>
        <v>-2885.835</v>
      </c>
      <c r="H94" s="98" t="n">
        <f aca="false">IF(G94&gt;0,ROUND(G94/I94+0.5,0),0)</f>
        <v>0</v>
      </c>
      <c r="I94" s="99" t="n">
        <f aca="false">$C$10</f>
        <v>3103.37</v>
      </c>
      <c r="J94" s="100" t="n">
        <f aca="false">G94-(H94*I94)</f>
        <v>-2885.835</v>
      </c>
    </row>
    <row r="95" s="83" customFormat="true" ht="12.75" hidden="false" customHeight="true" outlineLevel="0" collapsed="false">
      <c r="B95" s="92" t="n">
        <f aca="false">+B94+1</f>
        <v>82</v>
      </c>
      <c r="C95" s="85"/>
      <c r="D95" s="86"/>
      <c r="E95" s="85"/>
      <c r="F95" s="87"/>
      <c r="G95" s="94" t="n">
        <f aca="false">F95+J94</f>
        <v>-2885.835</v>
      </c>
      <c r="H95" s="98" t="n">
        <f aca="false">IF(G95&gt;0,ROUND(G95/I95+0.5,0),0)</f>
        <v>0</v>
      </c>
      <c r="I95" s="99" t="n">
        <f aca="false">$C$10</f>
        <v>3103.37</v>
      </c>
      <c r="J95" s="100" t="n">
        <f aca="false">G95-(H95*I95)</f>
        <v>-2885.835</v>
      </c>
    </row>
    <row r="96" s="83" customFormat="true" ht="12.75" hidden="false" customHeight="true" outlineLevel="0" collapsed="false">
      <c r="B96" s="92" t="n">
        <f aca="false">+B95+1</f>
        <v>83</v>
      </c>
      <c r="C96" s="85" t="s">
        <v>208</v>
      </c>
      <c r="D96" s="93" t="n">
        <v>43834</v>
      </c>
      <c r="E96" s="85" t="s">
        <v>209</v>
      </c>
      <c r="F96" s="87" t="n">
        <v>33.94</v>
      </c>
      <c r="G96" s="94" t="n">
        <f aca="false">F96+J95</f>
        <v>-2851.895</v>
      </c>
      <c r="H96" s="98" t="n">
        <f aca="false">IF(G96&gt;0,ROUND(G96/I96+0.5,0),0)</f>
        <v>0</v>
      </c>
      <c r="I96" s="99" t="n">
        <f aca="false">$C$10</f>
        <v>3103.37</v>
      </c>
      <c r="J96" s="100" t="n">
        <f aca="false">G96-(H96*I96)</f>
        <v>-2851.895</v>
      </c>
    </row>
    <row r="97" s="83" customFormat="true" ht="12.75" hidden="false" customHeight="true" outlineLevel="0" collapsed="false">
      <c r="B97" s="92" t="n">
        <f aca="false">+B96+1</f>
        <v>84</v>
      </c>
      <c r="C97" s="85" t="s">
        <v>210</v>
      </c>
      <c r="D97" s="93" t="n">
        <v>43840</v>
      </c>
      <c r="E97" s="85" t="s">
        <v>211</v>
      </c>
      <c r="F97" s="87" t="n">
        <v>17.86</v>
      </c>
      <c r="G97" s="94" t="n">
        <f aca="false">F97+J96</f>
        <v>-2834.035</v>
      </c>
      <c r="H97" s="98" t="n">
        <f aca="false">IF(G97&gt;0,ROUND(G97/I97+0.5,0),0)</f>
        <v>0</v>
      </c>
      <c r="I97" s="99" t="n">
        <f aca="false">$C$10</f>
        <v>3103.37</v>
      </c>
      <c r="J97" s="100" t="n">
        <f aca="false">G97-(H97*I97)</f>
        <v>-2834.035</v>
      </c>
    </row>
    <row r="98" s="83" customFormat="true" ht="12.75" hidden="false" customHeight="true" outlineLevel="0" collapsed="false">
      <c r="B98" s="92" t="n">
        <f aca="false">+B97+1</f>
        <v>85</v>
      </c>
      <c r="C98" s="85" t="s">
        <v>212</v>
      </c>
      <c r="D98" s="93" t="n">
        <v>43886</v>
      </c>
      <c r="E98" s="85" t="s">
        <v>213</v>
      </c>
      <c r="F98" s="87" t="n">
        <v>35.71</v>
      </c>
      <c r="G98" s="94" t="n">
        <f aca="false">F98+J97</f>
        <v>-2798.325</v>
      </c>
      <c r="H98" s="98" t="n">
        <f aca="false">IF(G98&gt;0,ROUND(G98/I98+0.5,0),0)</f>
        <v>0</v>
      </c>
      <c r="I98" s="99" t="n">
        <f aca="false">$C$10</f>
        <v>3103.37</v>
      </c>
      <c r="J98" s="100" t="n">
        <f aca="false">G98-(H98*I98)</f>
        <v>-2798.325</v>
      </c>
    </row>
    <row r="99" s="83" customFormat="true" ht="12.75" hidden="false" customHeight="true" outlineLevel="0" collapsed="false">
      <c r="B99" s="92" t="n">
        <f aca="false">+B98+1</f>
        <v>86</v>
      </c>
      <c r="C99" s="85" t="s">
        <v>214</v>
      </c>
      <c r="D99" s="93" t="n">
        <v>43893</v>
      </c>
      <c r="E99" s="85" t="s">
        <v>215</v>
      </c>
      <c r="F99" s="87" t="n">
        <v>22.72</v>
      </c>
      <c r="G99" s="94" t="n">
        <f aca="false">F99+J98</f>
        <v>-2775.605</v>
      </c>
      <c r="H99" s="98" t="n">
        <f aca="false">IF(G99&gt;0,ROUND(G99/I99+0.5,0),0)</f>
        <v>0</v>
      </c>
      <c r="I99" s="99" t="n">
        <f aca="false">$C$10</f>
        <v>3103.37</v>
      </c>
      <c r="J99" s="100" t="n">
        <f aca="false">G99-(H99*I99)</f>
        <v>-2775.605</v>
      </c>
    </row>
    <row r="100" s="83" customFormat="true" ht="12.75" hidden="false" customHeight="true" outlineLevel="0" collapsed="false">
      <c r="B100" s="92" t="n">
        <f aca="false">+B99+1</f>
        <v>87</v>
      </c>
      <c r="C100" s="85" t="s">
        <v>216</v>
      </c>
      <c r="D100" s="93" t="n">
        <v>43905</v>
      </c>
      <c r="E100" s="85" t="s">
        <v>217</v>
      </c>
      <c r="F100" s="87" t="n">
        <v>14.29</v>
      </c>
      <c r="G100" s="94" t="n">
        <f aca="false">F100+J99</f>
        <v>-2761.315</v>
      </c>
      <c r="H100" s="98" t="n">
        <f aca="false">IF(G100&gt;0,ROUND(G100/I100+0.5,0),0)</f>
        <v>0</v>
      </c>
      <c r="I100" s="99" t="n">
        <f aca="false">$C$10</f>
        <v>3103.37</v>
      </c>
      <c r="J100" s="100" t="n">
        <f aca="false">G100-(H100*I100)</f>
        <v>-2761.315</v>
      </c>
    </row>
    <row r="101" s="83" customFormat="true" ht="12.75" hidden="false" customHeight="true" outlineLevel="0" collapsed="false">
      <c r="B101" s="92" t="n">
        <f aca="false">+B100+1</f>
        <v>88</v>
      </c>
      <c r="C101" s="85" t="s">
        <v>218</v>
      </c>
      <c r="D101" s="93" t="n">
        <v>44021</v>
      </c>
      <c r="E101" s="85" t="s">
        <v>219</v>
      </c>
      <c r="F101" s="87" t="n">
        <v>17.86</v>
      </c>
      <c r="G101" s="94" t="n">
        <f aca="false">F101+J100</f>
        <v>-2743.455</v>
      </c>
      <c r="H101" s="98" t="n">
        <f aca="false">IF(G101&gt;0,ROUND(G101/I101+0.5,0),0)</f>
        <v>0</v>
      </c>
      <c r="I101" s="99" t="n">
        <f aca="false">$C$10</f>
        <v>3103.37</v>
      </c>
      <c r="J101" s="100" t="n">
        <f aca="false">G101-(H101*I101)</f>
        <v>-2743.455</v>
      </c>
    </row>
    <row r="102" s="83" customFormat="true" ht="12.75" hidden="false" customHeight="true" outlineLevel="0" collapsed="false">
      <c r="B102" s="92" t="n">
        <f aca="false">+B101+1</f>
        <v>89</v>
      </c>
      <c r="C102" s="85" t="s">
        <v>220</v>
      </c>
      <c r="D102" s="93" t="n">
        <v>44025</v>
      </c>
      <c r="E102" s="85" t="s">
        <v>221</v>
      </c>
      <c r="F102" s="87" t="n">
        <v>27.68</v>
      </c>
      <c r="G102" s="94" t="n">
        <f aca="false">F102+J101</f>
        <v>-2715.775</v>
      </c>
      <c r="H102" s="98" t="n">
        <f aca="false">IF(G102&gt;0,ROUND(G102/I102+0.5,0),0)</f>
        <v>0</v>
      </c>
      <c r="I102" s="99" t="n">
        <f aca="false">$C$10</f>
        <v>3103.37</v>
      </c>
      <c r="J102" s="100" t="n">
        <f aca="false">G102-(H102*I102)</f>
        <v>-2715.775</v>
      </c>
    </row>
    <row r="103" s="83" customFormat="true" ht="12.75" hidden="false" customHeight="true" outlineLevel="0" collapsed="false">
      <c r="B103" s="92" t="n">
        <f aca="false">+B102+1</f>
        <v>90</v>
      </c>
      <c r="C103" s="85" t="s">
        <v>222</v>
      </c>
      <c r="D103" s="93" t="n">
        <v>44027</v>
      </c>
      <c r="E103" s="85" t="s">
        <v>223</v>
      </c>
      <c r="F103" s="87" t="n">
        <v>13.39</v>
      </c>
      <c r="G103" s="94" t="n">
        <f aca="false">F103+J102</f>
        <v>-2702.385</v>
      </c>
      <c r="H103" s="98" t="n">
        <f aca="false">IF(G103&gt;0,ROUND(G103/I103+0.5,0),0)</f>
        <v>0</v>
      </c>
      <c r="I103" s="99" t="n">
        <f aca="false">$C$10</f>
        <v>3103.37</v>
      </c>
      <c r="J103" s="100" t="n">
        <f aca="false">G103-(H103*I103)</f>
        <v>-2702.385</v>
      </c>
    </row>
    <row r="104" s="83" customFormat="true" ht="12.75" hidden="false" customHeight="true" outlineLevel="0" collapsed="false">
      <c r="B104" s="92" t="n">
        <f aca="false">+B103+1</f>
        <v>91</v>
      </c>
      <c r="C104" s="85" t="s">
        <v>224</v>
      </c>
      <c r="D104" s="93" t="n">
        <v>44042</v>
      </c>
      <c r="E104" s="85" t="s">
        <v>225</v>
      </c>
      <c r="F104" s="87" t="n">
        <v>23.22</v>
      </c>
      <c r="G104" s="94" t="n">
        <f aca="false">F104+J103</f>
        <v>-2679.165</v>
      </c>
      <c r="H104" s="98" t="n">
        <f aca="false">IF(G104&gt;0,ROUND(G104/I104+0.5,0),0)</f>
        <v>0</v>
      </c>
      <c r="I104" s="99" t="n">
        <f aca="false">$C$10</f>
        <v>3103.37</v>
      </c>
      <c r="J104" s="100" t="n">
        <f aca="false">G104-(H104*I104)</f>
        <v>-2679.165</v>
      </c>
    </row>
    <row r="105" s="83" customFormat="true" ht="12.75" hidden="false" customHeight="true" outlineLevel="0" collapsed="false">
      <c r="B105" s="92" t="n">
        <f aca="false">+B104+1</f>
        <v>92</v>
      </c>
      <c r="C105" s="85" t="s">
        <v>226</v>
      </c>
      <c r="D105" s="93" t="n">
        <v>44054</v>
      </c>
      <c r="E105" s="85" t="s">
        <v>227</v>
      </c>
      <c r="F105" s="87" t="n">
        <v>31.25</v>
      </c>
      <c r="G105" s="94" t="n">
        <f aca="false">F105+J104</f>
        <v>-2647.915</v>
      </c>
      <c r="H105" s="98" t="n">
        <f aca="false">IF(G105&gt;0,ROUND(G105/I105+0.5,0),0)</f>
        <v>0</v>
      </c>
      <c r="I105" s="99" t="n">
        <f aca="false">$C$10</f>
        <v>3103.37</v>
      </c>
      <c r="J105" s="100" t="n">
        <f aca="false">G105-(H105*I105)</f>
        <v>-2647.915</v>
      </c>
    </row>
    <row r="106" s="83" customFormat="true" ht="12.75" hidden="false" customHeight="true" outlineLevel="0" collapsed="false">
      <c r="B106" s="92" t="n">
        <f aca="false">+B105+1</f>
        <v>93</v>
      </c>
      <c r="C106" s="85"/>
      <c r="D106" s="86"/>
      <c r="E106" s="85"/>
      <c r="F106" s="87"/>
      <c r="G106" s="94" t="n">
        <f aca="false">F106+J105</f>
        <v>-2647.915</v>
      </c>
      <c r="H106" s="98" t="n">
        <f aca="false">IF(G106&gt;0,ROUND(G106/I106+0.5,0),0)</f>
        <v>0</v>
      </c>
      <c r="I106" s="99" t="n">
        <f aca="false">$C$10</f>
        <v>3103.37</v>
      </c>
      <c r="J106" s="100" t="n">
        <f aca="false">G106-(H106*I106)</f>
        <v>-2647.915</v>
      </c>
    </row>
    <row r="107" s="83" customFormat="true" ht="12.75" hidden="false" customHeight="true" outlineLevel="0" collapsed="false">
      <c r="B107" s="92" t="n">
        <f aca="false">+B106+1</f>
        <v>94</v>
      </c>
      <c r="C107" s="85" t="s">
        <v>228</v>
      </c>
      <c r="D107" s="93" t="n">
        <v>43864</v>
      </c>
      <c r="E107" s="85" t="s">
        <v>229</v>
      </c>
      <c r="F107" s="87" t="n">
        <v>105</v>
      </c>
      <c r="G107" s="94" t="n">
        <f aca="false">F107+J106</f>
        <v>-2542.915</v>
      </c>
      <c r="H107" s="98" t="n">
        <f aca="false">IF(G107&gt;0,ROUND(G107/I107+0.5,0),0)</f>
        <v>0</v>
      </c>
      <c r="I107" s="99" t="n">
        <f aca="false">$C$10</f>
        <v>3103.37</v>
      </c>
      <c r="J107" s="100" t="n">
        <f aca="false">G107-(H107*I107)</f>
        <v>-2542.915</v>
      </c>
    </row>
    <row r="108" s="83" customFormat="true" ht="12.75" hidden="false" customHeight="true" outlineLevel="0" collapsed="false">
      <c r="B108" s="92" t="n">
        <f aca="false">+B107+1</f>
        <v>95</v>
      </c>
      <c r="C108" s="85"/>
      <c r="D108" s="86"/>
      <c r="E108" s="85"/>
      <c r="F108" s="87"/>
      <c r="G108" s="94" t="n">
        <f aca="false">F108+J107</f>
        <v>-2542.915</v>
      </c>
      <c r="H108" s="98" t="n">
        <f aca="false">IF(G108&gt;0,ROUND(G108/I108+0.5,0),0)</f>
        <v>0</v>
      </c>
      <c r="I108" s="99" t="n">
        <f aca="false">$C$10</f>
        <v>3103.37</v>
      </c>
      <c r="J108" s="100" t="n">
        <f aca="false">G108-(H108*I108)</f>
        <v>-2542.915</v>
      </c>
    </row>
    <row r="109" s="83" customFormat="true" ht="12.75" hidden="false" customHeight="true" outlineLevel="0" collapsed="false">
      <c r="B109" s="92" t="n">
        <f aca="false">+B108+1</f>
        <v>96</v>
      </c>
      <c r="C109" s="85" t="s">
        <v>230</v>
      </c>
      <c r="D109" s="93" t="n">
        <v>43973</v>
      </c>
      <c r="E109" s="85" t="s">
        <v>231</v>
      </c>
      <c r="F109" s="87" t="n">
        <v>975.78</v>
      </c>
      <c r="G109" s="94" t="n">
        <f aca="false">F109+J108</f>
        <v>-1567.135</v>
      </c>
      <c r="H109" s="98" t="n">
        <f aca="false">IF(G109&gt;0,ROUND(G109/I109+0.5,0),0)</f>
        <v>0</v>
      </c>
      <c r="I109" s="99" t="n">
        <f aca="false">$C$10</f>
        <v>3103.37</v>
      </c>
      <c r="J109" s="100" t="n">
        <f aca="false">G109-(H109*I109)</f>
        <v>-1567.135</v>
      </c>
    </row>
    <row r="110" s="83" customFormat="true" ht="12.75" hidden="false" customHeight="true" outlineLevel="0" collapsed="false">
      <c r="B110" s="92" t="n">
        <f aca="false">+B109+1</f>
        <v>97</v>
      </c>
      <c r="C110" s="85"/>
      <c r="D110" s="86"/>
      <c r="E110" s="85"/>
      <c r="F110" s="87"/>
      <c r="G110" s="94" t="n">
        <f aca="false">F110+J109</f>
        <v>-1567.135</v>
      </c>
      <c r="H110" s="98" t="n">
        <f aca="false">IF(G110&gt;0,ROUND(G110/I110+0.5,0),0)</f>
        <v>0</v>
      </c>
      <c r="I110" s="99" t="n">
        <f aca="false">$C$10</f>
        <v>3103.37</v>
      </c>
      <c r="J110" s="100" t="n">
        <f aca="false">G110-(H110*I110)</f>
        <v>-1567.135</v>
      </c>
    </row>
    <row r="111" s="83" customFormat="true" ht="12.75" hidden="false" customHeight="true" outlineLevel="0" collapsed="false">
      <c r="B111" s="92" t="n">
        <f aca="false">+B110+1</f>
        <v>98</v>
      </c>
      <c r="C111" s="85" t="s">
        <v>232</v>
      </c>
      <c r="D111" s="93" t="n">
        <v>43831</v>
      </c>
      <c r="E111" s="85" t="s">
        <v>233</v>
      </c>
      <c r="F111" s="87" t="n">
        <v>131.5</v>
      </c>
      <c r="G111" s="94" t="n">
        <f aca="false">F111+J110</f>
        <v>-1435.635</v>
      </c>
      <c r="H111" s="98" t="n">
        <f aca="false">IF(G111&gt;0,ROUND(G111/I111+0.5,0),0)</f>
        <v>0</v>
      </c>
      <c r="I111" s="99" t="n">
        <f aca="false">$C$10</f>
        <v>3103.37</v>
      </c>
      <c r="J111" s="100" t="n">
        <f aca="false">G111-(H111*I111)</f>
        <v>-1435.635</v>
      </c>
    </row>
    <row r="112" s="83" customFormat="true" ht="12.75" hidden="false" customHeight="true" outlineLevel="0" collapsed="false">
      <c r="B112" s="92" t="n">
        <f aca="false">+B111+1</f>
        <v>99</v>
      </c>
      <c r="C112" s="85" t="s">
        <v>234</v>
      </c>
      <c r="D112" s="93" t="n">
        <v>43862</v>
      </c>
      <c r="E112" s="85" t="s">
        <v>235</v>
      </c>
      <c r="F112" s="87" t="n">
        <v>131.5</v>
      </c>
      <c r="G112" s="94" t="n">
        <f aca="false">F112+J111</f>
        <v>-1304.135</v>
      </c>
      <c r="H112" s="98" t="n">
        <f aca="false">IF(G112&gt;0,ROUND(G112/I112+0.5,0),0)</f>
        <v>0</v>
      </c>
      <c r="I112" s="99" t="n">
        <f aca="false">$C$10</f>
        <v>3103.37</v>
      </c>
      <c r="J112" s="100" t="n">
        <f aca="false">G112-(H112*I112)</f>
        <v>-1304.135</v>
      </c>
    </row>
    <row r="113" s="83" customFormat="true" ht="12.75" hidden="false" customHeight="true" outlineLevel="0" collapsed="false">
      <c r="B113" s="92" t="n">
        <f aca="false">+B112+1</f>
        <v>100</v>
      </c>
      <c r="C113" s="85" t="s">
        <v>236</v>
      </c>
      <c r="D113" s="93" t="n">
        <v>43891</v>
      </c>
      <c r="E113" s="85" t="s">
        <v>237</v>
      </c>
      <c r="F113" s="87" t="n">
        <v>131.5</v>
      </c>
      <c r="G113" s="94" t="n">
        <f aca="false">F113+J112</f>
        <v>-1172.635</v>
      </c>
      <c r="H113" s="98" t="n">
        <f aca="false">IF(G113&gt;0,ROUND(G113/I113+0.5,0),0)</f>
        <v>0</v>
      </c>
      <c r="I113" s="99" t="n">
        <f aca="false">$C$10</f>
        <v>3103.37</v>
      </c>
      <c r="J113" s="100" t="n">
        <f aca="false">G113-(H113*I113)</f>
        <v>-1172.635</v>
      </c>
    </row>
    <row r="114" s="83" customFormat="true" ht="12.75" hidden="false" customHeight="true" outlineLevel="0" collapsed="false">
      <c r="B114" s="92" t="n">
        <f aca="false">+B113+1</f>
        <v>101</v>
      </c>
      <c r="C114" s="85" t="s">
        <v>238</v>
      </c>
      <c r="D114" s="93" t="n">
        <v>43922</v>
      </c>
      <c r="E114" s="85" t="s">
        <v>239</v>
      </c>
      <c r="F114" s="87" t="n">
        <v>131.5</v>
      </c>
      <c r="G114" s="94" t="n">
        <f aca="false">F114+J113</f>
        <v>-1041.135</v>
      </c>
      <c r="H114" s="98" t="n">
        <f aca="false">IF(G114&gt;0,ROUND(G114/I114+0.5,0),0)</f>
        <v>0</v>
      </c>
      <c r="I114" s="99" t="n">
        <f aca="false">$C$10</f>
        <v>3103.37</v>
      </c>
      <c r="J114" s="100" t="n">
        <f aca="false">G114-(H114*I114)</f>
        <v>-1041.135</v>
      </c>
    </row>
    <row r="115" s="83" customFormat="true" ht="12.75" hidden="false" customHeight="true" outlineLevel="0" collapsed="false">
      <c r="B115" s="92" t="n">
        <f aca="false">+B114+1</f>
        <v>102</v>
      </c>
      <c r="C115" s="85" t="s">
        <v>240</v>
      </c>
      <c r="D115" s="93" t="n">
        <v>43952</v>
      </c>
      <c r="E115" s="85" t="s">
        <v>241</v>
      </c>
      <c r="F115" s="87" t="n">
        <v>131.5</v>
      </c>
      <c r="G115" s="94" t="n">
        <f aca="false">F115+J114</f>
        <v>-909.635</v>
      </c>
      <c r="H115" s="98" t="n">
        <f aca="false">IF(G115&gt;0,ROUND(G115/I115+0.5,0),0)</f>
        <v>0</v>
      </c>
      <c r="I115" s="99" t="n">
        <f aca="false">$C$10</f>
        <v>3103.37</v>
      </c>
      <c r="J115" s="100" t="n">
        <f aca="false">G115-(H115*I115)</f>
        <v>-909.635</v>
      </c>
    </row>
    <row r="116" s="83" customFormat="true" ht="12.75" hidden="false" customHeight="true" outlineLevel="0" collapsed="false">
      <c r="B116" s="92" t="n">
        <f aca="false">+B115+1</f>
        <v>103</v>
      </c>
      <c r="C116" s="85" t="s">
        <v>242</v>
      </c>
      <c r="D116" s="93" t="n">
        <v>43983</v>
      </c>
      <c r="E116" s="85" t="s">
        <v>243</v>
      </c>
      <c r="F116" s="87" t="n">
        <v>131.5</v>
      </c>
      <c r="G116" s="94" t="n">
        <f aca="false">F116+J115</f>
        <v>-778.135</v>
      </c>
      <c r="H116" s="98" t="n">
        <f aca="false">IF(G116&gt;0,ROUND(G116/I116+0.5,0),0)</f>
        <v>0</v>
      </c>
      <c r="I116" s="99" t="n">
        <f aca="false">$C$10</f>
        <v>3103.37</v>
      </c>
      <c r="J116" s="100" t="n">
        <f aca="false">G116-(H116*I116)</f>
        <v>-778.135</v>
      </c>
    </row>
    <row r="117" s="83" customFormat="true" ht="12.75" hidden="false" customHeight="true" outlineLevel="0" collapsed="false">
      <c r="B117" s="92" t="n">
        <f aca="false">+B116+1</f>
        <v>104</v>
      </c>
      <c r="C117" s="85" t="s">
        <v>244</v>
      </c>
      <c r="D117" s="93" t="n">
        <v>44013</v>
      </c>
      <c r="E117" s="85" t="s">
        <v>245</v>
      </c>
      <c r="F117" s="87" t="n">
        <v>131.5</v>
      </c>
      <c r="G117" s="94" t="n">
        <f aca="false">F117+J116</f>
        <v>-646.635</v>
      </c>
      <c r="H117" s="98" t="n">
        <f aca="false">IF(G117&gt;0,ROUND(G117/I117+0.5,0),0)</f>
        <v>0</v>
      </c>
      <c r="I117" s="99" t="n">
        <f aca="false">$C$10</f>
        <v>3103.37</v>
      </c>
      <c r="J117" s="100" t="n">
        <f aca="false">G117-(H117*I117)</f>
        <v>-646.635</v>
      </c>
    </row>
    <row r="118" s="83" customFormat="true" ht="12.75" hidden="false" customHeight="true" outlineLevel="0" collapsed="false">
      <c r="B118" s="92" t="n">
        <f aca="false">+B117+1</f>
        <v>105</v>
      </c>
      <c r="C118" s="85" t="s">
        <v>246</v>
      </c>
      <c r="D118" s="93" t="n">
        <v>44044</v>
      </c>
      <c r="E118" s="85" t="s">
        <v>247</v>
      </c>
      <c r="F118" s="87" t="n">
        <v>131.5</v>
      </c>
      <c r="G118" s="94" t="n">
        <f aca="false">F118+J117</f>
        <v>-515.135</v>
      </c>
      <c r="H118" s="98" t="n">
        <f aca="false">IF(G118&gt;0,ROUND(G118/I118+0.5,0),0)</f>
        <v>0</v>
      </c>
      <c r="I118" s="99" t="n">
        <f aca="false">$C$10</f>
        <v>3103.37</v>
      </c>
      <c r="J118" s="100" t="n">
        <f aca="false">G118-(H118*I118)</f>
        <v>-515.135</v>
      </c>
    </row>
    <row r="119" s="83" customFormat="true" ht="12.75" hidden="false" customHeight="true" outlineLevel="0" collapsed="false">
      <c r="B119" s="92" t="n">
        <f aca="false">+B118+1</f>
        <v>106</v>
      </c>
      <c r="C119" s="85" t="s">
        <v>248</v>
      </c>
      <c r="D119" s="93" t="n">
        <v>44071</v>
      </c>
      <c r="E119" s="85" t="s">
        <v>249</v>
      </c>
      <c r="F119" s="87" t="n">
        <v>0.35</v>
      </c>
      <c r="G119" s="94" t="n">
        <f aca="false">F119+J118</f>
        <v>-514.785</v>
      </c>
      <c r="H119" s="98" t="n">
        <f aca="false">IF(G119&gt;0,ROUND(G119/I119+0.5,0),0)</f>
        <v>0</v>
      </c>
      <c r="I119" s="99" t="n">
        <f aca="false">$C$10</f>
        <v>3103.37</v>
      </c>
      <c r="J119" s="100" t="n">
        <f aca="false">G119-(H119*I119)</f>
        <v>-514.785</v>
      </c>
    </row>
    <row r="120" s="83" customFormat="true" ht="12.75" hidden="false" customHeight="true" outlineLevel="0" collapsed="false">
      <c r="B120" s="92" t="n">
        <f aca="false">+B119+1</f>
        <v>107</v>
      </c>
      <c r="C120" s="85"/>
      <c r="D120" s="86"/>
      <c r="E120" s="85"/>
      <c r="F120" s="87"/>
      <c r="G120" s="94" t="n">
        <f aca="false">F120+J119</f>
        <v>-514.785</v>
      </c>
      <c r="H120" s="98" t="n">
        <f aca="false">IF(G120&gt;0,ROUND(G120/I120+0.5,0),0)</f>
        <v>0</v>
      </c>
      <c r="I120" s="99" t="n">
        <f aca="false">$C$10</f>
        <v>3103.37</v>
      </c>
      <c r="J120" s="100" t="n">
        <f aca="false">G120-(H120*I120)</f>
        <v>-514.785</v>
      </c>
    </row>
    <row r="121" s="83" customFormat="true" ht="12.75" hidden="false" customHeight="true" outlineLevel="0" collapsed="false">
      <c r="B121" s="92" t="n">
        <f aca="false">+B120+1</f>
        <v>108</v>
      </c>
      <c r="C121" s="85" t="s">
        <v>250</v>
      </c>
      <c r="D121" s="93" t="n">
        <v>43852</v>
      </c>
      <c r="E121" s="85" t="s">
        <v>251</v>
      </c>
      <c r="F121" s="87" t="n">
        <v>235.56</v>
      </c>
      <c r="G121" s="94" t="n">
        <f aca="false">F121+J120</f>
        <v>-279.225</v>
      </c>
      <c r="H121" s="98" t="n">
        <f aca="false">IF(G121&gt;0,ROUND(G121/I121+0.5,0),0)</f>
        <v>0</v>
      </c>
      <c r="I121" s="99" t="n">
        <f aca="false">$C$10</f>
        <v>3103.37</v>
      </c>
      <c r="J121" s="100" t="n">
        <f aca="false">G121-(H121*I121)</f>
        <v>-279.225</v>
      </c>
    </row>
    <row r="122" s="83" customFormat="true" ht="12.75" hidden="false" customHeight="true" outlineLevel="0" collapsed="false">
      <c r="B122" s="92" t="n">
        <f aca="false">+B121+1</f>
        <v>109</v>
      </c>
      <c r="C122" s="85" t="s">
        <v>52</v>
      </c>
      <c r="D122" s="93" t="n">
        <v>43875</v>
      </c>
      <c r="E122" s="85" t="s">
        <v>53</v>
      </c>
      <c r="F122" s="87" t="n">
        <v>343.8</v>
      </c>
      <c r="G122" s="94" t="n">
        <f aca="false">F122+J121</f>
        <v>64.5750000000001</v>
      </c>
      <c r="H122" s="98" t="n">
        <f aca="false">IF(G122&gt;0,ROUND(G122/I122+0.5,0),0)</f>
        <v>1</v>
      </c>
      <c r="I122" s="99" t="n">
        <f aca="false">$C$10</f>
        <v>3103.37</v>
      </c>
      <c r="J122" s="100" t="n">
        <f aca="false">G122-(H122*I122)</f>
        <v>-3038.795</v>
      </c>
    </row>
    <row r="123" s="83" customFormat="true" ht="12.75" hidden="false" customHeight="true" outlineLevel="0" collapsed="false">
      <c r="B123" s="92" t="n">
        <f aca="false">+B122+1</f>
        <v>110</v>
      </c>
      <c r="C123" s="85" t="s">
        <v>52</v>
      </c>
      <c r="D123" s="93" t="n">
        <v>43875</v>
      </c>
      <c r="E123" s="85" t="s">
        <v>53</v>
      </c>
      <c r="F123" s="87" t="n">
        <v>22</v>
      </c>
      <c r="G123" s="94" t="n">
        <f aca="false">F123+J122</f>
        <v>-3016.795</v>
      </c>
      <c r="H123" s="98" t="n">
        <f aca="false">IF(G123&gt;0,ROUND(G123/I123+0.5,0),0)</f>
        <v>0</v>
      </c>
      <c r="I123" s="99" t="n">
        <f aca="false">$C$10</f>
        <v>3103.37</v>
      </c>
      <c r="J123" s="100" t="n">
        <f aca="false">G123-(H123*I123)</f>
        <v>-3016.795</v>
      </c>
    </row>
    <row r="124" s="83" customFormat="true" ht="12.8" hidden="false" customHeight="false" outlineLevel="0" collapsed="false">
      <c r="B124" s="92" t="n">
        <f aca="false">+B123+1</f>
        <v>111</v>
      </c>
      <c r="C124" s="85" t="s">
        <v>52</v>
      </c>
      <c r="D124" s="93" t="n">
        <v>43875</v>
      </c>
      <c r="E124" s="85" t="s">
        <v>53</v>
      </c>
      <c r="F124" s="87" t="n">
        <v>6.8</v>
      </c>
      <c r="G124" s="94" t="n">
        <f aca="false">F124+J123</f>
        <v>-3009.995</v>
      </c>
      <c r="H124" s="98" t="n">
        <f aca="false">IF(G124&gt;0,ROUND(G124/I124+0.5,0),0)</f>
        <v>0</v>
      </c>
      <c r="I124" s="99" t="n">
        <f aca="false">$C$10</f>
        <v>3103.37</v>
      </c>
      <c r="J124" s="100" t="n">
        <f aca="false">G124-(H124*I124)</f>
        <v>-3009.995</v>
      </c>
    </row>
    <row r="125" s="83" customFormat="true" ht="12.75" hidden="false" customHeight="true" outlineLevel="0" collapsed="false">
      <c r="B125" s="92" t="n">
        <f aca="false">+B124+1</f>
        <v>112</v>
      </c>
      <c r="C125" s="85" t="s">
        <v>252</v>
      </c>
      <c r="D125" s="93" t="n">
        <v>43893</v>
      </c>
      <c r="E125" s="85" t="s">
        <v>253</v>
      </c>
      <c r="F125" s="87" t="n">
        <v>14.35</v>
      </c>
      <c r="G125" s="94" t="n">
        <f aca="false">F125+J124</f>
        <v>-2995.645</v>
      </c>
      <c r="H125" s="98" t="n">
        <f aca="false">IF(G125&gt;0,ROUND(G125/I125+0.5,0),0)</f>
        <v>0</v>
      </c>
      <c r="I125" s="99" t="n">
        <f aca="false">$C$10</f>
        <v>3103.37</v>
      </c>
      <c r="J125" s="100" t="n">
        <f aca="false">G125-(H125*I125)</f>
        <v>-2995.645</v>
      </c>
    </row>
    <row r="126" s="83" customFormat="true" ht="12.75" hidden="false" customHeight="true" outlineLevel="0" collapsed="false">
      <c r="B126" s="92" t="n">
        <f aca="false">+B125+1</f>
        <v>113</v>
      </c>
      <c r="C126" s="85" t="s">
        <v>252</v>
      </c>
      <c r="D126" s="93" t="n">
        <v>43893</v>
      </c>
      <c r="E126" s="85" t="s">
        <v>253</v>
      </c>
      <c r="F126" s="87" t="n">
        <v>3.43</v>
      </c>
      <c r="G126" s="94" t="n">
        <f aca="false">F126+J125</f>
        <v>-2992.215</v>
      </c>
      <c r="H126" s="98" t="n">
        <f aca="false">IF(G126&gt;0,ROUND(G126/I126+0.5,0),0)</f>
        <v>0</v>
      </c>
      <c r="I126" s="99" t="n">
        <f aca="false">$C$10</f>
        <v>3103.37</v>
      </c>
      <c r="J126" s="100" t="n">
        <f aca="false">G126-(H126*I126)</f>
        <v>-2992.215</v>
      </c>
    </row>
    <row r="127" s="83" customFormat="true" ht="12.75" hidden="false" customHeight="true" outlineLevel="0" collapsed="false">
      <c r="B127" s="92" t="n">
        <f aca="false">+B126+1</f>
        <v>114</v>
      </c>
      <c r="C127" s="85" t="s">
        <v>254</v>
      </c>
      <c r="D127" s="93" t="n">
        <v>43930</v>
      </c>
      <c r="E127" s="85" t="s">
        <v>255</v>
      </c>
      <c r="F127" s="87" t="n">
        <v>266.31</v>
      </c>
      <c r="G127" s="94" t="n">
        <f aca="false">F127+J126</f>
        <v>-2725.905</v>
      </c>
      <c r="H127" s="98" t="n">
        <f aca="false">IF(G127&gt;0,ROUND(G127/I127+0.5,0),0)</f>
        <v>0</v>
      </c>
      <c r="I127" s="99" t="n">
        <f aca="false">$C$10</f>
        <v>3103.37</v>
      </c>
      <c r="J127" s="100" t="n">
        <f aca="false">G127-(H127*I127)</f>
        <v>-2725.905</v>
      </c>
    </row>
    <row r="128" s="83" customFormat="true" ht="12.75" hidden="false" customHeight="true" outlineLevel="0" collapsed="false">
      <c r="B128" s="92" t="n">
        <f aca="false">+B127+1</f>
        <v>115</v>
      </c>
      <c r="C128" s="85" t="s">
        <v>254</v>
      </c>
      <c r="D128" s="93" t="n">
        <v>43930</v>
      </c>
      <c r="E128" s="85" t="s">
        <v>255</v>
      </c>
      <c r="F128" s="87" t="n">
        <v>15.82</v>
      </c>
      <c r="G128" s="94" t="n">
        <f aca="false">F128+J127</f>
        <v>-2710.085</v>
      </c>
      <c r="H128" s="98" t="n">
        <f aca="false">IF(G128&gt;0,ROUND(G128/I128+0.5,0),0)</f>
        <v>0</v>
      </c>
      <c r="I128" s="99" t="n">
        <f aca="false">$C$10</f>
        <v>3103.37</v>
      </c>
      <c r="J128" s="100" t="n">
        <f aca="false">G128-(H128*I128)</f>
        <v>-2710.085</v>
      </c>
    </row>
    <row r="129" s="83" customFormat="true" ht="12.75" hidden="false" customHeight="true" outlineLevel="0" collapsed="false">
      <c r="B129" s="92" t="n">
        <f aca="false">+B128+1</f>
        <v>116</v>
      </c>
      <c r="C129" s="85" t="s">
        <v>254</v>
      </c>
      <c r="D129" s="93" t="n">
        <v>43930</v>
      </c>
      <c r="E129" s="85" t="s">
        <v>255</v>
      </c>
      <c r="F129" s="87" t="n">
        <v>3.41</v>
      </c>
      <c r="G129" s="94" t="n">
        <f aca="false">F129+J128</f>
        <v>-2706.675</v>
      </c>
      <c r="H129" s="98" t="n">
        <f aca="false">IF(G129&gt;0,ROUND(G129/I129+0.5,0),0)</f>
        <v>0</v>
      </c>
      <c r="I129" s="99" t="n">
        <f aca="false">$C$10</f>
        <v>3103.37</v>
      </c>
      <c r="J129" s="100" t="n">
        <f aca="false">G129-(H129*I129)</f>
        <v>-2706.675</v>
      </c>
    </row>
    <row r="130" s="83" customFormat="true" ht="12.75" hidden="false" customHeight="true" outlineLevel="0" collapsed="false">
      <c r="B130" s="92" t="n">
        <f aca="false">+B129+1</f>
        <v>117</v>
      </c>
      <c r="C130" s="85" t="s">
        <v>256</v>
      </c>
      <c r="D130" s="93" t="n">
        <v>43964</v>
      </c>
      <c r="E130" s="85" t="s">
        <v>257</v>
      </c>
      <c r="F130" s="87" t="n">
        <v>56.39</v>
      </c>
      <c r="G130" s="94" t="n">
        <f aca="false">F130+J129</f>
        <v>-2650.285</v>
      </c>
      <c r="H130" s="98" t="n">
        <f aca="false">IF(G130&gt;0,ROUND(G130/I130+0.5,0),0)</f>
        <v>0</v>
      </c>
      <c r="I130" s="99" t="n">
        <f aca="false">$C$10</f>
        <v>3103.37</v>
      </c>
      <c r="J130" s="100" t="n">
        <f aca="false">G130-(H130*I130)</f>
        <v>-2650.285</v>
      </c>
    </row>
    <row r="131" s="83" customFormat="true" ht="12.75" hidden="false" customHeight="true" outlineLevel="0" collapsed="false">
      <c r="B131" s="92" t="n">
        <f aca="false">+B130+1</f>
        <v>118</v>
      </c>
      <c r="C131" s="85" t="s">
        <v>256</v>
      </c>
      <c r="D131" s="93" t="n">
        <v>43964</v>
      </c>
      <c r="E131" s="85" t="s">
        <v>257</v>
      </c>
      <c r="F131" s="87" t="n">
        <v>14.51</v>
      </c>
      <c r="G131" s="94" t="n">
        <f aca="false">F131+J130</f>
        <v>-2635.775</v>
      </c>
      <c r="H131" s="98" t="n">
        <f aca="false">IF(G131&gt;0,ROUND(G131/I131+0.5,0),0)</f>
        <v>0</v>
      </c>
      <c r="I131" s="99" t="n">
        <f aca="false">$C$10</f>
        <v>3103.37</v>
      </c>
      <c r="J131" s="100" t="n">
        <f aca="false">G131-(H131*I131)</f>
        <v>-2635.775</v>
      </c>
    </row>
    <row r="132" s="83" customFormat="true" ht="12.75" hidden="false" customHeight="true" outlineLevel="0" collapsed="false">
      <c r="B132" s="92" t="n">
        <f aca="false">+B131+1</f>
        <v>119</v>
      </c>
      <c r="C132" s="85" t="s">
        <v>256</v>
      </c>
      <c r="D132" s="93" t="n">
        <v>43964</v>
      </c>
      <c r="E132" s="85" t="s">
        <v>257</v>
      </c>
      <c r="F132" s="87" t="n">
        <v>3.41</v>
      </c>
      <c r="G132" s="94" t="n">
        <f aca="false">F132+J131</f>
        <v>-2632.365</v>
      </c>
      <c r="H132" s="98" t="n">
        <f aca="false">IF(G132&gt;0,ROUND(G132/I132+0.5,0),0)</f>
        <v>0</v>
      </c>
      <c r="I132" s="99" t="n">
        <f aca="false">$C$10</f>
        <v>3103.37</v>
      </c>
      <c r="J132" s="100" t="n">
        <f aca="false">G132-(H132*I132)</f>
        <v>-2632.365</v>
      </c>
    </row>
    <row r="133" s="83" customFormat="true" ht="12.75" hidden="false" customHeight="true" outlineLevel="0" collapsed="false">
      <c r="B133" s="92" t="n">
        <f aca="false">+B132+1</f>
        <v>120</v>
      </c>
      <c r="C133" s="85" t="s">
        <v>258</v>
      </c>
      <c r="D133" s="93" t="n">
        <v>43992</v>
      </c>
      <c r="E133" s="85" t="s">
        <v>259</v>
      </c>
      <c r="F133" s="87" t="n">
        <v>3.41</v>
      </c>
      <c r="G133" s="94" t="n">
        <f aca="false">F133+J132</f>
        <v>-2628.955</v>
      </c>
      <c r="H133" s="98" t="n">
        <f aca="false">IF(G133&gt;0,ROUND(G133/I133+0.5,0),0)</f>
        <v>0</v>
      </c>
      <c r="I133" s="99" t="n">
        <f aca="false">$C$10</f>
        <v>3103.37</v>
      </c>
      <c r="J133" s="100" t="n">
        <f aca="false">G133-(H133*I133)</f>
        <v>-2628.955</v>
      </c>
    </row>
    <row r="134" s="83" customFormat="true" ht="12.75" hidden="false" customHeight="true" outlineLevel="0" collapsed="false">
      <c r="B134" s="92" t="n">
        <f aca="false">+B133+1</f>
        <v>121</v>
      </c>
      <c r="C134" s="85" t="s">
        <v>260</v>
      </c>
      <c r="D134" s="93" t="n">
        <v>43992</v>
      </c>
      <c r="E134" s="85" t="s">
        <v>259</v>
      </c>
      <c r="F134" s="87" t="n">
        <v>45.29</v>
      </c>
      <c r="G134" s="94" t="n">
        <f aca="false">F134+J133</f>
        <v>-2583.665</v>
      </c>
      <c r="H134" s="98" t="n">
        <f aca="false">IF(G134&gt;0,ROUND(G134/I134+0.5,0),0)</f>
        <v>0</v>
      </c>
      <c r="I134" s="99" t="n">
        <f aca="false">$C$10</f>
        <v>3103.37</v>
      </c>
      <c r="J134" s="100" t="n">
        <f aca="false">G134-(H134*I134)</f>
        <v>-2583.665</v>
      </c>
    </row>
    <row r="135" s="83" customFormat="true" ht="12.75" hidden="false" customHeight="true" outlineLevel="0" collapsed="false">
      <c r="B135" s="92" t="n">
        <f aca="false">+B134+1</f>
        <v>122</v>
      </c>
      <c r="C135" s="85" t="s">
        <v>260</v>
      </c>
      <c r="D135" s="93" t="n">
        <v>43992</v>
      </c>
      <c r="E135" s="85" t="s">
        <v>259</v>
      </c>
      <c r="F135" s="87" t="n">
        <v>10.29</v>
      </c>
      <c r="G135" s="94" t="n">
        <f aca="false">F135+J134</f>
        <v>-2573.375</v>
      </c>
      <c r="H135" s="98" t="n">
        <f aca="false">IF(G135&gt;0,ROUND(G135/I135+0.5,0),0)</f>
        <v>0</v>
      </c>
      <c r="I135" s="99" t="n">
        <f aca="false">$C$10</f>
        <v>3103.37</v>
      </c>
      <c r="J135" s="100" t="n">
        <f aca="false">G135-(H135*I135)</f>
        <v>-2573.375</v>
      </c>
    </row>
    <row r="136" s="83" customFormat="true" ht="12.75" hidden="false" customHeight="true" outlineLevel="0" collapsed="false">
      <c r="B136" s="92" t="n">
        <f aca="false">+B135+1</f>
        <v>123</v>
      </c>
      <c r="C136" s="85" t="s">
        <v>261</v>
      </c>
      <c r="D136" s="93" t="n">
        <v>44020</v>
      </c>
      <c r="E136" s="85" t="s">
        <v>262</v>
      </c>
      <c r="F136" s="87" t="n">
        <v>51.95</v>
      </c>
      <c r="G136" s="94" t="n">
        <f aca="false">F136+J135</f>
        <v>-2521.425</v>
      </c>
      <c r="H136" s="98" t="n">
        <f aca="false">IF(G136&gt;0,ROUND(G136/I136+0.5,0),0)</f>
        <v>0</v>
      </c>
      <c r="I136" s="99" t="n">
        <f aca="false">$C$10</f>
        <v>3103.37</v>
      </c>
      <c r="J136" s="100" t="n">
        <f aca="false">G136-(H136*I136)</f>
        <v>-2521.425</v>
      </c>
    </row>
    <row r="137" s="83" customFormat="true" ht="12.75" hidden="false" customHeight="true" outlineLevel="0" collapsed="false">
      <c r="B137" s="92" t="n">
        <f aca="false">+B136+1</f>
        <v>124</v>
      </c>
      <c r="C137" s="85" t="s">
        <v>263</v>
      </c>
      <c r="D137" s="93" t="n">
        <v>44034</v>
      </c>
      <c r="E137" s="85" t="s">
        <v>264</v>
      </c>
      <c r="F137" s="87" t="n">
        <v>56.26</v>
      </c>
      <c r="G137" s="94" t="n">
        <f aca="false">F137+J136</f>
        <v>-2465.165</v>
      </c>
      <c r="H137" s="98" t="n">
        <f aca="false">IF(G137&gt;0,ROUND(G137/I137+0.5,0),0)</f>
        <v>0</v>
      </c>
      <c r="I137" s="99" t="n">
        <f aca="false">$C$10</f>
        <v>3103.37</v>
      </c>
      <c r="J137" s="100" t="n">
        <f aca="false">G137-(H137*I137)</f>
        <v>-2465.165</v>
      </c>
    </row>
    <row r="138" s="83" customFormat="true" ht="12.75" hidden="false" customHeight="true" outlineLevel="0" collapsed="false">
      <c r="B138" s="92" t="n">
        <f aca="false">+B137+1</f>
        <v>125</v>
      </c>
      <c r="C138" s="85" t="s">
        <v>263</v>
      </c>
      <c r="D138" s="93" t="n">
        <v>44034</v>
      </c>
      <c r="E138" s="85" t="s">
        <v>264</v>
      </c>
      <c r="F138" s="87" t="n">
        <v>24.17</v>
      </c>
      <c r="G138" s="94" t="n">
        <f aca="false">F138+J137</f>
        <v>-2440.995</v>
      </c>
      <c r="H138" s="98" t="n">
        <f aca="false">IF(G138&gt;0,ROUND(G138/I138+0.5,0),0)</f>
        <v>0</v>
      </c>
      <c r="I138" s="99" t="n">
        <f aca="false">$C$10</f>
        <v>3103.37</v>
      </c>
      <c r="J138" s="100" t="n">
        <f aca="false">G138-(H138*I138)</f>
        <v>-2440.995</v>
      </c>
    </row>
    <row r="139" s="83" customFormat="true" ht="12.75" hidden="false" customHeight="true" outlineLevel="0" collapsed="false">
      <c r="B139" s="92" t="n">
        <f aca="false">+B138+1</f>
        <v>126</v>
      </c>
      <c r="C139" s="85" t="s">
        <v>263</v>
      </c>
      <c r="D139" s="93" t="n">
        <v>44034</v>
      </c>
      <c r="E139" s="85" t="s">
        <v>264</v>
      </c>
      <c r="F139" s="87" t="n">
        <v>6.82</v>
      </c>
      <c r="G139" s="94" t="n">
        <f aca="false">F139+J138</f>
        <v>-2434.175</v>
      </c>
      <c r="H139" s="98" t="n">
        <f aca="false">IF(G139&gt;0,ROUND(G139/I139+0.5,0),0)</f>
        <v>0</v>
      </c>
      <c r="I139" s="99" t="n">
        <f aca="false">$C$10</f>
        <v>3103.37</v>
      </c>
      <c r="J139" s="100" t="n">
        <f aca="false">G139-(H139*I139)</f>
        <v>-2434.175</v>
      </c>
    </row>
    <row r="140" s="83" customFormat="true" ht="12.75" hidden="false" customHeight="true" outlineLevel="0" collapsed="false">
      <c r="B140" s="92" t="n">
        <f aca="false">+B139+1</f>
        <v>127</v>
      </c>
      <c r="C140" s="85"/>
      <c r="D140" s="86"/>
      <c r="E140" s="85"/>
      <c r="F140" s="87"/>
      <c r="G140" s="94" t="n">
        <f aca="false">F140+J139</f>
        <v>-2434.175</v>
      </c>
      <c r="H140" s="98" t="n">
        <f aca="false">IF(G140&gt;0,ROUND(G140/I140+0.5,0),0)</f>
        <v>0</v>
      </c>
      <c r="I140" s="99" t="n">
        <f aca="false">$C$10</f>
        <v>3103.37</v>
      </c>
      <c r="J140" s="100" t="n">
        <f aca="false">G140-(H140*I140)</f>
        <v>-2434.175</v>
      </c>
    </row>
    <row r="141" s="83" customFormat="true" ht="12.75" hidden="false" customHeight="true" outlineLevel="0" collapsed="false">
      <c r="B141" s="92" t="n">
        <f aca="false">+B140+1</f>
        <v>128</v>
      </c>
      <c r="C141" s="85" t="s">
        <v>265</v>
      </c>
      <c r="D141" s="93" t="n">
        <v>43833</v>
      </c>
      <c r="E141" s="85" t="s">
        <v>266</v>
      </c>
      <c r="F141" s="87" t="n">
        <v>13.97</v>
      </c>
      <c r="G141" s="94" t="n">
        <f aca="false">F141+J140</f>
        <v>-2420.205</v>
      </c>
      <c r="H141" s="98" t="n">
        <f aca="false">IF(G141&gt;0,ROUND(G141/I141+0.5,0),0)</f>
        <v>0</v>
      </c>
      <c r="I141" s="99" t="n">
        <f aca="false">$C$10</f>
        <v>3103.37</v>
      </c>
      <c r="J141" s="100" t="n">
        <f aca="false">G141-(H141*I141)</f>
        <v>-2420.205</v>
      </c>
    </row>
    <row r="142" s="83" customFormat="true" ht="12.75" hidden="false" customHeight="true" outlineLevel="0" collapsed="false">
      <c r="B142" s="92" t="n">
        <f aca="false">+B141+1</f>
        <v>129</v>
      </c>
      <c r="C142" s="85" t="s">
        <v>267</v>
      </c>
      <c r="D142" s="93" t="n">
        <v>43833</v>
      </c>
      <c r="E142" s="85" t="s">
        <v>268</v>
      </c>
      <c r="F142" s="87" t="n">
        <v>30.37</v>
      </c>
      <c r="G142" s="94" t="n">
        <f aca="false">F142+J141</f>
        <v>-2389.835</v>
      </c>
      <c r="H142" s="98" t="n">
        <f aca="false">IF(G142&gt;0,ROUND(G142/I142+0.5,0),0)</f>
        <v>0</v>
      </c>
      <c r="I142" s="99" t="n">
        <f aca="false">$C$10</f>
        <v>3103.37</v>
      </c>
      <c r="J142" s="100" t="n">
        <f aca="false">G142-(H142*I142)</f>
        <v>-2389.835</v>
      </c>
    </row>
    <row r="143" s="83" customFormat="true" ht="12.75" hidden="false" customHeight="true" outlineLevel="0" collapsed="false">
      <c r="B143" s="92" t="n">
        <f aca="false">+B142+1</f>
        <v>130</v>
      </c>
      <c r="C143" s="85" t="s">
        <v>269</v>
      </c>
      <c r="D143" s="93" t="n">
        <v>43864</v>
      </c>
      <c r="E143" s="85" t="s">
        <v>270</v>
      </c>
      <c r="F143" s="87" t="n">
        <v>14.98</v>
      </c>
      <c r="G143" s="94" t="n">
        <f aca="false">F143+J142</f>
        <v>-2374.855</v>
      </c>
      <c r="H143" s="98" t="n">
        <f aca="false">IF(G143&gt;0,ROUND(G143/I143+0.5,0),0)</f>
        <v>0</v>
      </c>
      <c r="I143" s="99" t="n">
        <f aca="false">$C$10</f>
        <v>3103.37</v>
      </c>
      <c r="J143" s="100" t="n">
        <f aca="false">G143-(H143*I143)</f>
        <v>-2374.855</v>
      </c>
    </row>
    <row r="144" s="83" customFormat="true" ht="12.75" hidden="false" customHeight="true" outlineLevel="0" collapsed="false">
      <c r="B144" s="92" t="n">
        <f aca="false">+B143+1</f>
        <v>131</v>
      </c>
      <c r="C144" s="85" t="s">
        <v>271</v>
      </c>
      <c r="D144" s="93" t="n">
        <v>43864</v>
      </c>
      <c r="E144" s="85" t="s">
        <v>272</v>
      </c>
      <c r="F144" s="87" t="n">
        <v>19.39</v>
      </c>
      <c r="G144" s="94" t="n">
        <f aca="false">F144+J143</f>
        <v>-2355.465</v>
      </c>
      <c r="H144" s="98" t="n">
        <f aca="false">IF(G144&gt;0,ROUND(G144/I144+0.5,0),0)</f>
        <v>0</v>
      </c>
      <c r="I144" s="99" t="n">
        <f aca="false">$C$10</f>
        <v>3103.37</v>
      </c>
      <c r="J144" s="100" t="n">
        <f aca="false">G144-(H144*I144)</f>
        <v>-2355.465</v>
      </c>
    </row>
    <row r="145" s="83" customFormat="true" ht="12.75" hidden="false" customHeight="true" outlineLevel="0" collapsed="false">
      <c r="B145" s="92" t="n">
        <f aca="false">+B144+1</f>
        <v>132</v>
      </c>
      <c r="C145" s="85" t="s">
        <v>273</v>
      </c>
      <c r="D145" s="93" t="n">
        <v>43864</v>
      </c>
      <c r="E145" s="85" t="s">
        <v>274</v>
      </c>
      <c r="F145" s="87" t="n">
        <v>30.29</v>
      </c>
      <c r="G145" s="94" t="n">
        <f aca="false">F145+J144</f>
        <v>-2325.175</v>
      </c>
      <c r="H145" s="98" t="n">
        <f aca="false">IF(G145&gt;0,ROUND(G145/I145+0.5,0),0)</f>
        <v>0</v>
      </c>
      <c r="I145" s="99" t="n">
        <f aca="false">$C$10</f>
        <v>3103.37</v>
      </c>
      <c r="J145" s="100" t="n">
        <f aca="false">G145-(H145*I145)</f>
        <v>-2325.175</v>
      </c>
    </row>
    <row r="146" s="83" customFormat="true" ht="12.75" hidden="false" customHeight="true" outlineLevel="0" collapsed="false">
      <c r="B146" s="92" t="n">
        <f aca="false">+B145+1</f>
        <v>133</v>
      </c>
      <c r="C146" s="85" t="s">
        <v>275</v>
      </c>
      <c r="D146" s="93" t="n">
        <v>43893</v>
      </c>
      <c r="E146" s="85" t="s">
        <v>276</v>
      </c>
      <c r="F146" s="87" t="n">
        <v>13.97</v>
      </c>
      <c r="G146" s="94" t="n">
        <f aca="false">F146+J145</f>
        <v>-2311.205</v>
      </c>
      <c r="H146" s="98" t="n">
        <f aca="false">IF(G146&gt;0,ROUND(G146/I146+0.5,0),0)</f>
        <v>0</v>
      </c>
      <c r="I146" s="99" t="n">
        <f aca="false">$C$10</f>
        <v>3103.37</v>
      </c>
      <c r="J146" s="100" t="n">
        <f aca="false">G146-(H146*I146)</f>
        <v>-2311.205</v>
      </c>
    </row>
    <row r="147" s="83" customFormat="true" ht="12.75" hidden="false" customHeight="true" outlineLevel="0" collapsed="false">
      <c r="B147" s="92" t="n">
        <f aca="false">+B146+1</f>
        <v>134</v>
      </c>
      <c r="C147" s="85" t="s">
        <v>277</v>
      </c>
      <c r="D147" s="93" t="n">
        <v>43893</v>
      </c>
      <c r="E147" s="85" t="s">
        <v>278</v>
      </c>
      <c r="F147" s="87" t="n">
        <v>25.39</v>
      </c>
      <c r="G147" s="94" t="n">
        <f aca="false">F147+J146</f>
        <v>-2285.815</v>
      </c>
      <c r="H147" s="98" t="n">
        <f aca="false">IF(G147&gt;0,ROUND(G147/I147+0.5,0),0)</f>
        <v>0</v>
      </c>
      <c r="I147" s="99" t="n">
        <f aca="false">$C$10</f>
        <v>3103.37</v>
      </c>
      <c r="J147" s="100" t="n">
        <f aca="false">G147-(H147*I147)</f>
        <v>-2285.815</v>
      </c>
    </row>
    <row r="148" s="83" customFormat="true" ht="12.75" hidden="false" customHeight="true" outlineLevel="0" collapsed="false">
      <c r="B148" s="92" t="n">
        <f aca="false">+B147+1</f>
        <v>135</v>
      </c>
      <c r="C148" s="85" t="s">
        <v>279</v>
      </c>
      <c r="D148" s="93" t="n">
        <v>43893</v>
      </c>
      <c r="E148" s="85" t="s">
        <v>278</v>
      </c>
      <c r="F148" s="87" t="n">
        <v>16.4</v>
      </c>
      <c r="G148" s="94" t="n">
        <f aca="false">F148+J147</f>
        <v>-2269.415</v>
      </c>
      <c r="H148" s="98" t="n">
        <f aca="false">IF(G148&gt;0,ROUND(G148/I148+0.5,0),0)</f>
        <v>0</v>
      </c>
      <c r="I148" s="99" t="n">
        <f aca="false">$C$10</f>
        <v>3103.37</v>
      </c>
      <c r="J148" s="100" t="n">
        <f aca="false">G148-(H148*I148)</f>
        <v>-2269.415</v>
      </c>
    </row>
    <row r="149" s="83" customFormat="true" ht="12.75" hidden="false" customHeight="true" outlineLevel="0" collapsed="false">
      <c r="B149" s="92" t="n">
        <f aca="false">+B148+1</f>
        <v>136</v>
      </c>
      <c r="C149" s="85" t="s">
        <v>280</v>
      </c>
      <c r="D149" s="93" t="n">
        <v>43924</v>
      </c>
      <c r="E149" s="85" t="s">
        <v>281</v>
      </c>
      <c r="F149" s="87" t="n">
        <v>15.81</v>
      </c>
      <c r="G149" s="94" t="n">
        <f aca="false">F149+J148</f>
        <v>-2253.605</v>
      </c>
      <c r="H149" s="98" t="n">
        <f aca="false">IF(G149&gt;0,ROUND(G149/I149+0.5,0),0)</f>
        <v>0</v>
      </c>
      <c r="I149" s="99" t="n">
        <f aca="false">$C$10</f>
        <v>3103.37</v>
      </c>
      <c r="J149" s="100" t="n">
        <f aca="false">G149-(H149*I149)</f>
        <v>-2253.605</v>
      </c>
    </row>
    <row r="150" s="83" customFormat="true" ht="12.75" hidden="false" customHeight="true" outlineLevel="0" collapsed="false">
      <c r="B150" s="92" t="n">
        <f aca="false">+B149+1</f>
        <v>137</v>
      </c>
      <c r="C150" s="85" t="s">
        <v>282</v>
      </c>
      <c r="D150" s="93" t="n">
        <v>43924</v>
      </c>
      <c r="E150" s="85" t="s">
        <v>283</v>
      </c>
      <c r="F150" s="87" t="n">
        <v>19.75</v>
      </c>
      <c r="G150" s="94" t="n">
        <f aca="false">F150+J149</f>
        <v>-2233.855</v>
      </c>
      <c r="H150" s="98" t="n">
        <f aca="false">IF(G150&gt;0,ROUND(G150/I150+0.5,0),0)</f>
        <v>0</v>
      </c>
      <c r="I150" s="99" t="n">
        <f aca="false">$C$10</f>
        <v>3103.37</v>
      </c>
      <c r="J150" s="100" t="n">
        <f aca="false">G150-(H150*I150)</f>
        <v>-2233.855</v>
      </c>
    </row>
    <row r="151" s="83" customFormat="true" ht="12.75" hidden="false" customHeight="true" outlineLevel="0" collapsed="false">
      <c r="B151" s="92" t="n">
        <f aca="false">+B150+1</f>
        <v>138</v>
      </c>
      <c r="C151" s="85" t="s">
        <v>284</v>
      </c>
      <c r="D151" s="93" t="n">
        <v>43924</v>
      </c>
      <c r="E151" s="85" t="s">
        <v>285</v>
      </c>
      <c r="F151" s="87" t="n">
        <v>13.83</v>
      </c>
      <c r="G151" s="94" t="n">
        <f aca="false">F151+J150</f>
        <v>-2220.025</v>
      </c>
      <c r="H151" s="98" t="n">
        <f aca="false">IF(G151&gt;0,ROUND(G151/I151+0.5,0),0)</f>
        <v>0</v>
      </c>
      <c r="I151" s="99" t="n">
        <f aca="false">$C$10</f>
        <v>3103.37</v>
      </c>
      <c r="J151" s="100" t="n">
        <f aca="false">G151-(H151*I151)</f>
        <v>-2220.025</v>
      </c>
    </row>
    <row r="152" s="83" customFormat="true" ht="12.75" hidden="false" customHeight="true" outlineLevel="0" collapsed="false">
      <c r="B152" s="92" t="n">
        <f aca="false">+B151+1</f>
        <v>139</v>
      </c>
      <c r="C152" s="85" t="s">
        <v>286</v>
      </c>
      <c r="D152" s="93" t="n">
        <v>43954</v>
      </c>
      <c r="E152" s="85" t="s">
        <v>287</v>
      </c>
      <c r="F152" s="87" t="n">
        <v>13.97</v>
      </c>
      <c r="G152" s="94" t="n">
        <f aca="false">F152+J151</f>
        <v>-2206.055</v>
      </c>
      <c r="H152" s="98" t="n">
        <f aca="false">IF(G152&gt;0,ROUND(G152/I152+0.5,0),0)</f>
        <v>0</v>
      </c>
      <c r="I152" s="99" t="n">
        <f aca="false">$C$10</f>
        <v>3103.37</v>
      </c>
      <c r="J152" s="100" t="n">
        <f aca="false">G152-(H152*I152)</f>
        <v>-2206.055</v>
      </c>
    </row>
    <row r="153" s="83" customFormat="true" ht="12.75" hidden="false" customHeight="true" outlineLevel="0" collapsed="false">
      <c r="B153" s="92" t="n">
        <f aca="false">+B152+1</f>
        <v>140</v>
      </c>
      <c r="C153" s="85" t="s">
        <v>288</v>
      </c>
      <c r="D153" s="93" t="n">
        <v>43954</v>
      </c>
      <c r="E153" s="85" t="s">
        <v>289</v>
      </c>
      <c r="F153" s="87" t="n">
        <v>13.8</v>
      </c>
      <c r="G153" s="94" t="n">
        <f aca="false">F153+J152</f>
        <v>-2192.255</v>
      </c>
      <c r="H153" s="98" t="n">
        <f aca="false">IF(G153&gt;0,ROUND(G153/I153+0.5,0),0)</f>
        <v>0</v>
      </c>
      <c r="I153" s="99" t="n">
        <f aca="false">$C$10</f>
        <v>3103.37</v>
      </c>
      <c r="J153" s="100" t="n">
        <f aca="false">G153-(H153*I153)</f>
        <v>-2192.255</v>
      </c>
    </row>
    <row r="154" s="83" customFormat="true" ht="12.75" hidden="false" customHeight="true" outlineLevel="0" collapsed="false">
      <c r="B154" s="92" t="n">
        <f aca="false">+B153+1</f>
        <v>141</v>
      </c>
      <c r="C154" s="85" t="s">
        <v>290</v>
      </c>
      <c r="D154" s="93" t="n">
        <v>43954</v>
      </c>
      <c r="E154" s="85" t="s">
        <v>291</v>
      </c>
      <c r="F154" s="87" t="n">
        <v>13.8</v>
      </c>
      <c r="G154" s="94" t="n">
        <f aca="false">F154+J153</f>
        <v>-2178.455</v>
      </c>
      <c r="H154" s="98" t="n">
        <f aca="false">IF(G154&gt;0,ROUND(G154/I154+0.5,0),0)</f>
        <v>0</v>
      </c>
      <c r="I154" s="99" t="n">
        <f aca="false">$C$10</f>
        <v>3103.37</v>
      </c>
      <c r="J154" s="100" t="n">
        <f aca="false">G154-(H154*I154)</f>
        <v>-2178.455</v>
      </c>
    </row>
    <row r="155" s="83" customFormat="true" ht="12.75" hidden="false" customHeight="true" outlineLevel="0" collapsed="false">
      <c r="B155" s="92" t="n">
        <f aca="false">+B154+1</f>
        <v>142</v>
      </c>
      <c r="C155" s="85" t="s">
        <v>292</v>
      </c>
      <c r="D155" s="93" t="n">
        <v>43985</v>
      </c>
      <c r="E155" s="85" t="s">
        <v>293</v>
      </c>
      <c r="F155" s="87" t="n">
        <v>13.8</v>
      </c>
      <c r="G155" s="94" t="n">
        <f aca="false">F155+J154</f>
        <v>-2164.655</v>
      </c>
      <c r="H155" s="98" t="n">
        <f aca="false">IF(G155&gt;0,ROUND(G155/I155+0.5,0),0)</f>
        <v>0</v>
      </c>
      <c r="I155" s="99" t="n">
        <f aca="false">$C$10</f>
        <v>3103.37</v>
      </c>
      <c r="J155" s="100" t="n">
        <f aca="false">G155-(H155*I155)</f>
        <v>-2164.655</v>
      </c>
    </row>
    <row r="156" s="83" customFormat="true" ht="12.75" hidden="false" customHeight="true" outlineLevel="0" collapsed="false">
      <c r="B156" s="92" t="n">
        <f aca="false">+B155+1</f>
        <v>143</v>
      </c>
      <c r="C156" s="85" t="s">
        <v>294</v>
      </c>
      <c r="D156" s="93" t="n">
        <v>43985</v>
      </c>
      <c r="E156" s="85" t="s">
        <v>295</v>
      </c>
      <c r="F156" s="87" t="n">
        <v>13.97</v>
      </c>
      <c r="G156" s="94" t="n">
        <f aca="false">F156+J155</f>
        <v>-2150.685</v>
      </c>
      <c r="H156" s="98" t="n">
        <f aca="false">IF(G156&gt;0,ROUND(G156/I156+0.5,0),0)</f>
        <v>0</v>
      </c>
      <c r="I156" s="99" t="n">
        <f aca="false">$C$10</f>
        <v>3103.37</v>
      </c>
      <c r="J156" s="100" t="n">
        <f aca="false">G156-(H156*I156)</f>
        <v>-2150.685</v>
      </c>
    </row>
    <row r="157" s="83" customFormat="true" ht="12.75" hidden="false" customHeight="true" outlineLevel="0" collapsed="false">
      <c r="B157" s="92" t="n">
        <f aca="false">+B156+1</f>
        <v>144</v>
      </c>
      <c r="C157" s="85" t="s">
        <v>296</v>
      </c>
      <c r="D157" s="93" t="n">
        <v>43985</v>
      </c>
      <c r="E157" s="85" t="s">
        <v>297</v>
      </c>
      <c r="F157" s="87" t="n">
        <v>13.85</v>
      </c>
      <c r="G157" s="94" t="n">
        <f aca="false">F157+J156</f>
        <v>-2136.835</v>
      </c>
      <c r="H157" s="98" t="n">
        <f aca="false">IF(G157&gt;0,ROUND(G157/I157+0.5,0),0)</f>
        <v>0</v>
      </c>
      <c r="I157" s="99" t="n">
        <f aca="false">$C$10</f>
        <v>3103.37</v>
      </c>
      <c r="J157" s="100" t="n">
        <f aca="false">G157-(H157*I157)</f>
        <v>-2136.835</v>
      </c>
    </row>
    <row r="158" s="83" customFormat="true" ht="12.75" hidden="false" customHeight="true" outlineLevel="0" collapsed="false">
      <c r="B158" s="92" t="n">
        <f aca="false">+B157+1</f>
        <v>145</v>
      </c>
      <c r="C158" s="85" t="s">
        <v>298</v>
      </c>
      <c r="D158" s="93" t="n">
        <v>44015</v>
      </c>
      <c r="E158" s="85" t="s">
        <v>299</v>
      </c>
      <c r="F158" s="87" t="n">
        <v>13.86</v>
      </c>
      <c r="G158" s="94" t="n">
        <f aca="false">F158+J157</f>
        <v>-2122.975</v>
      </c>
      <c r="H158" s="98" t="n">
        <f aca="false">IF(G158&gt;0,ROUND(G158/I158+0.5,0),0)</f>
        <v>0</v>
      </c>
      <c r="I158" s="99" t="n">
        <f aca="false">$C$10</f>
        <v>3103.37</v>
      </c>
      <c r="J158" s="100" t="n">
        <f aca="false">G158-(H158*I158)</f>
        <v>-2122.975</v>
      </c>
    </row>
    <row r="159" s="83" customFormat="true" ht="12.75" hidden="false" customHeight="true" outlineLevel="0" collapsed="false">
      <c r="B159" s="92" t="n">
        <f aca="false">+B158+1</f>
        <v>146</v>
      </c>
      <c r="C159" s="85" t="s">
        <v>300</v>
      </c>
      <c r="D159" s="93" t="n">
        <v>44015</v>
      </c>
      <c r="E159" s="85" t="s">
        <v>301</v>
      </c>
      <c r="F159" s="87" t="n">
        <v>14.06</v>
      </c>
      <c r="G159" s="94" t="n">
        <f aca="false">F159+J158</f>
        <v>-2108.915</v>
      </c>
      <c r="H159" s="98" t="n">
        <f aca="false">IF(G159&gt;0,ROUND(G159/I159+0.5,0),0)</f>
        <v>0</v>
      </c>
      <c r="I159" s="99" t="n">
        <f aca="false">$C$10</f>
        <v>3103.37</v>
      </c>
      <c r="J159" s="100" t="n">
        <f aca="false">G159-(H159*I159)</f>
        <v>-2108.915</v>
      </c>
    </row>
    <row r="160" s="83" customFormat="true" ht="12.75" hidden="false" customHeight="true" outlineLevel="0" collapsed="false">
      <c r="B160" s="92" t="n">
        <f aca="false">+B159+1</f>
        <v>147</v>
      </c>
      <c r="C160" s="85" t="s">
        <v>302</v>
      </c>
      <c r="D160" s="93" t="n">
        <v>44015</v>
      </c>
      <c r="E160" s="85" t="s">
        <v>303</v>
      </c>
      <c r="F160" s="87" t="n">
        <v>14.48</v>
      </c>
      <c r="G160" s="94" t="n">
        <f aca="false">F160+J159</f>
        <v>-2094.435</v>
      </c>
      <c r="H160" s="98" t="n">
        <f aca="false">IF(G160&gt;0,ROUND(G160/I160+0.5,0),0)</f>
        <v>0</v>
      </c>
      <c r="I160" s="99" t="n">
        <f aca="false">$C$10</f>
        <v>3103.37</v>
      </c>
      <c r="J160" s="100" t="n">
        <f aca="false">G160-(H160*I160)</f>
        <v>-2094.435</v>
      </c>
    </row>
    <row r="161" s="83" customFormat="true" ht="12.75" hidden="false" customHeight="true" outlineLevel="0" collapsed="false">
      <c r="B161" s="92" t="n">
        <f aca="false">+B160+1</f>
        <v>148</v>
      </c>
      <c r="C161" s="85" t="s">
        <v>304</v>
      </c>
      <c r="D161" s="93" t="n">
        <v>44046</v>
      </c>
      <c r="E161" s="85" t="s">
        <v>305</v>
      </c>
      <c r="F161" s="87" t="n">
        <v>14.08</v>
      </c>
      <c r="G161" s="94" t="n">
        <f aca="false">F161+J160</f>
        <v>-2080.355</v>
      </c>
      <c r="H161" s="98" t="n">
        <f aca="false">IF(G161&gt;0,ROUND(G161/I161+0.5,0),0)</f>
        <v>0</v>
      </c>
      <c r="I161" s="99" t="n">
        <f aca="false">$C$10</f>
        <v>3103.37</v>
      </c>
      <c r="J161" s="100" t="n">
        <f aca="false">G161-(H161*I161)</f>
        <v>-2080.355</v>
      </c>
    </row>
    <row r="162" s="83" customFormat="true" ht="12.75" hidden="false" customHeight="true" outlineLevel="0" collapsed="false">
      <c r="B162" s="92" t="n">
        <f aca="false">+B161+1</f>
        <v>149</v>
      </c>
      <c r="C162" s="85" t="s">
        <v>306</v>
      </c>
      <c r="D162" s="93" t="n">
        <v>44046</v>
      </c>
      <c r="E162" s="85" t="s">
        <v>307</v>
      </c>
      <c r="F162" s="87" t="n">
        <v>13.8</v>
      </c>
      <c r="G162" s="94" t="n">
        <f aca="false">F162+J161</f>
        <v>-2066.555</v>
      </c>
      <c r="H162" s="98" t="n">
        <f aca="false">IF(G162&gt;0,ROUND(G162/I162+0.5,0),0)</f>
        <v>0</v>
      </c>
      <c r="I162" s="99" t="n">
        <f aca="false">$C$10</f>
        <v>3103.37</v>
      </c>
      <c r="J162" s="100" t="n">
        <f aca="false">G162-(H162*I162)</f>
        <v>-2066.555</v>
      </c>
    </row>
    <row r="163" s="83" customFormat="true" ht="12.75" hidden="false" customHeight="true" outlineLevel="0" collapsed="false">
      <c r="B163" s="92" t="n">
        <f aca="false">+B162+1</f>
        <v>150</v>
      </c>
      <c r="C163" s="85" t="s">
        <v>308</v>
      </c>
      <c r="D163" s="93" t="n">
        <v>44046</v>
      </c>
      <c r="E163" s="85" t="s">
        <v>309</v>
      </c>
      <c r="F163" s="87" t="n">
        <v>14.72</v>
      </c>
      <c r="G163" s="94" t="n">
        <f aca="false">F163+J162</f>
        <v>-2051.835</v>
      </c>
      <c r="H163" s="98" t="n">
        <f aca="false">IF(G163&gt;0,ROUND(G163/I163+0.5,0),0)</f>
        <v>0</v>
      </c>
      <c r="I163" s="99" t="n">
        <f aca="false">$C$10</f>
        <v>3103.37</v>
      </c>
      <c r="J163" s="100" t="n">
        <f aca="false">G163-(H163*I163)</f>
        <v>-2051.835</v>
      </c>
    </row>
    <row r="164" s="83" customFormat="true" ht="12.75" hidden="false" customHeight="true" outlineLevel="0" collapsed="false">
      <c r="B164" s="92" t="n">
        <f aca="false">+B163+1</f>
        <v>151</v>
      </c>
      <c r="C164" s="85"/>
      <c r="D164" s="86"/>
      <c r="E164" s="85"/>
      <c r="F164" s="87"/>
      <c r="G164" s="94" t="n">
        <f aca="false">F164+J163</f>
        <v>-2051.835</v>
      </c>
      <c r="H164" s="98" t="n">
        <f aca="false">IF(G164&gt;0,ROUND(G164/I164+0.5,0),0)</f>
        <v>0</v>
      </c>
      <c r="I164" s="99" t="n">
        <f aca="false">$C$10</f>
        <v>3103.37</v>
      </c>
      <c r="J164" s="100" t="n">
        <f aca="false">G164-(H164*I164)</f>
        <v>-2051.835</v>
      </c>
    </row>
    <row r="165" s="83" customFormat="true" ht="12.75" hidden="false" customHeight="true" outlineLevel="0" collapsed="false">
      <c r="B165" s="92" t="n">
        <f aca="false">+B164+1</f>
        <v>152</v>
      </c>
      <c r="C165" s="85" t="s">
        <v>310</v>
      </c>
      <c r="D165" s="93" t="n">
        <v>43833</v>
      </c>
      <c r="E165" s="85" t="s">
        <v>311</v>
      </c>
      <c r="F165" s="87" t="n">
        <v>17.53</v>
      </c>
      <c r="G165" s="94" t="n">
        <f aca="false">F165+J164</f>
        <v>-2034.305</v>
      </c>
      <c r="H165" s="98" t="n">
        <f aca="false">IF(G165&gt;0,ROUND(G165/I165+0.5,0),0)</f>
        <v>0</v>
      </c>
      <c r="I165" s="99" t="n">
        <f aca="false">$C$10</f>
        <v>3103.37</v>
      </c>
      <c r="J165" s="100" t="n">
        <f aca="false">G165-(H165*I165)</f>
        <v>-2034.305</v>
      </c>
    </row>
    <row r="166" s="83" customFormat="true" ht="12.75" hidden="false" customHeight="true" outlineLevel="0" collapsed="false">
      <c r="B166" s="92" t="n">
        <f aca="false">+B165+1</f>
        <v>153</v>
      </c>
      <c r="C166" s="85" t="s">
        <v>312</v>
      </c>
      <c r="D166" s="93" t="n">
        <v>43838</v>
      </c>
      <c r="E166" s="85" t="s">
        <v>313</v>
      </c>
      <c r="F166" s="87" t="n">
        <v>379.5</v>
      </c>
      <c r="G166" s="94" t="n">
        <f aca="false">F166+J165</f>
        <v>-1654.805</v>
      </c>
      <c r="H166" s="98" t="n">
        <f aca="false">IF(G166&gt;0,ROUND(G166/I166+0.5,0),0)</f>
        <v>0</v>
      </c>
      <c r="I166" s="99" t="n">
        <f aca="false">$C$10</f>
        <v>3103.37</v>
      </c>
      <c r="J166" s="100" t="n">
        <f aca="false">G166-(H166*I166)</f>
        <v>-1654.805</v>
      </c>
    </row>
    <row r="167" s="83" customFormat="true" ht="12.75" hidden="false" customHeight="true" outlineLevel="0" collapsed="false">
      <c r="B167" s="92" t="n">
        <f aca="false">+B166+1</f>
        <v>154</v>
      </c>
      <c r="C167" s="85" t="s">
        <v>314</v>
      </c>
      <c r="D167" s="93" t="n">
        <v>43869</v>
      </c>
      <c r="E167" s="85" t="s">
        <v>315</v>
      </c>
      <c r="F167" s="87" t="n">
        <v>379.5</v>
      </c>
      <c r="G167" s="94" t="n">
        <f aca="false">F167+J166</f>
        <v>-1275.305</v>
      </c>
      <c r="H167" s="98" t="n">
        <f aca="false">IF(G167&gt;0,ROUND(G167/I167+0.5,0),0)</f>
        <v>0</v>
      </c>
      <c r="I167" s="99" t="n">
        <f aca="false">$C$10</f>
        <v>3103.37</v>
      </c>
      <c r="J167" s="100" t="n">
        <f aca="false">G167-(H167*I167)</f>
        <v>-1275.305</v>
      </c>
    </row>
    <row r="168" s="83" customFormat="true" ht="12.75" hidden="false" customHeight="true" outlineLevel="0" collapsed="false">
      <c r="B168" s="92" t="n">
        <f aca="false">+B167+1</f>
        <v>155</v>
      </c>
      <c r="C168" s="85" t="s">
        <v>316</v>
      </c>
      <c r="D168" s="93" t="n">
        <v>43898</v>
      </c>
      <c r="E168" s="85" t="s">
        <v>317</v>
      </c>
      <c r="F168" s="87" t="n">
        <v>379.5</v>
      </c>
      <c r="G168" s="94" t="n">
        <f aca="false">F168+J167</f>
        <v>-895.805000000001</v>
      </c>
      <c r="H168" s="98" t="n">
        <f aca="false">IF(G168&gt;0,ROUND(G168/I168+0.5,0),0)</f>
        <v>0</v>
      </c>
      <c r="I168" s="99" t="n">
        <f aca="false">$C$10</f>
        <v>3103.37</v>
      </c>
      <c r="J168" s="100" t="n">
        <f aca="false">G168-(H168*I168)</f>
        <v>-895.805000000001</v>
      </c>
    </row>
    <row r="169" s="83" customFormat="true" ht="12.75" hidden="false" customHeight="true" outlineLevel="0" collapsed="false">
      <c r="B169" s="92" t="n">
        <f aca="false">+B168+1</f>
        <v>156</v>
      </c>
      <c r="C169" s="85" t="s">
        <v>318</v>
      </c>
      <c r="D169" s="93" t="n">
        <v>43929</v>
      </c>
      <c r="E169" s="85" t="s">
        <v>319</v>
      </c>
      <c r="F169" s="87" t="n">
        <v>379.5</v>
      </c>
      <c r="G169" s="94" t="n">
        <f aca="false">F169+J168</f>
        <v>-516.305000000001</v>
      </c>
      <c r="H169" s="98" t="n">
        <f aca="false">IF(G169&gt;0,ROUND(G169/I169+0.5,0),0)</f>
        <v>0</v>
      </c>
      <c r="I169" s="99" t="n">
        <f aca="false">$C$10</f>
        <v>3103.37</v>
      </c>
      <c r="J169" s="100" t="n">
        <f aca="false">G169-(H169*I169)</f>
        <v>-516.305000000001</v>
      </c>
    </row>
    <row r="170" s="83" customFormat="true" ht="12.75" hidden="false" customHeight="true" outlineLevel="0" collapsed="false">
      <c r="B170" s="92" t="n">
        <f aca="false">+B169+1</f>
        <v>157</v>
      </c>
      <c r="C170" s="85" t="s">
        <v>320</v>
      </c>
      <c r="D170" s="93" t="n">
        <v>43959</v>
      </c>
      <c r="E170" s="85" t="s">
        <v>321</v>
      </c>
      <c r="F170" s="87" t="n">
        <v>379.5</v>
      </c>
      <c r="G170" s="94" t="n">
        <f aca="false">F170+J169</f>
        <v>-136.805000000001</v>
      </c>
      <c r="H170" s="98" t="n">
        <f aca="false">IF(G170&gt;0,ROUND(G170/I170+0.5,0),0)</f>
        <v>0</v>
      </c>
      <c r="I170" s="99" t="n">
        <f aca="false">$C$10</f>
        <v>3103.37</v>
      </c>
      <c r="J170" s="100" t="n">
        <f aca="false">G170-(H170*I170)</f>
        <v>-136.805000000001</v>
      </c>
    </row>
    <row r="171" s="83" customFormat="true" ht="12.75" hidden="false" customHeight="true" outlineLevel="0" collapsed="false">
      <c r="B171" s="92" t="n">
        <f aca="false">+B170+1</f>
        <v>158</v>
      </c>
      <c r="C171" s="85" t="s">
        <v>54</v>
      </c>
      <c r="D171" s="93" t="n">
        <v>43990</v>
      </c>
      <c r="E171" s="85" t="s">
        <v>55</v>
      </c>
      <c r="F171" s="87" t="n">
        <v>379.5</v>
      </c>
      <c r="G171" s="94" t="n">
        <f aca="false">F171+J170</f>
        <v>242.694999999999</v>
      </c>
      <c r="H171" s="98" t="n">
        <f aca="false">IF(G171&gt;0,ROUND(G171/I171+0.5,0),0)</f>
        <v>1</v>
      </c>
      <c r="I171" s="99" t="n">
        <f aca="false">$C$10</f>
        <v>3103.37</v>
      </c>
      <c r="J171" s="100" t="n">
        <f aca="false">G171-(H171*I171)</f>
        <v>-2860.675</v>
      </c>
    </row>
    <row r="172" s="83" customFormat="true" ht="12.75" hidden="false" customHeight="true" outlineLevel="0" collapsed="false">
      <c r="B172" s="92" t="n">
        <f aca="false">+B171+1</f>
        <v>159</v>
      </c>
      <c r="C172" s="85" t="s">
        <v>322</v>
      </c>
      <c r="D172" s="93" t="n">
        <v>44001</v>
      </c>
      <c r="E172" s="85" t="s">
        <v>323</v>
      </c>
      <c r="F172" s="87" t="n">
        <v>54.62</v>
      </c>
      <c r="G172" s="94" t="n">
        <f aca="false">F172+J171</f>
        <v>-2806.055</v>
      </c>
      <c r="H172" s="98" t="n">
        <f aca="false">IF(G172&gt;0,ROUND(G172/I172+0.5,0),0)</f>
        <v>0</v>
      </c>
      <c r="I172" s="99" t="n">
        <f aca="false">$C$10</f>
        <v>3103.37</v>
      </c>
      <c r="J172" s="100" t="n">
        <f aca="false">G172-(H172*I172)</f>
        <v>-2806.055</v>
      </c>
    </row>
    <row r="173" s="83" customFormat="true" ht="12.75" hidden="false" customHeight="true" outlineLevel="0" collapsed="false">
      <c r="B173" s="92" t="n">
        <f aca="false">+B172+1</f>
        <v>160</v>
      </c>
      <c r="C173" s="85" t="s">
        <v>324</v>
      </c>
      <c r="D173" s="93" t="n">
        <v>44020</v>
      </c>
      <c r="E173" s="85" t="s">
        <v>325</v>
      </c>
      <c r="F173" s="87" t="n">
        <v>304.75</v>
      </c>
      <c r="G173" s="94" t="n">
        <f aca="false">F173+J172</f>
        <v>-2501.305</v>
      </c>
      <c r="H173" s="98" t="n">
        <f aca="false">IF(G173&gt;0,ROUND(G173/I173+0.5,0),0)</f>
        <v>0</v>
      </c>
      <c r="I173" s="99" t="n">
        <f aca="false">$C$10</f>
        <v>3103.37</v>
      </c>
      <c r="J173" s="100" t="n">
        <f aca="false">G173-(H173*I173)</f>
        <v>-2501.305</v>
      </c>
    </row>
    <row r="174" s="83" customFormat="true" ht="12.75" hidden="false" customHeight="true" outlineLevel="0" collapsed="false">
      <c r="B174" s="92" t="n">
        <f aca="false">+B173+1</f>
        <v>161</v>
      </c>
      <c r="C174" s="85" t="s">
        <v>326</v>
      </c>
      <c r="D174" s="93" t="n">
        <v>44051</v>
      </c>
      <c r="E174" s="85" t="s">
        <v>327</v>
      </c>
      <c r="F174" s="87" t="n">
        <v>293.25</v>
      </c>
      <c r="G174" s="94" t="n">
        <f aca="false">F174+J173</f>
        <v>-2208.055</v>
      </c>
      <c r="H174" s="98" t="n">
        <f aca="false">IF(G174&gt;0,ROUND(G174/I174+0.5,0),0)</f>
        <v>0</v>
      </c>
      <c r="I174" s="99" t="n">
        <f aca="false">$C$10</f>
        <v>3103.37</v>
      </c>
      <c r="J174" s="100" t="n">
        <f aca="false">G174-(H174*I174)</f>
        <v>-2208.055</v>
      </c>
    </row>
    <row r="175" s="83" customFormat="true" ht="12.75" hidden="false" customHeight="true" outlineLevel="0" collapsed="false">
      <c r="B175" s="92" t="n">
        <f aca="false">+B174+1</f>
        <v>162</v>
      </c>
      <c r="C175" s="85"/>
      <c r="D175" s="86"/>
      <c r="E175" s="85"/>
      <c r="F175" s="87"/>
      <c r="G175" s="94" t="n">
        <f aca="false">F175+J174</f>
        <v>-2208.055</v>
      </c>
      <c r="H175" s="98" t="n">
        <f aca="false">IF(G175&gt;0,ROUND(G175/I175+0.5,0),0)</f>
        <v>0</v>
      </c>
      <c r="I175" s="99" t="n">
        <f aca="false">$C$10</f>
        <v>3103.37</v>
      </c>
      <c r="J175" s="100" t="n">
        <f aca="false">G175-(H175*I175)</f>
        <v>-2208.055</v>
      </c>
    </row>
    <row r="176" s="83" customFormat="true" ht="12.75" hidden="false" customHeight="true" outlineLevel="0" collapsed="false">
      <c r="B176" s="92" t="n">
        <f aca="false">+B175+1</f>
        <v>163</v>
      </c>
      <c r="C176" s="85" t="s">
        <v>328</v>
      </c>
      <c r="D176" s="93" t="n">
        <v>43845</v>
      </c>
      <c r="E176" s="85" t="s">
        <v>329</v>
      </c>
      <c r="F176" s="87" t="n">
        <v>4.83</v>
      </c>
      <c r="G176" s="94" t="n">
        <f aca="false">F176+J175</f>
        <v>-2203.225</v>
      </c>
      <c r="H176" s="98" t="n">
        <f aca="false">IF(G176&gt;0,ROUND(G176/I176+0.5,0),0)</f>
        <v>0</v>
      </c>
      <c r="I176" s="99" t="n">
        <f aca="false">$C$10</f>
        <v>3103.37</v>
      </c>
      <c r="J176" s="100" t="n">
        <f aca="false">G176-(H176*I176)</f>
        <v>-2203.225</v>
      </c>
    </row>
    <row r="177" s="83" customFormat="true" ht="12.75" hidden="false" customHeight="true" outlineLevel="0" collapsed="false">
      <c r="B177" s="92" t="n">
        <f aca="false">+B176+1</f>
        <v>164</v>
      </c>
      <c r="C177" s="85" t="s">
        <v>330</v>
      </c>
      <c r="D177" s="93" t="n">
        <v>43853</v>
      </c>
      <c r="E177" s="85" t="s">
        <v>331</v>
      </c>
      <c r="F177" s="87" t="n">
        <v>6.79</v>
      </c>
      <c r="G177" s="94" t="n">
        <f aca="false">F177+J176</f>
        <v>-2196.435</v>
      </c>
      <c r="H177" s="98" t="n">
        <f aca="false">IF(G177&gt;0,ROUND(G177/I177+0.5,0),0)</f>
        <v>0</v>
      </c>
      <c r="I177" s="99" t="n">
        <f aca="false">$C$10</f>
        <v>3103.37</v>
      </c>
      <c r="J177" s="100" t="n">
        <f aca="false">G177-(H177*I177)</f>
        <v>-2196.435</v>
      </c>
    </row>
    <row r="178" s="83" customFormat="true" ht="12.75" hidden="false" customHeight="true" outlineLevel="0" collapsed="false">
      <c r="B178" s="92" t="n">
        <f aca="false">+B177+1</f>
        <v>165</v>
      </c>
      <c r="C178" s="85" t="s">
        <v>332</v>
      </c>
      <c r="D178" s="93" t="n">
        <v>43873</v>
      </c>
      <c r="E178" s="85" t="s">
        <v>331</v>
      </c>
      <c r="F178" s="87" t="n">
        <v>7.94</v>
      </c>
      <c r="G178" s="94" t="n">
        <f aca="false">F178+J177</f>
        <v>-2188.495</v>
      </c>
      <c r="H178" s="98" t="n">
        <f aca="false">IF(G178&gt;0,ROUND(G178/I178+0.5,0),0)</f>
        <v>0</v>
      </c>
      <c r="I178" s="99" t="n">
        <f aca="false">$C$10</f>
        <v>3103.37</v>
      </c>
      <c r="J178" s="100" t="n">
        <f aca="false">G178-(H178*I178)</f>
        <v>-2188.495</v>
      </c>
    </row>
    <row r="179" s="83" customFormat="true" ht="12.75" hidden="false" customHeight="true" outlineLevel="0" collapsed="false">
      <c r="B179" s="92" t="n">
        <f aca="false">+B178+1</f>
        <v>166</v>
      </c>
      <c r="C179" s="85" t="s">
        <v>333</v>
      </c>
      <c r="D179" s="93" t="n">
        <v>43890</v>
      </c>
      <c r="E179" s="85" t="s">
        <v>334</v>
      </c>
      <c r="F179" s="87" t="n">
        <v>3.58</v>
      </c>
      <c r="G179" s="94" t="n">
        <f aca="false">F179+J178</f>
        <v>-2184.915</v>
      </c>
      <c r="H179" s="98" t="n">
        <f aca="false">IF(G179&gt;0,ROUND(G179/I179+0.5,0),0)</f>
        <v>0</v>
      </c>
      <c r="I179" s="99" t="n">
        <f aca="false">$C$10</f>
        <v>3103.37</v>
      </c>
      <c r="J179" s="100" t="n">
        <f aca="false">G179-(H179*I179)</f>
        <v>-2184.915</v>
      </c>
    </row>
    <row r="180" s="83" customFormat="true" ht="12.75" hidden="false" customHeight="true" outlineLevel="0" collapsed="false">
      <c r="B180" s="92" t="n">
        <f aca="false">+B179+1</f>
        <v>167</v>
      </c>
      <c r="C180" s="85" t="s">
        <v>335</v>
      </c>
      <c r="D180" s="93" t="n">
        <v>43903</v>
      </c>
      <c r="E180" s="85" t="s">
        <v>336</v>
      </c>
      <c r="F180" s="87" t="n">
        <v>7.98</v>
      </c>
      <c r="G180" s="94" t="n">
        <f aca="false">F180+J179</f>
        <v>-2176.935</v>
      </c>
      <c r="H180" s="98" t="n">
        <f aca="false">IF(G180&gt;0,ROUND(G180/I180+0.5,0),0)</f>
        <v>0</v>
      </c>
      <c r="I180" s="99" t="n">
        <f aca="false">$C$10</f>
        <v>3103.37</v>
      </c>
      <c r="J180" s="100" t="n">
        <f aca="false">G180-(H180*I180)</f>
        <v>-2176.935</v>
      </c>
    </row>
    <row r="181" s="83" customFormat="true" ht="12.75" hidden="false" customHeight="true" outlineLevel="0" collapsed="false">
      <c r="B181" s="92" t="n">
        <f aca="false">+B180+1</f>
        <v>168</v>
      </c>
      <c r="C181" s="85" t="s">
        <v>335</v>
      </c>
      <c r="D181" s="93" t="n">
        <v>43903</v>
      </c>
      <c r="E181" s="85" t="s">
        <v>336</v>
      </c>
      <c r="F181" s="87" t="n">
        <v>2.86</v>
      </c>
      <c r="G181" s="94" t="n">
        <f aca="false">F181+J180</f>
        <v>-2174.075</v>
      </c>
      <c r="H181" s="98" t="n">
        <f aca="false">IF(G181&gt;0,ROUND(G181/I181+0.5,0),0)</f>
        <v>0</v>
      </c>
      <c r="I181" s="99" t="n">
        <f aca="false">$C$10</f>
        <v>3103.37</v>
      </c>
      <c r="J181" s="100" t="n">
        <f aca="false">G181-(H181*I181)</f>
        <v>-2174.075</v>
      </c>
    </row>
    <row r="182" s="83" customFormat="true" ht="12.75" hidden="false" customHeight="true" outlineLevel="0" collapsed="false">
      <c r="B182" s="92" t="n">
        <f aca="false">+B181+1</f>
        <v>169</v>
      </c>
      <c r="C182" s="85" t="s">
        <v>337</v>
      </c>
      <c r="D182" s="93" t="n">
        <v>43943</v>
      </c>
      <c r="E182" s="85" t="s">
        <v>329</v>
      </c>
      <c r="F182" s="87" t="n">
        <v>9.13</v>
      </c>
      <c r="G182" s="94" t="n">
        <f aca="false">F182+J181</f>
        <v>-2164.945</v>
      </c>
      <c r="H182" s="98" t="n">
        <f aca="false">IF(G182&gt;0,ROUND(G182/I182+0.5,0),0)</f>
        <v>0</v>
      </c>
      <c r="I182" s="99" t="n">
        <f aca="false">$C$10</f>
        <v>3103.37</v>
      </c>
      <c r="J182" s="100" t="n">
        <f aca="false">G182-(H182*I182)</f>
        <v>-2164.945</v>
      </c>
    </row>
    <row r="183" s="83" customFormat="true" ht="12.75" hidden="false" customHeight="true" outlineLevel="0" collapsed="false">
      <c r="B183" s="92" t="n">
        <f aca="false">+B182+1</f>
        <v>170</v>
      </c>
      <c r="C183" s="85" t="s">
        <v>338</v>
      </c>
      <c r="D183" s="93" t="n">
        <v>43943</v>
      </c>
      <c r="E183" s="85" t="s">
        <v>339</v>
      </c>
      <c r="F183" s="87" t="n">
        <v>6.15</v>
      </c>
      <c r="G183" s="94" t="n">
        <f aca="false">F183+J182</f>
        <v>-2158.795</v>
      </c>
      <c r="H183" s="98" t="n">
        <f aca="false">IF(G183&gt;0,ROUND(G183/I183+0.5,0),0)</f>
        <v>0</v>
      </c>
      <c r="I183" s="99" t="n">
        <f aca="false">$C$10</f>
        <v>3103.37</v>
      </c>
      <c r="J183" s="100" t="n">
        <f aca="false">G183-(H183*I183)</f>
        <v>-2158.795</v>
      </c>
    </row>
    <row r="184" s="83" customFormat="true" ht="12.75" hidden="false" customHeight="true" outlineLevel="0" collapsed="false">
      <c r="B184" s="92" t="n">
        <f aca="false">+B183+1</f>
        <v>171</v>
      </c>
      <c r="C184" s="85" t="s">
        <v>340</v>
      </c>
      <c r="D184" s="93" t="n">
        <v>43964</v>
      </c>
      <c r="E184" s="85" t="s">
        <v>339</v>
      </c>
      <c r="F184" s="87" t="n">
        <v>2.22</v>
      </c>
      <c r="G184" s="94" t="n">
        <f aca="false">F184+J183</f>
        <v>-2156.575</v>
      </c>
      <c r="H184" s="98" t="n">
        <f aca="false">IF(G184&gt;0,ROUND(G184/I184+0.5,0),0)</f>
        <v>0</v>
      </c>
      <c r="I184" s="99" t="n">
        <f aca="false">$C$10</f>
        <v>3103.37</v>
      </c>
      <c r="J184" s="100" t="n">
        <f aca="false">G184-(H184*I184)</f>
        <v>-2156.575</v>
      </c>
    </row>
    <row r="185" s="83" customFormat="true" ht="12.75" hidden="false" customHeight="true" outlineLevel="0" collapsed="false">
      <c r="B185" s="92" t="n">
        <f aca="false">+B184+1</f>
        <v>172</v>
      </c>
      <c r="C185" s="85" t="s">
        <v>340</v>
      </c>
      <c r="D185" s="93" t="n">
        <v>43964</v>
      </c>
      <c r="E185" s="85" t="s">
        <v>339</v>
      </c>
      <c r="F185" s="87" t="n">
        <v>2.15</v>
      </c>
      <c r="G185" s="94" t="n">
        <f aca="false">F185+J184</f>
        <v>-2154.425</v>
      </c>
      <c r="H185" s="98" t="n">
        <f aca="false">IF(G185&gt;0,ROUND(G185/I185+0.5,0),0)</f>
        <v>0</v>
      </c>
      <c r="I185" s="99" t="n">
        <f aca="false">$C$10</f>
        <v>3103.37</v>
      </c>
      <c r="J185" s="100" t="n">
        <f aca="false">G185-(H185*I185)</f>
        <v>-2154.425</v>
      </c>
    </row>
    <row r="186" s="83" customFormat="true" ht="12.75" hidden="false" customHeight="true" outlineLevel="0" collapsed="false">
      <c r="B186" s="92" t="n">
        <f aca="false">+B185+1</f>
        <v>173</v>
      </c>
      <c r="C186" s="85" t="s">
        <v>341</v>
      </c>
      <c r="D186" s="93" t="n">
        <v>43994</v>
      </c>
      <c r="E186" s="85" t="s">
        <v>342</v>
      </c>
      <c r="F186" s="87" t="n">
        <v>3.32</v>
      </c>
      <c r="G186" s="94" t="n">
        <f aca="false">F186+J185</f>
        <v>-2151.105</v>
      </c>
      <c r="H186" s="98" t="n">
        <f aca="false">IF(G186&gt;0,ROUND(G186/I186+0.5,0),0)</f>
        <v>0</v>
      </c>
      <c r="I186" s="99" t="n">
        <f aca="false">$C$10</f>
        <v>3103.37</v>
      </c>
      <c r="J186" s="100" t="n">
        <f aca="false">G186-(H186*I186)</f>
        <v>-2151.105</v>
      </c>
    </row>
    <row r="187" s="83" customFormat="true" ht="12.75" hidden="false" customHeight="true" outlineLevel="0" collapsed="false">
      <c r="B187" s="92" t="n">
        <f aca="false">+B186+1</f>
        <v>174</v>
      </c>
      <c r="C187" s="85" t="s">
        <v>343</v>
      </c>
      <c r="D187" s="93" t="n">
        <v>43997</v>
      </c>
      <c r="E187" s="85" t="s">
        <v>331</v>
      </c>
      <c r="F187" s="87" t="n">
        <v>3.54</v>
      </c>
      <c r="G187" s="94" t="n">
        <f aca="false">F187+J186</f>
        <v>-2147.565</v>
      </c>
      <c r="H187" s="98" t="n">
        <f aca="false">IF(G187&gt;0,ROUND(G187/I187+0.5,0),0)</f>
        <v>0</v>
      </c>
      <c r="I187" s="99" t="n">
        <f aca="false">$C$10</f>
        <v>3103.37</v>
      </c>
      <c r="J187" s="100" t="n">
        <f aca="false">G187-(H187*I187)</f>
        <v>-2147.565</v>
      </c>
    </row>
    <row r="188" s="83" customFormat="true" ht="12.75" hidden="false" customHeight="true" outlineLevel="0" collapsed="false">
      <c r="B188" s="92" t="n">
        <f aca="false">+B187+1</f>
        <v>175</v>
      </c>
      <c r="C188" s="85" t="s">
        <v>344</v>
      </c>
      <c r="D188" s="93" t="n">
        <v>44022</v>
      </c>
      <c r="E188" s="85" t="s">
        <v>345</v>
      </c>
      <c r="F188" s="87" t="n">
        <v>3.32</v>
      </c>
      <c r="G188" s="94" t="n">
        <f aca="false">F188+J187</f>
        <v>-2144.245</v>
      </c>
      <c r="H188" s="98" t="n">
        <f aca="false">IF(G188&gt;0,ROUND(G188/I188+0.5,0),0)</f>
        <v>0</v>
      </c>
      <c r="I188" s="99" t="n">
        <f aca="false">$C$10</f>
        <v>3103.37</v>
      </c>
      <c r="J188" s="100" t="n">
        <f aca="false">G188-(H188*I188)</f>
        <v>-2144.245</v>
      </c>
    </row>
    <row r="189" s="83" customFormat="true" ht="12.75" hidden="false" customHeight="true" outlineLevel="0" collapsed="false">
      <c r="B189" s="92" t="n">
        <f aca="false">+B188+1</f>
        <v>176</v>
      </c>
      <c r="C189" s="85" t="s">
        <v>344</v>
      </c>
      <c r="D189" s="93" t="n">
        <v>44022</v>
      </c>
      <c r="E189" s="85" t="s">
        <v>345</v>
      </c>
      <c r="F189" s="87" t="n">
        <v>4.18</v>
      </c>
      <c r="G189" s="94" t="n">
        <f aca="false">F189+J188</f>
        <v>-2140.065</v>
      </c>
      <c r="H189" s="98" t="n">
        <f aca="false">IF(G189&gt;0,ROUND(G189/I189+0.5,0),0)</f>
        <v>0</v>
      </c>
      <c r="I189" s="99" t="n">
        <f aca="false">$C$10</f>
        <v>3103.37</v>
      </c>
      <c r="J189" s="100" t="n">
        <f aca="false">G189-(H189*I189)</f>
        <v>-2140.065</v>
      </c>
    </row>
    <row r="190" s="83" customFormat="true" ht="12.75" hidden="false" customHeight="true" outlineLevel="0" collapsed="false">
      <c r="B190" s="92" t="n">
        <f aca="false">+B189+1</f>
        <v>177</v>
      </c>
      <c r="C190" s="85" t="s">
        <v>346</v>
      </c>
      <c r="D190" s="93" t="n">
        <v>44054</v>
      </c>
      <c r="E190" s="85" t="s">
        <v>347</v>
      </c>
      <c r="F190" s="87" t="n">
        <v>3.54</v>
      </c>
      <c r="G190" s="94" t="n">
        <f aca="false">F190+J189</f>
        <v>-2136.525</v>
      </c>
      <c r="H190" s="98" t="n">
        <f aca="false">IF(G190&gt;0,ROUND(G190/I190+0.5,0),0)</f>
        <v>0</v>
      </c>
      <c r="I190" s="99" t="n">
        <f aca="false">$C$10</f>
        <v>3103.37</v>
      </c>
      <c r="J190" s="100" t="n">
        <f aca="false">G190-(H190*I190)</f>
        <v>-2136.525</v>
      </c>
    </row>
    <row r="191" s="83" customFormat="true" ht="12.75" hidden="false" customHeight="true" outlineLevel="0" collapsed="false">
      <c r="B191" s="92" t="n">
        <f aca="false">+B190+1</f>
        <v>178</v>
      </c>
      <c r="C191" s="85" t="s">
        <v>346</v>
      </c>
      <c r="D191" s="93" t="n">
        <v>44054</v>
      </c>
      <c r="E191" s="85" t="s">
        <v>347</v>
      </c>
      <c r="F191" s="87" t="n">
        <v>5.64</v>
      </c>
      <c r="G191" s="94" t="n">
        <f aca="false">F191+J190</f>
        <v>-2130.885</v>
      </c>
      <c r="H191" s="98" t="n">
        <f aca="false">IF(G191&gt;0,ROUND(G191/I191+0.5,0),0)</f>
        <v>0</v>
      </c>
      <c r="I191" s="99" t="n">
        <f aca="false">$C$10</f>
        <v>3103.37</v>
      </c>
      <c r="J191" s="100" t="n">
        <f aca="false">G191-(H191*I191)</f>
        <v>-2130.885</v>
      </c>
    </row>
    <row r="192" s="83" customFormat="true" ht="12.75" hidden="false" customHeight="true" outlineLevel="0" collapsed="false">
      <c r="B192" s="92" t="n">
        <f aca="false">+B191+1</f>
        <v>179</v>
      </c>
      <c r="C192" s="85"/>
      <c r="D192" s="86"/>
      <c r="E192" s="85"/>
      <c r="F192" s="87"/>
      <c r="G192" s="94" t="n">
        <f aca="false">F192+J191</f>
        <v>-2130.885</v>
      </c>
      <c r="H192" s="98" t="n">
        <f aca="false">IF(G192&gt;0,ROUND(G192/I192+0.5,0),0)</f>
        <v>0</v>
      </c>
      <c r="I192" s="99" t="n">
        <f aca="false">$C$10</f>
        <v>3103.37</v>
      </c>
      <c r="J192" s="100" t="n">
        <f aca="false">G192-(H192*I192)</f>
        <v>-2130.885</v>
      </c>
    </row>
    <row r="193" s="83" customFormat="true" ht="12.75" hidden="false" customHeight="true" outlineLevel="0" collapsed="false">
      <c r="B193" s="92" t="n">
        <f aca="false">+B192+1</f>
        <v>180</v>
      </c>
      <c r="C193" s="85" t="s">
        <v>348</v>
      </c>
      <c r="D193" s="93" t="n">
        <v>43833</v>
      </c>
      <c r="E193" s="85" t="s">
        <v>349</v>
      </c>
      <c r="F193" s="87" t="n">
        <v>52.74</v>
      </c>
      <c r="G193" s="94" t="n">
        <f aca="false">F193+J192</f>
        <v>-2078.145</v>
      </c>
      <c r="H193" s="98" t="n">
        <f aca="false">IF(G193&gt;0,ROUND(G193/I193+0.5,0),0)</f>
        <v>0</v>
      </c>
      <c r="I193" s="99" t="n">
        <f aca="false">$C$10</f>
        <v>3103.37</v>
      </c>
      <c r="J193" s="100" t="n">
        <f aca="false">G193-(H193*I193)</f>
        <v>-2078.145</v>
      </c>
    </row>
    <row r="194" s="83" customFormat="true" ht="12.75" hidden="false" customHeight="true" outlineLevel="0" collapsed="false">
      <c r="B194" s="92" t="n">
        <f aca="false">+B193+1</f>
        <v>181</v>
      </c>
      <c r="C194" s="85" t="s">
        <v>350</v>
      </c>
      <c r="D194" s="93" t="n">
        <v>43868</v>
      </c>
      <c r="E194" s="85" t="s">
        <v>351</v>
      </c>
      <c r="F194" s="87" t="n">
        <v>52.74</v>
      </c>
      <c r="G194" s="94" t="n">
        <f aca="false">F194+J193</f>
        <v>-2025.405</v>
      </c>
      <c r="H194" s="98" t="n">
        <f aca="false">IF(G194&gt;0,ROUND(G194/I194+0.5,0),0)</f>
        <v>0</v>
      </c>
      <c r="I194" s="99" t="n">
        <f aca="false">$C$10</f>
        <v>3103.37</v>
      </c>
      <c r="J194" s="100" t="n">
        <f aca="false">G194-(H194*I194)</f>
        <v>-2025.405</v>
      </c>
    </row>
    <row r="195" s="83" customFormat="true" ht="12.75" hidden="false" customHeight="true" outlineLevel="0" collapsed="false">
      <c r="B195" s="92" t="n">
        <f aca="false">+B194+1</f>
        <v>182</v>
      </c>
      <c r="C195" s="85" t="s">
        <v>352</v>
      </c>
      <c r="D195" s="93" t="n">
        <v>43895</v>
      </c>
      <c r="E195" s="85" t="s">
        <v>353</v>
      </c>
      <c r="F195" s="87" t="n">
        <v>52.74</v>
      </c>
      <c r="G195" s="94" t="n">
        <f aca="false">F195+J194</f>
        <v>-1972.665</v>
      </c>
      <c r="H195" s="98" t="n">
        <f aca="false">IF(G195&gt;0,ROUND(G195/I195+0.5,0),0)</f>
        <v>0</v>
      </c>
      <c r="I195" s="99" t="n">
        <f aca="false">$C$10</f>
        <v>3103.37</v>
      </c>
      <c r="J195" s="100" t="n">
        <f aca="false">G195-(H195*I195)</f>
        <v>-1972.665</v>
      </c>
    </row>
    <row r="196" s="83" customFormat="true" ht="12.75" hidden="false" customHeight="true" outlineLevel="0" collapsed="false">
      <c r="B196" s="92" t="n">
        <f aca="false">+B195+1</f>
        <v>183</v>
      </c>
      <c r="C196" s="85" t="s">
        <v>354</v>
      </c>
      <c r="D196" s="93" t="n">
        <v>43924</v>
      </c>
      <c r="E196" s="85" t="s">
        <v>355</v>
      </c>
      <c r="F196" s="87" t="n">
        <v>52.74</v>
      </c>
      <c r="G196" s="94" t="n">
        <f aca="false">F196+J195</f>
        <v>-1919.925</v>
      </c>
      <c r="H196" s="98" t="n">
        <f aca="false">IF(G196&gt;0,ROUND(G196/I196+0.5,0),0)</f>
        <v>0</v>
      </c>
      <c r="I196" s="99" t="n">
        <f aca="false">$C$10</f>
        <v>3103.37</v>
      </c>
      <c r="J196" s="100" t="n">
        <f aca="false">G196-(H196*I196)</f>
        <v>-1919.925</v>
      </c>
    </row>
    <row r="197" s="83" customFormat="true" ht="12.75" hidden="false" customHeight="true" outlineLevel="0" collapsed="false">
      <c r="B197" s="92" t="n">
        <f aca="false">+B196+1</f>
        <v>184</v>
      </c>
      <c r="C197" s="85" t="s">
        <v>356</v>
      </c>
      <c r="D197" s="93" t="n">
        <v>43959</v>
      </c>
      <c r="E197" s="85" t="s">
        <v>357</v>
      </c>
      <c r="F197" s="87" t="n">
        <v>52.74</v>
      </c>
      <c r="G197" s="94" t="n">
        <f aca="false">F197+J196</f>
        <v>-1867.185</v>
      </c>
      <c r="H197" s="98" t="n">
        <f aca="false">IF(G197&gt;0,ROUND(G197/I197+0.5,0),0)</f>
        <v>0</v>
      </c>
      <c r="I197" s="99" t="n">
        <f aca="false">$C$10</f>
        <v>3103.37</v>
      </c>
      <c r="J197" s="100" t="n">
        <f aca="false">G197-(H197*I197)</f>
        <v>-1867.185</v>
      </c>
    </row>
    <row r="198" s="83" customFormat="true" ht="12.75" hidden="false" customHeight="true" outlineLevel="0" collapsed="false">
      <c r="B198" s="92" t="n">
        <f aca="false">+B197+1</f>
        <v>185</v>
      </c>
      <c r="C198" s="85" t="s">
        <v>358</v>
      </c>
      <c r="D198" s="93" t="n">
        <v>43987</v>
      </c>
      <c r="E198" s="85" t="s">
        <v>359</v>
      </c>
      <c r="F198" s="87" t="n">
        <v>52.74</v>
      </c>
      <c r="G198" s="94" t="n">
        <f aca="false">F198+J197</f>
        <v>-1814.445</v>
      </c>
      <c r="H198" s="98" t="n">
        <f aca="false">IF(G198&gt;0,ROUND(G198/I198+0.5,0),0)</f>
        <v>0</v>
      </c>
      <c r="I198" s="99" t="n">
        <f aca="false">$C$10</f>
        <v>3103.37</v>
      </c>
      <c r="J198" s="100" t="n">
        <f aca="false">G198-(H198*I198)</f>
        <v>-1814.445</v>
      </c>
    </row>
    <row r="199" s="83" customFormat="true" ht="12.75" hidden="false" customHeight="true" outlineLevel="0" collapsed="false">
      <c r="B199" s="92" t="n">
        <f aca="false">+B198+1</f>
        <v>186</v>
      </c>
      <c r="C199" s="85" t="s">
        <v>360</v>
      </c>
      <c r="D199" s="93" t="n">
        <v>44008</v>
      </c>
      <c r="E199" s="85" t="s">
        <v>361</v>
      </c>
      <c r="F199" s="87" t="n">
        <v>25</v>
      </c>
      <c r="G199" s="94" t="n">
        <f aca="false">F199+J198</f>
        <v>-1789.445</v>
      </c>
      <c r="H199" s="98" t="n">
        <f aca="false">IF(G199&gt;0,ROUND(G199/I199+0.5,0),0)</f>
        <v>0</v>
      </c>
      <c r="I199" s="99" t="n">
        <f aca="false">$C$10</f>
        <v>3103.37</v>
      </c>
      <c r="J199" s="100" t="n">
        <f aca="false">G199-(H199*I199)</f>
        <v>-1789.445</v>
      </c>
    </row>
    <row r="200" s="83" customFormat="true" ht="12.75" hidden="false" customHeight="true" outlineLevel="0" collapsed="false">
      <c r="B200" s="92" t="n">
        <f aca="false">+B199+1</f>
        <v>187</v>
      </c>
      <c r="C200" s="85" t="s">
        <v>362</v>
      </c>
      <c r="D200" s="93" t="n">
        <v>44019</v>
      </c>
      <c r="E200" s="85" t="s">
        <v>363</v>
      </c>
      <c r="F200" s="87" t="n">
        <v>52.74</v>
      </c>
      <c r="G200" s="94" t="n">
        <f aca="false">F200+J199</f>
        <v>-1736.705</v>
      </c>
      <c r="H200" s="98" t="n">
        <f aca="false">IF(G200&gt;0,ROUND(G200/I200+0.5,0),0)</f>
        <v>0</v>
      </c>
      <c r="I200" s="99" t="n">
        <f aca="false">$C$10</f>
        <v>3103.37</v>
      </c>
      <c r="J200" s="100" t="n">
        <f aca="false">G200-(H200*I200)</f>
        <v>-1736.705</v>
      </c>
    </row>
    <row r="201" s="83" customFormat="true" ht="12.75" hidden="false" customHeight="true" outlineLevel="0" collapsed="false">
      <c r="B201" s="92" t="n">
        <f aca="false">+B200+1</f>
        <v>188</v>
      </c>
      <c r="C201" s="85" t="s">
        <v>364</v>
      </c>
      <c r="D201" s="93" t="n">
        <v>44051</v>
      </c>
      <c r="E201" s="85" t="s">
        <v>365</v>
      </c>
      <c r="F201" s="87" t="n">
        <v>52.74</v>
      </c>
      <c r="G201" s="94" t="n">
        <f aca="false">F201+J200</f>
        <v>-1683.965</v>
      </c>
      <c r="H201" s="98" t="n">
        <f aca="false">IF(G201&gt;0,ROUND(G201/I201+0.5,0),0)</f>
        <v>0</v>
      </c>
      <c r="I201" s="99" t="n">
        <f aca="false">$C$10</f>
        <v>3103.37</v>
      </c>
      <c r="J201" s="100" t="n">
        <f aca="false">G201-(H201*I201)</f>
        <v>-1683.965</v>
      </c>
    </row>
    <row r="202" s="83" customFormat="true" ht="12.75" hidden="false" customHeight="true" outlineLevel="0" collapsed="false">
      <c r="B202" s="92" t="n">
        <f aca="false">+B201+1</f>
        <v>189</v>
      </c>
      <c r="C202" s="85"/>
      <c r="D202" s="86"/>
      <c r="E202" s="85"/>
      <c r="F202" s="87"/>
      <c r="G202" s="94" t="n">
        <f aca="false">F202+J201</f>
        <v>-1683.965</v>
      </c>
      <c r="H202" s="98" t="n">
        <f aca="false">IF(G202&gt;0,ROUND(G202/I202+0.5,0),0)</f>
        <v>0</v>
      </c>
      <c r="I202" s="99" t="n">
        <f aca="false">$C$10</f>
        <v>3103.37</v>
      </c>
      <c r="J202" s="100" t="n">
        <f aca="false">G202-(H202*I202)</f>
        <v>-1683.965</v>
      </c>
    </row>
    <row r="203" s="83" customFormat="true" ht="12.75" hidden="false" customHeight="true" outlineLevel="0" collapsed="false">
      <c r="B203" s="92" t="n">
        <f aca="false">+B202+1</f>
        <v>190</v>
      </c>
      <c r="C203" s="85" t="s">
        <v>366</v>
      </c>
      <c r="D203" s="93" t="n">
        <v>43832</v>
      </c>
      <c r="E203" s="85" t="s">
        <v>367</v>
      </c>
      <c r="F203" s="87" t="n">
        <v>43.75</v>
      </c>
      <c r="G203" s="94" t="n">
        <f aca="false">F203+J202</f>
        <v>-1640.215</v>
      </c>
      <c r="H203" s="98" t="n">
        <f aca="false">IF(G203&gt;0,ROUND(G203/I203+0.5,0),0)</f>
        <v>0</v>
      </c>
      <c r="I203" s="99" t="n">
        <f aca="false">$C$10</f>
        <v>3103.37</v>
      </c>
      <c r="J203" s="100" t="n">
        <f aca="false">G203-(H203*I203)</f>
        <v>-1640.215</v>
      </c>
    </row>
    <row r="204" s="83" customFormat="true" ht="12.75" hidden="false" customHeight="true" outlineLevel="0" collapsed="false">
      <c r="B204" s="92" t="n">
        <f aca="false">+B203+1</f>
        <v>191</v>
      </c>
      <c r="C204" s="85" t="s">
        <v>368</v>
      </c>
      <c r="D204" s="93" t="n">
        <v>43951</v>
      </c>
      <c r="E204" s="85" t="s">
        <v>369</v>
      </c>
      <c r="F204" s="87" t="n">
        <v>80</v>
      </c>
      <c r="G204" s="94" t="n">
        <f aca="false">F204+J203</f>
        <v>-1560.215</v>
      </c>
      <c r="H204" s="98" t="n">
        <f aca="false">IF(G204&gt;0,ROUND(G204/I204+0.5,0),0)</f>
        <v>0</v>
      </c>
      <c r="I204" s="99" t="n">
        <f aca="false">$C$10</f>
        <v>3103.37</v>
      </c>
      <c r="J204" s="100" t="n">
        <f aca="false">G204-(H204*I204)</f>
        <v>-1560.215</v>
      </c>
    </row>
    <row r="205" s="83" customFormat="true" ht="12.75" hidden="false" customHeight="true" outlineLevel="0" collapsed="false">
      <c r="B205" s="92" t="n">
        <f aca="false">+B204+1</f>
        <v>192</v>
      </c>
      <c r="C205" s="85" t="s">
        <v>370</v>
      </c>
      <c r="D205" s="93" t="n">
        <v>43952</v>
      </c>
      <c r="E205" s="85" t="s">
        <v>371</v>
      </c>
      <c r="F205" s="87" t="n">
        <v>236.6</v>
      </c>
      <c r="G205" s="94" t="n">
        <f aca="false">F205+J204</f>
        <v>-1323.615</v>
      </c>
      <c r="H205" s="98" t="n">
        <f aca="false">IF(G205&gt;0,ROUND(G205/I205+0.5,0),0)</f>
        <v>0</v>
      </c>
      <c r="I205" s="99" t="n">
        <f aca="false">$C$10</f>
        <v>3103.37</v>
      </c>
      <c r="J205" s="100" t="n">
        <f aca="false">G205-(H205*I205)</f>
        <v>-1323.615</v>
      </c>
    </row>
    <row r="206" s="83" customFormat="true" ht="12.75" hidden="false" customHeight="true" outlineLevel="0" collapsed="false">
      <c r="B206" s="92" t="n">
        <f aca="false">+B205+1</f>
        <v>193</v>
      </c>
      <c r="C206" s="85" t="s">
        <v>372</v>
      </c>
      <c r="D206" s="93" t="n">
        <v>43991</v>
      </c>
      <c r="E206" s="85" t="s">
        <v>373</v>
      </c>
      <c r="F206" s="87" t="n">
        <v>20.54</v>
      </c>
      <c r="G206" s="94" t="n">
        <f aca="false">F206+J205</f>
        <v>-1303.075</v>
      </c>
      <c r="H206" s="98" t="n">
        <f aca="false">IF(G206&gt;0,ROUND(G206/I206+0.5,0),0)</f>
        <v>0</v>
      </c>
      <c r="I206" s="99" t="n">
        <f aca="false">$C$10</f>
        <v>3103.37</v>
      </c>
      <c r="J206" s="100" t="n">
        <f aca="false">G206-(H206*I206)</f>
        <v>-1303.075</v>
      </c>
    </row>
    <row r="207" s="83" customFormat="true" ht="12.75" hidden="false" customHeight="true" outlineLevel="0" collapsed="false">
      <c r="B207" s="92" t="n">
        <f aca="false">+B206+1</f>
        <v>194</v>
      </c>
      <c r="C207" s="85" t="s">
        <v>374</v>
      </c>
      <c r="D207" s="93" t="n">
        <v>43991</v>
      </c>
      <c r="E207" s="85" t="s">
        <v>375</v>
      </c>
      <c r="F207" s="87" t="n">
        <v>22.8</v>
      </c>
      <c r="G207" s="94" t="n">
        <f aca="false">F207+J206</f>
        <v>-1280.275</v>
      </c>
      <c r="H207" s="98" t="n">
        <f aca="false">IF(G207&gt;0,ROUND(G207/I207+0.5,0),0)</f>
        <v>0</v>
      </c>
      <c r="I207" s="99" t="n">
        <f aca="false">$C$10</f>
        <v>3103.37</v>
      </c>
      <c r="J207" s="100" t="n">
        <f aca="false">G207-(H207*I207)</f>
        <v>-1280.275</v>
      </c>
    </row>
    <row r="208" s="83" customFormat="true" ht="12.75" hidden="false" customHeight="true" outlineLevel="0" collapsed="false">
      <c r="B208" s="92" t="n">
        <f aca="false">+B207+1</f>
        <v>195</v>
      </c>
      <c r="C208" s="85" t="s">
        <v>376</v>
      </c>
      <c r="D208" s="93" t="n">
        <v>43994</v>
      </c>
      <c r="E208" s="85" t="s">
        <v>377</v>
      </c>
      <c r="F208" s="87" t="n">
        <v>35.81</v>
      </c>
      <c r="G208" s="94" t="n">
        <f aca="false">F208+J207</f>
        <v>-1244.465</v>
      </c>
      <c r="H208" s="98" t="n">
        <f aca="false">IF(G208&gt;0,ROUND(G208/I208+0.5,0),0)</f>
        <v>0</v>
      </c>
      <c r="I208" s="99" t="n">
        <f aca="false">$C$10</f>
        <v>3103.37</v>
      </c>
      <c r="J208" s="100" t="n">
        <f aca="false">G208-(H208*I208)</f>
        <v>-1244.465</v>
      </c>
    </row>
    <row r="209" s="83" customFormat="true" ht="12.75" hidden="false" customHeight="true" outlineLevel="0" collapsed="false">
      <c r="B209" s="92" t="n">
        <f aca="false">+B208+1</f>
        <v>196</v>
      </c>
      <c r="C209" s="85" t="s">
        <v>376</v>
      </c>
      <c r="D209" s="93" t="n">
        <v>43994</v>
      </c>
      <c r="E209" s="85" t="s">
        <v>377</v>
      </c>
      <c r="F209" s="87" t="n">
        <v>15</v>
      </c>
      <c r="G209" s="94" t="n">
        <f aca="false">F209+J208</f>
        <v>-1229.465</v>
      </c>
      <c r="H209" s="98" t="n">
        <f aca="false">IF(G209&gt;0,ROUND(G209/I209+0.5,0),0)</f>
        <v>0</v>
      </c>
      <c r="I209" s="99" t="n">
        <f aca="false">$C$10</f>
        <v>3103.37</v>
      </c>
      <c r="J209" s="100" t="n">
        <f aca="false">G209-(H209*I209)</f>
        <v>-1229.465</v>
      </c>
    </row>
    <row r="210" s="83" customFormat="true" ht="12.75" hidden="false" customHeight="true" outlineLevel="0" collapsed="false">
      <c r="B210" s="92" t="n">
        <f aca="false">+B209+1</f>
        <v>197</v>
      </c>
      <c r="C210" s="85" t="s">
        <v>378</v>
      </c>
      <c r="D210" s="93" t="n">
        <v>43994</v>
      </c>
      <c r="E210" s="85" t="s">
        <v>379</v>
      </c>
      <c r="F210" s="87" t="n">
        <v>8.04</v>
      </c>
      <c r="G210" s="94" t="n">
        <f aca="false">F210+J209</f>
        <v>-1221.425</v>
      </c>
      <c r="H210" s="98" t="n">
        <f aca="false">IF(G210&gt;0,ROUND(G210/I210+0.5,0),0)</f>
        <v>0</v>
      </c>
      <c r="I210" s="99" t="n">
        <f aca="false">$C$10</f>
        <v>3103.37</v>
      </c>
      <c r="J210" s="100" t="n">
        <f aca="false">G210-(H210*I210)</f>
        <v>-1221.425</v>
      </c>
    </row>
    <row r="211" s="83" customFormat="true" ht="12.75" hidden="false" customHeight="true" outlineLevel="0" collapsed="false">
      <c r="B211" s="92" t="n">
        <f aca="false">+B210+1</f>
        <v>198</v>
      </c>
      <c r="C211" s="85" t="s">
        <v>380</v>
      </c>
      <c r="D211" s="93" t="n">
        <v>43994</v>
      </c>
      <c r="E211" s="85" t="s">
        <v>381</v>
      </c>
      <c r="F211" s="87" t="n">
        <v>4.26</v>
      </c>
      <c r="G211" s="94" t="n">
        <f aca="false">F211+J210</f>
        <v>-1217.165</v>
      </c>
      <c r="H211" s="98" t="n">
        <f aca="false">IF(G211&gt;0,ROUND(G211/I211+0.5,0),0)</f>
        <v>0</v>
      </c>
      <c r="I211" s="99" t="n">
        <f aca="false">$C$10</f>
        <v>3103.37</v>
      </c>
      <c r="J211" s="100" t="n">
        <f aca="false">G211-(H211*I211)</f>
        <v>-1217.165</v>
      </c>
    </row>
    <row r="212" s="83" customFormat="true" ht="12.75" hidden="false" customHeight="true" outlineLevel="0" collapsed="false">
      <c r="B212" s="92" t="n">
        <f aca="false">+B211+1</f>
        <v>199</v>
      </c>
      <c r="C212" s="85" t="s">
        <v>382</v>
      </c>
      <c r="D212" s="93" t="n">
        <v>43994</v>
      </c>
      <c r="E212" s="85" t="s">
        <v>383</v>
      </c>
      <c r="F212" s="87" t="n">
        <v>1.42</v>
      </c>
      <c r="G212" s="94" t="n">
        <f aca="false">F212+J211</f>
        <v>-1215.745</v>
      </c>
      <c r="H212" s="98" t="n">
        <f aca="false">IF(G212&gt;0,ROUND(G212/I212+0.5,0),0)</f>
        <v>0</v>
      </c>
      <c r="I212" s="99" t="n">
        <f aca="false">$C$10</f>
        <v>3103.37</v>
      </c>
      <c r="J212" s="100" t="n">
        <f aca="false">G212-(H212*I212)</f>
        <v>-1215.745</v>
      </c>
    </row>
    <row r="213" s="83" customFormat="true" ht="12.75" hidden="false" customHeight="true" outlineLevel="0" collapsed="false">
      <c r="B213" s="92" t="n">
        <f aca="false">+B212+1</f>
        <v>200</v>
      </c>
      <c r="C213" s="85" t="s">
        <v>382</v>
      </c>
      <c r="D213" s="93" t="n">
        <v>43994</v>
      </c>
      <c r="E213" s="85" t="s">
        <v>383</v>
      </c>
      <c r="F213" s="87" t="n">
        <v>15</v>
      </c>
      <c r="G213" s="94" t="n">
        <f aca="false">F213+J212</f>
        <v>-1200.745</v>
      </c>
      <c r="H213" s="98" t="n">
        <f aca="false">IF(G213&gt;0,ROUND(G213/I213+0.5,0),0)</f>
        <v>0</v>
      </c>
      <c r="I213" s="99" t="n">
        <f aca="false">$C$10</f>
        <v>3103.37</v>
      </c>
      <c r="J213" s="100" t="n">
        <f aca="false">G213-(H213*I213)</f>
        <v>-1200.745</v>
      </c>
    </row>
    <row r="214" s="83" customFormat="true" ht="12.75" hidden="false" customHeight="true" outlineLevel="0" collapsed="false">
      <c r="B214" s="92" t="n">
        <f aca="false">+B213+1</f>
        <v>201</v>
      </c>
      <c r="C214" s="85" t="s">
        <v>384</v>
      </c>
      <c r="D214" s="93" t="n">
        <v>43994</v>
      </c>
      <c r="E214" s="85" t="s">
        <v>385</v>
      </c>
      <c r="F214" s="87" t="n">
        <v>14</v>
      </c>
      <c r="G214" s="94" t="n">
        <f aca="false">F214+J213</f>
        <v>-1186.745</v>
      </c>
      <c r="H214" s="98" t="n">
        <f aca="false">IF(G214&gt;0,ROUND(G214/I214+0.5,0),0)</f>
        <v>0</v>
      </c>
      <c r="I214" s="99" t="n">
        <f aca="false">$C$10</f>
        <v>3103.37</v>
      </c>
      <c r="J214" s="100" t="n">
        <f aca="false">G214-(H214*I214)</f>
        <v>-1186.745</v>
      </c>
    </row>
    <row r="215" s="83" customFormat="true" ht="12.75" hidden="false" customHeight="true" outlineLevel="0" collapsed="false">
      <c r="B215" s="92" t="n">
        <f aca="false">+B214+1</f>
        <v>202</v>
      </c>
      <c r="C215" s="85" t="s">
        <v>386</v>
      </c>
      <c r="D215" s="93" t="n">
        <v>43994</v>
      </c>
      <c r="E215" s="85" t="s">
        <v>387</v>
      </c>
      <c r="F215" s="87" t="n">
        <v>6.6</v>
      </c>
      <c r="G215" s="94" t="n">
        <f aca="false">F215+J214</f>
        <v>-1180.145</v>
      </c>
      <c r="H215" s="98" t="n">
        <f aca="false">IF(G215&gt;0,ROUND(G215/I215+0.5,0),0)</f>
        <v>0</v>
      </c>
      <c r="I215" s="99" t="n">
        <f aca="false">$C$10</f>
        <v>3103.37</v>
      </c>
      <c r="J215" s="100" t="n">
        <f aca="false">G215-(H215*I215)</f>
        <v>-1180.145</v>
      </c>
    </row>
    <row r="216" s="83" customFormat="true" ht="12.75" hidden="false" customHeight="true" outlineLevel="0" collapsed="false">
      <c r="B216" s="92" t="n">
        <f aca="false">+B215+1</f>
        <v>203</v>
      </c>
      <c r="C216" s="85" t="s">
        <v>388</v>
      </c>
      <c r="D216" s="93" t="n">
        <v>44000</v>
      </c>
      <c r="E216" s="85" t="s">
        <v>389</v>
      </c>
      <c r="F216" s="87" t="n">
        <v>43.4</v>
      </c>
      <c r="G216" s="94" t="n">
        <f aca="false">F216+J215</f>
        <v>-1136.745</v>
      </c>
      <c r="H216" s="98" t="n">
        <f aca="false">IF(G216&gt;0,ROUND(G216/I216+0.5,0),0)</f>
        <v>0</v>
      </c>
      <c r="I216" s="99" t="n">
        <f aca="false">$C$10</f>
        <v>3103.37</v>
      </c>
      <c r="J216" s="100" t="n">
        <f aca="false">G216-(H216*I216)</f>
        <v>-1136.745</v>
      </c>
    </row>
    <row r="217" s="83" customFormat="true" ht="12.75" hidden="false" customHeight="true" outlineLevel="0" collapsed="false">
      <c r="B217" s="92" t="n">
        <f aca="false">+B216+1</f>
        <v>204</v>
      </c>
      <c r="C217" s="85" t="s">
        <v>390</v>
      </c>
      <c r="D217" s="93" t="n">
        <v>44002</v>
      </c>
      <c r="E217" s="85" t="s">
        <v>391</v>
      </c>
      <c r="F217" s="87" t="n">
        <v>62.5</v>
      </c>
      <c r="G217" s="94" t="n">
        <f aca="false">F217+J216</f>
        <v>-1074.245</v>
      </c>
      <c r="H217" s="98" t="n">
        <f aca="false">IF(G217&gt;0,ROUND(G217/I217+0.5,0),0)</f>
        <v>0</v>
      </c>
      <c r="I217" s="99" t="n">
        <f aca="false">$C$10</f>
        <v>3103.37</v>
      </c>
      <c r="J217" s="100" t="n">
        <f aca="false">G217-(H217*I217)</f>
        <v>-1074.245</v>
      </c>
    </row>
    <row r="218" s="83" customFormat="true" ht="12.75" hidden="false" customHeight="true" outlineLevel="0" collapsed="false">
      <c r="B218" s="92" t="n">
        <f aca="false">+B217+1</f>
        <v>205</v>
      </c>
      <c r="C218" s="85" t="s">
        <v>392</v>
      </c>
      <c r="D218" s="93" t="n">
        <v>44021</v>
      </c>
      <c r="E218" s="85" t="s">
        <v>393</v>
      </c>
      <c r="F218" s="87" t="n">
        <v>75.9</v>
      </c>
      <c r="G218" s="94" t="n">
        <f aca="false">F218+J217</f>
        <v>-998.345000000002</v>
      </c>
      <c r="H218" s="98" t="n">
        <f aca="false">IF(G218&gt;0,ROUND(G218/I218+0.5,0),0)</f>
        <v>0</v>
      </c>
      <c r="I218" s="99" t="n">
        <f aca="false">$C$10</f>
        <v>3103.37</v>
      </c>
      <c r="J218" s="100" t="n">
        <f aca="false">G218-(H218*I218)</f>
        <v>-998.345000000002</v>
      </c>
    </row>
    <row r="219" s="83" customFormat="true" ht="12.75" hidden="false" customHeight="true" outlineLevel="0" collapsed="false">
      <c r="B219" s="92" t="n">
        <f aca="false">+B218+1</f>
        <v>206</v>
      </c>
      <c r="C219" s="85" t="s">
        <v>394</v>
      </c>
      <c r="D219" s="93" t="n">
        <v>44029</v>
      </c>
      <c r="E219" s="85" t="s">
        <v>395</v>
      </c>
      <c r="F219" s="87" t="n">
        <v>15</v>
      </c>
      <c r="G219" s="94" t="n">
        <f aca="false">F219+J218</f>
        <v>-983.345000000002</v>
      </c>
      <c r="H219" s="98" t="n">
        <f aca="false">IF(G219&gt;0,ROUND(G219/I219+0.5,0),0)</f>
        <v>0</v>
      </c>
      <c r="I219" s="99" t="n">
        <f aca="false">$C$10</f>
        <v>3103.37</v>
      </c>
      <c r="J219" s="100" t="n">
        <f aca="false">G219-(H219*I219)</f>
        <v>-983.345000000002</v>
      </c>
    </row>
    <row r="220" s="83" customFormat="true" ht="12.75" hidden="false" customHeight="true" outlineLevel="0" collapsed="false">
      <c r="B220" s="92" t="n">
        <f aca="false">+B219+1</f>
        <v>207</v>
      </c>
      <c r="C220" s="85" t="s">
        <v>396</v>
      </c>
      <c r="D220" s="93" t="n">
        <v>44029</v>
      </c>
      <c r="E220" s="101" t="s">
        <v>397</v>
      </c>
      <c r="F220" s="87" t="n">
        <v>16.8</v>
      </c>
      <c r="G220" s="94" t="n">
        <f aca="false">F220+J219</f>
        <v>-966.545000000002</v>
      </c>
      <c r="H220" s="98" t="n">
        <f aca="false">IF(G220&gt;0,ROUND(G220/I220+0.5,0),0)</f>
        <v>0</v>
      </c>
      <c r="I220" s="99" t="n">
        <f aca="false">$C$10</f>
        <v>3103.37</v>
      </c>
      <c r="J220" s="100" t="n">
        <f aca="false">G220-(H220*I220)</f>
        <v>-966.545000000002</v>
      </c>
    </row>
    <row r="221" s="83" customFormat="true" ht="12.75" hidden="false" customHeight="true" outlineLevel="0" collapsed="false">
      <c r="B221" s="92" t="n">
        <f aca="false">+B220+1</f>
        <v>208</v>
      </c>
      <c r="C221" s="85" t="s">
        <v>398</v>
      </c>
      <c r="D221" s="93" t="n">
        <v>44056</v>
      </c>
      <c r="E221" s="101" t="s">
        <v>399</v>
      </c>
      <c r="F221" s="87" t="n">
        <v>15.74</v>
      </c>
      <c r="G221" s="94" t="n">
        <f aca="false">F221+J220</f>
        <v>-950.805000000002</v>
      </c>
      <c r="H221" s="98" t="n">
        <f aca="false">IF(G221&gt;0,ROUND(G221/I221+0.5,0),0)</f>
        <v>0</v>
      </c>
      <c r="I221" s="99" t="n">
        <f aca="false">$C$10</f>
        <v>3103.37</v>
      </c>
      <c r="J221" s="100" t="n">
        <f aca="false">G221-(H221*I221)</f>
        <v>-950.805000000002</v>
      </c>
    </row>
    <row r="222" s="83" customFormat="true" ht="12.75" hidden="false" customHeight="true" outlineLevel="0" collapsed="false">
      <c r="B222" s="92" t="n">
        <f aca="false">+B221+1</f>
        <v>209</v>
      </c>
      <c r="C222" s="85"/>
      <c r="D222" s="86"/>
      <c r="E222" s="85"/>
      <c r="F222" s="87"/>
      <c r="G222" s="94" t="n">
        <f aca="false">F222+J221</f>
        <v>-950.805000000002</v>
      </c>
      <c r="H222" s="98" t="n">
        <f aca="false">IF(G222&gt;0,ROUND(G222/I222+0.5,0),0)</f>
        <v>0</v>
      </c>
      <c r="I222" s="99" t="n">
        <f aca="false">$C$10</f>
        <v>3103.37</v>
      </c>
      <c r="J222" s="100" t="n">
        <f aca="false">G222-(H222*I222)</f>
        <v>-950.805000000002</v>
      </c>
    </row>
    <row r="223" s="83" customFormat="true" ht="12.75" hidden="false" customHeight="true" outlineLevel="0" collapsed="false">
      <c r="B223" s="92" t="n">
        <f aca="false">+B222+1</f>
        <v>210</v>
      </c>
      <c r="C223" s="85" t="s">
        <v>400</v>
      </c>
      <c r="D223" s="93" t="n">
        <v>44035</v>
      </c>
      <c r="E223" s="85" t="s">
        <v>401</v>
      </c>
      <c r="F223" s="87" t="n">
        <v>7.16</v>
      </c>
      <c r="G223" s="94" t="n">
        <f aca="false">F223+J222</f>
        <v>-943.645000000002</v>
      </c>
      <c r="H223" s="98" t="n">
        <f aca="false">IF(G223&gt;0,ROUND(G223/I223+0.5,0),0)</f>
        <v>0</v>
      </c>
      <c r="I223" s="99" t="n">
        <f aca="false">$C$10</f>
        <v>3103.37</v>
      </c>
      <c r="J223" s="100" t="n">
        <f aca="false">G223-(H223*I223)</f>
        <v>-943.645000000002</v>
      </c>
    </row>
    <row r="224" s="83" customFormat="true" ht="12.75" hidden="false" customHeight="true" outlineLevel="0" collapsed="false">
      <c r="B224" s="92" t="n">
        <f aca="false">+B223+1</f>
        <v>211</v>
      </c>
      <c r="C224" s="85" t="s">
        <v>400</v>
      </c>
      <c r="D224" s="93" t="n">
        <v>44035</v>
      </c>
      <c r="E224" s="85" t="s">
        <v>401</v>
      </c>
      <c r="F224" s="87" t="n">
        <v>0.6</v>
      </c>
      <c r="G224" s="94" t="n">
        <f aca="false">F224+J223</f>
        <v>-943.045000000001</v>
      </c>
      <c r="H224" s="98" t="n">
        <f aca="false">IF(G224&gt;0,ROUND(G224/I224+0.5,0),0)</f>
        <v>0</v>
      </c>
      <c r="I224" s="99" t="n">
        <f aca="false">$C$10</f>
        <v>3103.37</v>
      </c>
      <c r="J224" s="100" t="n">
        <f aca="false">G224-(H224*I224)</f>
        <v>-943.045000000001</v>
      </c>
    </row>
    <row r="225" s="83" customFormat="true" ht="12.75" hidden="false" customHeight="true" outlineLevel="0" collapsed="false">
      <c r="B225" s="92" t="n">
        <f aca="false">+B224+1</f>
        <v>212</v>
      </c>
      <c r="C225" s="85" t="s">
        <v>402</v>
      </c>
      <c r="D225" s="93" t="n">
        <v>44035</v>
      </c>
      <c r="E225" s="85" t="s">
        <v>403</v>
      </c>
      <c r="F225" s="87" t="n">
        <v>40</v>
      </c>
      <c r="G225" s="94" t="n">
        <f aca="false">F225+J224</f>
        <v>-903.045000000002</v>
      </c>
      <c r="H225" s="98" t="n">
        <f aca="false">IF(G225&gt;0,ROUND(G225/I225+0.5,0),0)</f>
        <v>0</v>
      </c>
      <c r="I225" s="99" t="n">
        <f aca="false">$C$10</f>
        <v>3103.37</v>
      </c>
      <c r="J225" s="100" t="n">
        <f aca="false">G225-(H225*I225)</f>
        <v>-903.045000000002</v>
      </c>
    </row>
    <row r="226" s="83" customFormat="true" ht="12.75" hidden="false" customHeight="true" outlineLevel="0" collapsed="false">
      <c r="B226" s="92" t="n">
        <f aca="false">+B225+1</f>
        <v>213</v>
      </c>
      <c r="C226" s="85"/>
      <c r="D226" s="86"/>
      <c r="E226" s="85"/>
      <c r="F226" s="87"/>
      <c r="G226" s="94" t="n">
        <f aca="false">F226+J225</f>
        <v>-903.045000000002</v>
      </c>
      <c r="H226" s="98" t="n">
        <f aca="false">IF(G226&gt;0,ROUND(G226/I226+0.5,0),0)</f>
        <v>0</v>
      </c>
      <c r="I226" s="99" t="n">
        <f aca="false">$C$10</f>
        <v>3103.37</v>
      </c>
      <c r="J226" s="100" t="n">
        <f aca="false">G226-(H226*I226)</f>
        <v>-903.045000000002</v>
      </c>
    </row>
    <row r="227" s="83" customFormat="true" ht="12.75" hidden="false" customHeight="true" outlineLevel="0" collapsed="false">
      <c r="B227" s="92" t="n">
        <f aca="false">+B226+1</f>
        <v>214</v>
      </c>
      <c r="C227" s="85" t="s">
        <v>404</v>
      </c>
      <c r="D227" s="93" t="n">
        <v>43839</v>
      </c>
      <c r="E227" s="85" t="s">
        <v>405</v>
      </c>
      <c r="F227" s="87" t="n">
        <v>198</v>
      </c>
      <c r="G227" s="94" t="n">
        <f aca="false">F227+J226</f>
        <v>-705.045000000002</v>
      </c>
      <c r="H227" s="98" t="n">
        <f aca="false">IF(G227&gt;0,ROUND(G227/I227+0.5,0),0)</f>
        <v>0</v>
      </c>
      <c r="I227" s="99" t="n">
        <f aca="false">$C$10</f>
        <v>3103.37</v>
      </c>
      <c r="J227" s="100" t="n">
        <f aca="false">G227-(H227*I227)</f>
        <v>-705.045000000002</v>
      </c>
    </row>
    <row r="228" s="83" customFormat="true" ht="12.75" hidden="false" customHeight="true" outlineLevel="0" collapsed="false">
      <c r="B228" s="92" t="n">
        <f aca="false">+B227+1</f>
        <v>215</v>
      </c>
      <c r="C228" s="85" t="s">
        <v>406</v>
      </c>
      <c r="D228" s="93" t="n">
        <v>43844</v>
      </c>
      <c r="E228" s="85" t="s">
        <v>407</v>
      </c>
      <c r="F228" s="87" t="n">
        <v>34.82</v>
      </c>
      <c r="G228" s="94" t="n">
        <f aca="false">F228+J227</f>
        <v>-670.225000000002</v>
      </c>
      <c r="H228" s="98" t="n">
        <f aca="false">IF(G228&gt;0,ROUND(G228/I228+0.5,0),0)</f>
        <v>0</v>
      </c>
      <c r="I228" s="99" t="n">
        <f aca="false">$C$10</f>
        <v>3103.37</v>
      </c>
      <c r="J228" s="100" t="n">
        <f aca="false">G228-(H228*I228)</f>
        <v>-670.225000000002</v>
      </c>
    </row>
    <row r="229" s="83" customFormat="true" ht="12.75" hidden="false" customHeight="true" outlineLevel="0" collapsed="false">
      <c r="B229" s="92" t="n">
        <f aca="false">+B228+1</f>
        <v>216</v>
      </c>
      <c r="C229" s="85" t="s">
        <v>408</v>
      </c>
      <c r="D229" s="93" t="n">
        <v>43846</v>
      </c>
      <c r="E229" s="85" t="s">
        <v>409</v>
      </c>
      <c r="F229" s="87" t="n">
        <v>147.33</v>
      </c>
      <c r="G229" s="94" t="n">
        <f aca="false">F229+J228</f>
        <v>-522.895000000001</v>
      </c>
      <c r="H229" s="98" t="n">
        <f aca="false">IF(G229&gt;0,ROUND(G229/I229+0.5,0),0)</f>
        <v>0</v>
      </c>
      <c r="I229" s="99" t="n">
        <f aca="false">$C$10</f>
        <v>3103.37</v>
      </c>
      <c r="J229" s="100" t="n">
        <f aca="false">G229-(H229*I229)</f>
        <v>-522.895000000001</v>
      </c>
    </row>
    <row r="230" s="83" customFormat="true" ht="12.75" hidden="false" customHeight="true" outlineLevel="0" collapsed="false">
      <c r="B230" s="92" t="n">
        <f aca="false">+B229+1</f>
        <v>217</v>
      </c>
      <c r="C230" s="85" t="s">
        <v>410</v>
      </c>
      <c r="D230" s="93" t="n">
        <v>43849</v>
      </c>
      <c r="E230" s="85" t="s">
        <v>411</v>
      </c>
      <c r="F230" s="87" t="n">
        <v>7.2</v>
      </c>
      <c r="G230" s="94" t="n">
        <f aca="false">F230+J229</f>
        <v>-515.695000000001</v>
      </c>
      <c r="H230" s="98" t="n">
        <f aca="false">IF(G230&gt;0,ROUND(G230/I230+0.5,0),0)</f>
        <v>0</v>
      </c>
      <c r="I230" s="99" t="n">
        <f aca="false">$C$10</f>
        <v>3103.37</v>
      </c>
      <c r="J230" s="100" t="n">
        <f aca="false">G230-(H230*I230)</f>
        <v>-515.695000000001</v>
      </c>
    </row>
    <row r="231" s="83" customFormat="true" ht="12.75" hidden="false" customHeight="true" outlineLevel="0" collapsed="false">
      <c r="B231" s="92" t="n">
        <f aca="false">+B230+1</f>
        <v>218</v>
      </c>
      <c r="C231" s="85" t="s">
        <v>412</v>
      </c>
      <c r="D231" s="93" t="n">
        <v>43853</v>
      </c>
      <c r="E231" s="85" t="s">
        <v>413</v>
      </c>
      <c r="F231" s="87" t="n">
        <v>152.68</v>
      </c>
      <c r="G231" s="94" t="n">
        <f aca="false">F231+J230</f>
        <v>-363.015000000001</v>
      </c>
      <c r="H231" s="98" t="n">
        <f aca="false">IF(G231&gt;0,ROUND(G231/I231+0.5,0),0)</f>
        <v>0</v>
      </c>
      <c r="I231" s="99" t="n">
        <f aca="false">$C$10</f>
        <v>3103.37</v>
      </c>
      <c r="J231" s="100" t="n">
        <f aca="false">G231-(H231*I231)</f>
        <v>-363.015000000001</v>
      </c>
    </row>
    <row r="232" s="83" customFormat="true" ht="12.75" hidden="false" customHeight="true" outlineLevel="0" collapsed="false">
      <c r="B232" s="92" t="n">
        <f aca="false">+B231+1</f>
        <v>219</v>
      </c>
      <c r="C232" s="85" t="s">
        <v>414</v>
      </c>
      <c r="D232" s="93" t="n">
        <v>43854</v>
      </c>
      <c r="E232" s="85" t="s">
        <v>415</v>
      </c>
      <c r="F232" s="87" t="n">
        <v>2.75</v>
      </c>
      <c r="G232" s="94" t="n">
        <f aca="false">F232+J231</f>
        <v>-360.265000000001</v>
      </c>
      <c r="H232" s="98" t="n">
        <f aca="false">IF(G232&gt;0,ROUND(G232/I232+0.5,0),0)</f>
        <v>0</v>
      </c>
      <c r="I232" s="99" t="n">
        <f aca="false">$C$10</f>
        <v>3103.37</v>
      </c>
      <c r="J232" s="100" t="n">
        <f aca="false">G232-(H232*I232)</f>
        <v>-360.265000000001</v>
      </c>
    </row>
    <row r="233" s="83" customFormat="true" ht="12.75" hidden="false" customHeight="true" outlineLevel="0" collapsed="false">
      <c r="B233" s="92" t="n">
        <f aca="false">+B232+1</f>
        <v>220</v>
      </c>
      <c r="C233" s="85" t="s">
        <v>416</v>
      </c>
      <c r="D233" s="93" t="n">
        <v>43860</v>
      </c>
      <c r="E233" s="85" t="s">
        <v>417</v>
      </c>
      <c r="F233" s="87" t="n">
        <v>164.07</v>
      </c>
      <c r="G233" s="94" t="n">
        <f aca="false">F233+J232</f>
        <v>-196.195000000001</v>
      </c>
      <c r="H233" s="98" t="n">
        <f aca="false">IF(G233&gt;0,ROUND(G233/I233+0.5,0),0)</f>
        <v>0</v>
      </c>
      <c r="I233" s="99" t="n">
        <f aca="false">$C$10</f>
        <v>3103.37</v>
      </c>
      <c r="J233" s="100" t="n">
        <f aca="false">G233-(H233*I233)</f>
        <v>-196.195000000001</v>
      </c>
    </row>
    <row r="234" s="83" customFormat="true" ht="12.75" hidden="false" customHeight="true" outlineLevel="0" collapsed="false">
      <c r="B234" s="92" t="n">
        <f aca="false">+B233+1</f>
        <v>221</v>
      </c>
      <c r="C234" s="85" t="s">
        <v>418</v>
      </c>
      <c r="D234" s="93" t="n">
        <v>43860</v>
      </c>
      <c r="E234" s="101" t="s">
        <v>419</v>
      </c>
      <c r="F234" s="87" t="n">
        <v>38.74</v>
      </c>
      <c r="G234" s="94" t="n">
        <f aca="false">F234+J233</f>
        <v>-157.455000000001</v>
      </c>
      <c r="H234" s="98" t="n">
        <f aca="false">IF(G234&gt;0,ROUND(G234/I234+0.5,0),0)</f>
        <v>0</v>
      </c>
      <c r="I234" s="99" t="n">
        <f aca="false">$C$10</f>
        <v>3103.37</v>
      </c>
      <c r="J234" s="100" t="n">
        <f aca="false">G234-(H234*I234)</f>
        <v>-157.455000000001</v>
      </c>
    </row>
    <row r="235" s="83" customFormat="true" ht="12.75" hidden="false" customHeight="true" outlineLevel="0" collapsed="false">
      <c r="B235" s="92" t="n">
        <f aca="false">+B234+1</f>
        <v>222</v>
      </c>
      <c r="C235" s="85" t="s">
        <v>418</v>
      </c>
      <c r="D235" s="93" t="n">
        <v>43860</v>
      </c>
      <c r="E235" s="101" t="s">
        <v>419</v>
      </c>
      <c r="F235" s="87" t="n">
        <v>4.61</v>
      </c>
      <c r="G235" s="94" t="n">
        <f aca="false">F235+J234</f>
        <v>-152.845000000001</v>
      </c>
      <c r="H235" s="98" t="n">
        <f aca="false">IF(G235&gt;0,ROUND(G235/I235+0.5,0),0)</f>
        <v>0</v>
      </c>
      <c r="I235" s="99" t="n">
        <f aca="false">$C$10</f>
        <v>3103.37</v>
      </c>
      <c r="J235" s="100" t="n">
        <f aca="false">G235-(H235*I235)</f>
        <v>-152.845000000001</v>
      </c>
    </row>
    <row r="236" s="83" customFormat="true" ht="12.75" hidden="false" customHeight="true" outlineLevel="0" collapsed="false">
      <c r="B236" s="92" t="n">
        <f aca="false">+B235+1</f>
        <v>223</v>
      </c>
      <c r="C236" s="85" t="s">
        <v>420</v>
      </c>
      <c r="D236" s="93" t="n">
        <v>43861</v>
      </c>
      <c r="E236" s="85" t="s">
        <v>421</v>
      </c>
      <c r="F236" s="87" t="n">
        <v>46.87</v>
      </c>
      <c r="G236" s="94" t="n">
        <f aca="false">F236+J235</f>
        <v>-105.975000000001</v>
      </c>
      <c r="H236" s="98" t="n">
        <f aca="false">IF(G236&gt;0,ROUND(G236/I236+0.5,0),0)</f>
        <v>0</v>
      </c>
      <c r="I236" s="99" t="n">
        <f aca="false">$C$10</f>
        <v>3103.37</v>
      </c>
      <c r="J236" s="100" t="n">
        <f aca="false">G236-(H236*I236)</f>
        <v>-105.975000000001</v>
      </c>
    </row>
    <row r="237" s="83" customFormat="true" ht="12.75" hidden="false" customHeight="true" outlineLevel="0" collapsed="false">
      <c r="B237" s="92" t="n">
        <f aca="false">+B236+1</f>
        <v>224</v>
      </c>
      <c r="C237" s="85" t="s">
        <v>420</v>
      </c>
      <c r="D237" s="93" t="n">
        <v>43861</v>
      </c>
      <c r="E237" s="85" t="s">
        <v>421</v>
      </c>
      <c r="F237" s="87" t="n">
        <v>4.69</v>
      </c>
      <c r="G237" s="94" t="n">
        <f aca="false">F237+J236</f>
        <v>-101.285000000001</v>
      </c>
      <c r="H237" s="98" t="n">
        <f aca="false">IF(G237&gt;0,ROUND(G237/I237+0.5,0),0)</f>
        <v>0</v>
      </c>
      <c r="I237" s="99" t="n">
        <f aca="false">$C$10</f>
        <v>3103.37</v>
      </c>
      <c r="J237" s="100" t="n">
        <f aca="false">G237-(H237*I237)</f>
        <v>-101.285000000001</v>
      </c>
    </row>
    <row r="238" s="83" customFormat="true" ht="12.75" hidden="false" customHeight="true" outlineLevel="0" collapsed="false">
      <c r="B238" s="92" t="n">
        <f aca="false">+B237+1</f>
        <v>225</v>
      </c>
      <c r="C238" s="85" t="s">
        <v>422</v>
      </c>
      <c r="D238" s="93" t="n">
        <v>43867</v>
      </c>
      <c r="E238" s="85" t="s">
        <v>423</v>
      </c>
      <c r="F238" s="87" t="n">
        <v>20</v>
      </c>
      <c r="G238" s="94" t="n">
        <f aca="false">F238+J237</f>
        <v>-81.2850000000014</v>
      </c>
      <c r="H238" s="98" t="n">
        <f aca="false">IF(G238&gt;0,ROUND(G238/I238+0.5,0),0)</f>
        <v>0</v>
      </c>
      <c r="I238" s="99" t="n">
        <f aca="false">$C$10</f>
        <v>3103.37</v>
      </c>
      <c r="J238" s="100" t="n">
        <f aca="false">G238-(H238*I238)</f>
        <v>-81.2850000000014</v>
      </c>
    </row>
    <row r="239" s="83" customFormat="true" ht="12.75" hidden="false" customHeight="true" outlineLevel="0" collapsed="false">
      <c r="B239" s="92" t="n">
        <f aca="false">+B238+1</f>
        <v>226</v>
      </c>
      <c r="C239" s="85" t="s">
        <v>56</v>
      </c>
      <c r="D239" s="93" t="n">
        <v>43867</v>
      </c>
      <c r="E239" s="85" t="s">
        <v>57</v>
      </c>
      <c r="F239" s="87" t="n">
        <v>163.39</v>
      </c>
      <c r="G239" s="94" t="n">
        <f aca="false">F239+J238</f>
        <v>82.1049999999986</v>
      </c>
      <c r="H239" s="98" t="n">
        <f aca="false">IF(G239&gt;0,ROUND(G239/I239+0.5,0),0)</f>
        <v>1</v>
      </c>
      <c r="I239" s="99" t="n">
        <f aca="false">$C$10</f>
        <v>3103.37</v>
      </c>
      <c r="J239" s="100" t="n">
        <f aca="false">G239-(H239*I239)</f>
        <v>-3021.265</v>
      </c>
    </row>
    <row r="240" s="83" customFormat="true" ht="12.75" hidden="false" customHeight="true" outlineLevel="0" collapsed="false">
      <c r="B240" s="92" t="n">
        <f aca="false">+B239+1</f>
        <v>227</v>
      </c>
      <c r="C240" s="85" t="s">
        <v>424</v>
      </c>
      <c r="D240" s="93" t="n">
        <v>43868</v>
      </c>
      <c r="E240" s="85" t="s">
        <v>425</v>
      </c>
      <c r="F240" s="87" t="n">
        <v>54.5</v>
      </c>
      <c r="G240" s="94" t="n">
        <f aca="false">F240+J239</f>
        <v>-2966.765</v>
      </c>
      <c r="H240" s="98" t="n">
        <f aca="false">IF(G240&gt;0,ROUND(G240/I240+0.5,0),0)</f>
        <v>0</v>
      </c>
      <c r="I240" s="99" t="n">
        <f aca="false">$C$10</f>
        <v>3103.37</v>
      </c>
      <c r="J240" s="100" t="n">
        <f aca="false">G240-(H240*I240)</f>
        <v>-2966.765</v>
      </c>
    </row>
    <row r="241" s="83" customFormat="true" ht="12.75" hidden="false" customHeight="true" outlineLevel="0" collapsed="false">
      <c r="B241" s="92" t="n">
        <f aca="false">+B240+1</f>
        <v>228</v>
      </c>
      <c r="C241" s="85" t="s">
        <v>426</v>
      </c>
      <c r="D241" s="93" t="n">
        <v>43875</v>
      </c>
      <c r="E241" s="85" t="s">
        <v>427</v>
      </c>
      <c r="F241" s="87" t="n">
        <v>132.37</v>
      </c>
      <c r="G241" s="94" t="n">
        <f aca="false">F241+J240</f>
        <v>-2834.395</v>
      </c>
      <c r="H241" s="98" t="n">
        <f aca="false">IF(G241&gt;0,ROUND(G241/I241+0.5,0),0)</f>
        <v>0</v>
      </c>
      <c r="I241" s="99" t="n">
        <f aca="false">$C$10</f>
        <v>3103.37</v>
      </c>
      <c r="J241" s="100" t="n">
        <f aca="false">G241-(H241*I241)</f>
        <v>-2834.395</v>
      </c>
    </row>
    <row r="242" s="83" customFormat="true" ht="12.75" hidden="false" customHeight="true" outlineLevel="0" collapsed="false">
      <c r="B242" s="92" t="n">
        <f aca="false">+B241+1</f>
        <v>229</v>
      </c>
      <c r="C242" s="85" t="s">
        <v>428</v>
      </c>
      <c r="D242" s="93" t="n">
        <v>43881</v>
      </c>
      <c r="E242" s="85" t="s">
        <v>429</v>
      </c>
      <c r="F242" s="87" t="n">
        <v>182.14</v>
      </c>
      <c r="G242" s="94" t="n">
        <f aca="false">F242+J241</f>
        <v>-2652.255</v>
      </c>
      <c r="H242" s="98" t="n">
        <f aca="false">IF(G242&gt;0,ROUND(G242/I242+0.5,0),0)</f>
        <v>0</v>
      </c>
      <c r="I242" s="99" t="n">
        <f aca="false">$C$10</f>
        <v>3103.37</v>
      </c>
      <c r="J242" s="100" t="n">
        <f aca="false">G242-(H242*I242)</f>
        <v>-2652.255</v>
      </c>
    </row>
    <row r="243" s="83" customFormat="true" ht="12.75" hidden="false" customHeight="true" outlineLevel="0" collapsed="false">
      <c r="B243" s="92" t="n">
        <f aca="false">+B242+1</f>
        <v>230</v>
      </c>
      <c r="C243" s="85" t="s">
        <v>430</v>
      </c>
      <c r="D243" s="93" t="n">
        <v>43882</v>
      </c>
      <c r="E243" s="85" t="s">
        <v>431</v>
      </c>
      <c r="F243" s="87" t="n">
        <v>37.95</v>
      </c>
      <c r="G243" s="94" t="n">
        <f aca="false">F243+J242</f>
        <v>-2614.305</v>
      </c>
      <c r="H243" s="98" t="n">
        <f aca="false">IF(G243&gt;0,ROUND(G243/I243+0.5,0),0)</f>
        <v>0</v>
      </c>
      <c r="I243" s="99" t="n">
        <f aca="false">$C$10</f>
        <v>3103.37</v>
      </c>
      <c r="J243" s="100" t="n">
        <f aca="false">G243-(H243*I243)</f>
        <v>-2614.305</v>
      </c>
    </row>
    <row r="244" s="83" customFormat="true" ht="12.75" hidden="false" customHeight="true" outlineLevel="0" collapsed="false">
      <c r="B244" s="92" t="n">
        <f aca="false">+B243+1</f>
        <v>231</v>
      </c>
      <c r="C244" s="85" t="s">
        <v>432</v>
      </c>
      <c r="D244" s="93" t="n">
        <v>43888</v>
      </c>
      <c r="E244" s="85" t="s">
        <v>433</v>
      </c>
      <c r="F244" s="87" t="n">
        <v>71.88</v>
      </c>
      <c r="G244" s="94" t="n">
        <f aca="false">F244+J243</f>
        <v>-2542.425</v>
      </c>
      <c r="H244" s="98" t="n">
        <f aca="false">IF(G244&gt;0,ROUND(G244/I244+0.5,0),0)</f>
        <v>0</v>
      </c>
      <c r="I244" s="99" t="n">
        <f aca="false">$C$10</f>
        <v>3103.37</v>
      </c>
      <c r="J244" s="100" t="n">
        <f aca="false">G244-(H244*I244)</f>
        <v>-2542.425</v>
      </c>
    </row>
    <row r="245" s="83" customFormat="true" ht="12.75" hidden="false" customHeight="true" outlineLevel="0" collapsed="false">
      <c r="B245" s="92" t="n">
        <f aca="false">+B244+1</f>
        <v>232</v>
      </c>
      <c r="C245" s="85" t="s">
        <v>434</v>
      </c>
      <c r="D245" s="93" t="n">
        <v>43892</v>
      </c>
      <c r="E245" s="85" t="s">
        <v>435</v>
      </c>
      <c r="F245" s="87" t="n">
        <v>3</v>
      </c>
      <c r="G245" s="94" t="n">
        <f aca="false">F245+J244</f>
        <v>-2539.425</v>
      </c>
      <c r="H245" s="98" t="n">
        <f aca="false">IF(G245&gt;0,ROUND(G245/I245+0.5,0),0)</f>
        <v>0</v>
      </c>
      <c r="I245" s="99" t="n">
        <f aca="false">$C$10</f>
        <v>3103.37</v>
      </c>
      <c r="J245" s="100" t="n">
        <f aca="false">G245-(H245*I245)</f>
        <v>-2539.425</v>
      </c>
    </row>
    <row r="246" s="83" customFormat="true" ht="12.75" hidden="false" customHeight="true" outlineLevel="0" collapsed="false">
      <c r="B246" s="92" t="n">
        <f aca="false">+B245+1</f>
        <v>233</v>
      </c>
      <c r="C246" s="85" t="s">
        <v>436</v>
      </c>
      <c r="D246" s="93" t="n">
        <v>43895</v>
      </c>
      <c r="E246" s="85" t="s">
        <v>437</v>
      </c>
      <c r="F246" s="87" t="n">
        <v>166.52</v>
      </c>
      <c r="G246" s="94" t="n">
        <f aca="false">F246+J245</f>
        <v>-2372.905</v>
      </c>
      <c r="H246" s="98" t="n">
        <f aca="false">IF(G246&gt;0,ROUND(G246/I246+0.5,0),0)</f>
        <v>0</v>
      </c>
      <c r="I246" s="99" t="n">
        <f aca="false">$C$10</f>
        <v>3103.37</v>
      </c>
      <c r="J246" s="100" t="n">
        <f aca="false">G246-(H246*I246)</f>
        <v>-2372.905</v>
      </c>
    </row>
    <row r="247" s="83" customFormat="true" ht="12.75" hidden="false" customHeight="true" outlineLevel="0" collapsed="false">
      <c r="B247" s="92" t="n">
        <f aca="false">+B246+1</f>
        <v>234</v>
      </c>
      <c r="C247" s="85" t="s">
        <v>438</v>
      </c>
      <c r="D247" s="93" t="n">
        <v>43902</v>
      </c>
      <c r="E247" s="85" t="s">
        <v>439</v>
      </c>
      <c r="F247" s="87" t="n">
        <v>154.91</v>
      </c>
      <c r="G247" s="94" t="n">
        <f aca="false">F247+J246</f>
        <v>-2217.995</v>
      </c>
      <c r="H247" s="98" t="n">
        <f aca="false">IF(G247&gt;0,ROUND(G247/I247+0.5,0),0)</f>
        <v>0</v>
      </c>
      <c r="I247" s="99" t="n">
        <f aca="false">$C$10</f>
        <v>3103.37</v>
      </c>
      <c r="J247" s="100" t="n">
        <f aca="false">G247-(H247*I247)</f>
        <v>-2217.995</v>
      </c>
    </row>
    <row r="248" s="83" customFormat="true" ht="12.75" hidden="false" customHeight="true" outlineLevel="0" collapsed="false">
      <c r="B248" s="92" t="n">
        <f aca="false">+B247+1</f>
        <v>235</v>
      </c>
      <c r="C248" s="85" t="s">
        <v>440</v>
      </c>
      <c r="D248" s="93" t="n">
        <v>43993</v>
      </c>
      <c r="E248" s="101" t="s">
        <v>441</v>
      </c>
      <c r="F248" s="87" t="n">
        <v>26.12</v>
      </c>
      <c r="G248" s="94" t="n">
        <f aca="false">F248+J247</f>
        <v>-2191.875</v>
      </c>
      <c r="H248" s="98" t="n">
        <f aca="false">IF(G248&gt;0,ROUND(G248/I248+0.5,0),0)</f>
        <v>0</v>
      </c>
      <c r="I248" s="99" t="n">
        <f aca="false">$C$10</f>
        <v>3103.37</v>
      </c>
      <c r="J248" s="100" t="n">
        <f aca="false">G248-(H248*I248)</f>
        <v>-2191.875</v>
      </c>
    </row>
    <row r="249" s="83" customFormat="true" ht="12.75" hidden="false" customHeight="true" outlineLevel="0" collapsed="false">
      <c r="B249" s="92" t="n">
        <f aca="false">+B248+1</f>
        <v>236</v>
      </c>
      <c r="C249" s="85" t="s">
        <v>442</v>
      </c>
      <c r="D249" s="93" t="n">
        <v>44042</v>
      </c>
      <c r="E249" s="85" t="s">
        <v>443</v>
      </c>
      <c r="F249" s="87" t="n">
        <v>2.9</v>
      </c>
      <c r="G249" s="94" t="n">
        <f aca="false">F249+J248</f>
        <v>-2188.975</v>
      </c>
      <c r="H249" s="98" t="n">
        <f aca="false">IF(G249&gt;0,ROUND(G249/I249+0.5,0),0)</f>
        <v>0</v>
      </c>
      <c r="I249" s="99" t="n">
        <f aca="false">$C$10</f>
        <v>3103.37</v>
      </c>
      <c r="J249" s="100" t="n">
        <f aca="false">G249-(H249*I249)</f>
        <v>-2188.975</v>
      </c>
    </row>
    <row r="250" s="83" customFormat="true" ht="12.75" hidden="false" customHeight="true" outlineLevel="0" collapsed="false">
      <c r="B250" s="92" t="n">
        <f aca="false">+B249+1</f>
        <v>237</v>
      </c>
      <c r="C250" s="85" t="s">
        <v>444</v>
      </c>
      <c r="D250" s="93" t="n">
        <v>44042</v>
      </c>
      <c r="E250" s="85" t="s">
        <v>445</v>
      </c>
      <c r="F250" s="87" t="n">
        <v>16.07</v>
      </c>
      <c r="G250" s="94" t="n">
        <f aca="false">F250+J249</f>
        <v>-2172.905</v>
      </c>
      <c r="H250" s="98" t="n">
        <f aca="false">IF(G250&gt;0,ROUND(G250/I250+0.5,0),0)</f>
        <v>0</v>
      </c>
      <c r="I250" s="99" t="n">
        <f aca="false">$C$10</f>
        <v>3103.37</v>
      </c>
      <c r="J250" s="100" t="n">
        <f aca="false">G250-(H250*I250)</f>
        <v>-2172.905</v>
      </c>
    </row>
    <row r="251" s="83" customFormat="true" ht="12.75" hidden="false" customHeight="true" outlineLevel="0" collapsed="false">
      <c r="B251" s="92" t="n">
        <f aca="false">+B250+1</f>
        <v>238</v>
      </c>
      <c r="C251" s="85"/>
      <c r="D251" s="86"/>
      <c r="E251" s="101"/>
      <c r="F251" s="87"/>
      <c r="G251" s="94" t="n">
        <f aca="false">F251+J250</f>
        <v>-2172.905</v>
      </c>
      <c r="H251" s="98" t="n">
        <f aca="false">IF(G251&gt;0,ROUND(G251/I251+0.5,0),0)</f>
        <v>0</v>
      </c>
      <c r="I251" s="99" t="n">
        <f aca="false">$C$10</f>
        <v>3103.37</v>
      </c>
      <c r="J251" s="100" t="n">
        <f aca="false">G251-(H251*I251)</f>
        <v>-2172.905</v>
      </c>
    </row>
    <row r="252" s="83" customFormat="true" ht="12.75" hidden="false" customHeight="true" outlineLevel="0" collapsed="false">
      <c r="B252" s="92" t="n">
        <f aca="false">+B251+1</f>
        <v>239</v>
      </c>
      <c r="C252" s="85" t="s">
        <v>446</v>
      </c>
      <c r="D252" s="93" t="n">
        <v>43839</v>
      </c>
      <c r="E252" s="85" t="s">
        <v>447</v>
      </c>
      <c r="F252" s="87" t="n">
        <v>190</v>
      </c>
      <c r="G252" s="94" t="n">
        <f aca="false">F252+J251</f>
        <v>-1982.905</v>
      </c>
      <c r="H252" s="98" t="n">
        <f aca="false">IF(G252&gt;0,ROUND(G252/I252+0.5,0),0)</f>
        <v>0</v>
      </c>
      <c r="I252" s="99" t="n">
        <f aca="false">$C$10</f>
        <v>3103.37</v>
      </c>
      <c r="J252" s="100" t="n">
        <f aca="false">G252-(H252*I252)</f>
        <v>-1982.905</v>
      </c>
    </row>
    <row r="253" s="83" customFormat="true" ht="12.75" hidden="false" customHeight="true" outlineLevel="0" collapsed="false">
      <c r="B253" s="92" t="n">
        <f aca="false">+B252+1</f>
        <v>240</v>
      </c>
      <c r="C253" s="85" t="s">
        <v>448</v>
      </c>
      <c r="D253" s="93" t="n">
        <v>43844</v>
      </c>
      <c r="E253" s="85" t="s">
        <v>449</v>
      </c>
      <c r="F253" s="87" t="n">
        <v>44.94</v>
      </c>
      <c r="G253" s="94" t="n">
        <f aca="false">F253+J252</f>
        <v>-1937.965</v>
      </c>
      <c r="H253" s="98" t="n">
        <f aca="false">IF(G253&gt;0,ROUND(G253/I253+0.5,0),0)</f>
        <v>0</v>
      </c>
      <c r="I253" s="99" t="n">
        <f aca="false">$C$10</f>
        <v>3103.37</v>
      </c>
      <c r="J253" s="100" t="n">
        <f aca="false">G253-(H253*I253)</f>
        <v>-1937.965</v>
      </c>
    </row>
    <row r="254" s="83" customFormat="true" ht="12.75" hidden="false" customHeight="true" outlineLevel="0" collapsed="false">
      <c r="B254" s="92" t="n">
        <f aca="false">+B253+1</f>
        <v>241</v>
      </c>
      <c r="C254" s="85" t="s">
        <v>450</v>
      </c>
      <c r="D254" s="93" t="n">
        <v>43844</v>
      </c>
      <c r="E254" s="85" t="s">
        <v>451</v>
      </c>
      <c r="F254" s="87" t="n">
        <v>390</v>
      </c>
      <c r="G254" s="94" t="n">
        <f aca="false">F254+J253</f>
        <v>-1547.965</v>
      </c>
      <c r="H254" s="98" t="n">
        <f aca="false">IF(G254&gt;0,ROUND(G254/I254+0.5,0),0)</f>
        <v>0</v>
      </c>
      <c r="I254" s="99" t="n">
        <f aca="false">$C$10</f>
        <v>3103.37</v>
      </c>
      <c r="J254" s="100" t="n">
        <f aca="false">G254-(H254*I254)</f>
        <v>-1547.965</v>
      </c>
    </row>
    <row r="255" s="83" customFormat="true" ht="12.75" hidden="false" customHeight="true" outlineLevel="0" collapsed="false">
      <c r="B255" s="92" t="n">
        <f aca="false">+B254+1</f>
        <v>242</v>
      </c>
      <c r="C255" s="85" t="s">
        <v>452</v>
      </c>
      <c r="D255" s="93" t="n">
        <v>43845</v>
      </c>
      <c r="E255" s="101" t="s">
        <v>453</v>
      </c>
      <c r="F255" s="87" t="n">
        <v>410.36</v>
      </c>
      <c r="G255" s="94" t="n">
        <f aca="false">F255+J254</f>
        <v>-1137.605</v>
      </c>
      <c r="H255" s="98" t="n">
        <f aca="false">IF(G255&gt;0,ROUND(G255/I255+0.5,0),0)</f>
        <v>0</v>
      </c>
      <c r="I255" s="99" t="n">
        <f aca="false">$C$10</f>
        <v>3103.37</v>
      </c>
      <c r="J255" s="100" t="n">
        <f aca="false">G255-(H255*I255)</f>
        <v>-1137.605</v>
      </c>
    </row>
    <row r="256" s="83" customFormat="true" ht="12.75" hidden="false" customHeight="true" outlineLevel="0" collapsed="false">
      <c r="B256" s="92" t="n">
        <f aca="false">+B255+1</f>
        <v>243</v>
      </c>
      <c r="C256" s="85" t="s">
        <v>454</v>
      </c>
      <c r="D256" s="93" t="n">
        <v>43845</v>
      </c>
      <c r="E256" s="85" t="s">
        <v>455</v>
      </c>
      <c r="F256" s="87" t="n">
        <v>390</v>
      </c>
      <c r="G256" s="94" t="n">
        <f aca="false">F256+J255</f>
        <v>-747.605000000001</v>
      </c>
      <c r="H256" s="98" t="n">
        <f aca="false">IF(G256&gt;0,ROUND(G256/I256+0.5,0),0)</f>
        <v>0</v>
      </c>
      <c r="I256" s="99" t="n">
        <f aca="false">$C$10</f>
        <v>3103.37</v>
      </c>
      <c r="J256" s="100" t="n">
        <f aca="false">G256-(H256*I256)</f>
        <v>-747.605000000001</v>
      </c>
    </row>
    <row r="257" s="83" customFormat="true" ht="12.75" hidden="false" customHeight="true" outlineLevel="0" collapsed="false">
      <c r="B257" s="92" t="n">
        <f aca="false">+B256+1</f>
        <v>244</v>
      </c>
      <c r="C257" s="85" t="s">
        <v>454</v>
      </c>
      <c r="D257" s="93" t="n">
        <v>43845</v>
      </c>
      <c r="E257" s="85" t="s">
        <v>455</v>
      </c>
      <c r="F257" s="87" t="n">
        <v>410.36</v>
      </c>
      <c r="G257" s="94" t="n">
        <f aca="false">F257+J256</f>
        <v>-337.245000000001</v>
      </c>
      <c r="H257" s="98" t="n">
        <f aca="false">IF(G257&gt;0,ROUND(G257/I257+0.5,0),0)</f>
        <v>0</v>
      </c>
      <c r="I257" s="99" t="n">
        <f aca="false">$C$10</f>
        <v>3103.37</v>
      </c>
      <c r="J257" s="100" t="n">
        <f aca="false">G257-(H257*I257)</f>
        <v>-337.245000000001</v>
      </c>
    </row>
    <row r="258" s="83" customFormat="true" ht="12.75" hidden="false" customHeight="true" outlineLevel="0" collapsed="false">
      <c r="B258" s="92" t="n">
        <f aca="false">+B257+1</f>
        <v>245</v>
      </c>
      <c r="C258" s="85" t="s">
        <v>456</v>
      </c>
      <c r="D258" s="93" t="n">
        <v>43845</v>
      </c>
      <c r="E258" s="85" t="s">
        <v>457</v>
      </c>
      <c r="F258" s="87" t="n">
        <v>44.94</v>
      </c>
      <c r="G258" s="94" t="n">
        <f aca="false">F258+J257</f>
        <v>-292.305000000001</v>
      </c>
      <c r="H258" s="98" t="n">
        <f aca="false">IF(G258&gt;0,ROUND(G258/I258+0.5,0),0)</f>
        <v>0</v>
      </c>
      <c r="I258" s="99" t="n">
        <f aca="false">$C$10</f>
        <v>3103.37</v>
      </c>
      <c r="J258" s="100" t="n">
        <f aca="false">G258-(H258*I258)</f>
        <v>-292.305000000001</v>
      </c>
    </row>
    <row r="259" s="83" customFormat="true" ht="12.75" hidden="false" customHeight="true" outlineLevel="0" collapsed="false">
      <c r="B259" s="92" t="n">
        <f aca="false">+B258+1</f>
        <v>246</v>
      </c>
      <c r="C259" s="85" t="s">
        <v>458</v>
      </c>
      <c r="D259" s="93" t="n">
        <v>43846</v>
      </c>
      <c r="E259" s="101" t="s">
        <v>459</v>
      </c>
      <c r="F259" s="87" t="n">
        <v>35.71</v>
      </c>
      <c r="G259" s="94" t="n">
        <f aca="false">F259+J258</f>
        <v>-256.595000000001</v>
      </c>
      <c r="H259" s="98" t="n">
        <f aca="false">IF(G259&gt;0,ROUND(G259/I259+0.5,0),0)</f>
        <v>0</v>
      </c>
      <c r="I259" s="99" t="n">
        <f aca="false">$C$10</f>
        <v>3103.37</v>
      </c>
      <c r="J259" s="100" t="n">
        <f aca="false">G259-(H259*I259)</f>
        <v>-256.595000000001</v>
      </c>
    </row>
    <row r="260" s="83" customFormat="true" ht="12.75" hidden="false" customHeight="true" outlineLevel="0" collapsed="false">
      <c r="B260" s="92" t="n">
        <f aca="false">+B259+1</f>
        <v>247</v>
      </c>
      <c r="C260" s="85" t="s">
        <v>460</v>
      </c>
      <c r="D260" s="93" t="n">
        <v>43856</v>
      </c>
      <c r="E260" s="101" t="s">
        <v>461</v>
      </c>
      <c r="F260" s="87" t="n">
        <v>14.38</v>
      </c>
      <c r="G260" s="94" t="n">
        <f aca="false">F260+J259</f>
        <v>-242.215000000001</v>
      </c>
      <c r="H260" s="98" t="n">
        <f aca="false">IF(G260&gt;0,ROUND(G260/I260+0.5,0),0)</f>
        <v>0</v>
      </c>
      <c r="I260" s="99" t="n">
        <f aca="false">$C$10</f>
        <v>3103.37</v>
      </c>
      <c r="J260" s="100" t="n">
        <f aca="false">G260-(H260*I260)</f>
        <v>-242.215000000001</v>
      </c>
    </row>
    <row r="261" s="83" customFormat="true" ht="12.75" hidden="false" customHeight="true" outlineLevel="0" collapsed="false">
      <c r="B261" s="92" t="n">
        <f aca="false">+B260+1</f>
        <v>248</v>
      </c>
      <c r="C261" s="85" t="s">
        <v>462</v>
      </c>
      <c r="D261" s="93" t="n">
        <v>43860</v>
      </c>
      <c r="E261" s="85" t="s">
        <v>463</v>
      </c>
      <c r="F261" s="87" t="n">
        <v>31.7</v>
      </c>
      <c r="G261" s="94" t="n">
        <f aca="false">F261+J260</f>
        <v>-210.515000000001</v>
      </c>
      <c r="H261" s="98" t="n">
        <f aca="false">IF(G261&gt;0,ROUND(G261/I261+0.5,0),0)</f>
        <v>0</v>
      </c>
      <c r="I261" s="99" t="n">
        <f aca="false">$C$10</f>
        <v>3103.37</v>
      </c>
      <c r="J261" s="100" t="n">
        <f aca="false">G261-(H261*I261)</f>
        <v>-210.515000000001</v>
      </c>
    </row>
    <row r="262" s="83" customFormat="true" ht="12.75" hidden="false" customHeight="true" outlineLevel="0" collapsed="false">
      <c r="B262" s="92" t="n">
        <f aca="false">+B261+1</f>
        <v>249</v>
      </c>
      <c r="C262" s="85" t="s">
        <v>464</v>
      </c>
      <c r="D262" s="93" t="n">
        <v>43860</v>
      </c>
      <c r="E262" s="85" t="s">
        <v>465</v>
      </c>
      <c r="F262" s="87" t="n">
        <v>5</v>
      </c>
      <c r="G262" s="94" t="n">
        <f aca="false">F262+J261</f>
        <v>-205.515000000001</v>
      </c>
      <c r="H262" s="98" t="n">
        <f aca="false">IF(G262&gt;0,ROUND(G262/I262+0.5,0),0)</f>
        <v>0</v>
      </c>
      <c r="I262" s="99" t="n">
        <f aca="false">$C$10</f>
        <v>3103.37</v>
      </c>
      <c r="J262" s="100" t="n">
        <f aca="false">G262-(H262*I262)</f>
        <v>-205.515000000001</v>
      </c>
    </row>
    <row r="263" s="83" customFormat="true" ht="12.75" hidden="false" customHeight="true" outlineLevel="0" collapsed="false">
      <c r="B263" s="92" t="n">
        <f aca="false">+B262+1</f>
        <v>250</v>
      </c>
      <c r="C263" s="85" t="s">
        <v>466</v>
      </c>
      <c r="D263" s="93" t="n">
        <v>43865</v>
      </c>
      <c r="E263" s="101" t="s">
        <v>467</v>
      </c>
      <c r="F263" s="87" t="n">
        <v>24.38</v>
      </c>
      <c r="G263" s="94" t="n">
        <f aca="false">F263+J262</f>
        <v>-181.135000000001</v>
      </c>
      <c r="H263" s="98" t="n">
        <f aca="false">IF(G263&gt;0,ROUND(G263/I263+0.5,0),0)</f>
        <v>0</v>
      </c>
      <c r="I263" s="99" t="n">
        <f aca="false">$C$10</f>
        <v>3103.37</v>
      </c>
      <c r="J263" s="100" t="n">
        <f aca="false">G263-(H263*I263)</f>
        <v>-181.135000000001</v>
      </c>
    </row>
    <row r="264" s="83" customFormat="true" ht="12.75" hidden="false" customHeight="true" outlineLevel="0" collapsed="false">
      <c r="B264" s="92" t="n">
        <f aca="false">+B263+1</f>
        <v>251</v>
      </c>
      <c r="C264" s="85" t="s">
        <v>58</v>
      </c>
      <c r="D264" s="93" t="n">
        <v>43867</v>
      </c>
      <c r="E264" s="101" t="s">
        <v>59</v>
      </c>
      <c r="F264" s="87" t="n">
        <v>284.23</v>
      </c>
      <c r="G264" s="94" t="n">
        <f aca="false">F264+J263</f>
        <v>103.094999999999</v>
      </c>
      <c r="H264" s="98" t="n">
        <f aca="false">IF(G264&gt;0,ROUND(G264/I264+0.5,0),0)</f>
        <v>1</v>
      </c>
      <c r="I264" s="99" t="n">
        <f aca="false">$C$10</f>
        <v>3103.37</v>
      </c>
      <c r="J264" s="100" t="n">
        <f aca="false">G264-(H264*I264)</f>
        <v>-3000.275</v>
      </c>
    </row>
    <row r="265" s="83" customFormat="true" ht="12.75" hidden="false" customHeight="true" outlineLevel="0" collapsed="false">
      <c r="B265" s="92" t="n">
        <f aca="false">+B264+1</f>
        <v>252</v>
      </c>
      <c r="C265" s="85" t="s">
        <v>468</v>
      </c>
      <c r="D265" s="93" t="n">
        <v>43867</v>
      </c>
      <c r="E265" s="85" t="s">
        <v>447</v>
      </c>
      <c r="F265" s="87" t="n">
        <v>223.33</v>
      </c>
      <c r="G265" s="94" t="n">
        <f aca="false">F265+J264</f>
        <v>-2776.945</v>
      </c>
      <c r="H265" s="98" t="n">
        <f aca="false">IF(G265&gt;0,ROUND(G265/I265+0.5,0),0)</f>
        <v>0</v>
      </c>
      <c r="I265" s="99" t="n">
        <f aca="false">$C$10</f>
        <v>3103.37</v>
      </c>
      <c r="J265" s="100" t="n">
        <f aca="false">G265-(H265*I265)</f>
        <v>-2776.945</v>
      </c>
    </row>
    <row r="266" s="83" customFormat="true" ht="12.75" hidden="false" customHeight="true" outlineLevel="0" collapsed="false">
      <c r="B266" s="92" t="n">
        <f aca="false">+B265+1</f>
        <v>253</v>
      </c>
      <c r="C266" s="85" t="s">
        <v>469</v>
      </c>
      <c r="D266" s="93" t="n">
        <v>43867</v>
      </c>
      <c r="E266" s="85" t="s">
        <v>470</v>
      </c>
      <c r="F266" s="87" t="n">
        <v>1.2</v>
      </c>
      <c r="G266" s="94" t="n">
        <f aca="false">F266+J265</f>
        <v>-2775.745</v>
      </c>
      <c r="H266" s="98" t="n">
        <f aca="false">IF(G266&gt;0,ROUND(G266/I266+0.5,0),0)</f>
        <v>0</v>
      </c>
      <c r="I266" s="99" t="n">
        <f aca="false">$C$10</f>
        <v>3103.37</v>
      </c>
      <c r="J266" s="100" t="n">
        <f aca="false">G266-(H266*I266)</f>
        <v>-2775.745</v>
      </c>
    </row>
    <row r="267" s="83" customFormat="true" ht="12.75" hidden="false" customHeight="true" outlineLevel="0" collapsed="false">
      <c r="B267" s="92" t="n">
        <f aca="false">+B266+1</f>
        <v>254</v>
      </c>
      <c r="C267" s="85" t="s">
        <v>471</v>
      </c>
      <c r="D267" s="93" t="n">
        <v>43870</v>
      </c>
      <c r="E267" s="85" t="s">
        <v>472</v>
      </c>
      <c r="F267" s="87" t="n">
        <v>7</v>
      </c>
      <c r="G267" s="94" t="n">
        <f aca="false">F267+J266</f>
        <v>-2768.745</v>
      </c>
      <c r="H267" s="98" t="n">
        <f aca="false">IF(G267&gt;0,ROUND(G267/I267+0.5,0),0)</f>
        <v>0</v>
      </c>
      <c r="I267" s="99" t="n">
        <f aca="false">$C$10</f>
        <v>3103.37</v>
      </c>
      <c r="J267" s="100" t="n">
        <f aca="false">G267-(H267*I267)</f>
        <v>-2768.745</v>
      </c>
    </row>
    <row r="268" s="83" customFormat="true" ht="12.75" hidden="false" customHeight="true" outlineLevel="0" collapsed="false">
      <c r="B268" s="92" t="n">
        <f aca="false">+B267+1</f>
        <v>255</v>
      </c>
      <c r="C268" s="85" t="s">
        <v>473</v>
      </c>
      <c r="D268" s="93" t="n">
        <v>43872</v>
      </c>
      <c r="E268" s="85" t="s">
        <v>474</v>
      </c>
      <c r="F268" s="87" t="n">
        <v>214.42</v>
      </c>
      <c r="G268" s="94" t="n">
        <f aca="false">F268+J267</f>
        <v>-2554.325</v>
      </c>
      <c r="H268" s="98" t="n">
        <f aca="false">IF(G268&gt;0,ROUND(G268/I268+0.5,0),0)</f>
        <v>0</v>
      </c>
      <c r="I268" s="99" t="n">
        <f aca="false">$C$10</f>
        <v>3103.37</v>
      </c>
      <c r="J268" s="100" t="n">
        <f aca="false">G268-(H268*I268)</f>
        <v>-2554.325</v>
      </c>
    </row>
    <row r="269" s="83" customFormat="true" ht="12.75" hidden="false" customHeight="true" outlineLevel="0" collapsed="false">
      <c r="B269" s="92" t="n">
        <f aca="false">+B268+1</f>
        <v>256</v>
      </c>
      <c r="C269" s="85" t="s">
        <v>475</v>
      </c>
      <c r="D269" s="93" t="n">
        <v>43882</v>
      </c>
      <c r="E269" s="85" t="s">
        <v>476</v>
      </c>
      <c r="F269" s="87" t="n">
        <v>25.01</v>
      </c>
      <c r="G269" s="94" t="n">
        <f aca="false">F269+J268</f>
        <v>-2529.315</v>
      </c>
      <c r="H269" s="98" t="n">
        <f aca="false">IF(G269&gt;0,ROUND(G269/I269+0.5,0),0)</f>
        <v>0</v>
      </c>
      <c r="I269" s="99" t="n">
        <f aca="false">$C$10</f>
        <v>3103.37</v>
      </c>
      <c r="J269" s="100" t="n">
        <f aca="false">G269-(H269*I269)</f>
        <v>-2529.315</v>
      </c>
    </row>
    <row r="270" s="83" customFormat="true" ht="12.75" hidden="false" customHeight="true" outlineLevel="0" collapsed="false">
      <c r="B270" s="92" t="n">
        <f aca="false">+B269+1</f>
        <v>257</v>
      </c>
      <c r="C270" s="85" t="s">
        <v>477</v>
      </c>
      <c r="D270" s="93" t="n">
        <v>43882</v>
      </c>
      <c r="E270" s="85" t="s">
        <v>478</v>
      </c>
      <c r="F270" s="87" t="n">
        <v>13.4</v>
      </c>
      <c r="G270" s="94" t="n">
        <f aca="false">F270+J269</f>
        <v>-2515.915</v>
      </c>
      <c r="H270" s="98" t="n">
        <f aca="false">IF(G270&gt;0,ROUND(G270/I270+0.5,0),0)</f>
        <v>0</v>
      </c>
      <c r="I270" s="99" t="n">
        <f aca="false">$C$10</f>
        <v>3103.37</v>
      </c>
      <c r="J270" s="100" t="n">
        <f aca="false">G270-(H270*I270)</f>
        <v>-2515.915</v>
      </c>
    </row>
    <row r="271" s="83" customFormat="true" ht="12.75" hidden="false" customHeight="true" outlineLevel="0" collapsed="false">
      <c r="B271" s="92" t="n">
        <f aca="false">+B270+1</f>
        <v>258</v>
      </c>
      <c r="C271" s="85" t="s">
        <v>479</v>
      </c>
      <c r="D271" s="93" t="n">
        <v>43883</v>
      </c>
      <c r="E271" s="85" t="s">
        <v>480</v>
      </c>
      <c r="F271" s="87" t="n">
        <v>8.93</v>
      </c>
      <c r="G271" s="94" t="n">
        <f aca="false">F271+J270</f>
        <v>-2506.985</v>
      </c>
      <c r="H271" s="98" t="n">
        <f aca="false">IF(G271&gt;0,ROUND(G271/I271+0.5,0),0)</f>
        <v>0</v>
      </c>
      <c r="I271" s="99" t="n">
        <f aca="false">$C$10</f>
        <v>3103.37</v>
      </c>
      <c r="J271" s="100" t="n">
        <f aca="false">G271-(H271*I271)</f>
        <v>-2506.985</v>
      </c>
    </row>
    <row r="272" s="83" customFormat="true" ht="12.75" hidden="false" customHeight="true" outlineLevel="0" collapsed="false">
      <c r="B272" s="92" t="n">
        <f aca="false">+B271+1</f>
        <v>259</v>
      </c>
      <c r="C272" s="85" t="s">
        <v>481</v>
      </c>
      <c r="D272" s="93" t="n">
        <v>43891</v>
      </c>
      <c r="E272" s="85" t="s">
        <v>482</v>
      </c>
      <c r="F272" s="87" t="n">
        <v>25</v>
      </c>
      <c r="G272" s="94" t="n">
        <f aca="false">F272+J271</f>
        <v>-2481.985</v>
      </c>
      <c r="H272" s="98" t="n">
        <f aca="false">IF(G272&gt;0,ROUND(G272/I272+0.5,0),0)</f>
        <v>0</v>
      </c>
      <c r="I272" s="99" t="n">
        <f aca="false">$C$10</f>
        <v>3103.37</v>
      </c>
      <c r="J272" s="100" t="n">
        <f aca="false">G272-(H272*I272)</f>
        <v>-2481.985</v>
      </c>
    </row>
    <row r="273" s="83" customFormat="true" ht="12.75" hidden="false" customHeight="true" outlineLevel="0" collapsed="false">
      <c r="B273" s="92" t="n">
        <f aca="false">+B272+1</f>
        <v>260</v>
      </c>
      <c r="C273" s="85" t="s">
        <v>483</v>
      </c>
      <c r="D273" s="93" t="n">
        <v>43893</v>
      </c>
      <c r="E273" s="85" t="s">
        <v>484</v>
      </c>
      <c r="F273" s="87" t="n">
        <v>53.57</v>
      </c>
      <c r="G273" s="94" t="n">
        <f aca="false">F273+J272</f>
        <v>-2428.415</v>
      </c>
      <c r="H273" s="98" t="n">
        <f aca="false">IF(G273&gt;0,ROUND(G273/I273+0.5,0),0)</f>
        <v>0</v>
      </c>
      <c r="I273" s="99" t="n">
        <f aca="false">$C$10</f>
        <v>3103.37</v>
      </c>
      <c r="J273" s="100" t="n">
        <f aca="false">G273-(H273*I273)</f>
        <v>-2428.415</v>
      </c>
    </row>
    <row r="274" s="83" customFormat="true" ht="12.75" hidden="false" customHeight="true" outlineLevel="0" collapsed="false">
      <c r="B274" s="92" t="n">
        <f aca="false">+B273+1</f>
        <v>261</v>
      </c>
      <c r="C274" s="85" t="s">
        <v>485</v>
      </c>
      <c r="D274" s="93" t="n">
        <v>43900</v>
      </c>
      <c r="E274" s="85" t="s">
        <v>486</v>
      </c>
      <c r="F274" s="87" t="n">
        <v>199.67</v>
      </c>
      <c r="G274" s="94" t="n">
        <f aca="false">F274+J273</f>
        <v>-2228.745</v>
      </c>
      <c r="H274" s="98" t="n">
        <f aca="false">IF(G274&gt;0,ROUND(G274/I274+0.5,0),0)</f>
        <v>0</v>
      </c>
      <c r="I274" s="99" t="n">
        <f aca="false">$C$10</f>
        <v>3103.37</v>
      </c>
      <c r="J274" s="100" t="n">
        <f aca="false">G274-(H274*I274)</f>
        <v>-2228.745</v>
      </c>
    </row>
    <row r="275" s="83" customFormat="true" ht="12.75" hidden="false" customHeight="true" outlineLevel="0" collapsed="false">
      <c r="B275" s="92" t="n">
        <f aca="false">+B274+1</f>
        <v>262</v>
      </c>
      <c r="C275" s="85" t="s">
        <v>487</v>
      </c>
      <c r="D275" s="93" t="n">
        <v>43900</v>
      </c>
      <c r="E275" s="85" t="s">
        <v>488</v>
      </c>
      <c r="F275" s="87" t="n">
        <v>111.67</v>
      </c>
      <c r="G275" s="94" t="n">
        <f aca="false">F275+J274</f>
        <v>-2117.075</v>
      </c>
      <c r="H275" s="98" t="n">
        <f aca="false">IF(G275&gt;0,ROUND(G275/I275+0.5,0),0)</f>
        <v>0</v>
      </c>
      <c r="I275" s="99" t="n">
        <f aca="false">$C$10</f>
        <v>3103.37</v>
      </c>
      <c r="J275" s="100" t="n">
        <f aca="false">G275-(H275*I275)</f>
        <v>-2117.075</v>
      </c>
    </row>
    <row r="276" s="83" customFormat="true" ht="12.75" hidden="false" customHeight="true" outlineLevel="0" collapsed="false">
      <c r="B276" s="92" t="n">
        <f aca="false">+B275+1</f>
        <v>263</v>
      </c>
      <c r="C276" s="85" t="s">
        <v>489</v>
      </c>
      <c r="D276" s="93" t="n">
        <v>43984</v>
      </c>
      <c r="E276" s="85" t="s">
        <v>490</v>
      </c>
      <c r="F276" s="87" t="n">
        <v>100</v>
      </c>
      <c r="G276" s="94" t="n">
        <f aca="false">F276+J275</f>
        <v>-2017.075</v>
      </c>
      <c r="H276" s="98" t="n">
        <f aca="false">IF(G276&gt;0,ROUND(G276/I276+0.5,0),0)</f>
        <v>0</v>
      </c>
      <c r="I276" s="99" t="n">
        <f aca="false">$C$10</f>
        <v>3103.37</v>
      </c>
      <c r="J276" s="100" t="n">
        <f aca="false">G276-(H276*I276)</f>
        <v>-2017.075</v>
      </c>
    </row>
    <row r="277" s="83" customFormat="true" ht="12.75" hidden="false" customHeight="true" outlineLevel="0" collapsed="false">
      <c r="B277" s="92" t="n">
        <f aca="false">+B276+1</f>
        <v>264</v>
      </c>
      <c r="C277" s="85" t="s">
        <v>491</v>
      </c>
      <c r="D277" s="93" t="n">
        <v>43994</v>
      </c>
      <c r="E277" s="85" t="s">
        <v>492</v>
      </c>
      <c r="F277" s="87" t="n">
        <v>13.39</v>
      </c>
      <c r="G277" s="94" t="n">
        <f aca="false">F277+J276</f>
        <v>-2003.685</v>
      </c>
      <c r="H277" s="98" t="n">
        <f aca="false">IF(G277&gt;0,ROUND(G277/I277+0.5,0),0)</f>
        <v>0</v>
      </c>
      <c r="I277" s="99" t="n">
        <f aca="false">$C$10</f>
        <v>3103.37</v>
      </c>
      <c r="J277" s="100" t="n">
        <f aca="false">G277-(H277*I277)</f>
        <v>-2003.685</v>
      </c>
    </row>
    <row r="278" s="83" customFormat="true" ht="12.75" hidden="false" customHeight="true" outlineLevel="0" collapsed="false">
      <c r="B278" s="92" t="n">
        <f aca="false">+B277+1</f>
        <v>265</v>
      </c>
      <c r="C278" s="85" t="s">
        <v>493</v>
      </c>
      <c r="D278" s="93" t="n">
        <v>44049</v>
      </c>
      <c r="E278" s="85" t="s">
        <v>494</v>
      </c>
      <c r="F278" s="87" t="n">
        <v>452</v>
      </c>
      <c r="G278" s="94" t="n">
        <f aca="false">F278+J277</f>
        <v>-1551.685</v>
      </c>
      <c r="H278" s="98" t="n">
        <f aca="false">IF(G278&gt;0,ROUND(G278/I278+0.5,0),0)</f>
        <v>0</v>
      </c>
      <c r="I278" s="99" t="n">
        <f aca="false">$C$10</f>
        <v>3103.37</v>
      </c>
      <c r="J278" s="100" t="n">
        <f aca="false">G278-(H278*I278)</f>
        <v>-1551.685</v>
      </c>
    </row>
    <row r="279" s="83" customFormat="true" ht="12.75" hidden="false" customHeight="true" outlineLevel="0" collapsed="false">
      <c r="B279" s="92" t="n">
        <f aca="false">+B278+1</f>
        <v>266</v>
      </c>
      <c r="C279" s="85"/>
      <c r="D279" s="86"/>
      <c r="E279" s="85"/>
      <c r="F279" s="87"/>
      <c r="G279" s="94" t="n">
        <f aca="false">F279+J278</f>
        <v>-1551.685</v>
      </c>
      <c r="H279" s="98" t="n">
        <f aca="false">IF(G279&gt;0,ROUND(G279/I279+0.5,0),0)</f>
        <v>0</v>
      </c>
      <c r="I279" s="99" t="n">
        <f aca="false">$C$10</f>
        <v>3103.37</v>
      </c>
      <c r="J279" s="100" t="n">
        <f aca="false">G279-(H279*I279)</f>
        <v>-1551.685</v>
      </c>
    </row>
    <row r="280" s="83" customFormat="true" ht="12.75" hidden="false" customHeight="true" outlineLevel="0" collapsed="false">
      <c r="B280" s="92" t="n">
        <f aca="false">+B279+1</f>
        <v>267</v>
      </c>
      <c r="C280" s="85"/>
      <c r="D280" s="86"/>
      <c r="E280" s="85"/>
      <c r="F280" s="87"/>
      <c r="G280" s="94" t="n">
        <f aca="false">F280+J279</f>
        <v>-1551.685</v>
      </c>
      <c r="H280" s="98" t="n">
        <f aca="false">IF(G280&gt;0,ROUND(G280/I280+0.5,0),0)</f>
        <v>0</v>
      </c>
      <c r="I280" s="99" t="n">
        <f aca="false">$C$10</f>
        <v>3103.37</v>
      </c>
      <c r="J280" s="100" t="n">
        <f aca="false">G280-(H280*I280)</f>
        <v>-1551.685</v>
      </c>
    </row>
    <row r="281" customFormat="false" ht="12.8" hidden="false" customHeight="false" outlineLevel="0" collapsed="false">
      <c r="B281" s="102" t="s">
        <v>495</v>
      </c>
      <c r="C281" s="103"/>
      <c r="D281" s="103"/>
      <c r="E281" s="104"/>
      <c r="F281" s="105"/>
      <c r="G281" s="106"/>
      <c r="H281" s="107"/>
      <c r="I281" s="106"/>
      <c r="J281" s="108"/>
    </row>
    <row r="282" customFormat="false" ht="13.4" hidden="false" customHeight="false" outlineLevel="0" collapsed="false">
      <c r="B282" s="109" t="s">
        <v>496</v>
      </c>
      <c r="C282" s="110"/>
      <c r="D282" s="110"/>
      <c r="E282" s="111" t="s">
        <v>497</v>
      </c>
      <c r="F282" s="112" t="n">
        <f aca="false">ROUND(SUM(F14:F281),0)</f>
        <v>21724</v>
      </c>
      <c r="G282" s="113" t="s">
        <v>498</v>
      </c>
      <c r="H282" s="114" t="n">
        <f aca="false">SUM(H14:H281)</f>
        <v>7</v>
      </c>
      <c r="I282" s="115"/>
      <c r="J282" s="112" t="n">
        <f aca="false">+J31</f>
        <v>-1692.305</v>
      </c>
    </row>
    <row r="283" customFormat="false" ht="12.8" hidden="false" customHeight="false" outlineLevel="0" collapsed="false">
      <c r="B283" s="1"/>
      <c r="C283" s="1"/>
      <c r="D283" s="1"/>
      <c r="E283" s="116"/>
      <c r="F283" s="67"/>
      <c r="G283" s="117"/>
      <c r="H283" s="1"/>
      <c r="I283" s="1"/>
      <c r="J283" s="1"/>
    </row>
    <row r="284" customFormat="false" ht="12.8" hidden="false" customHeight="false" outlineLevel="0" collapsed="false">
      <c r="B284" s="1"/>
      <c r="C284" s="1"/>
      <c r="D284" s="1"/>
      <c r="E284" s="1"/>
      <c r="F284" s="118"/>
      <c r="G284" s="1"/>
      <c r="H284" s="1"/>
      <c r="I284" s="1"/>
      <c r="J284" s="1"/>
    </row>
    <row r="285" s="1" customFormat="true" ht="12.8" hidden="false" customHeight="false" outlineLevel="0" collapsed="false">
      <c r="B285" s="119" t="s">
        <v>499</v>
      </c>
      <c r="C285" s="120"/>
      <c r="D285" s="121"/>
      <c r="H285" s="122" t="s">
        <v>500</v>
      </c>
      <c r="I285" s="122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</row>
    <row r="286" s="1" customFormat="true" ht="12.8" hidden="false" customHeight="false" outlineLevel="0" collapsed="false">
      <c r="B286" s="123"/>
      <c r="C286" s="124"/>
      <c r="D286" s="121"/>
      <c r="G286" s="125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</row>
    <row r="287" s="1" customFormat="true" ht="12.8" hidden="false" customHeight="false" outlineLevel="0" collapsed="false">
      <c r="B287" s="126" t="s">
        <v>69</v>
      </c>
      <c r="C287" s="127" t="n">
        <f aca="false">$C$11</f>
        <v>1551.685</v>
      </c>
      <c r="D287" s="128"/>
      <c r="G287" s="129"/>
      <c r="H287" s="130" t="s">
        <v>65</v>
      </c>
      <c r="I287" s="131" t="n">
        <f aca="false">C8</f>
        <v>21723.59</v>
      </c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</row>
    <row r="288" s="1" customFormat="true" ht="25.25" hidden="false" customHeight="false" outlineLevel="0" collapsed="false">
      <c r="B288" s="132" t="s">
        <v>501</v>
      </c>
      <c r="C288" s="127" t="n">
        <f aca="false">H282*$C$10</f>
        <v>21723.59</v>
      </c>
      <c r="D288" s="128"/>
      <c r="G288" s="133"/>
      <c r="H288" s="134" t="s">
        <v>502</v>
      </c>
      <c r="I288" s="135" t="n">
        <v>14250</v>
      </c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</row>
    <row r="289" s="1" customFormat="true" ht="12.8" hidden="false" customHeight="false" outlineLevel="0" collapsed="false">
      <c r="B289" s="126" t="s">
        <v>503</v>
      </c>
      <c r="C289" s="136" t="n">
        <v>0</v>
      </c>
      <c r="D289" s="128"/>
      <c r="G289" s="137"/>
      <c r="H289" s="130" t="s">
        <v>74</v>
      </c>
      <c r="I289" s="131" t="n">
        <v>3</v>
      </c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</row>
    <row r="290" s="1" customFormat="true" ht="12.8" hidden="false" customHeight="false" outlineLevel="0" collapsed="false">
      <c r="B290" s="123"/>
      <c r="C290" s="127" t="n">
        <f aca="false">SUM(C287:C289)</f>
        <v>23275.275</v>
      </c>
      <c r="D290" s="128"/>
      <c r="H290" s="138" t="s">
        <v>504</v>
      </c>
      <c r="I290" s="139" t="n">
        <f aca="false">C9</f>
        <v>7</v>
      </c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</row>
    <row r="291" s="1" customFormat="true" ht="12.8" hidden="false" customHeight="false" outlineLevel="0" collapsed="false">
      <c r="B291" s="126" t="s">
        <v>505</v>
      </c>
      <c r="C291" s="136" t="e">
        <f aca="false">Total_Population2</f>
        <v>#REF!</v>
      </c>
      <c r="D291" s="128"/>
      <c r="E291" s="2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</row>
    <row r="292" s="1" customFormat="true" ht="12.8" hidden="false" customHeight="false" outlineLevel="0" collapsed="false">
      <c r="B292" s="140" t="s">
        <v>506</v>
      </c>
      <c r="C292" s="141" t="e">
        <f aca="false">C290-C291</f>
        <v>#REF!</v>
      </c>
      <c r="D292" s="128"/>
      <c r="E292" s="142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</row>
  </sheetData>
  <mergeCells count="2">
    <mergeCell ref="B6:J6"/>
    <mergeCell ref="H285:I2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43" activePane="bottomLeft" state="frozen"/>
      <selection pane="topLeft" activeCell="A1" activeCellId="0" sqref="A1"/>
      <selection pane="bottomLeft" activeCell="F268" activeCellId="0" sqref="F2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0" width="46.2"/>
    <col collapsed="false" customWidth="true" hidden="false" outlineLevel="0" max="3" min="3" style="0" width="20.76"/>
    <col collapsed="false" customWidth="true" hidden="false" outlineLevel="0" max="4" min="4" style="0" width="12.13"/>
    <col collapsed="false" customWidth="true" hidden="false" outlineLevel="0" max="5" min="5" style="0" width="45.48"/>
    <col collapsed="false" customWidth="true" hidden="false" outlineLevel="0" max="6" min="6" style="0" width="14.47"/>
  </cols>
  <sheetData>
    <row r="1" customFormat="false" ht="12.8" hidden="false" customHeight="false" outlineLevel="0" collapsed="false">
      <c r="A1" s="143"/>
      <c r="B1" s="143"/>
      <c r="C1" s="143" t="s">
        <v>507</v>
      </c>
      <c r="D1" s="143" t="s">
        <v>508</v>
      </c>
      <c r="E1" s="143" t="s">
        <v>509</v>
      </c>
      <c r="F1" s="143" t="s">
        <v>510</v>
      </c>
    </row>
    <row r="2" customFormat="false" ht="12.8" hidden="false" customHeight="false" outlineLevel="0" collapsed="false">
      <c r="A2" s="85" t="s">
        <v>511</v>
      </c>
      <c r="B2" s="85" t="s">
        <v>512</v>
      </c>
      <c r="E2" s="85" t="s">
        <v>513</v>
      </c>
    </row>
    <row r="3" customFormat="false" ht="12.8" hidden="false" customHeight="false" outlineLevel="0" collapsed="false">
      <c r="A3" s="85" t="s">
        <v>511</v>
      </c>
      <c r="B3" s="85"/>
      <c r="C3" s="85" t="s">
        <v>76</v>
      </c>
      <c r="D3" s="85" t="s">
        <v>514</v>
      </c>
      <c r="E3" s="85" t="s">
        <v>77</v>
      </c>
      <c r="F3" s="144" t="n">
        <v>319</v>
      </c>
    </row>
    <row r="4" customFormat="false" ht="12.8" hidden="false" customHeight="false" outlineLevel="0" collapsed="false">
      <c r="A4" s="85" t="s">
        <v>511</v>
      </c>
      <c r="B4" s="85"/>
      <c r="C4" s="85" t="s">
        <v>78</v>
      </c>
      <c r="D4" s="85" t="s">
        <v>515</v>
      </c>
      <c r="E4" s="85" t="s">
        <v>79</v>
      </c>
      <c r="F4" s="144" t="n">
        <v>254.46</v>
      </c>
    </row>
    <row r="5" customFormat="false" ht="12.8" hidden="false" customHeight="false" outlineLevel="0" collapsed="false">
      <c r="A5" s="85" t="s">
        <v>511</v>
      </c>
      <c r="B5" s="85"/>
      <c r="C5" s="85" t="s">
        <v>80</v>
      </c>
      <c r="D5" s="85" t="s">
        <v>516</v>
      </c>
      <c r="E5" s="85" t="s">
        <v>81</v>
      </c>
      <c r="F5" s="144" t="n">
        <v>78.24</v>
      </c>
    </row>
    <row r="6" customFormat="false" ht="12.8" hidden="false" customHeight="false" outlineLevel="0" collapsed="false">
      <c r="A6" s="85" t="s">
        <v>511</v>
      </c>
      <c r="B6" s="85"/>
      <c r="C6" s="85" t="s">
        <v>46</v>
      </c>
      <c r="D6" s="85" t="s">
        <v>517</v>
      </c>
      <c r="E6" s="85" t="s">
        <v>47</v>
      </c>
      <c r="F6" s="144" t="n">
        <v>1143.43</v>
      </c>
    </row>
    <row r="7" customFormat="false" ht="12.8" hidden="false" customHeight="false" outlineLevel="0" collapsed="false">
      <c r="A7" s="85" t="s">
        <v>511</v>
      </c>
      <c r="B7" s="85"/>
      <c r="C7" s="85" t="s">
        <v>82</v>
      </c>
      <c r="D7" s="85" t="s">
        <v>518</v>
      </c>
      <c r="E7" s="85" t="s">
        <v>83</v>
      </c>
      <c r="F7" s="144" t="n">
        <v>580.36</v>
      </c>
    </row>
    <row r="8" customFormat="false" ht="12.8" hidden="false" customHeight="false" outlineLevel="0" collapsed="false">
      <c r="A8" s="85" t="s">
        <v>511</v>
      </c>
      <c r="B8" s="85"/>
      <c r="C8" s="85" t="s">
        <v>84</v>
      </c>
      <c r="D8" s="85" t="s">
        <v>518</v>
      </c>
      <c r="E8" s="85" t="s">
        <v>85</v>
      </c>
      <c r="F8" s="144" t="n">
        <v>16.96</v>
      </c>
    </row>
    <row r="9" customFormat="false" ht="12.8" hidden="false" customHeight="false" outlineLevel="0" collapsed="false">
      <c r="A9" s="85" t="s">
        <v>511</v>
      </c>
      <c r="B9" s="85"/>
      <c r="C9" s="85" t="s">
        <v>86</v>
      </c>
      <c r="D9" s="85" t="s">
        <v>519</v>
      </c>
      <c r="E9" s="85" t="s">
        <v>87</v>
      </c>
      <c r="F9" s="144" t="n">
        <v>313.5</v>
      </c>
    </row>
    <row r="10" customFormat="false" ht="12.8" hidden="false" customHeight="false" outlineLevel="0" collapsed="false">
      <c r="A10" s="85" t="s">
        <v>511</v>
      </c>
      <c r="B10" s="85"/>
      <c r="C10" s="85" t="s">
        <v>88</v>
      </c>
      <c r="D10" s="85" t="s">
        <v>520</v>
      </c>
      <c r="E10" s="85" t="s">
        <v>89</v>
      </c>
      <c r="F10" s="144" t="n">
        <v>20</v>
      </c>
    </row>
    <row r="11" customFormat="false" ht="12.8" hidden="false" customHeight="false" outlineLevel="0" collapsed="false">
      <c r="A11" s="85" t="s">
        <v>511</v>
      </c>
      <c r="B11" s="85"/>
      <c r="C11" s="85" t="s">
        <v>90</v>
      </c>
      <c r="D11" s="85" t="s">
        <v>521</v>
      </c>
      <c r="E11" s="85" t="s">
        <v>91</v>
      </c>
      <c r="F11" s="144" t="n">
        <v>140.64</v>
      </c>
    </row>
    <row r="12" customFormat="false" ht="12.8" hidden="false" customHeight="false" outlineLevel="0" collapsed="false">
      <c r="A12" s="85" t="s">
        <v>522</v>
      </c>
      <c r="B12" s="85" t="s">
        <v>523</v>
      </c>
      <c r="E12" s="85" t="s">
        <v>513</v>
      </c>
    </row>
    <row r="13" customFormat="false" ht="12.8" hidden="false" customHeight="false" outlineLevel="0" collapsed="false">
      <c r="A13" s="85" t="s">
        <v>522</v>
      </c>
      <c r="B13" s="85"/>
      <c r="C13" s="85" t="s">
        <v>92</v>
      </c>
      <c r="D13" s="85" t="s">
        <v>524</v>
      </c>
      <c r="E13" s="85" t="s">
        <v>93</v>
      </c>
      <c r="F13" s="144" t="n">
        <v>4.92</v>
      </c>
    </row>
    <row r="14" customFormat="false" ht="12.8" hidden="false" customHeight="false" outlineLevel="0" collapsed="false">
      <c r="A14" s="85" t="s">
        <v>522</v>
      </c>
      <c r="B14" s="85"/>
      <c r="C14" s="85" t="s">
        <v>94</v>
      </c>
      <c r="D14" s="85" t="s">
        <v>514</v>
      </c>
      <c r="E14" s="85" t="s">
        <v>95</v>
      </c>
      <c r="F14" s="144" t="n">
        <v>3.86</v>
      </c>
    </row>
    <row r="15" customFormat="false" ht="12.8" hidden="false" customHeight="false" outlineLevel="0" collapsed="false">
      <c r="A15" s="85" t="s">
        <v>522</v>
      </c>
      <c r="B15" s="85"/>
      <c r="C15" s="85" t="s">
        <v>96</v>
      </c>
      <c r="D15" s="85" t="s">
        <v>525</v>
      </c>
      <c r="E15" s="85" t="s">
        <v>97</v>
      </c>
      <c r="F15" s="144" t="n">
        <v>14</v>
      </c>
    </row>
    <row r="16" customFormat="false" ht="12.8" hidden="false" customHeight="false" outlineLevel="0" collapsed="false">
      <c r="A16" s="85" t="s">
        <v>522</v>
      </c>
      <c r="B16" s="85"/>
      <c r="C16" s="85" t="s">
        <v>98</v>
      </c>
      <c r="D16" s="85" t="s">
        <v>526</v>
      </c>
      <c r="E16" s="85" t="s">
        <v>99</v>
      </c>
      <c r="F16" s="144" t="n">
        <v>7.16</v>
      </c>
    </row>
    <row r="17" customFormat="false" ht="12.8" hidden="false" customHeight="false" outlineLevel="0" collapsed="false">
      <c r="A17" s="85" t="s">
        <v>522</v>
      </c>
      <c r="B17" s="85"/>
      <c r="C17" s="85" t="s">
        <v>98</v>
      </c>
      <c r="D17" s="85" t="s">
        <v>526</v>
      </c>
      <c r="E17" s="85" t="s">
        <v>99</v>
      </c>
      <c r="F17" s="144" t="n">
        <v>0.6</v>
      </c>
    </row>
    <row r="18" customFormat="false" ht="12.8" hidden="false" customHeight="false" outlineLevel="0" collapsed="false">
      <c r="A18" s="85" t="s">
        <v>522</v>
      </c>
      <c r="B18" s="85"/>
      <c r="C18" s="85" t="s">
        <v>100</v>
      </c>
      <c r="D18" s="85" t="s">
        <v>526</v>
      </c>
      <c r="E18" s="85" t="s">
        <v>101</v>
      </c>
      <c r="F18" s="144" t="n">
        <v>40</v>
      </c>
    </row>
    <row r="19" customFormat="false" ht="12.8" hidden="false" customHeight="false" outlineLevel="0" collapsed="false">
      <c r="A19" s="85" t="s">
        <v>522</v>
      </c>
      <c r="B19" s="85"/>
      <c r="C19" s="85" t="s">
        <v>102</v>
      </c>
      <c r="D19" s="85" t="s">
        <v>527</v>
      </c>
      <c r="E19" s="85" t="s">
        <v>103</v>
      </c>
      <c r="F19" s="144" t="n">
        <v>25.62</v>
      </c>
    </row>
    <row r="20" customFormat="false" ht="12.8" hidden="false" customHeight="false" outlineLevel="0" collapsed="false">
      <c r="A20" s="85" t="s">
        <v>522</v>
      </c>
      <c r="B20" s="85"/>
      <c r="C20" s="85" t="s">
        <v>104</v>
      </c>
      <c r="D20" s="85" t="s">
        <v>527</v>
      </c>
      <c r="E20" s="85" t="s">
        <v>105</v>
      </c>
      <c r="F20" s="144" t="n">
        <v>2</v>
      </c>
    </row>
    <row r="21" customFormat="false" ht="12.8" hidden="false" customHeight="false" outlineLevel="0" collapsed="false">
      <c r="A21" s="85" t="s">
        <v>522</v>
      </c>
      <c r="B21" s="85"/>
      <c r="C21" s="85" t="s">
        <v>106</v>
      </c>
      <c r="D21" s="85" t="s">
        <v>528</v>
      </c>
      <c r="E21" s="85" t="s">
        <v>107</v>
      </c>
      <c r="F21" s="144" t="n">
        <v>25.44</v>
      </c>
    </row>
    <row r="22" customFormat="false" ht="12.8" hidden="false" customHeight="false" outlineLevel="0" collapsed="false">
      <c r="A22" s="85" t="s">
        <v>522</v>
      </c>
      <c r="B22" s="85"/>
      <c r="C22" s="85" t="s">
        <v>108</v>
      </c>
      <c r="D22" s="85" t="s">
        <v>529</v>
      </c>
      <c r="E22" s="85" t="s">
        <v>109</v>
      </c>
      <c r="F22" s="144" t="n">
        <v>40.13</v>
      </c>
    </row>
    <row r="23" customFormat="false" ht="12.8" hidden="false" customHeight="false" outlineLevel="0" collapsed="false">
      <c r="A23" s="85" t="s">
        <v>522</v>
      </c>
      <c r="B23" s="85"/>
      <c r="C23" s="85" t="s">
        <v>110</v>
      </c>
      <c r="D23" s="85" t="s">
        <v>530</v>
      </c>
      <c r="E23" s="85" t="s">
        <v>111</v>
      </c>
      <c r="F23" s="144" t="n">
        <v>9.83</v>
      </c>
    </row>
    <row r="24" customFormat="false" ht="12.8" hidden="false" customHeight="false" outlineLevel="0" collapsed="false">
      <c r="A24" s="85" t="s">
        <v>522</v>
      </c>
      <c r="B24" s="85"/>
      <c r="C24" s="85" t="s">
        <v>112</v>
      </c>
      <c r="D24" s="85" t="s">
        <v>531</v>
      </c>
      <c r="E24" s="85" t="s">
        <v>113</v>
      </c>
      <c r="F24" s="144" t="n">
        <v>40.18</v>
      </c>
    </row>
    <row r="25" customFormat="false" ht="12.8" hidden="false" customHeight="false" outlineLevel="0" collapsed="false">
      <c r="A25" s="85" t="s">
        <v>522</v>
      </c>
      <c r="B25" s="85"/>
      <c r="C25" s="85" t="s">
        <v>114</v>
      </c>
      <c r="D25" s="85" t="s">
        <v>532</v>
      </c>
      <c r="E25" s="85" t="s">
        <v>115</v>
      </c>
      <c r="F25" s="144" t="n">
        <v>10.92</v>
      </c>
    </row>
    <row r="26" customFormat="false" ht="12.8" hidden="false" customHeight="false" outlineLevel="0" collapsed="false">
      <c r="A26" s="85" t="s">
        <v>522</v>
      </c>
      <c r="B26" s="85"/>
      <c r="C26" s="85" t="s">
        <v>116</v>
      </c>
      <c r="D26" s="85" t="s">
        <v>533</v>
      </c>
      <c r="E26" s="85" t="s">
        <v>117</v>
      </c>
      <c r="F26" s="144" t="n">
        <v>17.62</v>
      </c>
    </row>
    <row r="27" customFormat="false" ht="12.8" hidden="false" customHeight="false" outlineLevel="0" collapsed="false">
      <c r="A27" s="85" t="s">
        <v>522</v>
      </c>
      <c r="B27" s="85"/>
      <c r="C27" s="85" t="s">
        <v>118</v>
      </c>
      <c r="D27" s="85" t="s">
        <v>533</v>
      </c>
      <c r="E27" s="85" t="s">
        <v>119</v>
      </c>
      <c r="F27" s="144" t="n">
        <v>7.97</v>
      </c>
    </row>
    <row r="28" customFormat="false" ht="12.8" hidden="false" customHeight="false" outlineLevel="0" collapsed="false">
      <c r="A28" s="85" t="s">
        <v>522</v>
      </c>
      <c r="B28" s="85"/>
      <c r="C28" s="85" t="s">
        <v>120</v>
      </c>
      <c r="D28" s="85" t="s">
        <v>534</v>
      </c>
      <c r="E28" s="85" t="s">
        <v>121</v>
      </c>
      <c r="F28" s="144" t="n">
        <v>106.12</v>
      </c>
    </row>
    <row r="29" customFormat="false" ht="12.8" hidden="false" customHeight="false" outlineLevel="0" collapsed="false">
      <c r="A29" s="85" t="s">
        <v>522</v>
      </c>
      <c r="B29" s="85"/>
      <c r="C29" s="85" t="s">
        <v>122</v>
      </c>
      <c r="D29" s="85" t="s">
        <v>534</v>
      </c>
      <c r="E29" s="85" t="s">
        <v>123</v>
      </c>
      <c r="F29" s="144" t="n">
        <v>11.18</v>
      </c>
    </row>
    <row r="30" customFormat="false" ht="12.8" hidden="false" customHeight="false" outlineLevel="0" collapsed="false">
      <c r="A30" s="85" t="s">
        <v>522</v>
      </c>
      <c r="B30" s="85"/>
      <c r="C30" s="85" t="s">
        <v>122</v>
      </c>
      <c r="D30" s="85" t="s">
        <v>534</v>
      </c>
      <c r="E30" s="85" t="s">
        <v>123</v>
      </c>
      <c r="F30" s="144" t="n">
        <v>35.18</v>
      </c>
    </row>
    <row r="31" customFormat="false" ht="12.8" hidden="false" customHeight="false" outlineLevel="0" collapsed="false">
      <c r="A31" s="85" t="s">
        <v>522</v>
      </c>
      <c r="B31" s="85"/>
      <c r="C31" s="85" t="s">
        <v>124</v>
      </c>
      <c r="D31" s="85" t="s">
        <v>517</v>
      </c>
      <c r="E31" s="85" t="s">
        <v>125</v>
      </c>
      <c r="F31" s="144" t="n">
        <v>29.45</v>
      </c>
    </row>
    <row r="32" customFormat="false" ht="12.8" hidden="false" customHeight="false" outlineLevel="0" collapsed="false">
      <c r="A32" s="85" t="s">
        <v>522</v>
      </c>
      <c r="B32" s="85"/>
      <c r="C32" s="85" t="s">
        <v>126</v>
      </c>
      <c r="D32" s="85" t="s">
        <v>535</v>
      </c>
      <c r="E32" s="85" t="s">
        <v>127</v>
      </c>
      <c r="F32" s="144" t="n">
        <v>7.17</v>
      </c>
    </row>
    <row r="33" customFormat="false" ht="12.8" hidden="false" customHeight="false" outlineLevel="0" collapsed="false">
      <c r="A33" s="85" t="s">
        <v>522</v>
      </c>
      <c r="B33" s="85"/>
      <c r="C33" s="85" t="s">
        <v>128</v>
      </c>
      <c r="D33" s="85" t="s">
        <v>536</v>
      </c>
      <c r="E33" s="85" t="s">
        <v>129</v>
      </c>
      <c r="F33" s="144" t="n">
        <v>36.52</v>
      </c>
    </row>
    <row r="34" customFormat="false" ht="12.8" hidden="false" customHeight="false" outlineLevel="0" collapsed="false">
      <c r="A34" s="85" t="s">
        <v>522</v>
      </c>
      <c r="B34" s="85"/>
      <c r="C34" s="85" t="s">
        <v>130</v>
      </c>
      <c r="D34" s="85" t="s">
        <v>537</v>
      </c>
      <c r="E34" s="85" t="s">
        <v>131</v>
      </c>
      <c r="F34" s="144" t="n">
        <v>139.23</v>
      </c>
    </row>
    <row r="35" customFormat="false" ht="12.8" hidden="false" customHeight="false" outlineLevel="0" collapsed="false">
      <c r="A35" s="85" t="s">
        <v>522</v>
      </c>
      <c r="B35" s="85"/>
      <c r="C35" s="85" t="s">
        <v>132</v>
      </c>
      <c r="D35" s="85" t="s">
        <v>538</v>
      </c>
      <c r="E35" s="85" t="s">
        <v>133</v>
      </c>
      <c r="F35" s="144" t="n">
        <v>140</v>
      </c>
    </row>
    <row r="36" customFormat="false" ht="12.8" hidden="false" customHeight="false" outlineLevel="0" collapsed="false">
      <c r="A36" s="85" t="s">
        <v>522</v>
      </c>
      <c r="B36" s="85"/>
      <c r="C36" s="85" t="s">
        <v>134</v>
      </c>
      <c r="D36" s="85" t="s">
        <v>538</v>
      </c>
      <c r="E36" s="85" t="s">
        <v>135</v>
      </c>
      <c r="F36" s="144" t="n">
        <v>270</v>
      </c>
    </row>
    <row r="37" customFormat="false" ht="12.8" hidden="false" customHeight="false" outlineLevel="0" collapsed="false">
      <c r="A37" s="85" t="s">
        <v>522</v>
      </c>
      <c r="B37" s="85"/>
      <c r="C37" s="85" t="s">
        <v>136</v>
      </c>
      <c r="D37" s="85" t="s">
        <v>539</v>
      </c>
      <c r="E37" s="85" t="s">
        <v>137</v>
      </c>
      <c r="F37" s="144" t="n">
        <v>58.93</v>
      </c>
    </row>
    <row r="38" customFormat="false" ht="12.8" hidden="false" customHeight="false" outlineLevel="0" collapsed="false">
      <c r="A38" s="85" t="s">
        <v>522</v>
      </c>
      <c r="B38" s="85"/>
      <c r="C38" s="85" t="s">
        <v>138</v>
      </c>
      <c r="D38" s="85" t="s">
        <v>520</v>
      </c>
      <c r="E38" s="85" t="s">
        <v>139</v>
      </c>
      <c r="F38" s="144" t="n">
        <v>59.5</v>
      </c>
    </row>
    <row r="39" customFormat="false" ht="12.8" hidden="false" customHeight="false" outlineLevel="0" collapsed="false">
      <c r="A39" s="85" t="s">
        <v>522</v>
      </c>
      <c r="B39" s="85"/>
      <c r="C39" s="85" t="s">
        <v>140</v>
      </c>
      <c r="D39" s="85" t="s">
        <v>540</v>
      </c>
      <c r="E39" s="85" t="s">
        <v>141</v>
      </c>
      <c r="F39" s="144" t="n">
        <v>58.03</v>
      </c>
    </row>
    <row r="40" customFormat="false" ht="12.8" hidden="false" customHeight="false" outlineLevel="0" collapsed="false">
      <c r="A40" s="85" t="s">
        <v>522</v>
      </c>
      <c r="B40" s="85"/>
      <c r="C40" s="85" t="s">
        <v>142</v>
      </c>
      <c r="D40" s="85" t="s">
        <v>541</v>
      </c>
      <c r="E40" s="85" t="s">
        <v>143</v>
      </c>
      <c r="F40" s="144" t="n">
        <v>3</v>
      </c>
    </row>
    <row r="41" customFormat="false" ht="12.8" hidden="false" customHeight="false" outlineLevel="0" collapsed="false">
      <c r="A41" s="85" t="s">
        <v>522</v>
      </c>
      <c r="B41" s="85"/>
      <c r="C41" s="85" t="s">
        <v>144</v>
      </c>
      <c r="D41" s="85" t="s">
        <v>542</v>
      </c>
      <c r="E41" s="85" t="s">
        <v>145</v>
      </c>
      <c r="F41" s="144" t="n">
        <v>25</v>
      </c>
    </row>
    <row r="42" customFormat="false" ht="12.8" hidden="false" customHeight="false" outlineLevel="0" collapsed="false">
      <c r="A42" s="85" t="s">
        <v>522</v>
      </c>
      <c r="B42" s="85"/>
      <c r="C42" s="85" t="s">
        <v>146</v>
      </c>
      <c r="D42" s="85" t="s">
        <v>542</v>
      </c>
      <c r="E42" s="85" t="s">
        <v>147</v>
      </c>
      <c r="F42" s="144" t="n">
        <v>6.5</v>
      </c>
    </row>
    <row r="43" customFormat="false" ht="12.8" hidden="false" customHeight="false" outlineLevel="0" collapsed="false">
      <c r="A43" s="85" t="s">
        <v>522</v>
      </c>
      <c r="B43" s="85"/>
      <c r="C43" s="85" t="s">
        <v>148</v>
      </c>
      <c r="D43" s="85" t="s">
        <v>543</v>
      </c>
      <c r="E43" s="85" t="s">
        <v>149</v>
      </c>
      <c r="F43" s="144" t="n">
        <v>46.58</v>
      </c>
    </row>
    <row r="44" customFormat="false" ht="12.8" hidden="false" customHeight="false" outlineLevel="0" collapsed="false">
      <c r="A44" s="85" t="s">
        <v>522</v>
      </c>
      <c r="B44" s="85"/>
      <c r="C44" s="85" t="s">
        <v>150</v>
      </c>
      <c r="D44" s="85" t="s">
        <v>544</v>
      </c>
      <c r="E44" s="85" t="s">
        <v>151</v>
      </c>
      <c r="F44" s="144" t="n">
        <v>52.17</v>
      </c>
    </row>
    <row r="45" customFormat="false" ht="12.8" hidden="false" customHeight="false" outlineLevel="0" collapsed="false">
      <c r="A45" s="85" t="s">
        <v>545</v>
      </c>
      <c r="B45" s="85" t="s">
        <v>546</v>
      </c>
      <c r="E45" s="85" t="s">
        <v>513</v>
      </c>
    </row>
    <row r="46" customFormat="false" ht="12.8" hidden="false" customHeight="false" outlineLevel="0" collapsed="false">
      <c r="A46" s="85" t="s">
        <v>545</v>
      </c>
      <c r="B46" s="85"/>
      <c r="C46" s="85" t="s">
        <v>152</v>
      </c>
      <c r="D46" s="85" t="s">
        <v>547</v>
      </c>
      <c r="E46" s="85" t="s">
        <v>153</v>
      </c>
      <c r="F46" s="144" t="n">
        <v>200</v>
      </c>
    </row>
    <row r="47" customFormat="false" ht="12.8" hidden="false" customHeight="false" outlineLevel="0" collapsed="false">
      <c r="A47" s="85" t="s">
        <v>545</v>
      </c>
      <c r="B47" s="85"/>
      <c r="C47" s="85" t="s">
        <v>154</v>
      </c>
      <c r="D47" s="85" t="s">
        <v>525</v>
      </c>
      <c r="E47" s="85" t="s">
        <v>155</v>
      </c>
      <c r="F47" s="144" t="n">
        <v>49</v>
      </c>
    </row>
    <row r="48" customFormat="false" ht="12.8" hidden="false" customHeight="false" outlineLevel="0" collapsed="false">
      <c r="A48" s="85" t="s">
        <v>545</v>
      </c>
      <c r="B48" s="85"/>
      <c r="C48" s="85" t="s">
        <v>156</v>
      </c>
      <c r="D48" s="85" t="s">
        <v>548</v>
      </c>
      <c r="E48" s="85" t="s">
        <v>157</v>
      </c>
      <c r="F48" s="144" t="n">
        <v>14</v>
      </c>
    </row>
    <row r="49" customFormat="false" ht="12.8" hidden="false" customHeight="false" outlineLevel="0" collapsed="false">
      <c r="A49" s="85" t="s">
        <v>545</v>
      </c>
      <c r="B49" s="85"/>
      <c r="C49" s="85" t="s">
        <v>48</v>
      </c>
      <c r="D49" s="85" t="s">
        <v>529</v>
      </c>
      <c r="E49" s="85" t="s">
        <v>49</v>
      </c>
      <c r="F49" s="144" t="n">
        <v>200</v>
      </c>
    </row>
    <row r="50" customFormat="false" ht="12.8" hidden="false" customHeight="false" outlineLevel="0" collapsed="false">
      <c r="A50" s="85" t="s">
        <v>545</v>
      </c>
      <c r="B50" s="85"/>
      <c r="C50" s="85" t="s">
        <v>158</v>
      </c>
      <c r="D50" s="85" t="s">
        <v>549</v>
      </c>
      <c r="E50" s="85" t="s">
        <v>159</v>
      </c>
      <c r="F50" s="144" t="n">
        <v>45</v>
      </c>
    </row>
    <row r="51" customFormat="false" ht="12.8" hidden="false" customHeight="false" outlineLevel="0" collapsed="false">
      <c r="A51" s="85" t="s">
        <v>545</v>
      </c>
      <c r="B51" s="85"/>
      <c r="C51" s="85" t="s">
        <v>160</v>
      </c>
      <c r="D51" s="85" t="s">
        <v>536</v>
      </c>
      <c r="E51" s="85" t="s">
        <v>161</v>
      </c>
      <c r="F51" s="144" t="n">
        <v>200</v>
      </c>
    </row>
    <row r="52" customFormat="false" ht="12.8" hidden="false" customHeight="false" outlineLevel="0" collapsed="false">
      <c r="A52" s="85" t="s">
        <v>545</v>
      </c>
      <c r="B52" s="85"/>
      <c r="C52" s="85" t="s">
        <v>162</v>
      </c>
      <c r="D52" s="85" t="s">
        <v>550</v>
      </c>
      <c r="E52" s="85" t="s">
        <v>163</v>
      </c>
      <c r="F52" s="144" t="n">
        <v>200</v>
      </c>
    </row>
    <row r="53" customFormat="false" ht="12.8" hidden="false" customHeight="false" outlineLevel="0" collapsed="false">
      <c r="A53" s="85" t="s">
        <v>545</v>
      </c>
      <c r="B53" s="85"/>
      <c r="C53" s="85" t="s">
        <v>164</v>
      </c>
      <c r="D53" s="85" t="s">
        <v>550</v>
      </c>
      <c r="E53" s="85" t="s">
        <v>165</v>
      </c>
      <c r="F53" s="144" t="n">
        <v>120</v>
      </c>
    </row>
    <row r="54" customFormat="false" ht="12.8" hidden="false" customHeight="false" outlineLevel="0" collapsed="false">
      <c r="A54" s="85" t="s">
        <v>545</v>
      </c>
      <c r="B54" s="85"/>
      <c r="C54" s="85" t="s">
        <v>166</v>
      </c>
      <c r="D54" s="85" t="s">
        <v>551</v>
      </c>
      <c r="E54" s="85" t="s">
        <v>167</v>
      </c>
      <c r="F54" s="144" t="n">
        <v>200</v>
      </c>
    </row>
    <row r="55" customFormat="false" ht="12.8" hidden="false" customHeight="false" outlineLevel="0" collapsed="false">
      <c r="A55" s="85" t="s">
        <v>545</v>
      </c>
      <c r="B55" s="85"/>
      <c r="C55" s="85" t="s">
        <v>168</v>
      </c>
      <c r="D55" s="85" t="s">
        <v>552</v>
      </c>
      <c r="E55" s="85" t="s">
        <v>169</v>
      </c>
      <c r="F55" s="144" t="n">
        <v>200</v>
      </c>
    </row>
    <row r="56" customFormat="false" ht="12.8" hidden="false" customHeight="false" outlineLevel="0" collapsed="false">
      <c r="A56" s="85" t="s">
        <v>545</v>
      </c>
      <c r="B56" s="85"/>
      <c r="C56" s="85" t="s">
        <v>170</v>
      </c>
      <c r="D56" s="85" t="s">
        <v>553</v>
      </c>
      <c r="E56" s="85" t="s">
        <v>171</v>
      </c>
      <c r="F56" s="144" t="n">
        <v>200</v>
      </c>
    </row>
    <row r="57" customFormat="false" ht="12.8" hidden="false" customHeight="false" outlineLevel="0" collapsed="false">
      <c r="A57" s="85" t="s">
        <v>545</v>
      </c>
      <c r="B57" s="85"/>
      <c r="C57" s="85" t="s">
        <v>172</v>
      </c>
      <c r="D57" s="85" t="s">
        <v>554</v>
      </c>
      <c r="E57" s="85" t="s">
        <v>173</v>
      </c>
      <c r="F57" s="144" t="n">
        <v>140.4</v>
      </c>
    </row>
    <row r="58" customFormat="false" ht="12.8" hidden="false" customHeight="false" outlineLevel="0" collapsed="false">
      <c r="A58" s="85" t="s">
        <v>545</v>
      </c>
      <c r="B58" s="85"/>
      <c r="C58" s="85" t="s">
        <v>174</v>
      </c>
      <c r="D58" s="85" t="s">
        <v>555</v>
      </c>
      <c r="E58" s="85" t="s">
        <v>175</v>
      </c>
      <c r="F58" s="144" t="n">
        <v>200</v>
      </c>
    </row>
    <row r="59" customFormat="false" ht="12.8" hidden="false" customHeight="false" outlineLevel="0" collapsed="false">
      <c r="A59" s="85" t="s">
        <v>545</v>
      </c>
      <c r="B59" s="85"/>
      <c r="C59" s="85" t="s">
        <v>176</v>
      </c>
      <c r="D59" s="85" t="s">
        <v>556</v>
      </c>
      <c r="E59" s="85" t="s">
        <v>177</v>
      </c>
      <c r="F59" s="144" t="n">
        <v>270</v>
      </c>
    </row>
    <row r="60" customFormat="false" ht="12.8" hidden="false" customHeight="false" outlineLevel="0" collapsed="false">
      <c r="A60" s="85" t="s">
        <v>545</v>
      </c>
      <c r="B60" s="85"/>
      <c r="C60" s="85" t="s">
        <v>178</v>
      </c>
      <c r="D60" s="85" t="s">
        <v>542</v>
      </c>
      <c r="E60" s="85" t="s">
        <v>179</v>
      </c>
      <c r="F60" s="144" t="n">
        <v>110</v>
      </c>
    </row>
    <row r="61" customFormat="false" ht="12.8" hidden="false" customHeight="false" outlineLevel="0" collapsed="false">
      <c r="A61" s="85" t="s">
        <v>557</v>
      </c>
      <c r="B61" s="85" t="s">
        <v>558</v>
      </c>
      <c r="E61" s="85" t="s">
        <v>513</v>
      </c>
    </row>
    <row r="62" customFormat="false" ht="12.8" hidden="false" customHeight="false" outlineLevel="0" collapsed="false">
      <c r="A62" s="85" t="s">
        <v>557</v>
      </c>
      <c r="B62" s="85"/>
      <c r="C62" s="85" t="s">
        <v>180</v>
      </c>
      <c r="D62" s="85" t="s">
        <v>528</v>
      </c>
      <c r="E62" s="85" t="s">
        <v>181</v>
      </c>
      <c r="F62" s="144" t="n">
        <v>2.23</v>
      </c>
    </row>
    <row r="63" customFormat="false" ht="12.8" hidden="false" customHeight="false" outlineLevel="0" collapsed="false">
      <c r="A63" s="85" t="s">
        <v>557</v>
      </c>
      <c r="B63" s="85"/>
      <c r="C63" s="85" t="s">
        <v>182</v>
      </c>
      <c r="D63" s="85" t="s">
        <v>534</v>
      </c>
      <c r="E63" s="85" t="s">
        <v>183</v>
      </c>
      <c r="F63" s="144" t="n">
        <v>5.9</v>
      </c>
    </row>
    <row r="64" customFormat="false" ht="12.8" hidden="false" customHeight="false" outlineLevel="0" collapsed="false">
      <c r="A64" s="85" t="s">
        <v>557</v>
      </c>
      <c r="B64" s="85"/>
      <c r="C64" s="85" t="s">
        <v>184</v>
      </c>
      <c r="D64" s="85" t="s">
        <v>559</v>
      </c>
      <c r="E64" s="85" t="s">
        <v>185</v>
      </c>
      <c r="F64" s="144" t="n">
        <v>29.5</v>
      </c>
    </row>
    <row r="65" customFormat="false" ht="12.8" hidden="false" customHeight="false" outlineLevel="0" collapsed="false">
      <c r="A65" s="85" t="s">
        <v>557</v>
      </c>
      <c r="B65" s="85"/>
      <c r="C65" s="85" t="s">
        <v>186</v>
      </c>
      <c r="D65" s="85" t="s">
        <v>560</v>
      </c>
      <c r="E65" s="85" t="s">
        <v>187</v>
      </c>
      <c r="F65" s="144" t="n">
        <v>208.53</v>
      </c>
    </row>
    <row r="66" customFormat="false" ht="12.8" hidden="false" customHeight="false" outlineLevel="0" collapsed="false">
      <c r="A66" s="85" t="s">
        <v>557</v>
      </c>
      <c r="B66" s="85"/>
      <c r="C66" s="85" t="s">
        <v>188</v>
      </c>
      <c r="D66" s="85" t="s">
        <v>561</v>
      </c>
      <c r="E66" s="85" t="s">
        <v>189</v>
      </c>
      <c r="F66" s="144" t="n">
        <v>31.03</v>
      </c>
    </row>
    <row r="67" customFormat="false" ht="12.8" hidden="false" customHeight="false" outlineLevel="0" collapsed="false">
      <c r="A67" s="85" t="s">
        <v>557</v>
      </c>
      <c r="B67" s="85"/>
      <c r="C67" s="85" t="s">
        <v>188</v>
      </c>
      <c r="D67" s="85" t="s">
        <v>561</v>
      </c>
      <c r="E67" s="85" t="s">
        <v>189</v>
      </c>
      <c r="F67" s="144" t="n">
        <v>20.25</v>
      </c>
    </row>
    <row r="68" customFormat="false" ht="12.8" hidden="false" customHeight="false" outlineLevel="0" collapsed="false">
      <c r="A68" s="85" t="s">
        <v>557</v>
      </c>
      <c r="B68" s="85"/>
      <c r="C68" s="85" t="s">
        <v>190</v>
      </c>
      <c r="D68" s="85" t="s">
        <v>562</v>
      </c>
      <c r="E68" s="85" t="s">
        <v>191</v>
      </c>
      <c r="F68" s="144" t="n">
        <v>503</v>
      </c>
    </row>
    <row r="69" customFormat="false" ht="12.8" hidden="false" customHeight="false" outlineLevel="0" collapsed="false">
      <c r="A69" s="85" t="s">
        <v>557</v>
      </c>
      <c r="B69" s="85"/>
      <c r="C69" s="85" t="s">
        <v>192</v>
      </c>
      <c r="D69" s="85" t="s">
        <v>563</v>
      </c>
      <c r="E69" s="85" t="s">
        <v>193</v>
      </c>
      <c r="F69" s="144" t="n">
        <v>3.3</v>
      </c>
    </row>
    <row r="70" customFormat="false" ht="12.8" hidden="false" customHeight="false" outlineLevel="0" collapsed="false">
      <c r="A70" s="85" t="s">
        <v>557</v>
      </c>
      <c r="B70" s="85"/>
      <c r="C70" s="85" t="s">
        <v>194</v>
      </c>
      <c r="D70" s="85" t="s">
        <v>541</v>
      </c>
      <c r="E70" s="85" t="s">
        <v>195</v>
      </c>
      <c r="F70" s="144" t="n">
        <v>7.14</v>
      </c>
    </row>
    <row r="71" customFormat="false" ht="12.8" hidden="false" customHeight="false" outlineLevel="0" collapsed="false">
      <c r="A71" s="85" t="s">
        <v>557</v>
      </c>
      <c r="B71" s="85"/>
      <c r="C71" s="85" t="s">
        <v>196</v>
      </c>
      <c r="D71" s="85" t="s">
        <v>564</v>
      </c>
      <c r="E71" s="85" t="s">
        <v>197</v>
      </c>
      <c r="F71" s="144" t="n">
        <v>7.14</v>
      </c>
    </row>
    <row r="72" customFormat="false" ht="12.8" hidden="false" customHeight="false" outlineLevel="0" collapsed="false">
      <c r="A72" s="85" t="s">
        <v>557</v>
      </c>
      <c r="B72" s="85"/>
      <c r="C72" s="85" t="s">
        <v>198</v>
      </c>
      <c r="D72" s="85" t="s">
        <v>565</v>
      </c>
      <c r="E72" s="85" t="s">
        <v>199</v>
      </c>
      <c r="F72" s="144" t="n">
        <v>7.14</v>
      </c>
    </row>
    <row r="73" customFormat="false" ht="12.8" hidden="false" customHeight="false" outlineLevel="0" collapsed="false">
      <c r="A73" s="85" t="s">
        <v>557</v>
      </c>
      <c r="B73" s="85"/>
      <c r="C73" s="85" t="s">
        <v>200</v>
      </c>
      <c r="D73" s="85" t="s">
        <v>566</v>
      </c>
      <c r="E73" s="85" t="s">
        <v>201</v>
      </c>
      <c r="F73" s="144" t="n">
        <v>7.14</v>
      </c>
    </row>
    <row r="74" customFormat="false" ht="12.8" hidden="false" customHeight="false" outlineLevel="0" collapsed="false">
      <c r="A74" s="85" t="s">
        <v>567</v>
      </c>
      <c r="B74" s="85" t="s">
        <v>568</v>
      </c>
      <c r="E74" s="85" t="s">
        <v>513</v>
      </c>
    </row>
    <row r="75" customFormat="false" ht="12.8" hidden="false" customHeight="false" outlineLevel="0" collapsed="false">
      <c r="A75" s="85" t="s">
        <v>567</v>
      </c>
      <c r="B75" s="85"/>
      <c r="C75" s="85" t="s">
        <v>202</v>
      </c>
      <c r="D75" s="85" t="s">
        <v>569</v>
      </c>
      <c r="E75" s="85" t="s">
        <v>203</v>
      </c>
      <c r="F75" s="144" t="n">
        <v>15.94</v>
      </c>
    </row>
    <row r="76" customFormat="false" ht="12.8" hidden="false" customHeight="false" outlineLevel="0" collapsed="false">
      <c r="A76" s="85" t="s">
        <v>567</v>
      </c>
      <c r="B76" s="85"/>
      <c r="C76" s="85" t="s">
        <v>204</v>
      </c>
      <c r="D76" s="85" t="s">
        <v>570</v>
      </c>
      <c r="E76" s="85" t="s">
        <v>205</v>
      </c>
      <c r="F76" s="144" t="n">
        <v>4.46</v>
      </c>
    </row>
    <row r="77" customFormat="false" ht="12.8" hidden="false" customHeight="false" outlineLevel="0" collapsed="false">
      <c r="A77" s="85" t="s">
        <v>571</v>
      </c>
      <c r="B77" s="85" t="s">
        <v>572</v>
      </c>
      <c r="E77" s="85" t="s">
        <v>513</v>
      </c>
    </row>
    <row r="78" customFormat="false" ht="12.8" hidden="false" customHeight="false" outlineLevel="0" collapsed="false">
      <c r="A78" s="85" t="s">
        <v>571</v>
      </c>
      <c r="B78" s="85"/>
      <c r="C78" s="85" t="s">
        <v>50</v>
      </c>
      <c r="D78" s="85" t="s">
        <v>573</v>
      </c>
      <c r="E78" s="85" t="s">
        <v>51</v>
      </c>
      <c r="F78" s="144" t="n">
        <v>147.66</v>
      </c>
    </row>
    <row r="79" customFormat="false" ht="12.8" hidden="false" customHeight="false" outlineLevel="0" collapsed="false">
      <c r="A79" s="85" t="s">
        <v>571</v>
      </c>
      <c r="B79" s="85"/>
      <c r="C79" s="85" t="s">
        <v>50</v>
      </c>
      <c r="D79" s="85" t="s">
        <v>573</v>
      </c>
      <c r="E79" s="85" t="s">
        <v>51</v>
      </c>
      <c r="F79" s="144" t="n">
        <v>102.67</v>
      </c>
    </row>
    <row r="80" customFormat="false" ht="12.8" hidden="false" customHeight="false" outlineLevel="0" collapsed="false">
      <c r="A80" s="85" t="s">
        <v>571</v>
      </c>
      <c r="B80" s="85"/>
      <c r="C80" s="85" t="s">
        <v>50</v>
      </c>
      <c r="D80" s="85" t="s">
        <v>573</v>
      </c>
      <c r="E80" s="85" t="s">
        <v>51</v>
      </c>
      <c r="F80" s="144" t="n">
        <v>102.17</v>
      </c>
    </row>
    <row r="81" customFormat="false" ht="12.8" hidden="false" customHeight="false" outlineLevel="0" collapsed="false">
      <c r="A81" s="85" t="s">
        <v>571</v>
      </c>
      <c r="B81" s="85"/>
      <c r="C81" s="85" t="s">
        <v>50</v>
      </c>
      <c r="D81" s="85" t="s">
        <v>573</v>
      </c>
      <c r="E81" s="85" t="s">
        <v>51</v>
      </c>
      <c r="F81" s="144" t="n">
        <v>97.96</v>
      </c>
    </row>
    <row r="82" customFormat="false" ht="12.8" hidden="false" customHeight="false" outlineLevel="0" collapsed="false">
      <c r="A82" s="85" t="s">
        <v>571</v>
      </c>
      <c r="B82" s="85"/>
      <c r="C82" s="85" t="s">
        <v>206</v>
      </c>
      <c r="D82" s="85" t="s">
        <v>573</v>
      </c>
      <c r="E82" s="85" t="s">
        <v>207</v>
      </c>
      <c r="F82" s="144" t="n">
        <v>123</v>
      </c>
    </row>
    <row r="83" customFormat="false" ht="12.8" hidden="false" customHeight="false" outlineLevel="0" collapsed="false">
      <c r="A83" s="85" t="s">
        <v>574</v>
      </c>
      <c r="B83" s="85" t="s">
        <v>575</v>
      </c>
      <c r="E83" s="85" t="s">
        <v>513</v>
      </c>
    </row>
    <row r="84" customFormat="false" ht="12.8" hidden="false" customHeight="false" outlineLevel="0" collapsed="false">
      <c r="A84" s="85" t="s">
        <v>574</v>
      </c>
      <c r="B84" s="85"/>
      <c r="C84" s="85" t="s">
        <v>208</v>
      </c>
      <c r="D84" s="85" t="s">
        <v>576</v>
      </c>
      <c r="E84" s="85" t="s">
        <v>209</v>
      </c>
      <c r="F84" s="144" t="n">
        <v>33.94</v>
      </c>
    </row>
    <row r="85" customFormat="false" ht="12.8" hidden="false" customHeight="false" outlineLevel="0" collapsed="false">
      <c r="A85" s="85" t="s">
        <v>574</v>
      </c>
      <c r="B85" s="85"/>
      <c r="C85" s="85" t="s">
        <v>210</v>
      </c>
      <c r="D85" s="85" t="s">
        <v>577</v>
      </c>
      <c r="E85" s="85" t="s">
        <v>211</v>
      </c>
      <c r="F85" s="144" t="n">
        <v>17.86</v>
      </c>
    </row>
    <row r="86" customFormat="false" ht="12.8" hidden="false" customHeight="false" outlineLevel="0" collapsed="false">
      <c r="A86" s="85" t="s">
        <v>574</v>
      </c>
      <c r="B86" s="85"/>
      <c r="C86" s="85" t="s">
        <v>212</v>
      </c>
      <c r="D86" s="85" t="s">
        <v>578</v>
      </c>
      <c r="E86" s="85" t="s">
        <v>213</v>
      </c>
      <c r="F86" s="144" t="n">
        <v>35.71</v>
      </c>
    </row>
    <row r="87" customFormat="false" ht="12.8" hidden="false" customHeight="false" outlineLevel="0" collapsed="false">
      <c r="A87" s="85" t="s">
        <v>574</v>
      </c>
      <c r="B87" s="85"/>
      <c r="C87" s="85" t="s">
        <v>214</v>
      </c>
      <c r="D87" s="85" t="s">
        <v>579</v>
      </c>
      <c r="E87" s="85" t="s">
        <v>215</v>
      </c>
      <c r="F87" s="144" t="n">
        <v>22.72</v>
      </c>
    </row>
    <row r="88" customFormat="false" ht="12.8" hidden="false" customHeight="false" outlineLevel="0" collapsed="false">
      <c r="A88" s="85" t="s">
        <v>574</v>
      </c>
      <c r="B88" s="85"/>
      <c r="C88" s="85" t="s">
        <v>216</v>
      </c>
      <c r="D88" s="85" t="s">
        <v>580</v>
      </c>
      <c r="E88" s="85" t="s">
        <v>217</v>
      </c>
      <c r="F88" s="144" t="n">
        <v>14.29</v>
      </c>
    </row>
    <row r="89" customFormat="false" ht="12.8" hidden="false" customHeight="false" outlineLevel="0" collapsed="false">
      <c r="A89" s="85" t="s">
        <v>574</v>
      </c>
      <c r="B89" s="85"/>
      <c r="C89" s="85" t="s">
        <v>218</v>
      </c>
      <c r="D89" s="85" t="s">
        <v>581</v>
      </c>
      <c r="E89" s="85" t="s">
        <v>219</v>
      </c>
      <c r="F89" s="144" t="n">
        <v>17.86</v>
      </c>
    </row>
    <row r="90" customFormat="false" ht="12.8" hidden="false" customHeight="false" outlineLevel="0" collapsed="false">
      <c r="A90" s="85" t="s">
        <v>574</v>
      </c>
      <c r="B90" s="85"/>
      <c r="C90" s="85" t="s">
        <v>220</v>
      </c>
      <c r="D90" s="85" t="s">
        <v>570</v>
      </c>
      <c r="E90" s="85" t="s">
        <v>221</v>
      </c>
      <c r="F90" s="144" t="n">
        <v>27.68</v>
      </c>
    </row>
    <row r="91" customFormat="false" ht="12.8" hidden="false" customHeight="false" outlineLevel="0" collapsed="false">
      <c r="A91" s="85" t="s">
        <v>574</v>
      </c>
      <c r="B91" s="85"/>
      <c r="C91" s="85" t="s">
        <v>222</v>
      </c>
      <c r="D91" s="85" t="s">
        <v>582</v>
      </c>
      <c r="E91" s="85" t="s">
        <v>223</v>
      </c>
      <c r="F91" s="144" t="n">
        <v>13.39</v>
      </c>
    </row>
    <row r="92" customFormat="false" ht="12.8" hidden="false" customHeight="false" outlineLevel="0" collapsed="false">
      <c r="A92" s="85" t="s">
        <v>574</v>
      </c>
      <c r="B92" s="85"/>
      <c r="C92" s="85" t="s">
        <v>224</v>
      </c>
      <c r="D92" s="85" t="s">
        <v>583</v>
      </c>
      <c r="E92" s="85" t="s">
        <v>225</v>
      </c>
      <c r="F92" s="144" t="n">
        <v>23.22</v>
      </c>
    </row>
    <row r="93" customFormat="false" ht="12.8" hidden="false" customHeight="false" outlineLevel="0" collapsed="false">
      <c r="A93" s="85" t="s">
        <v>574</v>
      </c>
      <c r="B93" s="85"/>
      <c r="C93" s="85" t="s">
        <v>226</v>
      </c>
      <c r="D93" s="85" t="s">
        <v>543</v>
      </c>
      <c r="E93" s="85" t="s">
        <v>227</v>
      </c>
      <c r="F93" s="144" t="n">
        <v>31.25</v>
      </c>
    </row>
    <row r="94" customFormat="false" ht="12.8" hidden="false" customHeight="false" outlineLevel="0" collapsed="false">
      <c r="A94" s="85" t="s">
        <v>584</v>
      </c>
      <c r="B94" s="85" t="s">
        <v>585</v>
      </c>
      <c r="E94" s="85" t="s">
        <v>513</v>
      </c>
    </row>
    <row r="95" customFormat="false" ht="12.8" hidden="false" customHeight="false" outlineLevel="0" collapsed="false">
      <c r="A95" s="85" t="s">
        <v>584</v>
      </c>
      <c r="B95" s="85"/>
      <c r="C95" s="85" t="s">
        <v>228</v>
      </c>
      <c r="D95" s="85" t="s">
        <v>529</v>
      </c>
      <c r="E95" s="85" t="s">
        <v>229</v>
      </c>
      <c r="F95" s="144" t="n">
        <v>105</v>
      </c>
    </row>
    <row r="96" customFormat="false" ht="12.8" hidden="false" customHeight="false" outlineLevel="0" collapsed="false">
      <c r="A96" s="85" t="s">
        <v>586</v>
      </c>
      <c r="B96" s="85" t="s">
        <v>587</v>
      </c>
      <c r="E96" s="85" t="s">
        <v>513</v>
      </c>
    </row>
    <row r="97" customFormat="false" ht="12.8" hidden="false" customHeight="false" outlineLevel="0" collapsed="false">
      <c r="A97" s="85" t="s">
        <v>586</v>
      </c>
      <c r="B97" s="85"/>
      <c r="C97" s="85" t="s">
        <v>230</v>
      </c>
      <c r="D97" s="85" t="s">
        <v>588</v>
      </c>
      <c r="E97" s="85" t="s">
        <v>231</v>
      </c>
      <c r="F97" s="144" t="n">
        <v>975.78</v>
      </c>
    </row>
    <row r="98" customFormat="false" ht="12.8" hidden="false" customHeight="false" outlineLevel="0" collapsed="false">
      <c r="A98" s="85" t="s">
        <v>589</v>
      </c>
      <c r="B98" s="85" t="s">
        <v>590</v>
      </c>
      <c r="E98" s="85" t="s">
        <v>513</v>
      </c>
    </row>
    <row r="99" customFormat="false" ht="12.8" hidden="false" customHeight="false" outlineLevel="0" collapsed="false">
      <c r="A99" s="85" t="s">
        <v>589</v>
      </c>
      <c r="B99" s="85"/>
      <c r="C99" s="85" t="s">
        <v>232</v>
      </c>
      <c r="D99" s="85" t="s">
        <v>591</v>
      </c>
      <c r="E99" s="85" t="s">
        <v>233</v>
      </c>
      <c r="F99" s="144" t="n">
        <v>131.5</v>
      </c>
    </row>
    <row r="100" customFormat="false" ht="12.8" hidden="false" customHeight="false" outlineLevel="0" collapsed="false">
      <c r="A100" s="85" t="s">
        <v>589</v>
      </c>
      <c r="B100" s="85"/>
      <c r="C100" s="85" t="s">
        <v>234</v>
      </c>
      <c r="D100" s="85" t="s">
        <v>592</v>
      </c>
      <c r="E100" s="85" t="s">
        <v>235</v>
      </c>
      <c r="F100" s="144" t="n">
        <v>131.5</v>
      </c>
    </row>
    <row r="101" customFormat="false" ht="12.8" hidden="false" customHeight="false" outlineLevel="0" collapsed="false">
      <c r="A101" s="85" t="s">
        <v>589</v>
      </c>
      <c r="B101" s="85"/>
      <c r="C101" s="85" t="s">
        <v>236</v>
      </c>
      <c r="D101" s="85" t="s">
        <v>593</v>
      </c>
      <c r="E101" s="85" t="s">
        <v>237</v>
      </c>
      <c r="F101" s="144" t="n">
        <v>131.5</v>
      </c>
    </row>
    <row r="102" customFormat="false" ht="12.8" hidden="false" customHeight="false" outlineLevel="0" collapsed="false">
      <c r="A102" s="85" t="s">
        <v>589</v>
      </c>
      <c r="B102" s="85"/>
      <c r="C102" s="85" t="s">
        <v>238</v>
      </c>
      <c r="D102" s="85" t="s">
        <v>550</v>
      </c>
      <c r="E102" s="85" t="s">
        <v>239</v>
      </c>
      <c r="F102" s="144" t="n">
        <v>131.5</v>
      </c>
    </row>
    <row r="103" customFormat="false" ht="12.8" hidden="false" customHeight="false" outlineLevel="0" collapsed="false">
      <c r="A103" s="85" t="s">
        <v>589</v>
      </c>
      <c r="B103" s="85"/>
      <c r="C103" s="85" t="s">
        <v>240</v>
      </c>
      <c r="D103" s="85" t="s">
        <v>594</v>
      </c>
      <c r="E103" s="85" t="s">
        <v>241</v>
      </c>
      <c r="F103" s="144" t="n">
        <v>131.5</v>
      </c>
    </row>
    <row r="104" customFormat="false" ht="12.8" hidden="false" customHeight="false" outlineLevel="0" collapsed="false">
      <c r="A104" s="85" t="s">
        <v>589</v>
      </c>
      <c r="B104" s="85"/>
      <c r="C104" s="85" t="s">
        <v>242</v>
      </c>
      <c r="D104" s="85" t="s">
        <v>552</v>
      </c>
      <c r="E104" s="85" t="s">
        <v>243</v>
      </c>
      <c r="F104" s="144" t="n">
        <v>131.5</v>
      </c>
    </row>
    <row r="105" customFormat="false" ht="12.8" hidden="false" customHeight="false" outlineLevel="0" collapsed="false">
      <c r="A105" s="85" t="s">
        <v>589</v>
      </c>
      <c r="B105" s="85"/>
      <c r="C105" s="85" t="s">
        <v>244</v>
      </c>
      <c r="D105" s="85" t="s">
        <v>553</v>
      </c>
      <c r="E105" s="85" t="s">
        <v>245</v>
      </c>
      <c r="F105" s="144" t="n">
        <v>131.5</v>
      </c>
    </row>
    <row r="106" customFormat="false" ht="12.8" hidden="false" customHeight="false" outlineLevel="0" collapsed="false">
      <c r="A106" s="85" t="s">
        <v>589</v>
      </c>
      <c r="B106" s="85"/>
      <c r="C106" s="85" t="s">
        <v>246</v>
      </c>
      <c r="D106" s="85" t="s">
        <v>555</v>
      </c>
      <c r="E106" s="85" t="s">
        <v>247</v>
      </c>
      <c r="F106" s="144" t="n">
        <v>131.5</v>
      </c>
    </row>
    <row r="107" customFormat="false" ht="12.8" hidden="false" customHeight="false" outlineLevel="0" collapsed="false">
      <c r="A107" s="85" t="s">
        <v>589</v>
      </c>
      <c r="B107" s="85"/>
      <c r="C107" s="85" t="s">
        <v>248</v>
      </c>
      <c r="D107" s="85" t="s">
        <v>566</v>
      </c>
      <c r="E107" s="85" t="s">
        <v>249</v>
      </c>
      <c r="F107" s="144" t="n">
        <v>0.35</v>
      </c>
    </row>
    <row r="108" customFormat="false" ht="12.8" hidden="false" customHeight="false" outlineLevel="0" collapsed="false">
      <c r="A108" s="85" t="s">
        <v>595</v>
      </c>
      <c r="B108" s="85" t="s">
        <v>596</v>
      </c>
      <c r="E108" s="85" t="s">
        <v>513</v>
      </c>
    </row>
    <row r="109" customFormat="false" ht="12.8" hidden="false" customHeight="false" outlineLevel="0" collapsed="false">
      <c r="A109" s="85" t="s">
        <v>595</v>
      </c>
      <c r="B109" s="85"/>
      <c r="C109" s="85" t="s">
        <v>250</v>
      </c>
      <c r="D109" s="85" t="s">
        <v>573</v>
      </c>
      <c r="E109" s="85" t="s">
        <v>251</v>
      </c>
      <c r="F109" s="144" t="n">
        <v>235.56</v>
      </c>
    </row>
    <row r="110" customFormat="false" ht="12.8" hidden="false" customHeight="false" outlineLevel="0" collapsed="false">
      <c r="A110" s="85" t="s">
        <v>595</v>
      </c>
      <c r="B110" s="85"/>
      <c r="C110" s="85" t="s">
        <v>52</v>
      </c>
      <c r="D110" s="85" t="s">
        <v>559</v>
      </c>
      <c r="E110" s="85" t="s">
        <v>53</v>
      </c>
      <c r="F110" s="144" t="n">
        <v>343.8</v>
      </c>
    </row>
    <row r="111" customFormat="false" ht="12.8" hidden="false" customHeight="false" outlineLevel="0" collapsed="false">
      <c r="A111" s="85" t="s">
        <v>595</v>
      </c>
      <c r="B111" s="85"/>
      <c r="C111" s="85" t="s">
        <v>52</v>
      </c>
      <c r="D111" s="85" t="s">
        <v>559</v>
      </c>
      <c r="E111" s="85" t="s">
        <v>53</v>
      </c>
      <c r="F111" s="144" t="n">
        <v>22</v>
      </c>
    </row>
    <row r="112" customFormat="false" ht="12.8" hidden="false" customHeight="false" outlineLevel="0" collapsed="false">
      <c r="A112" s="85" t="s">
        <v>595</v>
      </c>
      <c r="B112" s="85"/>
      <c r="C112" s="85" t="s">
        <v>52</v>
      </c>
      <c r="D112" s="85" t="s">
        <v>559</v>
      </c>
      <c r="E112" s="85" t="s">
        <v>53</v>
      </c>
      <c r="F112" s="144" t="n">
        <v>6.8</v>
      </c>
    </row>
    <row r="113" customFormat="false" ht="12.8" hidden="false" customHeight="false" outlineLevel="0" collapsed="false">
      <c r="A113" s="85" t="s">
        <v>595</v>
      </c>
      <c r="B113" s="85"/>
      <c r="C113" s="85" t="s">
        <v>252</v>
      </c>
      <c r="D113" s="85" t="s">
        <v>579</v>
      </c>
      <c r="E113" s="85" t="s">
        <v>253</v>
      </c>
      <c r="F113" s="144" t="n">
        <v>14.35</v>
      </c>
    </row>
    <row r="114" customFormat="false" ht="12.8" hidden="false" customHeight="false" outlineLevel="0" collapsed="false">
      <c r="A114" s="85" t="s">
        <v>595</v>
      </c>
      <c r="B114" s="85"/>
      <c r="C114" s="85" t="s">
        <v>252</v>
      </c>
      <c r="D114" s="85" t="s">
        <v>579</v>
      </c>
      <c r="E114" s="85" t="s">
        <v>253</v>
      </c>
      <c r="F114" s="144" t="n">
        <v>3.43</v>
      </c>
    </row>
    <row r="115" customFormat="false" ht="12.8" hidden="false" customHeight="false" outlineLevel="0" collapsed="false">
      <c r="A115" s="85" t="s">
        <v>595</v>
      </c>
      <c r="B115" s="85"/>
      <c r="C115" s="85" t="s">
        <v>254</v>
      </c>
      <c r="D115" s="85" t="s">
        <v>597</v>
      </c>
      <c r="E115" s="85" t="s">
        <v>255</v>
      </c>
      <c r="F115" s="144" t="n">
        <v>266.31</v>
      </c>
    </row>
    <row r="116" customFormat="false" ht="12.8" hidden="false" customHeight="false" outlineLevel="0" collapsed="false">
      <c r="A116" s="85" t="s">
        <v>595</v>
      </c>
      <c r="B116" s="85"/>
      <c r="C116" s="85" t="s">
        <v>254</v>
      </c>
      <c r="D116" s="85" t="s">
        <v>597</v>
      </c>
      <c r="E116" s="85" t="s">
        <v>255</v>
      </c>
      <c r="F116" s="144" t="n">
        <v>15.82</v>
      </c>
    </row>
    <row r="117" customFormat="false" ht="12.8" hidden="false" customHeight="false" outlineLevel="0" collapsed="false">
      <c r="A117" s="85" t="s">
        <v>595</v>
      </c>
      <c r="B117" s="85"/>
      <c r="C117" s="85" t="s">
        <v>254</v>
      </c>
      <c r="D117" s="85" t="s">
        <v>597</v>
      </c>
      <c r="E117" s="85" t="s">
        <v>255</v>
      </c>
      <c r="F117" s="144" t="n">
        <v>3.41</v>
      </c>
    </row>
    <row r="118" customFormat="false" ht="12.8" hidden="false" customHeight="false" outlineLevel="0" collapsed="false">
      <c r="A118" s="85" t="s">
        <v>595</v>
      </c>
      <c r="B118" s="85"/>
      <c r="C118" s="85" t="s">
        <v>256</v>
      </c>
      <c r="D118" s="85" t="s">
        <v>598</v>
      </c>
      <c r="E118" s="85" t="s">
        <v>257</v>
      </c>
      <c r="F118" s="144" t="n">
        <v>56.39</v>
      </c>
    </row>
    <row r="119" customFormat="false" ht="12.8" hidden="false" customHeight="false" outlineLevel="0" collapsed="false">
      <c r="A119" s="85" t="s">
        <v>595</v>
      </c>
      <c r="B119" s="85"/>
      <c r="C119" s="85" t="s">
        <v>256</v>
      </c>
      <c r="D119" s="85" t="s">
        <v>598</v>
      </c>
      <c r="E119" s="85" t="s">
        <v>257</v>
      </c>
      <c r="F119" s="144" t="n">
        <v>14.51</v>
      </c>
    </row>
    <row r="120" customFormat="false" ht="12.8" hidden="false" customHeight="false" outlineLevel="0" collapsed="false">
      <c r="A120" s="85" t="s">
        <v>595</v>
      </c>
      <c r="B120" s="85"/>
      <c r="C120" s="85" t="s">
        <v>256</v>
      </c>
      <c r="D120" s="85" t="s">
        <v>598</v>
      </c>
      <c r="E120" s="85" t="s">
        <v>257</v>
      </c>
      <c r="F120" s="144" t="n">
        <v>3.41</v>
      </c>
    </row>
    <row r="121" customFormat="false" ht="12.8" hidden="false" customHeight="false" outlineLevel="0" collapsed="false">
      <c r="A121" s="85" t="s">
        <v>595</v>
      </c>
      <c r="B121" s="85"/>
      <c r="C121" s="85" t="s">
        <v>258</v>
      </c>
      <c r="D121" s="85" t="s">
        <v>599</v>
      </c>
      <c r="E121" s="85" t="s">
        <v>259</v>
      </c>
      <c r="F121" s="144" t="n">
        <v>3.41</v>
      </c>
    </row>
    <row r="122" customFormat="false" ht="12.8" hidden="false" customHeight="false" outlineLevel="0" collapsed="false">
      <c r="A122" s="85" t="s">
        <v>595</v>
      </c>
      <c r="B122" s="85"/>
      <c r="C122" s="85" t="s">
        <v>260</v>
      </c>
      <c r="D122" s="85" t="s">
        <v>599</v>
      </c>
      <c r="E122" s="85" t="s">
        <v>259</v>
      </c>
      <c r="F122" s="144" t="n">
        <v>45.29</v>
      </c>
    </row>
    <row r="123" customFormat="false" ht="12.8" hidden="false" customHeight="false" outlineLevel="0" collapsed="false">
      <c r="A123" s="85" t="s">
        <v>595</v>
      </c>
      <c r="B123" s="85"/>
      <c r="C123" s="85" t="s">
        <v>260</v>
      </c>
      <c r="D123" s="85" t="s">
        <v>599</v>
      </c>
      <c r="E123" s="85" t="s">
        <v>259</v>
      </c>
      <c r="F123" s="144" t="n">
        <v>10.29</v>
      </c>
    </row>
    <row r="124" customFormat="false" ht="12.8" hidden="false" customHeight="false" outlineLevel="0" collapsed="false">
      <c r="A124" s="85" t="s">
        <v>595</v>
      </c>
      <c r="B124" s="85"/>
      <c r="C124" s="85" t="s">
        <v>261</v>
      </c>
      <c r="D124" s="85" t="s">
        <v>600</v>
      </c>
      <c r="E124" s="85" t="s">
        <v>262</v>
      </c>
      <c r="F124" s="144" t="n">
        <v>51.95</v>
      </c>
    </row>
    <row r="125" customFormat="false" ht="12.8" hidden="false" customHeight="false" outlineLevel="0" collapsed="false">
      <c r="A125" s="85" t="s">
        <v>595</v>
      </c>
      <c r="B125" s="85"/>
      <c r="C125" s="85" t="s">
        <v>263</v>
      </c>
      <c r="D125" s="85" t="s">
        <v>541</v>
      </c>
      <c r="E125" s="85" t="s">
        <v>264</v>
      </c>
      <c r="F125" s="144" t="n">
        <v>56.26</v>
      </c>
    </row>
    <row r="126" customFormat="false" ht="12.8" hidden="false" customHeight="false" outlineLevel="0" collapsed="false">
      <c r="A126" s="85" t="s">
        <v>595</v>
      </c>
      <c r="B126" s="85"/>
      <c r="C126" s="85" t="s">
        <v>263</v>
      </c>
      <c r="D126" s="85" t="s">
        <v>541</v>
      </c>
      <c r="E126" s="85" t="s">
        <v>264</v>
      </c>
      <c r="F126" s="144" t="n">
        <v>24.17</v>
      </c>
    </row>
    <row r="127" customFormat="false" ht="12.8" hidden="false" customHeight="false" outlineLevel="0" collapsed="false">
      <c r="A127" s="85" t="s">
        <v>595</v>
      </c>
      <c r="B127" s="85"/>
      <c r="C127" s="85" t="s">
        <v>263</v>
      </c>
      <c r="D127" s="85" t="s">
        <v>541</v>
      </c>
      <c r="E127" s="85" t="s">
        <v>264</v>
      </c>
      <c r="F127" s="144" t="n">
        <v>6.82</v>
      </c>
    </row>
    <row r="128" customFormat="false" ht="12.8" hidden="false" customHeight="false" outlineLevel="0" collapsed="false">
      <c r="A128" s="85" t="s">
        <v>601</v>
      </c>
      <c r="B128" s="85" t="s">
        <v>602</v>
      </c>
      <c r="E128" s="85" t="s">
        <v>513</v>
      </c>
    </row>
    <row r="129" customFormat="false" ht="12.8" hidden="false" customHeight="false" outlineLevel="0" collapsed="false">
      <c r="A129" s="85" t="s">
        <v>601</v>
      </c>
      <c r="B129" s="85"/>
      <c r="C129" s="85" t="s">
        <v>265</v>
      </c>
      <c r="D129" s="85" t="s">
        <v>603</v>
      </c>
      <c r="E129" s="85" t="s">
        <v>266</v>
      </c>
      <c r="F129" s="144" t="n">
        <v>13.97</v>
      </c>
    </row>
    <row r="130" customFormat="false" ht="12.8" hidden="false" customHeight="false" outlineLevel="0" collapsed="false">
      <c r="A130" s="85" t="s">
        <v>601</v>
      </c>
      <c r="B130" s="85"/>
      <c r="C130" s="85" t="s">
        <v>267</v>
      </c>
      <c r="D130" s="85" t="s">
        <v>603</v>
      </c>
      <c r="E130" s="85" t="s">
        <v>268</v>
      </c>
      <c r="F130" s="144" t="n">
        <v>30.37</v>
      </c>
    </row>
    <row r="131" customFormat="false" ht="12.8" hidden="false" customHeight="false" outlineLevel="0" collapsed="false">
      <c r="A131" s="85" t="s">
        <v>601</v>
      </c>
      <c r="B131" s="85"/>
      <c r="C131" s="85" t="s">
        <v>269</v>
      </c>
      <c r="D131" s="85" t="s">
        <v>529</v>
      </c>
      <c r="E131" s="85" t="s">
        <v>270</v>
      </c>
      <c r="F131" s="144" t="n">
        <v>14.98</v>
      </c>
    </row>
    <row r="132" customFormat="false" ht="12.8" hidden="false" customHeight="false" outlineLevel="0" collapsed="false">
      <c r="A132" s="85" t="s">
        <v>601</v>
      </c>
      <c r="B132" s="85"/>
      <c r="C132" s="85" t="s">
        <v>271</v>
      </c>
      <c r="D132" s="85" t="s">
        <v>529</v>
      </c>
      <c r="E132" s="85" t="s">
        <v>272</v>
      </c>
      <c r="F132" s="144" t="n">
        <v>19.39</v>
      </c>
    </row>
    <row r="133" customFormat="false" ht="12.8" hidden="false" customHeight="false" outlineLevel="0" collapsed="false">
      <c r="A133" s="85" t="s">
        <v>601</v>
      </c>
      <c r="B133" s="85"/>
      <c r="C133" s="85" t="s">
        <v>273</v>
      </c>
      <c r="D133" s="85" t="s">
        <v>529</v>
      </c>
      <c r="E133" s="85" t="s">
        <v>274</v>
      </c>
      <c r="F133" s="144" t="n">
        <v>30.29</v>
      </c>
    </row>
    <row r="134" customFormat="false" ht="12.8" hidden="false" customHeight="false" outlineLevel="0" collapsed="false">
      <c r="A134" s="85" t="s">
        <v>601</v>
      </c>
      <c r="B134" s="85"/>
      <c r="C134" s="85" t="s">
        <v>275</v>
      </c>
      <c r="D134" s="85" t="s">
        <v>579</v>
      </c>
      <c r="E134" s="85" t="s">
        <v>276</v>
      </c>
      <c r="F134" s="144" t="n">
        <v>13.97</v>
      </c>
    </row>
    <row r="135" customFormat="false" ht="12.8" hidden="false" customHeight="false" outlineLevel="0" collapsed="false">
      <c r="A135" s="85" t="s">
        <v>601</v>
      </c>
      <c r="B135" s="85"/>
      <c r="C135" s="85" t="s">
        <v>277</v>
      </c>
      <c r="D135" s="85" t="s">
        <v>579</v>
      </c>
      <c r="E135" s="85" t="s">
        <v>278</v>
      </c>
      <c r="F135" s="144" t="n">
        <v>25.39</v>
      </c>
    </row>
    <row r="136" customFormat="false" ht="12.8" hidden="false" customHeight="false" outlineLevel="0" collapsed="false">
      <c r="A136" s="85" t="s">
        <v>601</v>
      </c>
      <c r="B136" s="85"/>
      <c r="C136" s="85" t="s">
        <v>279</v>
      </c>
      <c r="D136" s="85" t="s">
        <v>579</v>
      </c>
      <c r="E136" s="85" t="s">
        <v>278</v>
      </c>
      <c r="F136" s="144" t="n">
        <v>16.4</v>
      </c>
    </row>
    <row r="137" customFormat="false" ht="12.8" hidden="false" customHeight="false" outlineLevel="0" collapsed="false">
      <c r="A137" s="85" t="s">
        <v>601</v>
      </c>
      <c r="B137" s="85"/>
      <c r="C137" s="85" t="s">
        <v>280</v>
      </c>
      <c r="D137" s="85" t="s">
        <v>604</v>
      </c>
      <c r="E137" s="85" t="s">
        <v>281</v>
      </c>
      <c r="F137" s="144" t="n">
        <v>15.81</v>
      </c>
    </row>
    <row r="138" customFormat="false" ht="12.8" hidden="false" customHeight="false" outlineLevel="0" collapsed="false">
      <c r="A138" s="85" t="s">
        <v>601</v>
      </c>
      <c r="B138" s="85"/>
      <c r="C138" s="85" t="s">
        <v>282</v>
      </c>
      <c r="D138" s="85" t="s">
        <v>604</v>
      </c>
      <c r="E138" s="85" t="s">
        <v>283</v>
      </c>
      <c r="F138" s="144" t="n">
        <v>19.75</v>
      </c>
    </row>
    <row r="139" customFormat="false" ht="12.8" hidden="false" customHeight="false" outlineLevel="0" collapsed="false">
      <c r="A139" s="85" t="s">
        <v>601</v>
      </c>
      <c r="B139" s="85"/>
      <c r="C139" s="85" t="s">
        <v>284</v>
      </c>
      <c r="D139" s="85" t="s">
        <v>604</v>
      </c>
      <c r="E139" s="85" t="s">
        <v>285</v>
      </c>
      <c r="F139" s="144" t="n">
        <v>13.83</v>
      </c>
    </row>
    <row r="140" customFormat="false" ht="12.8" hidden="false" customHeight="false" outlineLevel="0" collapsed="false">
      <c r="A140" s="85" t="s">
        <v>601</v>
      </c>
      <c r="B140" s="85"/>
      <c r="C140" s="85" t="s">
        <v>286</v>
      </c>
      <c r="D140" s="85" t="s">
        <v>605</v>
      </c>
      <c r="E140" s="85" t="s">
        <v>287</v>
      </c>
      <c r="F140" s="144" t="n">
        <v>13.97</v>
      </c>
    </row>
    <row r="141" customFormat="false" ht="12.8" hidden="false" customHeight="false" outlineLevel="0" collapsed="false">
      <c r="A141" s="85" t="s">
        <v>601</v>
      </c>
      <c r="B141" s="85"/>
      <c r="C141" s="85" t="s">
        <v>288</v>
      </c>
      <c r="D141" s="85" t="s">
        <v>605</v>
      </c>
      <c r="E141" s="85" t="s">
        <v>289</v>
      </c>
      <c r="F141" s="144" t="n">
        <v>13.8</v>
      </c>
    </row>
    <row r="142" customFormat="false" ht="12.8" hidden="false" customHeight="false" outlineLevel="0" collapsed="false">
      <c r="A142" s="85" t="s">
        <v>601</v>
      </c>
      <c r="B142" s="85"/>
      <c r="C142" s="85" t="s">
        <v>290</v>
      </c>
      <c r="D142" s="85" t="s">
        <v>605</v>
      </c>
      <c r="E142" s="85" t="s">
        <v>291</v>
      </c>
      <c r="F142" s="144" t="n">
        <v>13.8</v>
      </c>
    </row>
    <row r="143" customFormat="false" ht="12.8" hidden="false" customHeight="false" outlineLevel="0" collapsed="false">
      <c r="A143" s="85" t="s">
        <v>601</v>
      </c>
      <c r="B143" s="85"/>
      <c r="C143" s="85" t="s">
        <v>292</v>
      </c>
      <c r="D143" s="85" t="s">
        <v>606</v>
      </c>
      <c r="E143" s="85" t="s">
        <v>293</v>
      </c>
      <c r="F143" s="144" t="n">
        <v>13.8</v>
      </c>
    </row>
    <row r="144" customFormat="false" ht="12.8" hidden="false" customHeight="false" outlineLevel="0" collapsed="false">
      <c r="A144" s="85" t="s">
        <v>601</v>
      </c>
      <c r="B144" s="85"/>
      <c r="C144" s="85" t="s">
        <v>294</v>
      </c>
      <c r="D144" s="85" t="s">
        <v>606</v>
      </c>
      <c r="E144" s="85" t="s">
        <v>295</v>
      </c>
      <c r="F144" s="144" t="n">
        <v>13.97</v>
      </c>
    </row>
    <row r="145" customFormat="false" ht="12.8" hidden="false" customHeight="false" outlineLevel="0" collapsed="false">
      <c r="A145" s="85" t="s">
        <v>601</v>
      </c>
      <c r="B145" s="85"/>
      <c r="C145" s="85" t="s">
        <v>296</v>
      </c>
      <c r="D145" s="85" t="s">
        <v>606</v>
      </c>
      <c r="E145" s="85" t="s">
        <v>297</v>
      </c>
      <c r="F145" s="144" t="n">
        <v>13.85</v>
      </c>
    </row>
    <row r="146" customFormat="false" ht="12.8" hidden="false" customHeight="false" outlineLevel="0" collapsed="false">
      <c r="A146" s="85" t="s">
        <v>601</v>
      </c>
      <c r="B146" s="85"/>
      <c r="C146" s="85" t="s">
        <v>298</v>
      </c>
      <c r="D146" s="85" t="s">
        <v>607</v>
      </c>
      <c r="E146" s="85" t="s">
        <v>299</v>
      </c>
      <c r="F146" s="144" t="n">
        <v>13.86</v>
      </c>
    </row>
    <row r="147" customFormat="false" ht="12.8" hidden="false" customHeight="false" outlineLevel="0" collapsed="false">
      <c r="A147" s="85" t="s">
        <v>601</v>
      </c>
      <c r="B147" s="85"/>
      <c r="C147" s="85" t="s">
        <v>300</v>
      </c>
      <c r="D147" s="85" t="s">
        <v>607</v>
      </c>
      <c r="E147" s="85" t="s">
        <v>301</v>
      </c>
      <c r="F147" s="144" t="n">
        <v>14.06</v>
      </c>
    </row>
    <row r="148" customFormat="false" ht="12.8" hidden="false" customHeight="false" outlineLevel="0" collapsed="false">
      <c r="A148" s="85" t="s">
        <v>601</v>
      </c>
      <c r="B148" s="85"/>
      <c r="C148" s="85" t="s">
        <v>302</v>
      </c>
      <c r="D148" s="85" t="s">
        <v>607</v>
      </c>
      <c r="E148" s="85" t="s">
        <v>303</v>
      </c>
      <c r="F148" s="144" t="n">
        <v>14.48</v>
      </c>
    </row>
    <row r="149" customFormat="false" ht="12.8" hidden="false" customHeight="false" outlineLevel="0" collapsed="false">
      <c r="A149" s="85" t="s">
        <v>601</v>
      </c>
      <c r="B149" s="85"/>
      <c r="C149" s="85" t="s">
        <v>304</v>
      </c>
      <c r="D149" s="85" t="s">
        <v>556</v>
      </c>
      <c r="E149" s="85" t="s">
        <v>305</v>
      </c>
      <c r="F149" s="144" t="n">
        <v>14.08</v>
      </c>
    </row>
    <row r="150" customFormat="false" ht="12.8" hidden="false" customHeight="false" outlineLevel="0" collapsed="false">
      <c r="A150" s="85" t="s">
        <v>601</v>
      </c>
      <c r="B150" s="85"/>
      <c r="C150" s="85" t="s">
        <v>306</v>
      </c>
      <c r="D150" s="85" t="s">
        <v>556</v>
      </c>
      <c r="E150" s="85" t="s">
        <v>307</v>
      </c>
      <c r="F150" s="144" t="n">
        <v>13.8</v>
      </c>
    </row>
    <row r="151" customFormat="false" ht="12.8" hidden="false" customHeight="false" outlineLevel="0" collapsed="false">
      <c r="A151" s="85" t="s">
        <v>601</v>
      </c>
      <c r="B151" s="85"/>
      <c r="C151" s="85" t="s">
        <v>308</v>
      </c>
      <c r="D151" s="85" t="s">
        <v>556</v>
      </c>
      <c r="E151" s="85" t="s">
        <v>309</v>
      </c>
      <c r="F151" s="144" t="n">
        <v>14.72</v>
      </c>
    </row>
    <row r="152" customFormat="false" ht="12.8" hidden="false" customHeight="false" outlineLevel="0" collapsed="false">
      <c r="A152" s="85" t="s">
        <v>608</v>
      </c>
      <c r="B152" s="85" t="s">
        <v>609</v>
      </c>
      <c r="E152" s="85" t="s">
        <v>513</v>
      </c>
    </row>
    <row r="153" customFormat="false" ht="12.8" hidden="false" customHeight="false" outlineLevel="0" collapsed="false">
      <c r="A153" s="85" t="s">
        <v>608</v>
      </c>
      <c r="B153" s="85"/>
      <c r="C153" s="85" t="s">
        <v>310</v>
      </c>
      <c r="D153" s="85" t="s">
        <v>603</v>
      </c>
      <c r="E153" s="85" t="s">
        <v>311</v>
      </c>
      <c r="F153" s="144" t="n">
        <v>17.53</v>
      </c>
    </row>
    <row r="154" customFormat="false" ht="12.8" hidden="false" customHeight="false" outlineLevel="0" collapsed="false">
      <c r="A154" s="85" t="s">
        <v>608</v>
      </c>
      <c r="B154" s="85"/>
      <c r="C154" s="85" t="s">
        <v>312</v>
      </c>
      <c r="D154" s="85" t="s">
        <v>610</v>
      </c>
      <c r="E154" s="85" t="s">
        <v>313</v>
      </c>
      <c r="F154" s="144" t="n">
        <v>379.5</v>
      </c>
    </row>
    <row r="155" customFormat="false" ht="12.8" hidden="false" customHeight="false" outlineLevel="0" collapsed="false">
      <c r="A155" s="85" t="s">
        <v>608</v>
      </c>
      <c r="B155" s="85"/>
      <c r="C155" s="85" t="s">
        <v>314</v>
      </c>
      <c r="D155" s="85" t="s">
        <v>611</v>
      </c>
      <c r="E155" s="85" t="s">
        <v>315</v>
      </c>
      <c r="F155" s="144" t="n">
        <v>379.5</v>
      </c>
    </row>
    <row r="156" customFormat="false" ht="12.8" hidden="false" customHeight="false" outlineLevel="0" collapsed="false">
      <c r="A156" s="85" t="s">
        <v>608</v>
      </c>
      <c r="B156" s="85"/>
      <c r="C156" s="85" t="s">
        <v>316</v>
      </c>
      <c r="D156" s="85" t="s">
        <v>612</v>
      </c>
      <c r="E156" s="85" t="s">
        <v>317</v>
      </c>
      <c r="F156" s="144" t="n">
        <v>379.5</v>
      </c>
    </row>
    <row r="157" customFormat="false" ht="12.8" hidden="false" customHeight="false" outlineLevel="0" collapsed="false">
      <c r="A157" s="85" t="s">
        <v>608</v>
      </c>
      <c r="B157" s="85"/>
      <c r="C157" s="85" t="s">
        <v>318</v>
      </c>
      <c r="D157" s="85" t="s">
        <v>613</v>
      </c>
      <c r="E157" s="85" t="s">
        <v>319</v>
      </c>
      <c r="F157" s="144" t="n">
        <v>379.5</v>
      </c>
    </row>
    <row r="158" customFormat="false" ht="12.8" hidden="false" customHeight="false" outlineLevel="0" collapsed="false">
      <c r="A158" s="85" t="s">
        <v>608</v>
      </c>
      <c r="B158" s="85"/>
      <c r="C158" s="85" t="s">
        <v>320</v>
      </c>
      <c r="D158" s="85" t="s">
        <v>614</v>
      </c>
      <c r="E158" s="85" t="s">
        <v>321</v>
      </c>
      <c r="F158" s="144" t="n">
        <v>379.5</v>
      </c>
    </row>
    <row r="159" customFormat="false" ht="12.8" hidden="false" customHeight="false" outlineLevel="0" collapsed="false">
      <c r="A159" s="85" t="s">
        <v>608</v>
      </c>
      <c r="B159" s="85"/>
      <c r="C159" s="85" t="s">
        <v>54</v>
      </c>
      <c r="D159" s="85" t="s">
        <v>615</v>
      </c>
      <c r="E159" s="85" t="s">
        <v>55</v>
      </c>
      <c r="F159" s="144" t="n">
        <v>379.5</v>
      </c>
    </row>
    <row r="160" customFormat="false" ht="12.8" hidden="false" customHeight="false" outlineLevel="0" collapsed="false">
      <c r="A160" s="85" t="s">
        <v>608</v>
      </c>
      <c r="B160" s="85"/>
      <c r="C160" s="85" t="s">
        <v>322</v>
      </c>
      <c r="D160" s="85" t="s">
        <v>616</v>
      </c>
      <c r="E160" s="85" t="s">
        <v>323</v>
      </c>
      <c r="F160" s="144" t="n">
        <v>54.62</v>
      </c>
    </row>
    <row r="161" customFormat="false" ht="12.8" hidden="false" customHeight="false" outlineLevel="0" collapsed="false">
      <c r="A161" s="85" t="s">
        <v>608</v>
      </c>
      <c r="B161" s="85"/>
      <c r="C161" s="85" t="s">
        <v>324</v>
      </c>
      <c r="D161" s="85" t="s">
        <v>600</v>
      </c>
      <c r="E161" s="85" t="s">
        <v>325</v>
      </c>
      <c r="F161" s="144" t="n">
        <v>304.75</v>
      </c>
    </row>
    <row r="162" customFormat="false" ht="12.8" hidden="false" customHeight="false" outlineLevel="0" collapsed="false">
      <c r="A162" s="85" t="s">
        <v>608</v>
      </c>
      <c r="B162" s="85"/>
      <c r="C162" s="85" t="s">
        <v>326</v>
      </c>
      <c r="D162" s="85" t="s">
        <v>617</v>
      </c>
      <c r="E162" s="85" t="s">
        <v>327</v>
      </c>
      <c r="F162" s="144" t="n">
        <v>293.25</v>
      </c>
    </row>
    <row r="163" customFormat="false" ht="12.8" hidden="false" customHeight="false" outlineLevel="0" collapsed="false">
      <c r="A163" s="85" t="s">
        <v>618</v>
      </c>
      <c r="B163" s="85" t="s">
        <v>619</v>
      </c>
      <c r="E163" s="85" t="s">
        <v>513</v>
      </c>
    </row>
    <row r="164" customFormat="false" ht="12.8" hidden="false" customHeight="false" outlineLevel="0" collapsed="false">
      <c r="A164" s="85" t="s">
        <v>618</v>
      </c>
      <c r="B164" s="85"/>
      <c r="C164" s="85" t="s">
        <v>328</v>
      </c>
      <c r="D164" s="85" t="s">
        <v>527</v>
      </c>
      <c r="E164" s="85" t="s">
        <v>329</v>
      </c>
      <c r="F164" s="144" t="n">
        <v>4.83</v>
      </c>
    </row>
    <row r="165" customFormat="false" ht="12.8" hidden="false" customHeight="false" outlineLevel="0" collapsed="false">
      <c r="A165" s="85" t="s">
        <v>618</v>
      </c>
      <c r="B165" s="85"/>
      <c r="C165" s="85" t="s">
        <v>330</v>
      </c>
      <c r="D165" s="85" t="s">
        <v>620</v>
      </c>
      <c r="E165" s="85" t="s">
        <v>331</v>
      </c>
      <c r="F165" s="144" t="n">
        <v>6.79</v>
      </c>
    </row>
    <row r="166" customFormat="false" ht="12.8" hidden="false" customHeight="false" outlineLevel="0" collapsed="false">
      <c r="A166" s="85" t="s">
        <v>618</v>
      </c>
      <c r="B166" s="85"/>
      <c r="C166" s="85" t="s">
        <v>332</v>
      </c>
      <c r="D166" s="85" t="s">
        <v>621</v>
      </c>
      <c r="E166" s="85" t="s">
        <v>331</v>
      </c>
      <c r="F166" s="144" t="n">
        <v>7.94</v>
      </c>
    </row>
    <row r="167" customFormat="false" ht="12.8" hidden="false" customHeight="false" outlineLevel="0" collapsed="false">
      <c r="A167" s="85" t="s">
        <v>618</v>
      </c>
      <c r="B167" s="85"/>
      <c r="C167" s="85" t="s">
        <v>333</v>
      </c>
      <c r="D167" s="85" t="s">
        <v>622</v>
      </c>
      <c r="E167" s="85" t="s">
        <v>334</v>
      </c>
      <c r="F167" s="144" t="n">
        <v>3.58</v>
      </c>
    </row>
    <row r="168" customFormat="false" ht="12.8" hidden="false" customHeight="false" outlineLevel="0" collapsed="false">
      <c r="A168" s="85" t="s">
        <v>618</v>
      </c>
      <c r="B168" s="85"/>
      <c r="C168" s="85" t="s">
        <v>335</v>
      </c>
      <c r="D168" s="85" t="s">
        <v>623</v>
      </c>
      <c r="E168" s="85" t="s">
        <v>336</v>
      </c>
      <c r="F168" s="144" t="n">
        <v>7.98</v>
      </c>
    </row>
    <row r="169" customFormat="false" ht="12.8" hidden="false" customHeight="false" outlineLevel="0" collapsed="false">
      <c r="A169" s="85" t="s">
        <v>618</v>
      </c>
      <c r="B169" s="85"/>
      <c r="C169" s="85" t="s">
        <v>335</v>
      </c>
      <c r="D169" s="85" t="s">
        <v>623</v>
      </c>
      <c r="E169" s="85" t="s">
        <v>336</v>
      </c>
      <c r="F169" s="144" t="n">
        <v>2.86</v>
      </c>
    </row>
    <row r="170" customFormat="false" ht="12.8" hidden="false" customHeight="false" outlineLevel="0" collapsed="false">
      <c r="A170" s="85" t="s">
        <v>618</v>
      </c>
      <c r="B170" s="85"/>
      <c r="C170" s="85" t="s">
        <v>337</v>
      </c>
      <c r="D170" s="85" t="s">
        <v>624</v>
      </c>
      <c r="E170" s="85" t="s">
        <v>329</v>
      </c>
      <c r="F170" s="144" t="n">
        <v>9.13</v>
      </c>
    </row>
    <row r="171" customFormat="false" ht="12.8" hidden="false" customHeight="false" outlineLevel="0" collapsed="false">
      <c r="A171" s="85" t="s">
        <v>618</v>
      </c>
      <c r="B171" s="85"/>
      <c r="C171" s="85" t="s">
        <v>338</v>
      </c>
      <c r="D171" s="85" t="s">
        <v>624</v>
      </c>
      <c r="E171" s="85" t="s">
        <v>339</v>
      </c>
      <c r="F171" s="144" t="n">
        <v>6.15</v>
      </c>
    </row>
    <row r="172" customFormat="false" ht="12.8" hidden="false" customHeight="false" outlineLevel="0" collapsed="false">
      <c r="A172" s="85" t="s">
        <v>618</v>
      </c>
      <c r="B172" s="85"/>
      <c r="C172" s="85" t="s">
        <v>340</v>
      </c>
      <c r="D172" s="85" t="s">
        <v>598</v>
      </c>
      <c r="E172" s="85" t="s">
        <v>339</v>
      </c>
      <c r="F172" s="144" t="n">
        <v>2.22</v>
      </c>
    </row>
    <row r="173" customFormat="false" ht="12.8" hidden="false" customHeight="false" outlineLevel="0" collapsed="false">
      <c r="A173" s="85" t="s">
        <v>618</v>
      </c>
      <c r="B173" s="85"/>
      <c r="C173" s="85" t="s">
        <v>340</v>
      </c>
      <c r="D173" s="85" t="s">
        <v>598</v>
      </c>
      <c r="E173" s="85" t="s">
        <v>339</v>
      </c>
      <c r="F173" s="144" t="n">
        <v>2.15</v>
      </c>
    </row>
    <row r="174" customFormat="false" ht="12.8" hidden="false" customHeight="false" outlineLevel="0" collapsed="false">
      <c r="A174" s="85" t="s">
        <v>618</v>
      </c>
      <c r="B174" s="85"/>
      <c r="C174" s="85" t="s">
        <v>341</v>
      </c>
      <c r="D174" s="85" t="s">
        <v>625</v>
      </c>
      <c r="E174" s="85" t="s">
        <v>342</v>
      </c>
      <c r="F174" s="144" t="n">
        <v>3.32</v>
      </c>
    </row>
    <row r="175" customFormat="false" ht="12.8" hidden="false" customHeight="false" outlineLevel="0" collapsed="false">
      <c r="A175" s="85" t="s">
        <v>618</v>
      </c>
      <c r="B175" s="85"/>
      <c r="C175" s="85" t="s">
        <v>343</v>
      </c>
      <c r="D175" s="85" t="s">
        <v>520</v>
      </c>
      <c r="E175" s="85" t="s">
        <v>331</v>
      </c>
      <c r="F175" s="144" t="n">
        <v>3.54</v>
      </c>
    </row>
    <row r="176" customFormat="false" ht="12.8" hidden="false" customHeight="false" outlineLevel="0" collapsed="false">
      <c r="A176" s="85" t="s">
        <v>618</v>
      </c>
      <c r="B176" s="85"/>
      <c r="C176" s="85" t="s">
        <v>344</v>
      </c>
      <c r="D176" s="85" t="s">
        <v>626</v>
      </c>
      <c r="E176" s="85" t="s">
        <v>345</v>
      </c>
      <c r="F176" s="144" t="n">
        <v>3.32</v>
      </c>
    </row>
    <row r="177" customFormat="false" ht="12.8" hidden="false" customHeight="false" outlineLevel="0" collapsed="false">
      <c r="A177" s="85" t="s">
        <v>618</v>
      </c>
      <c r="B177" s="85"/>
      <c r="C177" s="85" t="s">
        <v>344</v>
      </c>
      <c r="D177" s="85" t="s">
        <v>626</v>
      </c>
      <c r="E177" s="85" t="s">
        <v>345</v>
      </c>
      <c r="F177" s="144" t="n">
        <v>4.18</v>
      </c>
    </row>
    <row r="178" customFormat="false" ht="12.8" hidden="false" customHeight="false" outlineLevel="0" collapsed="false">
      <c r="A178" s="85" t="s">
        <v>618</v>
      </c>
      <c r="B178" s="85"/>
      <c r="C178" s="85" t="s">
        <v>346</v>
      </c>
      <c r="D178" s="85" t="s">
        <v>543</v>
      </c>
      <c r="E178" s="85" t="s">
        <v>347</v>
      </c>
      <c r="F178" s="144" t="n">
        <v>3.54</v>
      </c>
    </row>
    <row r="179" customFormat="false" ht="12.8" hidden="false" customHeight="false" outlineLevel="0" collapsed="false">
      <c r="A179" s="85" t="s">
        <v>618</v>
      </c>
      <c r="B179" s="85"/>
      <c r="C179" s="85" t="s">
        <v>346</v>
      </c>
      <c r="D179" s="85" t="s">
        <v>543</v>
      </c>
      <c r="E179" s="85" t="s">
        <v>347</v>
      </c>
      <c r="F179" s="144" t="n">
        <v>5.64</v>
      </c>
    </row>
    <row r="180" customFormat="false" ht="12.8" hidden="false" customHeight="false" outlineLevel="0" collapsed="false">
      <c r="A180" s="85" t="s">
        <v>627</v>
      </c>
      <c r="B180" s="85" t="s">
        <v>628</v>
      </c>
      <c r="E180" s="85" t="s">
        <v>513</v>
      </c>
    </row>
    <row r="181" customFormat="false" ht="12.8" hidden="false" customHeight="false" outlineLevel="0" collapsed="false">
      <c r="A181" s="85" t="s">
        <v>627</v>
      </c>
      <c r="B181" s="85"/>
      <c r="C181" s="85" t="s">
        <v>348</v>
      </c>
      <c r="D181" s="85" t="s">
        <v>603</v>
      </c>
      <c r="E181" s="85" t="s">
        <v>349</v>
      </c>
      <c r="F181" s="144" t="n">
        <v>52.74</v>
      </c>
    </row>
    <row r="182" customFormat="false" ht="12.8" hidden="false" customHeight="false" outlineLevel="0" collapsed="false">
      <c r="A182" s="85" t="s">
        <v>627</v>
      </c>
      <c r="B182" s="85"/>
      <c r="C182" s="85" t="s">
        <v>350</v>
      </c>
      <c r="D182" s="85" t="s">
        <v>532</v>
      </c>
      <c r="E182" s="85" t="s">
        <v>351</v>
      </c>
      <c r="F182" s="144" t="n">
        <v>52.74</v>
      </c>
    </row>
    <row r="183" customFormat="false" ht="12.8" hidden="false" customHeight="false" outlineLevel="0" collapsed="false">
      <c r="A183" s="85" t="s">
        <v>627</v>
      </c>
      <c r="B183" s="85"/>
      <c r="C183" s="85" t="s">
        <v>352</v>
      </c>
      <c r="D183" s="85" t="s">
        <v>629</v>
      </c>
      <c r="E183" s="85" t="s">
        <v>353</v>
      </c>
      <c r="F183" s="144" t="n">
        <v>52.74</v>
      </c>
    </row>
    <row r="184" customFormat="false" ht="12.8" hidden="false" customHeight="false" outlineLevel="0" collapsed="false">
      <c r="A184" s="85" t="s">
        <v>627</v>
      </c>
      <c r="B184" s="85"/>
      <c r="C184" s="85" t="s">
        <v>354</v>
      </c>
      <c r="D184" s="85" t="s">
        <v>604</v>
      </c>
      <c r="E184" s="85" t="s">
        <v>355</v>
      </c>
      <c r="F184" s="144" t="n">
        <v>52.74</v>
      </c>
    </row>
    <row r="185" customFormat="false" ht="12.8" hidden="false" customHeight="false" outlineLevel="0" collapsed="false">
      <c r="A185" s="85" t="s">
        <v>627</v>
      </c>
      <c r="B185" s="85"/>
      <c r="C185" s="85" t="s">
        <v>356</v>
      </c>
      <c r="D185" s="85" t="s">
        <v>614</v>
      </c>
      <c r="E185" s="85" t="s">
        <v>357</v>
      </c>
      <c r="F185" s="144" t="n">
        <v>52.74</v>
      </c>
    </row>
    <row r="186" customFormat="false" ht="12.8" hidden="false" customHeight="false" outlineLevel="0" collapsed="false">
      <c r="A186" s="85" t="s">
        <v>627</v>
      </c>
      <c r="B186" s="85"/>
      <c r="C186" s="85" t="s">
        <v>358</v>
      </c>
      <c r="D186" s="85" t="s">
        <v>569</v>
      </c>
      <c r="E186" s="85" t="s">
        <v>359</v>
      </c>
      <c r="F186" s="144" t="n">
        <v>52.74</v>
      </c>
    </row>
    <row r="187" customFormat="false" ht="12.8" hidden="false" customHeight="false" outlineLevel="0" collapsed="false">
      <c r="A187" s="85" t="s">
        <v>627</v>
      </c>
      <c r="B187" s="85"/>
      <c r="C187" s="85" t="s">
        <v>360</v>
      </c>
      <c r="D187" s="85" t="s">
        <v>630</v>
      </c>
      <c r="E187" s="85" t="s">
        <v>361</v>
      </c>
      <c r="F187" s="144" t="n">
        <v>25</v>
      </c>
    </row>
    <row r="188" customFormat="false" ht="12.8" hidden="false" customHeight="false" outlineLevel="0" collapsed="false">
      <c r="A188" s="85" t="s">
        <v>627</v>
      </c>
      <c r="B188" s="85"/>
      <c r="C188" s="85" t="s">
        <v>362</v>
      </c>
      <c r="D188" s="85" t="s">
        <v>631</v>
      </c>
      <c r="E188" s="85" t="s">
        <v>363</v>
      </c>
      <c r="F188" s="144" t="n">
        <v>52.74</v>
      </c>
    </row>
    <row r="189" customFormat="false" ht="12.8" hidden="false" customHeight="false" outlineLevel="0" collapsed="false">
      <c r="A189" s="85" t="s">
        <v>627</v>
      </c>
      <c r="B189" s="85"/>
      <c r="C189" s="85" t="s">
        <v>364</v>
      </c>
      <c r="D189" s="85" t="s">
        <v>617</v>
      </c>
      <c r="E189" s="85" t="s">
        <v>365</v>
      </c>
      <c r="F189" s="144" t="n">
        <v>52.74</v>
      </c>
    </row>
    <row r="190" customFormat="false" ht="12.8" hidden="false" customHeight="false" outlineLevel="0" collapsed="false">
      <c r="A190" s="85" t="s">
        <v>632</v>
      </c>
      <c r="B190" s="85" t="s">
        <v>633</v>
      </c>
      <c r="E190" s="85" t="s">
        <v>513</v>
      </c>
    </row>
    <row r="191" customFormat="false" ht="12.8" hidden="false" customHeight="false" outlineLevel="0" collapsed="false">
      <c r="A191" s="85" t="s">
        <v>632</v>
      </c>
      <c r="B191" s="85"/>
      <c r="C191" s="85" t="s">
        <v>366</v>
      </c>
      <c r="D191" s="85" t="s">
        <v>547</v>
      </c>
      <c r="E191" s="85" t="s">
        <v>367</v>
      </c>
      <c r="F191" s="144" t="n">
        <v>43.75</v>
      </c>
    </row>
    <row r="192" customFormat="false" ht="12.8" hidden="false" customHeight="false" outlineLevel="0" collapsed="false">
      <c r="A192" s="85" t="s">
        <v>632</v>
      </c>
      <c r="B192" s="85"/>
      <c r="C192" s="85" t="s">
        <v>368</v>
      </c>
      <c r="D192" s="85" t="s">
        <v>634</v>
      </c>
      <c r="E192" s="85" t="s">
        <v>369</v>
      </c>
      <c r="F192" s="144" t="n">
        <v>80</v>
      </c>
    </row>
    <row r="193" customFormat="false" ht="12.8" hidden="false" customHeight="false" outlineLevel="0" collapsed="false">
      <c r="A193" s="85" t="s">
        <v>632</v>
      </c>
      <c r="B193" s="85"/>
      <c r="C193" s="85" t="s">
        <v>370</v>
      </c>
      <c r="D193" s="85" t="s">
        <v>594</v>
      </c>
      <c r="E193" s="85" t="s">
        <v>371</v>
      </c>
      <c r="F193" s="144" t="n">
        <v>236.6</v>
      </c>
    </row>
    <row r="194" customFormat="false" ht="12.8" hidden="false" customHeight="false" outlineLevel="0" collapsed="false">
      <c r="A194" s="85" t="s">
        <v>632</v>
      </c>
      <c r="B194" s="85"/>
      <c r="C194" s="85" t="s">
        <v>372</v>
      </c>
      <c r="D194" s="85" t="s">
        <v>635</v>
      </c>
      <c r="E194" s="85" t="s">
        <v>373</v>
      </c>
      <c r="F194" s="144" t="n">
        <v>20.54</v>
      </c>
    </row>
    <row r="195" customFormat="false" ht="12.8" hidden="false" customHeight="false" outlineLevel="0" collapsed="false">
      <c r="A195" s="85" t="s">
        <v>632</v>
      </c>
      <c r="B195" s="85"/>
      <c r="C195" s="85" t="s">
        <v>374</v>
      </c>
      <c r="D195" s="85" t="s">
        <v>635</v>
      </c>
      <c r="E195" s="85" t="s">
        <v>375</v>
      </c>
      <c r="F195" s="144" t="n">
        <v>22.8</v>
      </c>
    </row>
    <row r="196" customFormat="false" ht="12.8" hidden="false" customHeight="false" outlineLevel="0" collapsed="false">
      <c r="A196" s="85" t="s">
        <v>632</v>
      </c>
      <c r="B196" s="85"/>
      <c r="C196" s="85" t="s">
        <v>376</v>
      </c>
      <c r="D196" s="85" t="s">
        <v>625</v>
      </c>
      <c r="E196" s="85" t="s">
        <v>377</v>
      </c>
      <c r="F196" s="144" t="n">
        <v>35.81</v>
      </c>
    </row>
    <row r="197" customFormat="false" ht="12.8" hidden="false" customHeight="false" outlineLevel="0" collapsed="false">
      <c r="A197" s="85" t="s">
        <v>632</v>
      </c>
      <c r="B197" s="85"/>
      <c r="C197" s="85" t="s">
        <v>376</v>
      </c>
      <c r="D197" s="85" t="s">
        <v>625</v>
      </c>
      <c r="E197" s="85" t="s">
        <v>377</v>
      </c>
      <c r="F197" s="144" t="n">
        <v>15</v>
      </c>
    </row>
    <row r="198" customFormat="false" ht="12.8" hidden="false" customHeight="false" outlineLevel="0" collapsed="false">
      <c r="A198" s="85" t="s">
        <v>632</v>
      </c>
      <c r="B198" s="85"/>
      <c r="C198" s="85" t="s">
        <v>378</v>
      </c>
      <c r="D198" s="85" t="s">
        <v>625</v>
      </c>
      <c r="E198" s="85" t="s">
        <v>379</v>
      </c>
      <c r="F198" s="144" t="n">
        <v>8.04</v>
      </c>
    </row>
    <row r="199" customFormat="false" ht="12.8" hidden="false" customHeight="false" outlineLevel="0" collapsed="false">
      <c r="A199" s="85" t="s">
        <v>632</v>
      </c>
      <c r="B199" s="85"/>
      <c r="C199" s="85" t="s">
        <v>380</v>
      </c>
      <c r="D199" s="85" t="s">
        <v>625</v>
      </c>
      <c r="E199" s="85" t="s">
        <v>381</v>
      </c>
      <c r="F199" s="144" t="n">
        <v>4.26</v>
      </c>
    </row>
    <row r="200" customFormat="false" ht="12.8" hidden="false" customHeight="false" outlineLevel="0" collapsed="false">
      <c r="A200" s="85" t="s">
        <v>632</v>
      </c>
      <c r="B200" s="85"/>
      <c r="C200" s="85" t="s">
        <v>382</v>
      </c>
      <c r="D200" s="85" t="s">
        <v>625</v>
      </c>
      <c r="E200" s="85" t="s">
        <v>383</v>
      </c>
      <c r="F200" s="144" t="n">
        <v>1.42</v>
      </c>
    </row>
    <row r="201" customFormat="false" ht="12.8" hidden="false" customHeight="false" outlineLevel="0" collapsed="false">
      <c r="A201" s="85" t="s">
        <v>632</v>
      </c>
      <c r="B201" s="85"/>
      <c r="C201" s="85" t="s">
        <v>382</v>
      </c>
      <c r="D201" s="85" t="s">
        <v>625</v>
      </c>
      <c r="E201" s="85" t="s">
        <v>383</v>
      </c>
      <c r="F201" s="144" t="n">
        <v>15</v>
      </c>
    </row>
    <row r="202" customFormat="false" ht="12.8" hidden="false" customHeight="false" outlineLevel="0" collapsed="false">
      <c r="A202" s="85" t="s">
        <v>632</v>
      </c>
      <c r="B202" s="85"/>
      <c r="C202" s="85" t="s">
        <v>384</v>
      </c>
      <c r="D202" s="85" t="s">
        <v>625</v>
      </c>
      <c r="E202" s="85" t="s">
        <v>385</v>
      </c>
      <c r="F202" s="144" t="n">
        <v>14</v>
      </c>
    </row>
    <row r="203" customFormat="false" ht="12.8" hidden="false" customHeight="false" outlineLevel="0" collapsed="false">
      <c r="A203" s="85" t="s">
        <v>632</v>
      </c>
      <c r="B203" s="85"/>
      <c r="C203" s="85" t="s">
        <v>386</v>
      </c>
      <c r="D203" s="85" t="s">
        <v>625</v>
      </c>
      <c r="E203" s="85" t="s">
        <v>387</v>
      </c>
      <c r="F203" s="144" t="n">
        <v>6.6</v>
      </c>
    </row>
    <row r="204" customFormat="false" ht="12.8" hidden="false" customHeight="false" outlineLevel="0" collapsed="false">
      <c r="A204" s="85" t="s">
        <v>632</v>
      </c>
      <c r="B204" s="85"/>
      <c r="C204" s="85" t="s">
        <v>388</v>
      </c>
      <c r="D204" s="85" t="s">
        <v>540</v>
      </c>
      <c r="E204" s="85" t="s">
        <v>389</v>
      </c>
      <c r="F204" s="144" t="n">
        <v>43.4</v>
      </c>
    </row>
    <row r="205" customFormat="false" ht="12.8" hidden="false" customHeight="false" outlineLevel="0" collapsed="false">
      <c r="A205" s="85" t="s">
        <v>632</v>
      </c>
      <c r="B205" s="85"/>
      <c r="C205" s="85" t="s">
        <v>390</v>
      </c>
      <c r="D205" s="85" t="s">
        <v>636</v>
      </c>
      <c r="E205" s="85" t="s">
        <v>391</v>
      </c>
      <c r="F205" s="144" t="n">
        <v>62.5</v>
      </c>
    </row>
    <row r="206" customFormat="false" ht="12.8" hidden="false" customHeight="false" outlineLevel="0" collapsed="false">
      <c r="A206" s="85" t="s">
        <v>632</v>
      </c>
      <c r="B206" s="85"/>
      <c r="C206" s="85" t="s">
        <v>392</v>
      </c>
      <c r="D206" s="85" t="s">
        <v>581</v>
      </c>
      <c r="E206" s="85" t="s">
        <v>393</v>
      </c>
      <c r="F206" s="144" t="n">
        <v>75.9</v>
      </c>
    </row>
    <row r="207" customFormat="false" ht="12.8" hidden="false" customHeight="false" outlineLevel="0" collapsed="false">
      <c r="A207" s="85" t="s">
        <v>632</v>
      </c>
      <c r="B207" s="85"/>
      <c r="C207" s="85" t="s">
        <v>394</v>
      </c>
      <c r="D207" s="85" t="s">
        <v>554</v>
      </c>
      <c r="E207" s="85" t="s">
        <v>395</v>
      </c>
      <c r="F207" s="144" t="n">
        <v>15</v>
      </c>
    </row>
    <row r="208" customFormat="false" ht="12.8" hidden="false" customHeight="false" outlineLevel="0" collapsed="false">
      <c r="A208" s="85" t="s">
        <v>632</v>
      </c>
      <c r="B208" s="85"/>
      <c r="C208" s="85" t="s">
        <v>396</v>
      </c>
      <c r="D208" s="85" t="s">
        <v>554</v>
      </c>
      <c r="E208" s="85" t="s">
        <v>397</v>
      </c>
      <c r="F208" s="144" t="n">
        <v>16.8</v>
      </c>
    </row>
    <row r="209" customFormat="false" ht="12.8" hidden="false" customHeight="false" outlineLevel="0" collapsed="false">
      <c r="A209" s="85" t="s">
        <v>632</v>
      </c>
      <c r="B209" s="85"/>
      <c r="C209" s="85" t="s">
        <v>398</v>
      </c>
      <c r="D209" s="85" t="s">
        <v>637</v>
      </c>
      <c r="E209" s="85" t="s">
        <v>399</v>
      </c>
      <c r="F209" s="144" t="n">
        <v>15.74</v>
      </c>
    </row>
    <row r="210" customFormat="false" ht="12.8" hidden="false" customHeight="false" outlineLevel="0" collapsed="false">
      <c r="A210" s="85" t="s">
        <v>638</v>
      </c>
      <c r="B210" s="85" t="s">
        <v>639</v>
      </c>
      <c r="E210" s="85" t="s">
        <v>513</v>
      </c>
    </row>
    <row r="211" customFormat="false" ht="12.8" hidden="false" customHeight="false" outlineLevel="0" collapsed="false">
      <c r="A211" s="85" t="s">
        <v>638</v>
      </c>
      <c r="B211" s="85"/>
      <c r="C211" s="85" t="s">
        <v>400</v>
      </c>
      <c r="D211" s="85" t="s">
        <v>640</v>
      </c>
      <c r="E211" s="85" t="s">
        <v>401</v>
      </c>
      <c r="F211" s="144" t="n">
        <v>7.16</v>
      </c>
    </row>
    <row r="212" customFormat="false" ht="12.8" hidden="false" customHeight="false" outlineLevel="0" collapsed="false">
      <c r="A212" s="85" t="s">
        <v>638</v>
      </c>
      <c r="B212" s="85"/>
      <c r="C212" s="85" t="s">
        <v>400</v>
      </c>
      <c r="D212" s="85" t="s">
        <v>640</v>
      </c>
      <c r="E212" s="85" t="s">
        <v>401</v>
      </c>
      <c r="F212" s="144" t="n">
        <v>0.6</v>
      </c>
    </row>
    <row r="213" customFormat="false" ht="12.8" hidden="false" customHeight="false" outlineLevel="0" collapsed="false">
      <c r="A213" s="85" t="s">
        <v>638</v>
      </c>
      <c r="B213" s="85"/>
      <c r="C213" s="85" t="s">
        <v>402</v>
      </c>
      <c r="D213" s="85" t="s">
        <v>640</v>
      </c>
      <c r="E213" s="85" t="s">
        <v>403</v>
      </c>
      <c r="F213" s="144" t="n">
        <v>40</v>
      </c>
    </row>
    <row r="214" customFormat="false" ht="12.8" hidden="false" customHeight="false" outlineLevel="0" collapsed="false">
      <c r="A214" s="85" t="s">
        <v>641</v>
      </c>
      <c r="B214" s="85" t="s">
        <v>642</v>
      </c>
      <c r="E214" s="85" t="s">
        <v>513</v>
      </c>
    </row>
    <row r="215" customFormat="false" ht="12.8" hidden="false" customHeight="false" outlineLevel="0" collapsed="false">
      <c r="A215" s="85" t="s">
        <v>641</v>
      </c>
      <c r="B215" s="85"/>
      <c r="C215" s="85" t="s">
        <v>404</v>
      </c>
      <c r="D215" s="85" t="s">
        <v>525</v>
      </c>
      <c r="E215" s="85" t="s">
        <v>405</v>
      </c>
      <c r="F215" s="144" t="n">
        <v>198</v>
      </c>
    </row>
    <row r="216" customFormat="false" ht="12.8" hidden="false" customHeight="false" outlineLevel="0" collapsed="false">
      <c r="A216" s="85" t="s">
        <v>641</v>
      </c>
      <c r="B216" s="85"/>
      <c r="C216" s="85" t="s">
        <v>406</v>
      </c>
      <c r="D216" s="85" t="s">
        <v>548</v>
      </c>
      <c r="E216" s="85" t="s">
        <v>407</v>
      </c>
      <c r="F216" s="144" t="n">
        <v>34.82</v>
      </c>
    </row>
    <row r="217" customFormat="false" ht="12.8" hidden="false" customHeight="false" outlineLevel="0" collapsed="false">
      <c r="A217" s="85" t="s">
        <v>641</v>
      </c>
      <c r="B217" s="85"/>
      <c r="C217" s="85" t="s">
        <v>408</v>
      </c>
      <c r="D217" s="85" t="s">
        <v>643</v>
      </c>
      <c r="E217" s="85" t="s">
        <v>409</v>
      </c>
      <c r="F217" s="144" t="n">
        <v>147.33</v>
      </c>
    </row>
    <row r="218" customFormat="false" ht="12.8" hidden="false" customHeight="false" outlineLevel="0" collapsed="false">
      <c r="A218" s="85" t="s">
        <v>641</v>
      </c>
      <c r="B218" s="85"/>
      <c r="C218" s="85" t="s">
        <v>410</v>
      </c>
      <c r="D218" s="85" t="s">
        <v>644</v>
      </c>
      <c r="E218" s="85" t="s">
        <v>411</v>
      </c>
      <c r="F218" s="144" t="n">
        <v>7.2</v>
      </c>
    </row>
    <row r="219" customFormat="false" ht="12.8" hidden="false" customHeight="false" outlineLevel="0" collapsed="false">
      <c r="A219" s="85" t="s">
        <v>641</v>
      </c>
      <c r="B219" s="85"/>
      <c r="C219" s="85" t="s">
        <v>412</v>
      </c>
      <c r="D219" s="85" t="s">
        <v>620</v>
      </c>
      <c r="E219" s="85" t="s">
        <v>413</v>
      </c>
      <c r="F219" s="144" t="n">
        <v>152.68</v>
      </c>
    </row>
    <row r="220" customFormat="false" ht="12.8" hidden="false" customHeight="false" outlineLevel="0" collapsed="false">
      <c r="A220" s="85" t="s">
        <v>641</v>
      </c>
      <c r="B220" s="85"/>
      <c r="C220" s="85" t="s">
        <v>414</v>
      </c>
      <c r="D220" s="85" t="s">
        <v>645</v>
      </c>
      <c r="E220" s="85" t="s">
        <v>415</v>
      </c>
      <c r="F220" s="144" t="n">
        <v>2.75</v>
      </c>
    </row>
    <row r="221" customFormat="false" ht="12.8" hidden="false" customHeight="false" outlineLevel="0" collapsed="false">
      <c r="A221" s="85" t="s">
        <v>641</v>
      </c>
      <c r="B221" s="85"/>
      <c r="C221" s="85" t="s">
        <v>416</v>
      </c>
      <c r="D221" s="85" t="s">
        <v>528</v>
      </c>
      <c r="E221" s="85" t="s">
        <v>417</v>
      </c>
      <c r="F221" s="144" t="n">
        <v>164.07</v>
      </c>
    </row>
    <row r="222" customFormat="false" ht="12.8" hidden="false" customHeight="false" outlineLevel="0" collapsed="false">
      <c r="A222" s="85" t="s">
        <v>641</v>
      </c>
      <c r="B222" s="85"/>
      <c r="C222" s="85" t="s">
        <v>418</v>
      </c>
      <c r="D222" s="85" t="s">
        <v>528</v>
      </c>
      <c r="E222" s="85" t="s">
        <v>419</v>
      </c>
      <c r="F222" s="144" t="n">
        <v>38.74</v>
      </c>
    </row>
    <row r="223" customFormat="false" ht="12.8" hidden="false" customHeight="false" outlineLevel="0" collapsed="false">
      <c r="A223" s="85" t="s">
        <v>641</v>
      </c>
      <c r="B223" s="85"/>
      <c r="C223" s="85" t="s">
        <v>418</v>
      </c>
      <c r="D223" s="85" t="s">
        <v>528</v>
      </c>
      <c r="E223" s="85" t="s">
        <v>419</v>
      </c>
      <c r="F223" s="144" t="n">
        <v>4.61</v>
      </c>
    </row>
    <row r="224" customFormat="false" ht="12.8" hidden="false" customHeight="false" outlineLevel="0" collapsed="false">
      <c r="A224" s="85" t="s">
        <v>641</v>
      </c>
      <c r="B224" s="85"/>
      <c r="C224" s="85" t="s">
        <v>420</v>
      </c>
      <c r="D224" s="85" t="s">
        <v>515</v>
      </c>
      <c r="E224" s="85" t="s">
        <v>421</v>
      </c>
      <c r="F224" s="144" t="n">
        <v>46.87</v>
      </c>
    </row>
    <row r="225" customFormat="false" ht="12.8" hidden="false" customHeight="false" outlineLevel="0" collapsed="false">
      <c r="A225" s="85" t="s">
        <v>641</v>
      </c>
      <c r="B225" s="85"/>
      <c r="C225" s="85" t="s">
        <v>420</v>
      </c>
      <c r="D225" s="85" t="s">
        <v>515</v>
      </c>
      <c r="E225" s="85" t="s">
        <v>421</v>
      </c>
      <c r="F225" s="144" t="n">
        <v>4.69</v>
      </c>
    </row>
    <row r="226" customFormat="false" ht="12.8" hidden="false" customHeight="false" outlineLevel="0" collapsed="false">
      <c r="A226" s="85" t="s">
        <v>641</v>
      </c>
      <c r="B226" s="85"/>
      <c r="C226" s="85" t="s">
        <v>422</v>
      </c>
      <c r="D226" s="85" t="s">
        <v>549</v>
      </c>
      <c r="E226" s="85" t="s">
        <v>423</v>
      </c>
      <c r="F226" s="144" t="n">
        <v>20</v>
      </c>
    </row>
    <row r="227" customFormat="false" ht="12.8" hidden="false" customHeight="false" outlineLevel="0" collapsed="false">
      <c r="A227" s="85" t="s">
        <v>641</v>
      </c>
      <c r="B227" s="85"/>
      <c r="C227" s="85" t="s">
        <v>56</v>
      </c>
      <c r="D227" s="85" t="s">
        <v>549</v>
      </c>
      <c r="E227" s="85" t="s">
        <v>57</v>
      </c>
      <c r="F227" s="144" t="n">
        <v>163.39</v>
      </c>
    </row>
    <row r="228" customFormat="false" ht="12.8" hidden="false" customHeight="false" outlineLevel="0" collapsed="false">
      <c r="A228" s="85" t="s">
        <v>641</v>
      </c>
      <c r="B228" s="85"/>
      <c r="C228" s="85" t="s">
        <v>424</v>
      </c>
      <c r="D228" s="85" t="s">
        <v>532</v>
      </c>
      <c r="E228" s="85" t="s">
        <v>425</v>
      </c>
      <c r="F228" s="144" t="n">
        <v>54.5</v>
      </c>
    </row>
    <row r="229" customFormat="false" ht="12.8" hidden="false" customHeight="false" outlineLevel="0" collapsed="false">
      <c r="A229" s="85" t="s">
        <v>641</v>
      </c>
      <c r="B229" s="85"/>
      <c r="C229" s="85" t="s">
        <v>426</v>
      </c>
      <c r="D229" s="85" t="s">
        <v>559</v>
      </c>
      <c r="E229" s="85" t="s">
        <v>427</v>
      </c>
      <c r="F229" s="144" t="n">
        <v>132.37</v>
      </c>
    </row>
    <row r="230" customFormat="false" ht="12.8" hidden="false" customHeight="false" outlineLevel="0" collapsed="false">
      <c r="A230" s="85" t="s">
        <v>641</v>
      </c>
      <c r="B230" s="85"/>
      <c r="C230" s="85" t="s">
        <v>428</v>
      </c>
      <c r="D230" s="85" t="s">
        <v>646</v>
      </c>
      <c r="E230" s="85" t="s">
        <v>429</v>
      </c>
      <c r="F230" s="144" t="n">
        <v>182.14</v>
      </c>
    </row>
    <row r="231" customFormat="false" ht="12.8" hidden="false" customHeight="false" outlineLevel="0" collapsed="false">
      <c r="A231" s="85" t="s">
        <v>641</v>
      </c>
      <c r="B231" s="85"/>
      <c r="C231" s="85" t="s">
        <v>430</v>
      </c>
      <c r="D231" s="85" t="s">
        <v>647</v>
      </c>
      <c r="E231" s="85" t="s">
        <v>431</v>
      </c>
      <c r="F231" s="144" t="n">
        <v>37.95</v>
      </c>
    </row>
    <row r="232" customFormat="false" ht="12.8" hidden="false" customHeight="false" outlineLevel="0" collapsed="false">
      <c r="A232" s="85" t="s">
        <v>641</v>
      </c>
      <c r="B232" s="85"/>
      <c r="C232" s="85" t="s">
        <v>432</v>
      </c>
      <c r="D232" s="85" t="s">
        <v>518</v>
      </c>
      <c r="E232" s="85" t="s">
        <v>433</v>
      </c>
      <c r="F232" s="144" t="n">
        <v>71.88</v>
      </c>
    </row>
    <row r="233" customFormat="false" ht="12.8" hidden="false" customHeight="false" outlineLevel="0" collapsed="false">
      <c r="A233" s="85" t="s">
        <v>641</v>
      </c>
      <c r="B233" s="85"/>
      <c r="C233" s="85" t="s">
        <v>434</v>
      </c>
      <c r="D233" s="85" t="s">
        <v>536</v>
      </c>
      <c r="E233" s="85" t="s">
        <v>435</v>
      </c>
      <c r="F233" s="144" t="n">
        <v>3</v>
      </c>
    </row>
    <row r="234" customFormat="false" ht="12.8" hidden="false" customHeight="false" outlineLevel="0" collapsed="false">
      <c r="A234" s="85" t="s">
        <v>641</v>
      </c>
      <c r="B234" s="85"/>
      <c r="C234" s="85" t="s">
        <v>436</v>
      </c>
      <c r="D234" s="85" t="s">
        <v>629</v>
      </c>
      <c r="E234" s="85" t="s">
        <v>437</v>
      </c>
      <c r="F234" s="144" t="n">
        <v>166.52</v>
      </c>
    </row>
    <row r="235" customFormat="false" ht="12.8" hidden="false" customHeight="false" outlineLevel="0" collapsed="false">
      <c r="A235" s="85" t="s">
        <v>641</v>
      </c>
      <c r="B235" s="85"/>
      <c r="C235" s="85" t="s">
        <v>438</v>
      </c>
      <c r="D235" s="85" t="s">
        <v>648</v>
      </c>
      <c r="E235" s="85" t="s">
        <v>439</v>
      </c>
      <c r="F235" s="144" t="n">
        <v>154.91</v>
      </c>
    </row>
    <row r="236" customFormat="false" ht="12.8" hidden="false" customHeight="false" outlineLevel="0" collapsed="false">
      <c r="A236" s="85" t="s">
        <v>641</v>
      </c>
      <c r="B236" s="85"/>
      <c r="C236" s="85" t="s">
        <v>440</v>
      </c>
      <c r="D236" s="85" t="s">
        <v>539</v>
      </c>
      <c r="E236" s="85" t="s">
        <v>441</v>
      </c>
      <c r="F236" s="144" t="n">
        <v>26.12</v>
      </c>
    </row>
    <row r="237" customFormat="false" ht="12.8" hidden="false" customHeight="false" outlineLevel="0" collapsed="false">
      <c r="A237" s="85" t="s">
        <v>641</v>
      </c>
      <c r="B237" s="85"/>
      <c r="C237" s="85" t="s">
        <v>442</v>
      </c>
      <c r="D237" s="85" t="s">
        <v>583</v>
      </c>
      <c r="E237" s="85" t="s">
        <v>443</v>
      </c>
      <c r="F237" s="144" t="n">
        <v>2.9</v>
      </c>
    </row>
    <row r="238" customFormat="false" ht="12.8" hidden="false" customHeight="false" outlineLevel="0" collapsed="false">
      <c r="A238" s="85" t="s">
        <v>641</v>
      </c>
      <c r="B238" s="85"/>
      <c r="C238" s="85" t="s">
        <v>444</v>
      </c>
      <c r="D238" s="85" t="s">
        <v>583</v>
      </c>
      <c r="E238" s="85" t="s">
        <v>445</v>
      </c>
      <c r="F238" s="144" t="n">
        <v>16.07</v>
      </c>
    </row>
    <row r="239" customFormat="false" ht="12.8" hidden="false" customHeight="false" outlineLevel="0" collapsed="false">
      <c r="A239" s="85" t="s">
        <v>649</v>
      </c>
      <c r="B239" s="85" t="s">
        <v>650</v>
      </c>
      <c r="E239" s="85" t="s">
        <v>513</v>
      </c>
    </row>
    <row r="240" customFormat="false" ht="12.8" hidden="false" customHeight="false" outlineLevel="0" collapsed="false">
      <c r="A240" s="85" t="s">
        <v>649</v>
      </c>
      <c r="B240" s="85"/>
      <c r="C240" s="85" t="s">
        <v>446</v>
      </c>
      <c r="D240" s="85" t="s">
        <v>525</v>
      </c>
      <c r="E240" s="85" t="s">
        <v>447</v>
      </c>
      <c r="F240" s="144" t="n">
        <v>190</v>
      </c>
    </row>
    <row r="241" customFormat="false" ht="12.8" hidden="false" customHeight="false" outlineLevel="0" collapsed="false">
      <c r="A241" s="85" t="s">
        <v>649</v>
      </c>
      <c r="B241" s="85"/>
      <c r="C241" s="85" t="s">
        <v>448</v>
      </c>
      <c r="D241" s="85" t="s">
        <v>548</v>
      </c>
      <c r="E241" s="85" t="s">
        <v>449</v>
      </c>
      <c r="F241" s="144" t="n">
        <v>44.94</v>
      </c>
    </row>
    <row r="242" customFormat="false" ht="12.8" hidden="false" customHeight="false" outlineLevel="0" collapsed="false">
      <c r="A242" s="85" t="s">
        <v>649</v>
      </c>
      <c r="B242" s="85"/>
      <c r="C242" s="85" t="s">
        <v>450</v>
      </c>
      <c r="D242" s="85" t="s">
        <v>548</v>
      </c>
      <c r="E242" s="85" t="s">
        <v>451</v>
      </c>
      <c r="F242" s="144" t="n">
        <v>390</v>
      </c>
    </row>
    <row r="243" customFormat="false" ht="12.8" hidden="false" customHeight="false" outlineLevel="0" collapsed="false">
      <c r="A243" s="85" t="s">
        <v>649</v>
      </c>
      <c r="B243" s="85"/>
      <c r="C243" s="85" t="s">
        <v>452</v>
      </c>
      <c r="D243" s="85" t="s">
        <v>527</v>
      </c>
      <c r="E243" s="85" t="s">
        <v>453</v>
      </c>
      <c r="F243" s="144" t="n">
        <v>410.36</v>
      </c>
    </row>
    <row r="244" customFormat="false" ht="12.8" hidden="false" customHeight="false" outlineLevel="0" collapsed="false">
      <c r="A244" s="85" t="s">
        <v>649</v>
      </c>
      <c r="B244" s="85"/>
      <c r="C244" s="85" t="s">
        <v>454</v>
      </c>
      <c r="D244" s="85" t="s">
        <v>527</v>
      </c>
      <c r="E244" s="85" t="s">
        <v>455</v>
      </c>
      <c r="F244" s="144" t="n">
        <v>390</v>
      </c>
    </row>
    <row r="245" customFormat="false" ht="12.8" hidden="false" customHeight="false" outlineLevel="0" collapsed="false">
      <c r="A245" s="85" t="s">
        <v>649</v>
      </c>
      <c r="B245" s="85"/>
      <c r="C245" s="85" t="s">
        <v>454</v>
      </c>
      <c r="D245" s="85" t="s">
        <v>527</v>
      </c>
      <c r="E245" s="85" t="s">
        <v>455</v>
      </c>
      <c r="F245" s="144" t="n">
        <v>410.36</v>
      </c>
    </row>
    <row r="246" customFormat="false" ht="12.8" hidden="false" customHeight="false" outlineLevel="0" collapsed="false">
      <c r="A246" s="85" t="s">
        <v>649</v>
      </c>
      <c r="B246" s="85"/>
      <c r="C246" s="85" t="s">
        <v>456</v>
      </c>
      <c r="D246" s="85" t="s">
        <v>527</v>
      </c>
      <c r="E246" s="85" t="s">
        <v>457</v>
      </c>
      <c r="F246" s="144" t="n">
        <v>44.94</v>
      </c>
    </row>
    <row r="247" customFormat="false" ht="12.8" hidden="false" customHeight="false" outlineLevel="0" collapsed="false">
      <c r="A247" s="85" t="s">
        <v>649</v>
      </c>
      <c r="B247" s="85"/>
      <c r="C247" s="85" t="s">
        <v>458</v>
      </c>
      <c r="D247" s="85" t="s">
        <v>643</v>
      </c>
      <c r="E247" s="85" t="s">
        <v>459</v>
      </c>
      <c r="F247" s="144" t="n">
        <v>35.71</v>
      </c>
    </row>
    <row r="248" customFormat="false" ht="12.8" hidden="false" customHeight="false" outlineLevel="0" collapsed="false">
      <c r="A248" s="85" t="s">
        <v>649</v>
      </c>
      <c r="B248" s="85"/>
      <c r="C248" s="85" t="s">
        <v>460</v>
      </c>
      <c r="D248" s="85" t="s">
        <v>651</v>
      </c>
      <c r="E248" s="85" t="s">
        <v>461</v>
      </c>
      <c r="F248" s="144" t="n">
        <v>14.38</v>
      </c>
    </row>
    <row r="249" customFormat="false" ht="12.8" hidden="false" customHeight="false" outlineLevel="0" collapsed="false">
      <c r="A249" s="85" t="s">
        <v>649</v>
      </c>
      <c r="B249" s="85"/>
      <c r="C249" s="85" t="s">
        <v>462</v>
      </c>
      <c r="D249" s="85" t="s">
        <v>528</v>
      </c>
      <c r="E249" s="85" t="s">
        <v>463</v>
      </c>
      <c r="F249" s="144" t="n">
        <v>31.7</v>
      </c>
    </row>
    <row r="250" customFormat="false" ht="12.8" hidden="false" customHeight="false" outlineLevel="0" collapsed="false">
      <c r="A250" s="85" t="s">
        <v>649</v>
      </c>
      <c r="B250" s="85"/>
      <c r="C250" s="85" t="s">
        <v>464</v>
      </c>
      <c r="D250" s="85" t="s">
        <v>528</v>
      </c>
      <c r="E250" s="85" t="s">
        <v>465</v>
      </c>
      <c r="F250" s="144" t="n">
        <v>5</v>
      </c>
    </row>
    <row r="251" customFormat="false" ht="12.8" hidden="false" customHeight="false" outlineLevel="0" collapsed="false">
      <c r="A251" s="85" t="s">
        <v>649</v>
      </c>
      <c r="B251" s="85"/>
      <c r="C251" s="85" t="s">
        <v>466</v>
      </c>
      <c r="D251" s="85" t="s">
        <v>530</v>
      </c>
      <c r="E251" s="85" t="s">
        <v>467</v>
      </c>
      <c r="F251" s="144" t="n">
        <v>24.38</v>
      </c>
    </row>
    <row r="252" customFormat="false" ht="35.05" hidden="false" customHeight="false" outlineLevel="0" collapsed="false">
      <c r="A252" s="85" t="s">
        <v>649</v>
      </c>
      <c r="B252" s="85"/>
      <c r="C252" s="85" t="s">
        <v>58</v>
      </c>
      <c r="D252" s="85" t="s">
        <v>549</v>
      </c>
      <c r="E252" s="101" t="s">
        <v>59</v>
      </c>
      <c r="F252" s="144" t="n">
        <v>284.23</v>
      </c>
    </row>
    <row r="253" customFormat="false" ht="12.8" hidden="false" customHeight="false" outlineLevel="0" collapsed="false">
      <c r="A253" s="85" t="s">
        <v>649</v>
      </c>
      <c r="B253" s="85"/>
      <c r="C253" s="85" t="s">
        <v>468</v>
      </c>
      <c r="D253" s="85" t="s">
        <v>549</v>
      </c>
      <c r="E253" s="85" t="s">
        <v>447</v>
      </c>
      <c r="F253" s="144" t="n">
        <v>223.33</v>
      </c>
    </row>
    <row r="254" customFormat="false" ht="12.8" hidden="false" customHeight="false" outlineLevel="0" collapsed="false">
      <c r="A254" s="85" t="s">
        <v>649</v>
      </c>
      <c r="B254" s="85"/>
      <c r="C254" s="85" t="s">
        <v>469</v>
      </c>
      <c r="D254" s="85" t="s">
        <v>549</v>
      </c>
      <c r="E254" s="85" t="s">
        <v>470</v>
      </c>
      <c r="F254" s="144" t="n">
        <v>1.2</v>
      </c>
    </row>
    <row r="255" customFormat="false" ht="12.8" hidden="false" customHeight="false" outlineLevel="0" collapsed="false">
      <c r="A255" s="85" t="s">
        <v>649</v>
      </c>
      <c r="B255" s="85"/>
      <c r="C255" s="85" t="s">
        <v>471</v>
      </c>
      <c r="D255" s="85" t="s">
        <v>652</v>
      </c>
      <c r="E255" s="85" t="s">
        <v>472</v>
      </c>
      <c r="F255" s="144" t="n">
        <v>7</v>
      </c>
    </row>
    <row r="256" customFormat="false" ht="12.8" hidden="false" customHeight="false" outlineLevel="0" collapsed="false">
      <c r="A256" s="85" t="s">
        <v>649</v>
      </c>
      <c r="B256" s="85"/>
      <c r="C256" s="85" t="s">
        <v>473</v>
      </c>
      <c r="D256" s="85" t="s">
        <v>653</v>
      </c>
      <c r="E256" s="85" t="s">
        <v>474</v>
      </c>
      <c r="F256" s="144" t="n">
        <v>214.42</v>
      </c>
    </row>
    <row r="257" customFormat="false" ht="12.8" hidden="false" customHeight="false" outlineLevel="0" collapsed="false">
      <c r="A257" s="85" t="s">
        <v>649</v>
      </c>
      <c r="B257" s="85"/>
      <c r="C257" s="85" t="s">
        <v>475</v>
      </c>
      <c r="D257" s="85" t="s">
        <v>647</v>
      </c>
      <c r="E257" s="85" t="s">
        <v>476</v>
      </c>
      <c r="F257" s="144" t="n">
        <v>25.01</v>
      </c>
    </row>
    <row r="258" customFormat="false" ht="12.8" hidden="false" customHeight="false" outlineLevel="0" collapsed="false">
      <c r="A258" s="85" t="s">
        <v>649</v>
      </c>
      <c r="B258" s="85"/>
      <c r="C258" s="85" t="s">
        <v>477</v>
      </c>
      <c r="D258" s="85" t="s">
        <v>647</v>
      </c>
      <c r="E258" s="85" t="s">
        <v>478</v>
      </c>
      <c r="F258" s="144" t="n">
        <v>13.4</v>
      </c>
    </row>
    <row r="259" customFormat="false" ht="12.8" hidden="false" customHeight="false" outlineLevel="0" collapsed="false">
      <c r="A259" s="85" t="s">
        <v>649</v>
      </c>
      <c r="B259" s="85"/>
      <c r="C259" s="85" t="s">
        <v>479</v>
      </c>
      <c r="D259" s="85" t="s">
        <v>654</v>
      </c>
      <c r="E259" s="85" t="s">
        <v>480</v>
      </c>
      <c r="F259" s="144" t="n">
        <v>8.93</v>
      </c>
    </row>
    <row r="260" customFormat="false" ht="12.8" hidden="false" customHeight="false" outlineLevel="0" collapsed="false">
      <c r="A260" s="85" t="s">
        <v>649</v>
      </c>
      <c r="B260" s="85"/>
      <c r="C260" s="85" t="s">
        <v>481</v>
      </c>
      <c r="D260" s="85" t="s">
        <v>593</v>
      </c>
      <c r="E260" s="85" t="s">
        <v>482</v>
      </c>
      <c r="F260" s="144" t="n">
        <v>25</v>
      </c>
    </row>
    <row r="261" customFormat="false" ht="12.8" hidden="false" customHeight="false" outlineLevel="0" collapsed="false">
      <c r="A261" s="85" t="s">
        <v>649</v>
      </c>
      <c r="B261" s="85"/>
      <c r="C261" s="85" t="s">
        <v>483</v>
      </c>
      <c r="D261" s="85" t="s">
        <v>579</v>
      </c>
      <c r="E261" s="85" t="s">
        <v>484</v>
      </c>
      <c r="F261" s="144" t="n">
        <v>53.57</v>
      </c>
    </row>
    <row r="262" customFormat="false" ht="12.8" hidden="false" customHeight="false" outlineLevel="0" collapsed="false">
      <c r="A262" s="85" t="s">
        <v>649</v>
      </c>
      <c r="B262" s="85"/>
      <c r="C262" s="85" t="s">
        <v>485</v>
      </c>
      <c r="D262" s="85" t="s">
        <v>655</v>
      </c>
      <c r="E262" s="85" t="s">
        <v>486</v>
      </c>
      <c r="F262" s="144" t="n">
        <v>199.67</v>
      </c>
    </row>
    <row r="263" customFormat="false" ht="12.8" hidden="false" customHeight="false" outlineLevel="0" collapsed="false">
      <c r="A263" s="85" t="s">
        <v>649</v>
      </c>
      <c r="B263" s="85"/>
      <c r="C263" s="85" t="s">
        <v>487</v>
      </c>
      <c r="D263" s="85" t="s">
        <v>655</v>
      </c>
      <c r="E263" s="85" t="s">
        <v>488</v>
      </c>
      <c r="F263" s="144" t="n">
        <v>111.67</v>
      </c>
    </row>
    <row r="264" customFormat="false" ht="12.8" hidden="false" customHeight="false" outlineLevel="0" collapsed="false">
      <c r="A264" s="85" t="s">
        <v>649</v>
      </c>
      <c r="B264" s="85"/>
      <c r="C264" s="85" t="s">
        <v>489</v>
      </c>
      <c r="D264" s="85" t="s">
        <v>538</v>
      </c>
      <c r="E264" s="85" t="s">
        <v>490</v>
      </c>
      <c r="F264" s="144" t="n">
        <v>100</v>
      </c>
    </row>
    <row r="265" customFormat="false" ht="12.8" hidden="false" customHeight="false" outlineLevel="0" collapsed="false">
      <c r="A265" s="85" t="s">
        <v>649</v>
      </c>
      <c r="B265" s="85"/>
      <c r="C265" s="85" t="s">
        <v>491</v>
      </c>
      <c r="D265" s="85" t="s">
        <v>625</v>
      </c>
      <c r="E265" s="85" t="s">
        <v>492</v>
      </c>
      <c r="F265" s="144" t="n">
        <v>13.39</v>
      </c>
    </row>
    <row r="266" customFormat="false" ht="12.8" hidden="false" customHeight="false" outlineLevel="0" collapsed="false">
      <c r="A266" s="85" t="s">
        <v>649</v>
      </c>
      <c r="B266" s="85"/>
      <c r="C266" s="85" t="s">
        <v>493</v>
      </c>
      <c r="D266" s="85" t="s">
        <v>656</v>
      </c>
      <c r="E266" s="85" t="s">
        <v>494</v>
      </c>
      <c r="F266" s="144" t="n">
        <v>452</v>
      </c>
    </row>
    <row r="267" customFormat="false" ht="12.8" hidden="false" customHeight="false" outlineLevel="0" collapsed="false">
      <c r="A267" s="85"/>
      <c r="B267" s="85"/>
      <c r="C267" s="85"/>
      <c r="D267" s="85"/>
      <c r="E267" s="85"/>
      <c r="F267" s="144"/>
    </row>
    <row r="268" customFormat="false" ht="12.8" hidden="false" customHeight="false" outlineLevel="0" collapsed="false">
      <c r="A268" s="85"/>
      <c r="B268" s="85"/>
      <c r="C268" s="85"/>
      <c r="D268" s="85"/>
      <c r="E268" s="85"/>
      <c r="F268" s="144" t="n">
        <f aca="false">SUM(F1:F266)</f>
        <v>21723.59</v>
      </c>
    </row>
    <row r="269" customFormat="false" ht="12.8" hidden="false" customHeight="false" outlineLevel="0" collapsed="false">
      <c r="A269" s="85"/>
      <c r="B269" s="85"/>
      <c r="C269" s="85"/>
      <c r="D269" s="85"/>
      <c r="E269" s="85"/>
      <c r="F269" s="144"/>
    </row>
    <row r="270" customFormat="false" ht="12.8" hidden="false" customHeight="false" outlineLevel="0" collapsed="false">
      <c r="A270" s="85"/>
      <c r="B270" s="85"/>
      <c r="C270" s="85"/>
      <c r="D270" s="85"/>
      <c r="E270" s="85"/>
      <c r="F270" s="144"/>
    </row>
    <row r="271" customFormat="false" ht="12.8" hidden="false" customHeight="false" outlineLevel="0" collapsed="false">
      <c r="A271" s="85"/>
      <c r="B271" s="85"/>
      <c r="C271" s="85"/>
      <c r="D271" s="85"/>
      <c r="E271" s="85"/>
      <c r="F271" s="144"/>
    </row>
    <row r="272" customFormat="false" ht="12.8" hidden="false" customHeight="false" outlineLevel="0" collapsed="false">
      <c r="A272" s="85"/>
      <c r="B272" s="85"/>
      <c r="C272" s="85"/>
      <c r="D272" s="85"/>
      <c r="E272" s="85"/>
      <c r="F272" s="144"/>
    </row>
    <row r="273" customFormat="false" ht="12.8" hidden="false" customHeight="false" outlineLevel="0" collapsed="false">
      <c r="A273" s="85"/>
      <c r="B273" s="85"/>
      <c r="E273" s="85"/>
    </row>
    <row r="274" customFormat="false" ht="12.8" hidden="false" customHeight="false" outlineLevel="0" collapsed="false">
      <c r="A274" s="85"/>
      <c r="B274" s="85"/>
      <c r="C274" s="85"/>
      <c r="D274" s="85"/>
      <c r="E274" s="85"/>
      <c r="F274" s="144"/>
    </row>
    <row r="275" customFormat="false" ht="12.8" hidden="false" customHeight="false" outlineLevel="0" collapsed="false">
      <c r="A275" s="85"/>
      <c r="B275" s="85"/>
      <c r="C275" s="85"/>
      <c r="D275" s="85"/>
      <c r="E275" s="85"/>
      <c r="F275" s="144"/>
    </row>
    <row r="276" customFormat="false" ht="12.8" hidden="false" customHeight="false" outlineLevel="0" collapsed="false">
      <c r="A276" s="85"/>
      <c r="B276" s="85"/>
      <c r="C276" s="85"/>
      <c r="D276" s="85"/>
      <c r="E276" s="85"/>
      <c r="F276" s="144"/>
    </row>
    <row r="277" customFormat="false" ht="12.8" hidden="false" customHeight="false" outlineLevel="0" collapsed="false">
      <c r="A277" s="85"/>
      <c r="B277" s="85"/>
      <c r="C277" s="85"/>
      <c r="D277" s="85"/>
      <c r="E277" s="85"/>
      <c r="F277" s="144"/>
    </row>
    <row r="278" customFormat="false" ht="12.8" hidden="false" customHeight="false" outlineLevel="0" collapsed="false">
      <c r="A278" s="85"/>
      <c r="B278" s="85"/>
      <c r="C278" s="85"/>
      <c r="D278" s="85"/>
      <c r="E278" s="85"/>
      <c r="F278" s="144"/>
    </row>
    <row r="279" customFormat="false" ht="12.8" hidden="false" customHeight="false" outlineLevel="0" collapsed="false">
      <c r="A279" s="85"/>
      <c r="B279" s="85"/>
      <c r="C279" s="85"/>
      <c r="D279" s="85"/>
      <c r="E279" s="85"/>
      <c r="F279" s="144"/>
    </row>
    <row r="280" customFormat="false" ht="12.8" hidden="false" customHeight="false" outlineLevel="0" collapsed="false">
      <c r="A280" s="85"/>
      <c r="B280" s="85"/>
      <c r="C280" s="85"/>
      <c r="D280" s="85"/>
      <c r="E280" s="85"/>
      <c r="F280" s="144"/>
    </row>
    <row r="281" customFormat="false" ht="12.8" hidden="false" customHeight="false" outlineLevel="0" collapsed="false">
      <c r="A281" s="85"/>
      <c r="B281" s="85"/>
      <c r="C281" s="85"/>
      <c r="D281" s="85"/>
      <c r="E281" s="85"/>
      <c r="F281" s="144"/>
    </row>
    <row r="282" customFormat="false" ht="12.8" hidden="false" customHeight="false" outlineLevel="0" collapsed="false">
      <c r="A282" s="85"/>
      <c r="B282" s="85"/>
      <c r="C282" s="85"/>
      <c r="D282" s="85"/>
      <c r="E282" s="85"/>
      <c r="F282" s="144"/>
    </row>
    <row r="283" customFormat="false" ht="12.8" hidden="false" customHeight="false" outlineLevel="0" collapsed="false">
      <c r="A283" s="85"/>
      <c r="B283" s="85"/>
      <c r="C283" s="85"/>
      <c r="D283" s="85"/>
      <c r="E283" s="85"/>
      <c r="F283" s="144"/>
    </row>
    <row r="284" customFormat="false" ht="12.8" hidden="false" customHeight="false" outlineLevel="0" collapsed="false">
      <c r="A284" s="85"/>
      <c r="B284" s="85"/>
      <c r="C284" s="85"/>
      <c r="D284" s="85"/>
      <c r="E284" s="85"/>
      <c r="F284" s="144"/>
    </row>
    <row r="285" customFormat="false" ht="12.8" hidden="false" customHeight="false" outlineLevel="0" collapsed="false">
      <c r="A285" s="85"/>
      <c r="B285" s="85"/>
      <c r="C285" s="85"/>
      <c r="D285" s="85"/>
      <c r="E285" s="85"/>
      <c r="F285" s="144"/>
    </row>
    <row r="286" customFormat="false" ht="12.8" hidden="false" customHeight="false" outlineLevel="0" collapsed="false">
      <c r="A286" s="85"/>
      <c r="B286" s="85"/>
      <c r="C286" s="85"/>
      <c r="D286" s="85"/>
      <c r="E286" s="85"/>
      <c r="F286" s="144"/>
    </row>
    <row r="287" customFormat="false" ht="12.8" hidden="false" customHeight="false" outlineLevel="0" collapsed="false">
      <c r="A287" s="85"/>
      <c r="B287" s="85"/>
      <c r="C287" s="85"/>
      <c r="D287" s="85"/>
      <c r="E287" s="85"/>
      <c r="F287" s="144"/>
    </row>
    <row r="288" customFormat="false" ht="12.8" hidden="false" customHeight="false" outlineLevel="0" collapsed="false">
      <c r="A288" s="85"/>
      <c r="B288" s="85"/>
      <c r="C288" s="85"/>
      <c r="D288" s="85"/>
      <c r="E288" s="85"/>
      <c r="F288" s="144"/>
    </row>
    <row r="289" customFormat="false" ht="12.8" hidden="false" customHeight="false" outlineLevel="0" collapsed="false">
      <c r="A289" s="85"/>
      <c r="B289" s="85"/>
      <c r="C289" s="85"/>
      <c r="D289" s="85"/>
      <c r="E289" s="85"/>
      <c r="F289" s="144"/>
    </row>
    <row r="290" customFormat="false" ht="12.8" hidden="false" customHeight="false" outlineLevel="0" collapsed="false">
      <c r="A290" s="85"/>
      <c r="B290" s="85"/>
      <c r="C290" s="85"/>
      <c r="D290" s="85"/>
      <c r="E290" s="85"/>
      <c r="F290" s="144"/>
    </row>
    <row r="291" customFormat="false" ht="12.8" hidden="false" customHeight="false" outlineLevel="0" collapsed="false">
      <c r="A291" s="85"/>
      <c r="B291" s="85"/>
      <c r="C291" s="85"/>
      <c r="D291" s="85"/>
      <c r="E291" s="85"/>
      <c r="F291" s="144"/>
    </row>
    <row r="292" customFormat="false" ht="12.8" hidden="false" customHeight="false" outlineLevel="0" collapsed="false">
      <c r="A292" s="85"/>
      <c r="B292" s="85"/>
      <c r="C292" s="85"/>
      <c r="D292" s="85"/>
      <c r="E292" s="85"/>
      <c r="F292" s="144"/>
    </row>
    <row r="293" customFormat="false" ht="12.8" hidden="false" customHeight="false" outlineLevel="0" collapsed="false">
      <c r="A293" s="85"/>
      <c r="B293" s="85"/>
      <c r="C293" s="85"/>
      <c r="D293" s="85"/>
      <c r="E293" s="85"/>
      <c r="F293" s="144"/>
    </row>
    <row r="294" customFormat="false" ht="12.8" hidden="false" customHeight="false" outlineLevel="0" collapsed="false">
      <c r="A294" s="85"/>
      <c r="B294" s="85"/>
      <c r="C294" s="85"/>
      <c r="D294" s="85"/>
      <c r="E294" s="85"/>
      <c r="F294" s="144"/>
    </row>
    <row r="295" customFormat="false" ht="12.8" hidden="false" customHeight="false" outlineLevel="0" collapsed="false">
      <c r="A295" s="85"/>
      <c r="B295" s="85"/>
      <c r="C295" s="85"/>
      <c r="D295" s="85"/>
      <c r="E295" s="85"/>
      <c r="F295" s="144"/>
    </row>
    <row r="296" customFormat="false" ht="12.8" hidden="false" customHeight="false" outlineLevel="0" collapsed="false">
      <c r="A296" s="85"/>
      <c r="B296" s="85"/>
      <c r="C296" s="85"/>
      <c r="D296" s="85"/>
      <c r="E296" s="85"/>
      <c r="F296" s="144"/>
    </row>
    <row r="297" customFormat="false" ht="12.8" hidden="false" customHeight="false" outlineLevel="0" collapsed="false">
      <c r="A297" s="85"/>
      <c r="B297" s="85"/>
      <c r="E297" s="85"/>
    </row>
    <row r="298" customFormat="false" ht="12.8" hidden="false" customHeight="false" outlineLevel="0" collapsed="false">
      <c r="A298" s="85"/>
      <c r="B298" s="85"/>
      <c r="C298" s="85"/>
      <c r="D298" s="85"/>
      <c r="E298" s="85"/>
      <c r="F298" s="144"/>
    </row>
    <row r="299" customFormat="false" ht="12.8" hidden="false" customHeight="false" outlineLevel="0" collapsed="false">
      <c r="A299" s="85"/>
      <c r="B299" s="85"/>
      <c r="C299" s="85"/>
      <c r="D299" s="85"/>
      <c r="E299" s="85"/>
      <c r="F299" s="144"/>
    </row>
    <row r="300" customFormat="false" ht="12.8" hidden="false" customHeight="false" outlineLevel="0" collapsed="false">
      <c r="A300" s="85"/>
      <c r="B300" s="85"/>
      <c r="C300" s="85"/>
      <c r="D300" s="85"/>
      <c r="E300" s="85"/>
      <c r="F300" s="144"/>
    </row>
    <row r="301" customFormat="false" ht="12.8" hidden="false" customHeight="false" outlineLevel="0" collapsed="false">
      <c r="A301" s="85"/>
      <c r="B301" s="85"/>
      <c r="C301" s="85"/>
      <c r="D301" s="85"/>
      <c r="E301" s="85"/>
      <c r="F301" s="144"/>
    </row>
    <row r="302" customFormat="false" ht="12.8" hidden="false" customHeight="false" outlineLevel="0" collapsed="false">
      <c r="A302" s="85"/>
      <c r="B302" s="85"/>
      <c r="C302" s="85"/>
      <c r="D302" s="85"/>
      <c r="E302" s="85"/>
      <c r="F302" s="144"/>
    </row>
    <row r="303" customFormat="false" ht="12.8" hidden="false" customHeight="false" outlineLevel="0" collapsed="false">
      <c r="A303" s="85"/>
      <c r="B303" s="85"/>
      <c r="C303" s="85"/>
      <c r="D303" s="85"/>
      <c r="E303" s="85"/>
      <c r="F303" s="144"/>
    </row>
    <row r="304" customFormat="false" ht="12.8" hidden="false" customHeight="false" outlineLevel="0" collapsed="false">
      <c r="A304" s="85"/>
      <c r="B304" s="85"/>
      <c r="C304" s="85"/>
      <c r="D304" s="85"/>
      <c r="E304" s="85"/>
      <c r="F304" s="144"/>
    </row>
    <row r="305" customFormat="false" ht="12.8" hidden="false" customHeight="false" outlineLevel="0" collapsed="false">
      <c r="A305" s="85"/>
      <c r="B305" s="85"/>
      <c r="C305" s="85"/>
      <c r="D305" s="85"/>
      <c r="E305" s="85"/>
      <c r="F305" s="144"/>
    </row>
    <row r="306" customFormat="false" ht="12.8" hidden="false" customHeight="false" outlineLevel="0" collapsed="false">
      <c r="A306" s="85"/>
      <c r="B306" s="85"/>
      <c r="C306" s="85"/>
      <c r="D306" s="85"/>
      <c r="E306" s="85"/>
      <c r="F306" s="144"/>
    </row>
    <row r="307" customFormat="false" ht="12.8" hidden="false" customHeight="false" outlineLevel="0" collapsed="false">
      <c r="A307" s="85"/>
      <c r="B307" s="85"/>
      <c r="C307" s="85"/>
      <c r="D307" s="85"/>
      <c r="E307" s="85"/>
      <c r="F307" s="144"/>
    </row>
    <row r="308" customFormat="false" ht="12.8" hidden="false" customHeight="false" outlineLevel="0" collapsed="false">
      <c r="A308" s="85"/>
      <c r="B308" s="85"/>
      <c r="C308" s="85"/>
      <c r="D308" s="85"/>
      <c r="E308" s="85"/>
      <c r="F308" s="144"/>
    </row>
    <row r="309" customFormat="false" ht="12.8" hidden="false" customHeight="false" outlineLevel="0" collapsed="false">
      <c r="A309" s="85"/>
      <c r="B309" s="85"/>
      <c r="C309" s="85"/>
      <c r="D309" s="85"/>
      <c r="E309" s="85"/>
      <c r="F309" s="144"/>
    </row>
    <row r="310" customFormat="false" ht="12.8" hidden="false" customHeight="false" outlineLevel="0" collapsed="false">
      <c r="A310" s="85"/>
      <c r="B310" s="85"/>
      <c r="C310" s="85"/>
      <c r="D310" s="85"/>
      <c r="E310" s="85"/>
      <c r="F310" s="144"/>
    </row>
    <row r="311" customFormat="false" ht="12.8" hidden="false" customHeight="false" outlineLevel="0" collapsed="false">
      <c r="A311" s="85"/>
      <c r="B311" s="85"/>
      <c r="C311" s="85"/>
      <c r="D311" s="85"/>
      <c r="E311" s="85"/>
      <c r="F311" s="144"/>
    </row>
    <row r="312" customFormat="false" ht="12.8" hidden="false" customHeight="false" outlineLevel="0" collapsed="false">
      <c r="A312" s="85"/>
      <c r="B312" s="85"/>
      <c r="C312" s="85"/>
      <c r="D312" s="85"/>
      <c r="E312" s="85"/>
      <c r="F312" s="144"/>
    </row>
    <row r="313" customFormat="false" ht="12.8" hidden="false" customHeight="false" outlineLevel="0" collapsed="false">
      <c r="A313" s="85"/>
      <c r="B313" s="85"/>
      <c r="C313" s="85"/>
      <c r="D313" s="85"/>
      <c r="E313" s="85"/>
      <c r="F313" s="144"/>
    </row>
    <row r="314" customFormat="false" ht="12.8" hidden="false" customHeight="false" outlineLevel="0" collapsed="false">
      <c r="A314" s="85"/>
      <c r="B314" s="85"/>
      <c r="C314" s="85"/>
      <c r="D314" s="85"/>
      <c r="E314" s="85"/>
      <c r="F314" s="144"/>
    </row>
    <row r="315" customFormat="false" ht="12.8" hidden="false" customHeight="false" outlineLevel="0" collapsed="false">
      <c r="A315" s="85"/>
      <c r="B315" s="85"/>
      <c r="C315" s="85"/>
      <c r="D315" s="85"/>
      <c r="E315" s="85"/>
      <c r="F315" s="144"/>
    </row>
    <row r="316" customFormat="false" ht="12.8" hidden="false" customHeight="false" outlineLevel="0" collapsed="false">
      <c r="A316" s="85"/>
      <c r="B316" s="85"/>
      <c r="C316" s="85"/>
      <c r="D316" s="85"/>
      <c r="E316" s="85"/>
      <c r="F316" s="144"/>
    </row>
    <row r="317" customFormat="false" ht="12.8" hidden="false" customHeight="false" outlineLevel="0" collapsed="false">
      <c r="A317" s="85"/>
      <c r="B317" s="85"/>
      <c r="C317" s="85"/>
      <c r="D317" s="85"/>
      <c r="E317" s="85"/>
      <c r="F317" s="144"/>
    </row>
    <row r="318" customFormat="false" ht="12.8" hidden="false" customHeight="false" outlineLevel="0" collapsed="false">
      <c r="A318" s="85"/>
      <c r="B318" s="85"/>
      <c r="C318" s="85"/>
      <c r="D318" s="85"/>
      <c r="E318" s="85"/>
      <c r="F318" s="144"/>
    </row>
    <row r="319" customFormat="false" ht="12.8" hidden="false" customHeight="false" outlineLevel="0" collapsed="false">
      <c r="A319" s="85"/>
      <c r="B319" s="85"/>
      <c r="C319" s="85"/>
      <c r="D319" s="85"/>
      <c r="E319" s="85"/>
      <c r="F319" s="144"/>
    </row>
    <row r="320" customFormat="false" ht="12.8" hidden="false" customHeight="false" outlineLevel="0" collapsed="false">
      <c r="A320" s="85"/>
      <c r="B320" s="85"/>
      <c r="C320" s="85"/>
      <c r="D320" s="85"/>
      <c r="E320" s="85"/>
      <c r="F320" s="144"/>
    </row>
    <row r="321" customFormat="false" ht="12.8" hidden="false" customHeight="false" outlineLevel="0" collapsed="false">
      <c r="A321" s="85"/>
      <c r="B321" s="85"/>
      <c r="C321" s="85"/>
      <c r="D321" s="85"/>
      <c r="E321" s="85"/>
      <c r="F321" s="144"/>
    </row>
    <row r="322" customFormat="false" ht="12.8" hidden="false" customHeight="false" outlineLevel="0" collapsed="false">
      <c r="A322" s="85"/>
      <c r="B322" s="85"/>
      <c r="C322" s="85"/>
      <c r="D322" s="85"/>
      <c r="E322" s="85"/>
      <c r="F322" s="144"/>
    </row>
    <row r="323" customFormat="false" ht="12.8" hidden="false" customHeight="false" outlineLevel="0" collapsed="false">
      <c r="A323" s="85"/>
      <c r="B323" s="85"/>
      <c r="C323" s="85"/>
      <c r="D323" s="85"/>
      <c r="E323" s="85"/>
      <c r="F323" s="144"/>
    </row>
    <row r="324" customFormat="false" ht="12.8" hidden="false" customHeight="false" outlineLevel="0" collapsed="false">
      <c r="A324" s="85"/>
      <c r="B324" s="85"/>
      <c r="C324" s="85"/>
      <c r="D324" s="85"/>
      <c r="E324" s="85"/>
      <c r="F324" s="144"/>
    </row>
    <row r="325" customFormat="false" ht="12.8" hidden="false" customHeight="false" outlineLevel="0" collapsed="false">
      <c r="A325" s="85"/>
      <c r="B325" s="85"/>
      <c r="C325" s="85"/>
      <c r="D325" s="85"/>
      <c r="E325" s="85"/>
      <c r="F325" s="144"/>
    </row>
    <row r="326" customFormat="false" ht="12.8" hidden="false" customHeight="false" outlineLevel="0" collapsed="false">
      <c r="A326" s="85"/>
      <c r="B326" s="85"/>
      <c r="C326" s="85"/>
      <c r="D326" s="85"/>
      <c r="E326" s="85"/>
      <c r="F326" s="144"/>
    </row>
    <row r="327" customFormat="false" ht="12.8" hidden="false" customHeight="false" outlineLevel="0" collapsed="false">
      <c r="A327" s="85"/>
      <c r="B327" s="85"/>
      <c r="C327" s="85"/>
      <c r="D327" s="85"/>
      <c r="E327" s="85"/>
      <c r="F327" s="144"/>
    </row>
    <row r="328" customFormat="false" ht="12.8" hidden="false" customHeight="false" outlineLevel="0" collapsed="false">
      <c r="A328" s="85"/>
      <c r="B328" s="85"/>
      <c r="C328" s="85"/>
      <c r="D328" s="85"/>
      <c r="E328" s="85"/>
    </row>
    <row r="329" customFormat="false" ht="12.8" hidden="false" customHeight="false" outlineLevel="0" collapsed="false">
      <c r="A329" s="85"/>
      <c r="B329" s="85"/>
      <c r="C329" s="85"/>
      <c r="D329" s="85"/>
      <c r="E329" s="85"/>
      <c r="F329" s="144"/>
    </row>
    <row r="330" customFormat="false" ht="12.8" hidden="false" customHeight="false" outlineLevel="0" collapsed="false">
      <c r="A330" s="85"/>
      <c r="B330" s="85"/>
      <c r="C330" s="85"/>
      <c r="D330" s="85"/>
      <c r="E330" s="85"/>
      <c r="F330" s="144"/>
    </row>
    <row r="331" customFormat="false" ht="12.8" hidden="false" customHeight="false" outlineLevel="0" collapsed="false">
      <c r="A331" s="85"/>
      <c r="B331" s="85"/>
      <c r="C331" s="85"/>
      <c r="D331" s="85"/>
      <c r="E331" s="85"/>
      <c r="F331" s="144"/>
    </row>
    <row r="332" customFormat="false" ht="12.8" hidden="false" customHeight="false" outlineLevel="0" collapsed="false">
      <c r="A332" s="85"/>
      <c r="B332" s="85"/>
      <c r="C332" s="85"/>
      <c r="D332" s="85"/>
      <c r="E332" s="85"/>
      <c r="F332" s="144"/>
    </row>
    <row r="333" customFormat="false" ht="12.8" hidden="false" customHeight="false" outlineLevel="0" collapsed="false">
      <c r="A333" s="85"/>
      <c r="B333" s="85"/>
      <c r="C333" s="85"/>
      <c r="D333" s="85"/>
      <c r="E333" s="85"/>
      <c r="F333" s="144"/>
    </row>
    <row r="334" customFormat="false" ht="12.8" hidden="false" customHeight="false" outlineLevel="0" collapsed="false">
      <c r="A334" s="85"/>
      <c r="B334" s="85"/>
      <c r="C334" s="85"/>
      <c r="D334" s="85"/>
      <c r="E334" s="85"/>
      <c r="F334" s="144"/>
    </row>
    <row r="335" customFormat="false" ht="12.8" hidden="false" customHeight="false" outlineLevel="0" collapsed="false">
      <c r="A335" s="85"/>
      <c r="B335" s="85"/>
      <c r="C335" s="85"/>
      <c r="D335" s="85"/>
      <c r="E335" s="85"/>
      <c r="F335" s="144"/>
    </row>
    <row r="336" customFormat="false" ht="12.8" hidden="false" customHeight="false" outlineLevel="0" collapsed="false">
      <c r="A336" s="85"/>
      <c r="B336" s="85"/>
      <c r="C336" s="85"/>
      <c r="D336" s="85"/>
      <c r="E336" s="85"/>
      <c r="F336" s="144"/>
    </row>
    <row r="337" customFormat="false" ht="12.8" hidden="false" customHeight="false" outlineLevel="0" collapsed="false">
      <c r="A337" s="85"/>
      <c r="B337" s="85"/>
      <c r="C337" s="85"/>
      <c r="D337" s="85"/>
      <c r="E337" s="85"/>
      <c r="F337" s="144"/>
    </row>
    <row r="338" customFormat="false" ht="12.8" hidden="false" customHeight="false" outlineLevel="0" collapsed="false">
      <c r="A338" s="85"/>
      <c r="B338" s="85"/>
      <c r="C338" s="85"/>
      <c r="D338" s="85"/>
      <c r="E338" s="85"/>
      <c r="F338" s="144"/>
    </row>
    <row r="339" customFormat="false" ht="12.8" hidden="false" customHeight="false" outlineLevel="0" collapsed="false">
      <c r="A339" s="85"/>
      <c r="B339" s="85"/>
      <c r="C339" s="85"/>
      <c r="D339" s="85"/>
      <c r="E339" s="85"/>
      <c r="F339" s="144"/>
    </row>
    <row r="340" customFormat="false" ht="12.8" hidden="false" customHeight="false" outlineLevel="0" collapsed="false">
      <c r="A340" s="85"/>
      <c r="B340" s="85"/>
      <c r="C340" s="85"/>
      <c r="D340" s="85"/>
      <c r="E340" s="85"/>
      <c r="F340" s="144"/>
    </row>
    <row r="341" customFormat="false" ht="12.8" hidden="false" customHeight="false" outlineLevel="0" collapsed="false">
      <c r="A341" s="85"/>
      <c r="B341" s="85"/>
      <c r="C341" s="85"/>
      <c r="D341" s="85"/>
      <c r="E341" s="85"/>
      <c r="F341" s="144"/>
    </row>
    <row r="342" customFormat="false" ht="12.8" hidden="false" customHeight="false" outlineLevel="0" collapsed="false">
      <c r="A342" s="85"/>
      <c r="B342" s="85"/>
      <c r="C342" s="85"/>
      <c r="D342" s="85"/>
      <c r="E342" s="85"/>
      <c r="F342" s="144"/>
    </row>
    <row r="343" customFormat="false" ht="12.8" hidden="false" customHeight="false" outlineLevel="0" collapsed="false">
      <c r="A343" s="85"/>
      <c r="B343" s="85"/>
      <c r="C343" s="85"/>
      <c r="D343" s="85"/>
      <c r="E343" s="85"/>
      <c r="F343" s="144"/>
    </row>
    <row r="344" customFormat="false" ht="12.8" hidden="false" customHeight="false" outlineLevel="0" collapsed="false">
      <c r="A344" s="85"/>
      <c r="B344" s="85"/>
      <c r="C344" s="85"/>
      <c r="D344" s="85"/>
      <c r="E344" s="85"/>
      <c r="F344" s="144"/>
    </row>
    <row r="345" customFormat="false" ht="12.8" hidden="false" customHeight="false" outlineLevel="0" collapsed="false">
      <c r="A345" s="85"/>
      <c r="B345" s="85"/>
      <c r="E345" s="85"/>
    </row>
    <row r="346" customFormat="false" ht="12.8" hidden="false" customHeight="false" outlineLevel="0" collapsed="false">
      <c r="A346" s="85"/>
      <c r="B346" s="85"/>
      <c r="C346" s="85"/>
      <c r="D346" s="85"/>
      <c r="E346" s="85"/>
      <c r="F346" s="144"/>
    </row>
    <row r="347" customFormat="false" ht="12.8" hidden="false" customHeight="false" outlineLevel="0" collapsed="false">
      <c r="A347" s="85"/>
      <c r="B347" s="85"/>
      <c r="C347" s="85"/>
      <c r="D347" s="85"/>
      <c r="E347" s="85"/>
      <c r="F347" s="144"/>
    </row>
    <row r="348" customFormat="false" ht="12.8" hidden="false" customHeight="false" outlineLevel="0" collapsed="false">
      <c r="A348" s="85"/>
      <c r="B348" s="85"/>
      <c r="C348" s="85"/>
      <c r="D348" s="85"/>
      <c r="E348" s="85"/>
      <c r="F348" s="144"/>
    </row>
    <row r="349" customFormat="false" ht="12.8" hidden="false" customHeight="false" outlineLevel="0" collapsed="false">
      <c r="A349" s="85"/>
      <c r="B349" s="85"/>
      <c r="C349" s="85"/>
      <c r="D349" s="85"/>
      <c r="E349" s="85"/>
      <c r="F349" s="144"/>
    </row>
    <row r="350" customFormat="false" ht="12.8" hidden="false" customHeight="false" outlineLevel="0" collapsed="false">
      <c r="A350" s="85"/>
      <c r="B350" s="85"/>
      <c r="C350" s="85"/>
      <c r="D350" s="85"/>
      <c r="E350" s="85"/>
      <c r="F350" s="144"/>
    </row>
    <row r="351" customFormat="false" ht="12.8" hidden="false" customHeight="false" outlineLevel="0" collapsed="false">
      <c r="A351" s="85"/>
      <c r="B351" s="85"/>
      <c r="C351" s="85"/>
      <c r="D351" s="85"/>
      <c r="E351" s="85"/>
      <c r="F351" s="144"/>
    </row>
    <row r="352" customFormat="false" ht="12.8" hidden="false" customHeight="false" outlineLevel="0" collapsed="false">
      <c r="A352" s="85"/>
      <c r="B352" s="85"/>
      <c r="C352" s="85"/>
      <c r="D352" s="85"/>
      <c r="E352" s="85"/>
      <c r="F352" s="144"/>
    </row>
    <row r="353" customFormat="false" ht="12.8" hidden="false" customHeight="false" outlineLevel="0" collapsed="false">
      <c r="A353" s="85"/>
      <c r="B353" s="85"/>
      <c r="C353" s="85"/>
      <c r="D353" s="85"/>
      <c r="E353" s="85"/>
    </row>
    <row r="354" customFormat="false" ht="12.8" hidden="false" customHeight="false" outlineLevel="0" collapsed="false">
      <c r="A354" s="85"/>
      <c r="B354" s="85"/>
      <c r="C354" s="85"/>
      <c r="D354" s="85"/>
      <c r="E354" s="85"/>
      <c r="F354" s="144"/>
    </row>
    <row r="355" customFormat="false" ht="12.8" hidden="false" customHeight="false" outlineLevel="0" collapsed="false">
      <c r="A355" s="85"/>
      <c r="B355" s="85"/>
      <c r="C355" s="85"/>
      <c r="D355" s="85"/>
      <c r="E355" s="85"/>
      <c r="F355" s="144"/>
    </row>
    <row r="356" customFormat="false" ht="12.8" hidden="false" customHeight="false" outlineLevel="0" collapsed="false">
      <c r="A356" s="85"/>
      <c r="B356" s="85"/>
      <c r="E356" s="85"/>
    </row>
    <row r="357" customFormat="false" ht="12.8" hidden="false" customHeight="false" outlineLevel="0" collapsed="false">
      <c r="A357" s="85"/>
      <c r="B357" s="85"/>
      <c r="C357" s="85"/>
      <c r="D357" s="85"/>
      <c r="E357" s="85"/>
      <c r="F357" s="144"/>
    </row>
    <row r="358" customFormat="false" ht="12.8" hidden="false" customHeight="false" outlineLevel="0" collapsed="false">
      <c r="A358" s="85"/>
      <c r="B358" s="85"/>
      <c r="C358" s="85"/>
      <c r="D358" s="85"/>
      <c r="E358" s="85"/>
      <c r="F358" s="144"/>
    </row>
    <row r="359" customFormat="false" ht="12.8" hidden="false" customHeight="false" outlineLevel="0" collapsed="false">
      <c r="A359" s="85"/>
      <c r="B359" s="85"/>
      <c r="C359" s="85"/>
      <c r="D359" s="85"/>
      <c r="E359" s="85"/>
      <c r="F359" s="144"/>
    </row>
    <row r="360" customFormat="false" ht="12.8" hidden="false" customHeight="false" outlineLevel="0" collapsed="false">
      <c r="A360" s="85"/>
      <c r="B360" s="85"/>
      <c r="C360" s="85"/>
      <c r="D360" s="85"/>
      <c r="E360" s="85"/>
      <c r="F360" s="144"/>
    </row>
    <row r="361" customFormat="false" ht="12.8" hidden="false" customHeight="false" outlineLevel="0" collapsed="false">
      <c r="A361" s="85"/>
      <c r="B361" s="85"/>
      <c r="C361" s="85"/>
      <c r="D361" s="85"/>
      <c r="E361" s="85"/>
      <c r="F361" s="144"/>
    </row>
    <row r="362" customFormat="false" ht="12.8" hidden="false" customHeight="false" outlineLevel="0" collapsed="false">
      <c r="A362" s="85"/>
      <c r="B362" s="85"/>
      <c r="C362" s="85"/>
      <c r="D362" s="85"/>
      <c r="E362" s="85"/>
      <c r="F362" s="144"/>
    </row>
    <row r="363" customFormat="false" ht="12.8" hidden="false" customHeight="false" outlineLevel="0" collapsed="false">
      <c r="A363" s="85"/>
      <c r="B363" s="85"/>
      <c r="C363" s="85"/>
      <c r="D363" s="85"/>
      <c r="E363" s="85"/>
      <c r="F363" s="144"/>
    </row>
    <row r="364" customFormat="false" ht="12.8" hidden="false" customHeight="false" outlineLevel="0" collapsed="false">
      <c r="A364" s="85"/>
      <c r="B364" s="85"/>
      <c r="C364" s="85"/>
      <c r="D364" s="85"/>
      <c r="E364" s="85"/>
      <c r="F364" s="144"/>
    </row>
    <row r="365" customFormat="false" ht="12.8" hidden="false" customHeight="false" outlineLevel="0" collapsed="false">
      <c r="A365" s="85"/>
      <c r="B365" s="85"/>
      <c r="C365" s="85"/>
      <c r="D365" s="85"/>
      <c r="E365" s="85"/>
      <c r="F365" s="144"/>
    </row>
    <row r="366" customFormat="false" ht="12.8" hidden="false" customHeight="false" outlineLevel="0" collapsed="false">
      <c r="A366" s="85"/>
      <c r="B366" s="85"/>
      <c r="C366" s="85"/>
      <c r="D366" s="85"/>
      <c r="E366" s="85"/>
      <c r="F366" s="144"/>
    </row>
    <row r="367" customFormat="false" ht="12.8" hidden="false" customHeight="false" outlineLevel="0" collapsed="false">
      <c r="A367" s="85"/>
      <c r="B367" s="85"/>
      <c r="C367" s="85"/>
      <c r="D367" s="85"/>
      <c r="E367" s="85"/>
      <c r="F367" s="144"/>
    </row>
    <row r="368" customFormat="false" ht="12.8" hidden="false" customHeight="false" outlineLevel="0" collapsed="false">
      <c r="A368" s="85"/>
      <c r="B368" s="85"/>
      <c r="C368" s="85"/>
      <c r="D368" s="85"/>
      <c r="E368" s="85"/>
      <c r="F368" s="144"/>
    </row>
    <row r="369" customFormat="false" ht="12.8" hidden="false" customHeight="false" outlineLevel="0" collapsed="false">
      <c r="A369" s="85"/>
      <c r="B369" s="85"/>
      <c r="C369" s="85"/>
      <c r="D369" s="85"/>
      <c r="E369" s="85"/>
      <c r="F369" s="144"/>
    </row>
    <row r="370" customFormat="false" ht="12.8" hidden="false" customHeight="false" outlineLevel="0" collapsed="false">
      <c r="A370" s="85"/>
      <c r="B370" s="85"/>
      <c r="C370" s="85"/>
      <c r="D370" s="85"/>
      <c r="E370" s="85"/>
      <c r="F370" s="144"/>
    </row>
    <row r="371" customFormat="false" ht="12.8" hidden="false" customHeight="false" outlineLevel="0" collapsed="false">
      <c r="A371" s="85"/>
      <c r="B371" s="85"/>
      <c r="C371" s="85"/>
      <c r="D371" s="85"/>
      <c r="E371" s="85"/>
      <c r="F371" s="144"/>
    </row>
    <row r="372" customFormat="false" ht="12.8" hidden="false" customHeight="false" outlineLevel="0" collapsed="false">
      <c r="A372" s="85"/>
      <c r="B372" s="85"/>
      <c r="C372" s="85"/>
      <c r="D372" s="85"/>
      <c r="E372" s="85"/>
      <c r="F372" s="144"/>
    </row>
    <row r="373" customFormat="false" ht="12.8" hidden="false" customHeight="false" outlineLevel="0" collapsed="false">
      <c r="A373" s="85"/>
      <c r="B373" s="85"/>
      <c r="E373" s="85"/>
    </row>
    <row r="374" customFormat="false" ht="12.8" hidden="false" customHeight="false" outlineLevel="0" collapsed="false">
      <c r="A374" s="85"/>
      <c r="B374" s="85"/>
      <c r="C374" s="85"/>
      <c r="D374" s="85"/>
      <c r="E374" s="85"/>
      <c r="F374" s="144"/>
    </row>
    <row r="375" customFormat="false" ht="12.8" hidden="false" customHeight="false" outlineLevel="0" collapsed="false">
      <c r="A375" s="85"/>
      <c r="B375" s="85"/>
      <c r="C375" s="85"/>
      <c r="D375" s="85"/>
      <c r="E375" s="85"/>
      <c r="F375" s="144"/>
    </row>
    <row r="376" customFormat="false" ht="12.8" hidden="false" customHeight="false" outlineLevel="0" collapsed="false">
      <c r="A376" s="85"/>
      <c r="B376" s="85"/>
      <c r="C376" s="85"/>
      <c r="D376" s="85"/>
      <c r="E376" s="85"/>
      <c r="F376" s="144"/>
    </row>
    <row r="377" customFormat="false" ht="12.8" hidden="false" customHeight="false" outlineLevel="0" collapsed="false">
      <c r="A377" s="85"/>
      <c r="B377" s="85"/>
      <c r="C377" s="85"/>
      <c r="D377" s="85"/>
      <c r="E377" s="85"/>
      <c r="F377" s="144"/>
    </row>
    <row r="378" customFormat="false" ht="12.8" hidden="false" customHeight="false" outlineLevel="0" collapsed="false">
      <c r="A378" s="85"/>
      <c r="B378" s="85"/>
      <c r="C378" s="85"/>
      <c r="D378" s="85"/>
      <c r="E378" s="85"/>
      <c r="F378" s="144"/>
    </row>
    <row r="379" customFormat="false" ht="12.8" hidden="false" customHeight="false" outlineLevel="0" collapsed="false">
      <c r="A379" s="85"/>
      <c r="B379" s="85"/>
      <c r="C379" s="85"/>
      <c r="D379" s="85"/>
      <c r="E379" s="85"/>
      <c r="F379" s="144"/>
    </row>
    <row r="380" customFormat="false" ht="12.8" hidden="false" customHeight="false" outlineLevel="0" collapsed="false">
      <c r="A380" s="85"/>
      <c r="B380" s="85"/>
      <c r="C380" s="85"/>
      <c r="D380" s="85"/>
      <c r="E380" s="85"/>
      <c r="F380" s="144"/>
    </row>
    <row r="381" customFormat="false" ht="12.8" hidden="false" customHeight="false" outlineLevel="0" collapsed="false">
      <c r="A381" s="85"/>
      <c r="B381" s="85"/>
      <c r="C381" s="85"/>
      <c r="D381" s="85"/>
      <c r="E381" s="85"/>
      <c r="F381" s="144"/>
    </row>
    <row r="382" customFormat="false" ht="12.8" hidden="false" customHeight="false" outlineLevel="0" collapsed="false">
      <c r="A382" s="85"/>
      <c r="B382" s="85"/>
      <c r="E382" s="85"/>
    </row>
    <row r="383" customFormat="false" ht="12.8" hidden="false" customHeight="false" outlineLevel="0" collapsed="false">
      <c r="A383" s="85"/>
      <c r="B383" s="85"/>
      <c r="C383" s="85"/>
      <c r="D383" s="85"/>
      <c r="E383" s="85"/>
      <c r="F383" s="144"/>
    </row>
    <row r="384" customFormat="false" ht="12.8" hidden="false" customHeight="false" outlineLevel="0" collapsed="false">
      <c r="A384" s="85"/>
      <c r="B384" s="85"/>
      <c r="C384" s="85"/>
      <c r="D384" s="85"/>
      <c r="E384" s="85"/>
      <c r="F384" s="144"/>
    </row>
    <row r="385" customFormat="false" ht="12.8" hidden="false" customHeight="false" outlineLevel="0" collapsed="false">
      <c r="A385" s="85"/>
      <c r="B385" s="85"/>
      <c r="C385" s="85"/>
      <c r="D385" s="85"/>
      <c r="E385" s="85"/>
      <c r="F385" s="144"/>
    </row>
    <row r="386" customFormat="false" ht="12.8" hidden="false" customHeight="false" outlineLevel="0" collapsed="false">
      <c r="A386" s="85"/>
      <c r="B386" s="85"/>
      <c r="C386" s="85"/>
      <c r="D386" s="85"/>
      <c r="E386" s="85"/>
      <c r="F386" s="144"/>
    </row>
    <row r="387" customFormat="false" ht="12.8" hidden="false" customHeight="false" outlineLevel="0" collapsed="false">
      <c r="A387" s="85"/>
      <c r="B387" s="85"/>
      <c r="C387" s="85"/>
      <c r="D387" s="85"/>
      <c r="E387" s="85"/>
      <c r="F387" s="144"/>
    </row>
    <row r="388" customFormat="false" ht="12.8" hidden="false" customHeight="false" outlineLevel="0" collapsed="false">
      <c r="A388" s="85"/>
      <c r="B388" s="85"/>
      <c r="C388" s="85"/>
      <c r="D388" s="85"/>
      <c r="E388" s="85"/>
      <c r="F388" s="144"/>
    </row>
    <row r="389" customFormat="false" ht="12.8" hidden="false" customHeight="false" outlineLevel="0" collapsed="false">
      <c r="A389" s="85"/>
      <c r="B389" s="85"/>
      <c r="C389" s="85"/>
      <c r="D389" s="85"/>
      <c r="E389" s="85"/>
      <c r="F389" s="144"/>
    </row>
    <row r="390" customFormat="false" ht="12.8" hidden="false" customHeight="false" outlineLevel="0" collapsed="false">
      <c r="A390" s="85"/>
      <c r="B390" s="85"/>
      <c r="C390" s="85"/>
      <c r="D390" s="85"/>
      <c r="E390" s="85"/>
      <c r="F390" s="144"/>
    </row>
    <row r="391" customFormat="false" ht="12.8" hidden="false" customHeight="false" outlineLevel="0" collapsed="false">
      <c r="A391" s="85"/>
      <c r="B391" s="85"/>
      <c r="C391" s="85"/>
      <c r="D391" s="85"/>
      <c r="E391" s="85"/>
      <c r="F391" s="144"/>
    </row>
    <row r="392" customFormat="false" ht="12.8" hidden="false" customHeight="false" outlineLevel="0" collapsed="false">
      <c r="A392" s="85"/>
      <c r="B392" s="85"/>
      <c r="C392" s="85"/>
      <c r="D392" s="85"/>
      <c r="E392" s="85"/>
      <c r="F392" s="144"/>
    </row>
    <row r="393" customFormat="false" ht="12.8" hidden="false" customHeight="false" outlineLevel="0" collapsed="false">
      <c r="A393" s="85"/>
      <c r="B393" s="85"/>
      <c r="C393" s="85"/>
      <c r="D393" s="85"/>
      <c r="E393" s="85"/>
      <c r="F393" s="144"/>
    </row>
    <row r="394" customFormat="false" ht="12.8" hidden="false" customHeight="false" outlineLevel="0" collapsed="false">
      <c r="A394" s="85"/>
      <c r="B394" s="85"/>
      <c r="E394" s="85"/>
    </row>
    <row r="395" customFormat="false" ht="12.8" hidden="false" customHeight="false" outlineLevel="0" collapsed="false">
      <c r="A395" s="85"/>
      <c r="B395" s="85"/>
      <c r="C395" s="85"/>
      <c r="D395" s="85"/>
      <c r="E395" s="85"/>
      <c r="F395" s="144"/>
    </row>
    <row r="396" customFormat="false" ht="12.8" hidden="false" customHeight="false" outlineLevel="0" collapsed="false">
      <c r="A396" s="85"/>
      <c r="B396" s="85"/>
      <c r="C396" s="85"/>
      <c r="D396" s="85"/>
      <c r="E396" s="85"/>
      <c r="F396" s="144"/>
    </row>
    <row r="397" customFormat="false" ht="12.8" hidden="false" customHeight="false" outlineLevel="0" collapsed="false">
      <c r="A397" s="85"/>
      <c r="B397" s="85"/>
      <c r="C397" s="85"/>
      <c r="D397" s="85"/>
      <c r="E397" s="85"/>
      <c r="F397" s="144"/>
    </row>
    <row r="398" customFormat="false" ht="12.8" hidden="false" customHeight="false" outlineLevel="0" collapsed="false">
      <c r="A398" s="85"/>
      <c r="B398" s="85"/>
      <c r="C398" s="85"/>
      <c r="D398" s="85"/>
      <c r="E398" s="85"/>
      <c r="F398" s="144"/>
    </row>
    <row r="399" customFormat="false" ht="12.8" hidden="false" customHeight="false" outlineLevel="0" collapsed="false">
      <c r="A399" s="85"/>
      <c r="B399" s="85"/>
      <c r="C399" s="85"/>
      <c r="D399" s="85"/>
      <c r="E399" s="85"/>
      <c r="F399" s="144"/>
    </row>
    <row r="400" customFormat="false" ht="12.8" hidden="false" customHeight="false" outlineLevel="0" collapsed="false">
      <c r="A400" s="85"/>
      <c r="B400" s="85"/>
      <c r="C400" s="85"/>
      <c r="D400" s="85"/>
      <c r="E400" s="85"/>
      <c r="F400" s="144"/>
    </row>
    <row r="401" customFormat="false" ht="12.8" hidden="false" customHeight="false" outlineLevel="0" collapsed="false">
      <c r="A401" s="85"/>
      <c r="B401" s="85"/>
      <c r="C401" s="85"/>
      <c r="D401" s="85"/>
      <c r="E401" s="85"/>
      <c r="F401" s="144"/>
    </row>
    <row r="402" customFormat="false" ht="12.8" hidden="false" customHeight="false" outlineLevel="0" collapsed="false">
      <c r="A402" s="85"/>
      <c r="B402" s="85"/>
      <c r="C402" s="85"/>
      <c r="D402" s="85"/>
      <c r="E402" s="85"/>
      <c r="F402" s="144"/>
    </row>
    <row r="403" customFormat="false" ht="12.8" hidden="false" customHeight="false" outlineLevel="0" collapsed="false">
      <c r="A403" s="85"/>
      <c r="B403" s="85"/>
      <c r="C403" s="85"/>
      <c r="D403" s="85"/>
      <c r="E403" s="85"/>
      <c r="F403" s="144"/>
    </row>
    <row r="404" customFormat="false" ht="12.8" hidden="false" customHeight="false" outlineLevel="0" collapsed="false">
      <c r="A404" s="85"/>
      <c r="B404" s="85"/>
      <c r="E404" s="85"/>
    </row>
    <row r="405" customFormat="false" ht="12.8" hidden="false" customHeight="false" outlineLevel="0" collapsed="false">
      <c r="A405" s="85"/>
      <c r="B405" s="85"/>
      <c r="C405" s="85"/>
      <c r="D405" s="85"/>
      <c r="E405" s="101"/>
      <c r="F405" s="144"/>
    </row>
    <row r="406" customFormat="false" ht="12.8" hidden="false" customHeight="false" outlineLevel="0" collapsed="false">
      <c r="A406" s="85"/>
      <c r="B406" s="85"/>
      <c r="C406" s="85"/>
      <c r="D406" s="85"/>
      <c r="E406" s="101"/>
      <c r="F406" s="144"/>
    </row>
    <row r="407" customFormat="false" ht="12.8" hidden="false" customHeight="false" outlineLevel="0" collapsed="false">
      <c r="A407" s="85"/>
      <c r="B407" s="85"/>
      <c r="C407" s="85"/>
      <c r="D407" s="85"/>
      <c r="E407" s="101"/>
      <c r="F407" s="144"/>
    </row>
    <row r="408" customFormat="false" ht="12.8" hidden="false" customHeight="false" outlineLevel="0" collapsed="false">
      <c r="A408" s="85"/>
      <c r="B408" s="85"/>
      <c r="C408" s="85"/>
      <c r="D408" s="85"/>
      <c r="E408" s="101"/>
      <c r="F408" s="144"/>
    </row>
    <row r="409" customFormat="false" ht="12.8" hidden="false" customHeight="false" outlineLevel="0" collapsed="false">
      <c r="A409" s="85"/>
      <c r="B409" s="85"/>
      <c r="C409" s="85"/>
      <c r="D409" s="85"/>
      <c r="E409" s="101"/>
      <c r="F409" s="144"/>
    </row>
    <row r="410" customFormat="false" ht="12.8" hidden="false" customHeight="false" outlineLevel="0" collapsed="false">
      <c r="A410" s="85"/>
      <c r="B410" s="85"/>
      <c r="C410" s="85"/>
      <c r="D410" s="85"/>
      <c r="E410" s="101"/>
      <c r="F410" s="144"/>
    </row>
    <row r="411" customFormat="false" ht="12.8" hidden="false" customHeight="false" outlineLevel="0" collapsed="false">
      <c r="A411" s="85"/>
      <c r="B411" s="85"/>
      <c r="C411" s="85"/>
      <c r="D411" s="85"/>
      <c r="E411" s="101"/>
      <c r="F411" s="144"/>
    </row>
    <row r="412" customFormat="false" ht="12.8" hidden="false" customHeight="false" outlineLevel="0" collapsed="false">
      <c r="A412" s="85"/>
      <c r="B412" s="85"/>
      <c r="C412" s="85"/>
      <c r="D412" s="85"/>
      <c r="E412" s="101"/>
      <c r="F412" s="144"/>
    </row>
    <row r="413" customFormat="false" ht="12.8" hidden="false" customHeight="false" outlineLevel="0" collapsed="false">
      <c r="A413" s="85"/>
      <c r="B413" s="85"/>
      <c r="E413" s="85"/>
    </row>
    <row r="414" customFormat="false" ht="12.8" hidden="false" customHeight="false" outlineLevel="0" collapsed="false">
      <c r="A414" s="85"/>
      <c r="B414" s="85"/>
      <c r="C414" s="85"/>
      <c r="D414" s="85"/>
      <c r="E414" s="101"/>
      <c r="F414" s="144"/>
    </row>
    <row r="415" customFormat="false" ht="12.8" hidden="false" customHeight="false" outlineLevel="0" collapsed="false">
      <c r="A415" s="85"/>
      <c r="B415" s="85"/>
      <c r="C415" s="85"/>
      <c r="D415" s="85"/>
      <c r="E415" s="101"/>
      <c r="F415" s="144"/>
    </row>
    <row r="416" customFormat="false" ht="12.8" hidden="false" customHeight="false" outlineLevel="0" collapsed="false">
      <c r="A416" s="85"/>
      <c r="B416" s="85"/>
      <c r="C416" s="85"/>
      <c r="D416" s="85"/>
      <c r="E416" s="101"/>
      <c r="F416" s="144"/>
    </row>
    <row r="417" customFormat="false" ht="12.8" hidden="false" customHeight="false" outlineLevel="0" collapsed="false">
      <c r="A417" s="85"/>
      <c r="B417" s="85"/>
      <c r="C417" s="85"/>
      <c r="D417" s="85"/>
      <c r="E417" s="101"/>
      <c r="F417" s="144"/>
    </row>
    <row r="418" customFormat="false" ht="12.8" hidden="false" customHeight="false" outlineLevel="0" collapsed="false">
      <c r="A418" s="85"/>
      <c r="B418" s="85"/>
      <c r="C418" s="85"/>
      <c r="D418" s="85"/>
      <c r="E418" s="101"/>
      <c r="F418" s="144"/>
    </row>
    <row r="419" customFormat="false" ht="12.8" hidden="false" customHeight="false" outlineLevel="0" collapsed="false">
      <c r="A419" s="85"/>
      <c r="B419" s="85"/>
      <c r="C419" s="85"/>
      <c r="D419" s="85"/>
      <c r="E419" s="101"/>
      <c r="F419" s="144"/>
    </row>
    <row r="420" customFormat="false" ht="12.8" hidden="false" customHeight="false" outlineLevel="0" collapsed="false">
      <c r="A420" s="85"/>
      <c r="B420" s="85"/>
      <c r="C420" s="85"/>
      <c r="D420" s="85"/>
      <c r="E420" s="101"/>
      <c r="F420" s="144"/>
    </row>
    <row r="421" customFormat="false" ht="12.8" hidden="false" customHeight="false" outlineLevel="0" collapsed="false">
      <c r="A421" s="85"/>
      <c r="B421" s="85"/>
      <c r="C421" s="85"/>
      <c r="D421" s="85"/>
      <c r="E421" s="101"/>
      <c r="F421" s="144"/>
    </row>
    <row r="422" customFormat="false" ht="12.8" hidden="false" customHeight="false" outlineLevel="0" collapsed="false">
      <c r="A422" s="85"/>
      <c r="B422" s="85"/>
      <c r="E422" s="85"/>
    </row>
    <row r="423" customFormat="false" ht="12.8" hidden="false" customHeight="false" outlineLevel="0" collapsed="false">
      <c r="A423" s="85"/>
      <c r="B423" s="85"/>
      <c r="C423" s="85"/>
      <c r="D423" s="85"/>
      <c r="E423" s="101"/>
      <c r="F423" s="144"/>
    </row>
    <row r="424" customFormat="false" ht="12.8" hidden="false" customHeight="false" outlineLevel="0" collapsed="false">
      <c r="A424" s="85"/>
      <c r="B424" s="85"/>
      <c r="C424" s="85"/>
      <c r="D424" s="85"/>
      <c r="E424" s="101"/>
      <c r="F424" s="144"/>
    </row>
    <row r="425" customFormat="false" ht="12.8" hidden="false" customHeight="false" outlineLevel="0" collapsed="false">
      <c r="A425" s="85"/>
      <c r="B425" s="85"/>
      <c r="C425" s="85"/>
      <c r="D425" s="85"/>
      <c r="E425" s="101"/>
      <c r="F425" s="144"/>
    </row>
    <row r="426" customFormat="false" ht="12.8" hidden="false" customHeight="false" outlineLevel="0" collapsed="false">
      <c r="A426" s="85"/>
      <c r="B426" s="85"/>
      <c r="C426" s="85"/>
      <c r="D426" s="85"/>
      <c r="E426" s="101"/>
      <c r="F426" s="144"/>
    </row>
    <row r="427" customFormat="false" ht="12.8" hidden="false" customHeight="false" outlineLevel="0" collapsed="false">
      <c r="A427" s="85"/>
      <c r="B427" s="85"/>
      <c r="C427" s="85"/>
      <c r="D427" s="85"/>
      <c r="E427" s="101"/>
      <c r="F427" s="144"/>
    </row>
    <row r="428" customFormat="false" ht="12.8" hidden="false" customHeight="false" outlineLevel="0" collapsed="false">
      <c r="A428" s="85"/>
      <c r="B428" s="85"/>
      <c r="C428" s="85"/>
      <c r="D428" s="85"/>
      <c r="E428" s="101"/>
      <c r="F428" s="144"/>
    </row>
    <row r="429" customFormat="false" ht="12.8" hidden="false" customHeight="false" outlineLevel="0" collapsed="false">
      <c r="A429" s="85"/>
      <c r="B429" s="85"/>
      <c r="C429" s="85"/>
      <c r="D429" s="85"/>
      <c r="E429" s="101"/>
      <c r="F429" s="144"/>
    </row>
    <row r="430" customFormat="false" ht="12.8" hidden="false" customHeight="false" outlineLevel="0" collapsed="false">
      <c r="A430" s="85"/>
      <c r="B430" s="85"/>
      <c r="C430" s="85"/>
      <c r="D430" s="85"/>
      <c r="E430" s="101"/>
      <c r="F430" s="144"/>
    </row>
    <row r="431" customFormat="false" ht="12.8" hidden="false" customHeight="false" outlineLevel="0" collapsed="false">
      <c r="A431" s="85"/>
      <c r="B431" s="85"/>
      <c r="E431" s="85"/>
    </row>
    <row r="432" customFormat="false" ht="12.8" hidden="false" customHeight="false" outlineLevel="0" collapsed="false">
      <c r="A432" s="85"/>
      <c r="B432" s="85"/>
      <c r="C432" s="85"/>
      <c r="D432" s="85"/>
      <c r="E432" s="101"/>
      <c r="F432" s="144"/>
    </row>
    <row r="433" customFormat="false" ht="12.8" hidden="false" customHeight="false" outlineLevel="0" collapsed="false">
      <c r="A433" s="85"/>
      <c r="B433" s="85"/>
      <c r="C433" s="85"/>
      <c r="D433" s="85"/>
      <c r="E433" s="101"/>
      <c r="F433" s="144"/>
    </row>
    <row r="434" customFormat="false" ht="12.8" hidden="false" customHeight="false" outlineLevel="0" collapsed="false">
      <c r="A434" s="85"/>
      <c r="B434" s="85"/>
      <c r="C434" s="85"/>
      <c r="D434" s="85"/>
      <c r="E434" s="101"/>
      <c r="F434" s="144"/>
    </row>
    <row r="435" customFormat="false" ht="12.8" hidden="false" customHeight="false" outlineLevel="0" collapsed="false">
      <c r="A435" s="85"/>
      <c r="B435" s="85"/>
      <c r="C435" s="85"/>
      <c r="D435" s="85"/>
      <c r="E435" s="101"/>
      <c r="F435" s="144"/>
    </row>
    <row r="436" customFormat="false" ht="12.8" hidden="false" customHeight="false" outlineLevel="0" collapsed="false">
      <c r="A436" s="85"/>
      <c r="B436" s="85"/>
      <c r="C436" s="85"/>
      <c r="D436" s="85"/>
      <c r="E436" s="101"/>
      <c r="F436" s="144"/>
    </row>
    <row r="437" customFormat="false" ht="12.8" hidden="false" customHeight="false" outlineLevel="0" collapsed="false">
      <c r="A437" s="85"/>
      <c r="B437" s="85"/>
      <c r="C437" s="85"/>
      <c r="D437" s="85"/>
      <c r="E437" s="101"/>
      <c r="F437" s="144"/>
    </row>
    <row r="438" customFormat="false" ht="12.8" hidden="false" customHeight="false" outlineLevel="0" collapsed="false">
      <c r="A438" s="85"/>
      <c r="B438" s="85"/>
      <c r="C438" s="85"/>
      <c r="D438" s="85"/>
      <c r="E438" s="101"/>
      <c r="F438" s="144"/>
    </row>
    <row r="439" customFormat="false" ht="12.8" hidden="false" customHeight="false" outlineLevel="0" collapsed="false">
      <c r="A439" s="85"/>
      <c r="B439" s="85"/>
      <c r="C439" s="85"/>
      <c r="D439" s="85"/>
      <c r="E439" s="101"/>
      <c r="F439" s="144"/>
    </row>
    <row r="440" customFormat="false" ht="12.8" hidden="false" customHeight="false" outlineLevel="0" collapsed="false">
      <c r="A440" s="85"/>
      <c r="B440" s="85"/>
      <c r="E440" s="85"/>
    </row>
    <row r="441" customFormat="false" ht="12.8" hidden="false" customHeight="false" outlineLevel="0" collapsed="false">
      <c r="A441" s="85"/>
      <c r="B441" s="85"/>
      <c r="C441" s="85"/>
      <c r="D441" s="85"/>
      <c r="E441" s="101"/>
      <c r="F441" s="144"/>
    </row>
    <row r="442" customFormat="false" ht="12.8" hidden="false" customHeight="false" outlineLevel="0" collapsed="false">
      <c r="A442" s="85"/>
      <c r="B442" s="85"/>
      <c r="C442" s="85"/>
      <c r="D442" s="85"/>
      <c r="E442" s="101"/>
      <c r="F442" s="144"/>
    </row>
    <row r="443" customFormat="false" ht="12.8" hidden="false" customHeight="false" outlineLevel="0" collapsed="false">
      <c r="A443" s="85"/>
      <c r="B443" s="85"/>
      <c r="C443" s="85"/>
      <c r="D443" s="85"/>
      <c r="E443" s="101"/>
      <c r="F443" s="144"/>
    </row>
    <row r="444" customFormat="false" ht="12.8" hidden="false" customHeight="false" outlineLevel="0" collapsed="false">
      <c r="A444" s="85"/>
      <c r="B444" s="85"/>
      <c r="C444" s="85"/>
      <c r="D444" s="85"/>
      <c r="E444" s="101"/>
      <c r="F444" s="144"/>
    </row>
    <row r="445" customFormat="false" ht="12.8" hidden="false" customHeight="false" outlineLevel="0" collapsed="false">
      <c r="A445" s="85"/>
      <c r="B445" s="85"/>
      <c r="C445" s="85"/>
      <c r="D445" s="85"/>
      <c r="E445" s="101"/>
      <c r="F445" s="144"/>
    </row>
    <row r="446" customFormat="false" ht="12.8" hidden="false" customHeight="false" outlineLevel="0" collapsed="false">
      <c r="A446" s="85"/>
      <c r="B446" s="85"/>
      <c r="C446" s="85"/>
      <c r="D446" s="85"/>
      <c r="E446" s="101"/>
      <c r="F446" s="144"/>
    </row>
    <row r="447" customFormat="false" ht="12.8" hidden="false" customHeight="false" outlineLevel="0" collapsed="false">
      <c r="A447" s="85"/>
      <c r="B447" s="85"/>
      <c r="C447" s="85"/>
      <c r="D447" s="85"/>
      <c r="E447" s="101"/>
      <c r="F447" s="144"/>
    </row>
    <row r="448" customFormat="false" ht="12.8" hidden="false" customHeight="false" outlineLevel="0" collapsed="false">
      <c r="A448" s="85"/>
      <c r="B448" s="85"/>
      <c r="C448" s="85"/>
      <c r="D448" s="85"/>
      <c r="E448" s="85"/>
      <c r="F448" s="144"/>
    </row>
    <row r="449" customFormat="false" ht="12.8" hidden="false" customHeight="false" outlineLevel="0" collapsed="false">
      <c r="A449" s="85"/>
      <c r="B449" s="85"/>
      <c r="C449" s="85"/>
      <c r="D449" s="85"/>
      <c r="E449" s="101"/>
      <c r="F449" s="144"/>
    </row>
    <row r="450" customFormat="false" ht="12.8" hidden="false" customHeight="false" outlineLevel="0" collapsed="false">
      <c r="A450" s="85"/>
      <c r="B450" s="85"/>
      <c r="E450" s="85"/>
    </row>
    <row r="451" customFormat="false" ht="12.8" hidden="false" customHeight="false" outlineLevel="0" collapsed="false">
      <c r="A451" s="85"/>
      <c r="B451" s="85"/>
      <c r="C451" s="85"/>
      <c r="D451" s="85"/>
      <c r="E451" s="85"/>
      <c r="F451" s="144"/>
    </row>
    <row r="452" customFormat="false" ht="12.8" hidden="false" customHeight="false" outlineLevel="0" collapsed="false">
      <c r="A452" s="85"/>
      <c r="B452" s="85"/>
      <c r="C452" s="85"/>
      <c r="D452" s="85"/>
      <c r="E452" s="85"/>
      <c r="F452" s="144"/>
    </row>
    <row r="453" customFormat="false" ht="12.8" hidden="false" customHeight="false" outlineLevel="0" collapsed="false">
      <c r="A453" s="85"/>
      <c r="B453" s="85"/>
      <c r="C453" s="85"/>
      <c r="D453" s="85"/>
      <c r="E453" s="85"/>
      <c r="F453" s="144"/>
    </row>
    <row r="454" customFormat="false" ht="12.8" hidden="false" customHeight="false" outlineLevel="0" collapsed="false">
      <c r="A454" s="85"/>
      <c r="B454" s="85"/>
      <c r="C454" s="85"/>
      <c r="D454" s="85"/>
      <c r="E454" s="85"/>
      <c r="F454" s="144"/>
    </row>
    <row r="455" customFormat="false" ht="12.8" hidden="false" customHeight="false" outlineLevel="0" collapsed="false">
      <c r="A455" s="85"/>
      <c r="B455" s="85"/>
      <c r="C455" s="85"/>
      <c r="D455" s="85"/>
      <c r="E455" s="85"/>
      <c r="F455" s="144"/>
    </row>
    <row r="456" customFormat="false" ht="12.8" hidden="false" customHeight="false" outlineLevel="0" collapsed="false">
      <c r="A456" s="85"/>
      <c r="B456" s="85"/>
      <c r="C456" s="85"/>
      <c r="D456" s="85"/>
      <c r="E456" s="85"/>
      <c r="F456" s="144"/>
    </row>
    <row r="457" customFormat="false" ht="12.8" hidden="false" customHeight="false" outlineLevel="0" collapsed="false">
      <c r="A457" s="85"/>
      <c r="B457" s="85"/>
      <c r="C457" s="85"/>
      <c r="D457" s="85"/>
      <c r="E457" s="85"/>
      <c r="F457" s="144"/>
    </row>
    <row r="458" customFormat="false" ht="12.8" hidden="false" customHeight="false" outlineLevel="0" collapsed="false">
      <c r="A458" s="85"/>
      <c r="B458" s="85"/>
      <c r="C458" s="85"/>
      <c r="D458" s="85"/>
      <c r="E458" s="85"/>
      <c r="F458" s="144"/>
    </row>
    <row r="459" customFormat="false" ht="12.8" hidden="false" customHeight="false" outlineLevel="0" collapsed="false">
      <c r="A459" s="85"/>
      <c r="B459" s="85"/>
      <c r="C459" s="85"/>
      <c r="D459" s="85"/>
      <c r="E459" s="85"/>
      <c r="F459" s="144"/>
    </row>
    <row r="460" customFormat="false" ht="12.8" hidden="false" customHeight="false" outlineLevel="0" collapsed="false">
      <c r="A460" s="85"/>
      <c r="B460" s="85"/>
      <c r="C460" s="85"/>
      <c r="D460" s="85"/>
      <c r="E460" s="85"/>
      <c r="F460" s="144"/>
    </row>
    <row r="461" customFormat="false" ht="12.8" hidden="false" customHeight="false" outlineLevel="0" collapsed="false">
      <c r="A461" s="85"/>
      <c r="B461" s="85"/>
      <c r="C461" s="85"/>
      <c r="D461" s="85"/>
      <c r="E461" s="85"/>
      <c r="F461" s="144"/>
    </row>
    <row r="462" customFormat="false" ht="12.8" hidden="false" customHeight="false" outlineLevel="0" collapsed="false">
      <c r="A462" s="85"/>
      <c r="B462" s="85"/>
      <c r="C462" s="85"/>
      <c r="D462" s="85"/>
      <c r="E462" s="85"/>
      <c r="F462" s="144"/>
    </row>
    <row r="463" customFormat="false" ht="12.8" hidden="false" customHeight="false" outlineLevel="0" collapsed="false">
      <c r="A463" s="85"/>
      <c r="B463" s="85"/>
      <c r="C463" s="85"/>
      <c r="D463" s="85"/>
      <c r="E463" s="85"/>
      <c r="F463" s="144"/>
    </row>
    <row r="464" customFormat="false" ht="12.8" hidden="false" customHeight="false" outlineLevel="0" collapsed="false">
      <c r="A464" s="85"/>
      <c r="B464" s="85"/>
      <c r="C464" s="85"/>
      <c r="D464" s="85"/>
      <c r="E464" s="85"/>
      <c r="F464" s="144"/>
    </row>
    <row r="465" customFormat="false" ht="12.8" hidden="false" customHeight="false" outlineLevel="0" collapsed="false">
      <c r="A465" s="85"/>
      <c r="B465" s="85"/>
      <c r="C465" s="85"/>
      <c r="D465" s="85"/>
      <c r="E465" s="85"/>
      <c r="F465" s="144"/>
    </row>
    <row r="466" customFormat="false" ht="12.8" hidden="false" customHeight="false" outlineLevel="0" collapsed="false">
      <c r="A466" s="85"/>
      <c r="B466" s="85"/>
      <c r="C466" s="85"/>
      <c r="D466" s="85"/>
      <c r="E466" s="85"/>
      <c r="F466" s="144"/>
    </row>
    <row r="467" customFormat="false" ht="12.8" hidden="false" customHeight="false" outlineLevel="0" collapsed="false">
      <c r="A467" s="85"/>
      <c r="B467" s="85"/>
      <c r="C467" s="85"/>
      <c r="D467" s="85"/>
      <c r="E467" s="85"/>
      <c r="F467" s="144"/>
    </row>
    <row r="468" customFormat="false" ht="12.8" hidden="false" customHeight="false" outlineLevel="0" collapsed="false">
      <c r="A468" s="85"/>
      <c r="B468" s="85"/>
      <c r="C468" s="85"/>
      <c r="D468" s="85"/>
      <c r="E468" s="85"/>
      <c r="F468" s="144"/>
    </row>
    <row r="469" customFormat="false" ht="12.8" hidden="false" customHeight="false" outlineLevel="0" collapsed="false">
      <c r="A469" s="85"/>
      <c r="B469" s="85"/>
      <c r="C469" s="85"/>
      <c r="D469" s="85"/>
      <c r="E469" s="85"/>
      <c r="F469" s="144"/>
    </row>
    <row r="470" customFormat="false" ht="12.8" hidden="false" customHeight="false" outlineLevel="0" collapsed="false">
      <c r="A470" s="85"/>
      <c r="B470" s="85"/>
      <c r="C470" s="85"/>
      <c r="D470" s="85"/>
      <c r="E470" s="85"/>
      <c r="F470" s="144"/>
    </row>
    <row r="471" customFormat="false" ht="12.8" hidden="false" customHeight="false" outlineLevel="0" collapsed="false">
      <c r="A471" s="85"/>
      <c r="B471" s="85"/>
      <c r="C471" s="85"/>
      <c r="D471" s="85"/>
      <c r="E471" s="85"/>
      <c r="F471" s="144"/>
    </row>
    <row r="472" customFormat="false" ht="12.8" hidden="false" customHeight="false" outlineLevel="0" collapsed="false">
      <c r="A472" s="85"/>
      <c r="B472" s="85"/>
      <c r="C472" s="85"/>
      <c r="D472" s="85"/>
      <c r="E472" s="85"/>
      <c r="F472" s="144"/>
    </row>
    <row r="473" customFormat="false" ht="12.8" hidden="false" customHeight="false" outlineLevel="0" collapsed="false">
      <c r="A473" s="85"/>
      <c r="B473" s="85"/>
      <c r="C473" s="85"/>
      <c r="D473" s="85"/>
      <c r="E473" s="85"/>
      <c r="F473" s="144"/>
    </row>
    <row r="474" customFormat="false" ht="12.8" hidden="false" customHeight="false" outlineLevel="0" collapsed="false">
      <c r="A474" s="85"/>
      <c r="B474" s="85"/>
      <c r="C474" s="85"/>
      <c r="D474" s="85"/>
      <c r="E474" s="85"/>
      <c r="F474" s="144"/>
    </row>
    <row r="475" customFormat="false" ht="12.8" hidden="false" customHeight="false" outlineLevel="0" collapsed="false">
      <c r="A475" s="85"/>
      <c r="B475" s="85"/>
      <c r="C475" s="85"/>
      <c r="D475" s="85"/>
      <c r="E475" s="85"/>
      <c r="F475" s="144"/>
    </row>
    <row r="476" customFormat="false" ht="12.8" hidden="false" customHeight="false" outlineLevel="0" collapsed="false">
      <c r="A476" s="85"/>
      <c r="B476" s="85"/>
      <c r="C476" s="85"/>
      <c r="D476" s="85"/>
      <c r="E476" s="85"/>
      <c r="F476" s="144"/>
    </row>
    <row r="477" customFormat="false" ht="12.8" hidden="false" customHeight="false" outlineLevel="0" collapsed="false">
      <c r="A477" s="85"/>
      <c r="B477" s="85"/>
      <c r="C477" s="85"/>
      <c r="D477" s="85"/>
      <c r="E477" s="85"/>
      <c r="F477" s="144"/>
    </row>
    <row r="478" customFormat="false" ht="12.8" hidden="false" customHeight="false" outlineLevel="0" collapsed="false">
      <c r="A478" s="85"/>
      <c r="B478" s="85"/>
      <c r="C478" s="85"/>
      <c r="D478" s="85"/>
      <c r="E478" s="85"/>
      <c r="F478" s="144"/>
    </row>
    <row r="479" customFormat="false" ht="12.8" hidden="false" customHeight="false" outlineLevel="0" collapsed="false">
      <c r="A479" s="85"/>
      <c r="B479" s="85"/>
      <c r="C479" s="85"/>
      <c r="D479" s="85"/>
      <c r="E479" s="85"/>
      <c r="F479" s="144"/>
    </row>
    <row r="480" customFormat="false" ht="12.8" hidden="false" customHeight="false" outlineLevel="0" collapsed="false">
      <c r="A480" s="85"/>
      <c r="B480" s="85"/>
      <c r="C480" s="85"/>
      <c r="D480" s="85"/>
      <c r="E480" s="85"/>
      <c r="F480" s="144"/>
    </row>
    <row r="481" customFormat="false" ht="12.8" hidden="false" customHeight="false" outlineLevel="0" collapsed="false">
      <c r="A481" s="85"/>
      <c r="B481" s="85"/>
      <c r="C481" s="85"/>
      <c r="D481" s="85"/>
      <c r="E481" s="85"/>
    </row>
    <row r="482" customFormat="false" ht="12.8" hidden="false" customHeight="false" outlineLevel="0" collapsed="false">
      <c r="A482" s="85"/>
      <c r="B482" s="85"/>
      <c r="C482" s="85"/>
      <c r="D482" s="85"/>
      <c r="E482" s="85"/>
      <c r="F482" s="144"/>
    </row>
    <row r="483" customFormat="false" ht="12.8" hidden="false" customHeight="false" outlineLevel="0" collapsed="false">
      <c r="A483" s="85"/>
      <c r="B483" s="85"/>
      <c r="C483" s="85"/>
      <c r="D483" s="85"/>
      <c r="E483" s="85"/>
      <c r="F483" s="144"/>
    </row>
    <row r="484" customFormat="false" ht="12.8" hidden="false" customHeight="false" outlineLevel="0" collapsed="false">
      <c r="A484" s="85"/>
      <c r="B484" s="85"/>
      <c r="C484" s="85"/>
      <c r="D484" s="85"/>
      <c r="E484" s="85"/>
      <c r="F484" s="144"/>
    </row>
    <row r="485" customFormat="false" ht="12.8" hidden="false" customHeight="false" outlineLevel="0" collapsed="false">
      <c r="A485" s="85"/>
      <c r="B485" s="85"/>
      <c r="C485" s="85"/>
      <c r="D485" s="85"/>
      <c r="E485" s="85"/>
      <c r="F485" s="144"/>
    </row>
    <row r="486" customFormat="false" ht="12.8" hidden="false" customHeight="false" outlineLevel="0" collapsed="false">
      <c r="A486" s="85"/>
      <c r="B486" s="85"/>
      <c r="C486" s="85"/>
      <c r="D486" s="85"/>
      <c r="E486" s="85"/>
      <c r="F486" s="144"/>
    </row>
    <row r="487" customFormat="false" ht="12.8" hidden="false" customHeight="false" outlineLevel="0" collapsed="false">
      <c r="A487" s="85"/>
      <c r="B487" s="85"/>
      <c r="C487" s="85"/>
      <c r="D487" s="85"/>
      <c r="E487" s="85"/>
      <c r="F487" s="144"/>
    </row>
    <row r="488" customFormat="false" ht="12.8" hidden="false" customHeight="false" outlineLevel="0" collapsed="false">
      <c r="A488" s="85"/>
      <c r="B488" s="85"/>
      <c r="C488" s="85"/>
      <c r="D488" s="85"/>
      <c r="E488" s="85"/>
      <c r="F488" s="144"/>
    </row>
    <row r="489" customFormat="false" ht="12.8" hidden="false" customHeight="false" outlineLevel="0" collapsed="false">
      <c r="A489" s="85"/>
      <c r="B489" s="85"/>
      <c r="C489" s="85"/>
      <c r="D489" s="85"/>
      <c r="E489" s="85"/>
      <c r="F489" s="144"/>
    </row>
    <row r="490" customFormat="false" ht="12.8" hidden="false" customHeight="false" outlineLevel="0" collapsed="false">
      <c r="A490" s="85"/>
      <c r="B490" s="85"/>
      <c r="C490" s="85"/>
      <c r="D490" s="85"/>
      <c r="E490" s="85"/>
      <c r="F490" s="144"/>
    </row>
    <row r="491" customFormat="false" ht="12.8" hidden="false" customHeight="false" outlineLevel="0" collapsed="false">
      <c r="A491" s="85"/>
      <c r="B491" s="85"/>
      <c r="C491" s="85"/>
      <c r="D491" s="85"/>
      <c r="E491" s="85"/>
      <c r="F491" s="144"/>
    </row>
    <row r="492" customFormat="false" ht="12.8" hidden="false" customHeight="false" outlineLevel="0" collapsed="false">
      <c r="A492" s="85"/>
      <c r="B492" s="85"/>
      <c r="C492" s="85"/>
      <c r="D492" s="85"/>
      <c r="E492" s="85"/>
      <c r="F492" s="144"/>
    </row>
    <row r="493" customFormat="false" ht="12.8" hidden="false" customHeight="false" outlineLevel="0" collapsed="false">
      <c r="A493" s="85"/>
      <c r="B493" s="85"/>
      <c r="C493" s="85"/>
      <c r="D493" s="85"/>
      <c r="E493" s="85"/>
      <c r="F493" s="144"/>
    </row>
    <row r="494" customFormat="false" ht="12.8" hidden="false" customHeight="false" outlineLevel="0" collapsed="false">
      <c r="A494" s="85"/>
      <c r="B494" s="85"/>
      <c r="C494" s="85"/>
      <c r="D494" s="85"/>
      <c r="E494" s="85"/>
      <c r="F494" s="144"/>
    </row>
    <row r="495" customFormat="false" ht="12.8" hidden="false" customHeight="false" outlineLevel="0" collapsed="false">
      <c r="A495" s="85"/>
      <c r="B495" s="85"/>
      <c r="C495" s="85"/>
      <c r="D495" s="85"/>
      <c r="E495" s="85"/>
      <c r="F495" s="144"/>
    </row>
    <row r="496" customFormat="false" ht="12.8" hidden="false" customHeight="false" outlineLevel="0" collapsed="false">
      <c r="A496" s="85"/>
      <c r="B496" s="85"/>
      <c r="C496" s="85"/>
      <c r="D496" s="85"/>
      <c r="E496" s="85"/>
      <c r="F496" s="144"/>
    </row>
    <row r="497" customFormat="false" ht="12.8" hidden="false" customHeight="false" outlineLevel="0" collapsed="false">
      <c r="A497" s="85"/>
      <c r="B497" s="85"/>
      <c r="C497" s="85"/>
      <c r="D497" s="85"/>
      <c r="E497" s="85"/>
      <c r="F497" s="144"/>
    </row>
    <row r="498" customFormat="false" ht="12.8" hidden="false" customHeight="false" outlineLevel="0" collapsed="false">
      <c r="A498" s="85"/>
      <c r="B498" s="85"/>
      <c r="E498" s="85"/>
    </row>
    <row r="499" customFormat="false" ht="12.8" hidden="false" customHeight="false" outlineLevel="0" collapsed="false">
      <c r="A499" s="85"/>
      <c r="B499" s="85"/>
      <c r="C499" s="85"/>
      <c r="D499" s="85"/>
      <c r="E499" s="85"/>
      <c r="F499" s="144"/>
    </row>
    <row r="500" customFormat="false" ht="12.8" hidden="false" customHeight="false" outlineLevel="0" collapsed="false">
      <c r="A500" s="85"/>
      <c r="B500" s="85"/>
      <c r="C500" s="85"/>
      <c r="D500" s="85"/>
      <c r="E500" s="85"/>
      <c r="F500" s="144"/>
    </row>
    <row r="501" customFormat="false" ht="12.8" hidden="false" customHeight="false" outlineLevel="0" collapsed="false">
      <c r="A501" s="85"/>
      <c r="B501" s="85"/>
      <c r="C501" s="85"/>
      <c r="D501" s="85"/>
      <c r="E501" s="85"/>
      <c r="F501" s="144"/>
    </row>
    <row r="502" customFormat="false" ht="12.8" hidden="false" customHeight="false" outlineLevel="0" collapsed="false">
      <c r="A502" s="85"/>
      <c r="B502" s="85"/>
      <c r="C502" s="85"/>
      <c r="D502" s="85"/>
      <c r="E502" s="85"/>
      <c r="F502" s="144"/>
    </row>
    <row r="503" customFormat="false" ht="12.8" hidden="false" customHeight="false" outlineLevel="0" collapsed="false">
      <c r="A503" s="85"/>
      <c r="B503" s="85"/>
      <c r="C503" s="85"/>
      <c r="D503" s="85"/>
      <c r="E503" s="85"/>
      <c r="F503" s="144"/>
    </row>
    <row r="504" customFormat="false" ht="12.8" hidden="false" customHeight="false" outlineLevel="0" collapsed="false">
      <c r="A504" s="85"/>
      <c r="B504" s="85"/>
      <c r="C504" s="85"/>
      <c r="D504" s="85"/>
      <c r="E504" s="85"/>
      <c r="F504" s="144"/>
    </row>
    <row r="505" customFormat="false" ht="12.8" hidden="false" customHeight="false" outlineLevel="0" collapsed="false">
      <c r="A505" s="85"/>
      <c r="B505" s="85"/>
      <c r="C505" s="85"/>
      <c r="D505" s="85"/>
      <c r="E505" s="85"/>
      <c r="F505" s="144"/>
    </row>
    <row r="506" customFormat="false" ht="12.8" hidden="false" customHeight="false" outlineLevel="0" collapsed="false">
      <c r="A506" s="85"/>
      <c r="B506" s="85"/>
      <c r="C506" s="85"/>
      <c r="D506" s="85"/>
      <c r="E506" s="85"/>
      <c r="F506" s="144"/>
    </row>
    <row r="507" customFormat="false" ht="12.8" hidden="false" customHeight="false" outlineLevel="0" collapsed="false">
      <c r="A507" s="85"/>
      <c r="B507" s="85"/>
      <c r="C507" s="85"/>
      <c r="D507" s="85"/>
      <c r="E507" s="85"/>
      <c r="F507" s="144"/>
    </row>
    <row r="508" customFormat="false" ht="12.8" hidden="false" customHeight="false" outlineLevel="0" collapsed="false">
      <c r="A508" s="85"/>
      <c r="B508" s="85"/>
      <c r="C508" s="85"/>
      <c r="D508" s="85"/>
      <c r="E508" s="85"/>
      <c r="F508" s="144"/>
    </row>
    <row r="509" customFormat="false" ht="12.8" hidden="false" customHeight="false" outlineLevel="0" collapsed="false">
      <c r="A509" s="85"/>
      <c r="B509" s="85"/>
      <c r="C509" s="85"/>
      <c r="D509" s="85"/>
      <c r="E509" s="85"/>
      <c r="F509" s="144"/>
    </row>
    <row r="510" customFormat="false" ht="12.8" hidden="false" customHeight="false" outlineLevel="0" collapsed="false">
      <c r="A510" s="85"/>
      <c r="B510" s="85"/>
      <c r="C510" s="85"/>
      <c r="D510" s="85"/>
      <c r="E510" s="85"/>
      <c r="F510" s="144"/>
    </row>
    <row r="511" customFormat="false" ht="12.8" hidden="false" customHeight="false" outlineLevel="0" collapsed="false">
      <c r="A511" s="85"/>
      <c r="B511" s="85"/>
      <c r="C511" s="85"/>
      <c r="D511" s="85"/>
      <c r="E511" s="85"/>
      <c r="F511" s="144"/>
    </row>
    <row r="512" customFormat="false" ht="12.8" hidden="false" customHeight="false" outlineLevel="0" collapsed="false">
      <c r="A512" s="85"/>
      <c r="B512" s="85"/>
      <c r="C512" s="85"/>
      <c r="D512" s="85"/>
      <c r="E512" s="85"/>
      <c r="F512" s="144"/>
    </row>
    <row r="513" customFormat="false" ht="12.8" hidden="false" customHeight="false" outlineLevel="0" collapsed="false">
      <c r="A513" s="85"/>
      <c r="B513" s="85"/>
      <c r="C513" s="85"/>
      <c r="D513" s="85"/>
      <c r="E513" s="85"/>
      <c r="F513" s="144"/>
    </row>
    <row r="514" customFormat="false" ht="12.8" hidden="false" customHeight="false" outlineLevel="0" collapsed="false">
      <c r="A514" s="85"/>
      <c r="B514" s="85"/>
      <c r="C514" s="85"/>
      <c r="D514" s="85"/>
      <c r="E514" s="85"/>
      <c r="F514" s="144"/>
    </row>
    <row r="515" customFormat="false" ht="12.8" hidden="false" customHeight="false" outlineLevel="0" collapsed="false">
      <c r="A515" s="85"/>
      <c r="B515" s="85"/>
      <c r="C515" s="85"/>
      <c r="D515" s="85"/>
      <c r="E515" s="85"/>
      <c r="F515" s="144"/>
    </row>
    <row r="516" customFormat="false" ht="12.8" hidden="false" customHeight="false" outlineLevel="0" collapsed="false">
      <c r="A516" s="85"/>
      <c r="B516" s="85"/>
      <c r="C516" s="85"/>
      <c r="D516" s="85"/>
      <c r="E516" s="85"/>
      <c r="F516" s="144"/>
    </row>
    <row r="517" customFormat="false" ht="12.8" hidden="false" customHeight="false" outlineLevel="0" collapsed="false">
      <c r="A517" s="85"/>
      <c r="B517" s="85"/>
      <c r="C517" s="85"/>
      <c r="D517" s="85"/>
      <c r="E517" s="85"/>
      <c r="F517" s="144"/>
    </row>
    <row r="518" customFormat="false" ht="12.8" hidden="false" customHeight="false" outlineLevel="0" collapsed="false">
      <c r="A518" s="85"/>
      <c r="B518" s="85"/>
      <c r="E518" s="85"/>
    </row>
    <row r="519" customFormat="false" ht="12.8" hidden="false" customHeight="false" outlineLevel="0" collapsed="false">
      <c r="A519" s="85"/>
      <c r="B519" s="85"/>
      <c r="C519" s="85"/>
      <c r="D519" s="85"/>
      <c r="E519" s="85"/>
      <c r="F519" s="144"/>
    </row>
    <row r="520" customFormat="false" ht="12.8" hidden="false" customHeight="false" outlineLevel="0" collapsed="false">
      <c r="A520" s="85"/>
      <c r="B520" s="85"/>
      <c r="C520" s="85"/>
      <c r="D520" s="85"/>
      <c r="E520" s="85"/>
      <c r="F520" s="144"/>
    </row>
    <row r="521" customFormat="false" ht="12.8" hidden="false" customHeight="false" outlineLevel="0" collapsed="false">
      <c r="A521" s="85"/>
      <c r="B521" s="85"/>
      <c r="C521" s="85"/>
      <c r="D521" s="85"/>
      <c r="E521" s="85"/>
      <c r="F521" s="144"/>
    </row>
    <row r="522" customFormat="false" ht="12.8" hidden="false" customHeight="false" outlineLevel="0" collapsed="false">
      <c r="A522" s="85"/>
      <c r="B522" s="85"/>
      <c r="E522" s="85"/>
    </row>
    <row r="523" customFormat="false" ht="12.8" hidden="false" customHeight="false" outlineLevel="0" collapsed="false">
      <c r="A523" s="85"/>
      <c r="B523" s="85"/>
      <c r="C523" s="85"/>
      <c r="D523" s="85"/>
      <c r="E523" s="85"/>
      <c r="F523" s="144"/>
    </row>
    <row r="524" customFormat="false" ht="12.8" hidden="false" customHeight="false" outlineLevel="0" collapsed="false">
      <c r="A524" s="85"/>
      <c r="B524" s="85"/>
      <c r="C524" s="85"/>
      <c r="D524" s="85"/>
      <c r="E524" s="85"/>
      <c r="F524" s="144"/>
    </row>
    <row r="525" customFormat="false" ht="12.8" hidden="false" customHeight="false" outlineLevel="0" collapsed="false">
      <c r="A525" s="85"/>
      <c r="B525" s="85"/>
      <c r="C525" s="85"/>
      <c r="D525" s="85"/>
      <c r="E525" s="85"/>
      <c r="F525" s="144"/>
    </row>
    <row r="526" customFormat="false" ht="12.8" hidden="false" customHeight="false" outlineLevel="0" collapsed="false">
      <c r="A526" s="85"/>
      <c r="B526" s="85"/>
      <c r="C526" s="85"/>
      <c r="D526" s="85"/>
      <c r="E526" s="85"/>
      <c r="F526" s="144"/>
    </row>
    <row r="527" customFormat="false" ht="12.8" hidden="false" customHeight="false" outlineLevel="0" collapsed="false">
      <c r="A527" s="85"/>
      <c r="B527" s="85"/>
      <c r="C527" s="85"/>
      <c r="D527" s="85"/>
      <c r="E527" s="85"/>
      <c r="F527" s="144"/>
    </row>
    <row r="528" customFormat="false" ht="12.8" hidden="false" customHeight="false" outlineLevel="0" collapsed="false">
      <c r="A528" s="85"/>
      <c r="B528" s="85"/>
      <c r="C528" s="85"/>
      <c r="D528" s="85"/>
      <c r="E528" s="85"/>
      <c r="F528" s="144"/>
    </row>
    <row r="529" customFormat="false" ht="12.8" hidden="false" customHeight="false" outlineLevel="0" collapsed="false">
      <c r="A529" s="85"/>
      <c r="B529" s="85"/>
      <c r="C529" s="85"/>
      <c r="D529" s="85"/>
      <c r="E529" s="85"/>
      <c r="F529" s="144"/>
    </row>
    <row r="530" customFormat="false" ht="12.8" hidden="false" customHeight="false" outlineLevel="0" collapsed="false">
      <c r="A530" s="85"/>
      <c r="B530" s="85"/>
      <c r="C530" s="85"/>
      <c r="D530" s="85"/>
      <c r="E530" s="85"/>
      <c r="F530" s="144"/>
    </row>
    <row r="531" customFormat="false" ht="12.8" hidden="false" customHeight="false" outlineLevel="0" collapsed="false">
      <c r="A531" s="85"/>
      <c r="B531" s="85"/>
      <c r="C531" s="85"/>
      <c r="D531" s="85"/>
      <c r="E531" s="85"/>
      <c r="F531" s="144"/>
    </row>
    <row r="532" customFormat="false" ht="12.8" hidden="false" customHeight="false" outlineLevel="0" collapsed="false">
      <c r="A532" s="85"/>
      <c r="B532" s="85"/>
      <c r="C532" s="85"/>
      <c r="D532" s="85"/>
      <c r="E532" s="85"/>
      <c r="F532" s="144"/>
    </row>
    <row r="533" customFormat="false" ht="12.8" hidden="false" customHeight="false" outlineLevel="0" collapsed="false">
      <c r="A533" s="85"/>
      <c r="B533" s="85"/>
      <c r="C533" s="85"/>
      <c r="D533" s="85"/>
      <c r="E533" s="85"/>
      <c r="F533" s="144"/>
    </row>
    <row r="534" customFormat="false" ht="12.8" hidden="false" customHeight="false" outlineLevel="0" collapsed="false">
      <c r="A534" s="85"/>
      <c r="B534" s="85"/>
      <c r="C534" s="85"/>
      <c r="D534" s="85"/>
      <c r="E534" s="85"/>
      <c r="F534" s="144"/>
    </row>
    <row r="535" customFormat="false" ht="12.8" hidden="false" customHeight="false" outlineLevel="0" collapsed="false">
      <c r="A535" s="85"/>
      <c r="B535" s="85"/>
      <c r="C535" s="85"/>
      <c r="D535" s="85"/>
      <c r="E535" s="85"/>
      <c r="F535" s="144"/>
    </row>
    <row r="536" customFormat="false" ht="12.8" hidden="false" customHeight="false" outlineLevel="0" collapsed="false">
      <c r="A536" s="85"/>
      <c r="B536" s="85"/>
      <c r="C536" s="85"/>
      <c r="D536" s="85"/>
      <c r="E536" s="85"/>
      <c r="F536" s="144"/>
    </row>
    <row r="537" customFormat="false" ht="12.8" hidden="false" customHeight="false" outlineLevel="0" collapsed="false">
      <c r="A537" s="85"/>
      <c r="B537" s="85"/>
      <c r="C537" s="85"/>
      <c r="D537" s="85"/>
      <c r="E537" s="85"/>
      <c r="F537" s="144"/>
    </row>
    <row r="538" customFormat="false" ht="12.8" hidden="false" customHeight="false" outlineLevel="0" collapsed="false">
      <c r="A538" s="85"/>
      <c r="B538" s="85"/>
      <c r="C538" s="85"/>
      <c r="D538" s="85"/>
      <c r="E538" s="85"/>
      <c r="F538" s="144"/>
    </row>
    <row r="539" customFormat="false" ht="12.8" hidden="false" customHeight="false" outlineLevel="0" collapsed="false">
      <c r="A539" s="85"/>
      <c r="B539" s="85"/>
      <c r="C539" s="85"/>
      <c r="D539" s="85"/>
      <c r="E539" s="85"/>
      <c r="F539" s="144"/>
    </row>
    <row r="540" customFormat="false" ht="12.8" hidden="false" customHeight="false" outlineLevel="0" collapsed="false">
      <c r="A540" s="85"/>
      <c r="B540" s="85"/>
      <c r="C540" s="85"/>
      <c r="D540" s="85"/>
      <c r="E540" s="85"/>
      <c r="F540" s="144"/>
    </row>
    <row r="541" customFormat="false" ht="12.8" hidden="false" customHeight="false" outlineLevel="0" collapsed="false">
      <c r="A541" s="85"/>
      <c r="B541" s="85"/>
      <c r="C541" s="85"/>
      <c r="D541" s="85"/>
      <c r="E541" s="85"/>
      <c r="F541" s="144"/>
    </row>
    <row r="542" customFormat="false" ht="12.8" hidden="false" customHeight="false" outlineLevel="0" collapsed="false">
      <c r="A542" s="85"/>
      <c r="B542" s="85"/>
      <c r="C542" s="85"/>
      <c r="D542" s="85"/>
      <c r="E542" s="85"/>
      <c r="F542" s="144"/>
    </row>
    <row r="543" customFormat="false" ht="12.8" hidden="false" customHeight="false" outlineLevel="0" collapsed="false">
      <c r="A543" s="85"/>
      <c r="B543" s="85"/>
      <c r="C543" s="85"/>
      <c r="D543" s="85"/>
      <c r="E543" s="85"/>
      <c r="F543" s="144"/>
    </row>
    <row r="544" customFormat="false" ht="12.8" hidden="false" customHeight="false" outlineLevel="0" collapsed="false">
      <c r="A544" s="85"/>
      <c r="B544" s="85"/>
      <c r="C544" s="85"/>
      <c r="D544" s="85"/>
      <c r="E544" s="85"/>
    </row>
    <row r="545" customFormat="false" ht="12.8" hidden="false" customHeight="false" outlineLevel="0" collapsed="false">
      <c r="A545" s="85"/>
      <c r="B545" s="85"/>
      <c r="C545" s="85"/>
      <c r="D545" s="85"/>
      <c r="E545" s="85"/>
      <c r="F545" s="144"/>
    </row>
    <row r="546" customFormat="false" ht="12.8" hidden="false" customHeight="false" outlineLevel="0" collapsed="false">
      <c r="A546" s="85"/>
      <c r="B546" s="85"/>
      <c r="C546" s="85"/>
      <c r="D546" s="85"/>
      <c r="E546" s="85"/>
      <c r="F546" s="144"/>
    </row>
    <row r="547" customFormat="false" ht="12.8" hidden="false" customHeight="false" outlineLevel="0" collapsed="false">
      <c r="A547" s="85"/>
      <c r="B547" s="85"/>
      <c r="C547" s="85"/>
      <c r="D547" s="85"/>
      <c r="E547" s="85"/>
      <c r="F547" s="144"/>
    </row>
    <row r="548" customFormat="false" ht="12.8" hidden="false" customHeight="false" outlineLevel="0" collapsed="false">
      <c r="A548" s="85"/>
      <c r="B548" s="85"/>
      <c r="C548" s="85"/>
      <c r="D548" s="85"/>
      <c r="E548" s="85"/>
      <c r="F548" s="144"/>
    </row>
    <row r="549" customFormat="false" ht="12.8" hidden="false" customHeight="false" outlineLevel="0" collapsed="false">
      <c r="A549" s="85"/>
      <c r="B549" s="85"/>
      <c r="C549" s="85"/>
      <c r="D549" s="85"/>
      <c r="E549" s="85"/>
      <c r="F549" s="144"/>
    </row>
    <row r="550" customFormat="false" ht="12.8" hidden="false" customHeight="false" outlineLevel="0" collapsed="false">
      <c r="A550" s="85"/>
      <c r="B550" s="85"/>
      <c r="C550" s="85"/>
      <c r="D550" s="85"/>
      <c r="E550" s="85"/>
      <c r="F550" s="144"/>
    </row>
    <row r="551" customFormat="false" ht="12.8" hidden="false" customHeight="false" outlineLevel="0" collapsed="false">
      <c r="A551" s="85"/>
      <c r="B551" s="85"/>
      <c r="C551" s="85"/>
      <c r="D551" s="85"/>
      <c r="E551" s="85"/>
      <c r="F551" s="144"/>
    </row>
    <row r="552" customFormat="false" ht="12.8" hidden="false" customHeight="false" outlineLevel="0" collapsed="false">
      <c r="A552" s="85"/>
      <c r="B552" s="85"/>
      <c r="C552" s="85"/>
      <c r="D552" s="85"/>
      <c r="E552" s="85"/>
    </row>
    <row r="553" customFormat="false" ht="12.8" hidden="false" customHeight="false" outlineLevel="0" collapsed="false">
      <c r="A553" s="85"/>
      <c r="B553" s="85"/>
      <c r="C553" s="85"/>
      <c r="D553" s="85"/>
      <c r="E553" s="85"/>
      <c r="F553" s="144"/>
    </row>
    <row r="554" customFormat="false" ht="12.8" hidden="false" customHeight="false" outlineLevel="0" collapsed="false">
      <c r="A554" s="85"/>
      <c r="B554" s="85"/>
      <c r="C554" s="85"/>
      <c r="D554" s="85"/>
      <c r="E554" s="85"/>
      <c r="F554" s="144"/>
    </row>
    <row r="555" customFormat="false" ht="12.8" hidden="false" customHeight="false" outlineLevel="0" collapsed="false">
      <c r="A555" s="85"/>
      <c r="B555" s="85"/>
      <c r="C555" s="85"/>
      <c r="D555" s="85"/>
      <c r="E555" s="85"/>
      <c r="F555" s="144"/>
    </row>
    <row r="556" customFormat="false" ht="12.8" hidden="false" customHeight="false" outlineLevel="0" collapsed="false">
      <c r="A556" s="85"/>
      <c r="B556" s="85"/>
      <c r="C556" s="85"/>
      <c r="D556" s="85"/>
      <c r="E556" s="85"/>
      <c r="F556" s="144"/>
    </row>
    <row r="557" customFormat="false" ht="12.8" hidden="false" customHeight="false" outlineLevel="0" collapsed="false">
      <c r="A557" s="85"/>
      <c r="B557" s="85"/>
      <c r="C557" s="85"/>
      <c r="D557" s="85"/>
      <c r="E557" s="85"/>
    </row>
    <row r="558" customFormat="false" ht="12.8" hidden="false" customHeight="false" outlineLevel="0" collapsed="false">
      <c r="A558" s="85"/>
      <c r="B558" s="85"/>
      <c r="C558" s="85"/>
      <c r="D558" s="85"/>
      <c r="E558" s="85"/>
      <c r="F558" s="144"/>
    </row>
    <row r="559" customFormat="false" ht="12.8" hidden="false" customHeight="false" outlineLevel="0" collapsed="false">
      <c r="A559" s="85"/>
      <c r="B559" s="85"/>
      <c r="C559" s="85"/>
      <c r="D559" s="85"/>
      <c r="E559" s="85"/>
      <c r="F559" s="144"/>
    </row>
    <row r="560" customFormat="false" ht="12.8" hidden="false" customHeight="false" outlineLevel="0" collapsed="false">
      <c r="A560" s="85"/>
      <c r="B560" s="85"/>
      <c r="C560" s="85"/>
      <c r="D560" s="85"/>
      <c r="E560" s="85"/>
      <c r="F560" s="144"/>
    </row>
    <row r="561" customFormat="false" ht="12.8" hidden="false" customHeight="false" outlineLevel="0" collapsed="false">
      <c r="A561" s="85"/>
      <c r="B561" s="85"/>
      <c r="C561" s="85"/>
      <c r="D561" s="85"/>
      <c r="E561" s="85"/>
      <c r="F561" s="144"/>
    </row>
    <row r="562" customFormat="false" ht="12.8" hidden="false" customHeight="false" outlineLevel="0" collapsed="false">
      <c r="A562" s="85"/>
      <c r="B562" s="85"/>
      <c r="C562" s="85"/>
      <c r="D562" s="85"/>
      <c r="E562" s="85"/>
    </row>
    <row r="563" customFormat="false" ht="12.8" hidden="false" customHeight="false" outlineLevel="0" collapsed="false">
      <c r="A563" s="85"/>
      <c r="B563" s="85"/>
      <c r="C563" s="85"/>
      <c r="D563" s="85"/>
      <c r="E563" s="85"/>
      <c r="F563" s="144"/>
    </row>
    <row r="564" customFormat="false" ht="12.8" hidden="false" customHeight="false" outlineLevel="0" collapsed="false">
      <c r="A564" s="85"/>
      <c r="B564" s="85"/>
      <c r="C564" s="85"/>
      <c r="D564" s="85"/>
      <c r="E564" s="85"/>
      <c r="F564" s="144"/>
    </row>
    <row r="565" customFormat="false" ht="12.8" hidden="false" customHeight="false" outlineLevel="0" collapsed="false">
      <c r="A565" s="85"/>
      <c r="B565" s="85"/>
      <c r="C565" s="85"/>
      <c r="D565" s="85"/>
      <c r="E565" s="85"/>
      <c r="F565" s="144"/>
    </row>
    <row r="566" customFormat="false" ht="12.8" hidden="false" customHeight="false" outlineLevel="0" collapsed="false">
      <c r="A566" s="85"/>
      <c r="B566" s="85"/>
      <c r="C566" s="85"/>
      <c r="D566" s="85"/>
      <c r="E566" s="85"/>
      <c r="F566" s="144"/>
    </row>
    <row r="567" customFormat="false" ht="12.8" hidden="false" customHeight="false" outlineLevel="0" collapsed="false">
      <c r="A567" s="85"/>
      <c r="B567" s="85"/>
      <c r="C567" s="85"/>
      <c r="D567" s="85"/>
      <c r="E567" s="85"/>
    </row>
    <row r="568" customFormat="false" ht="12.8" hidden="false" customHeight="false" outlineLevel="0" collapsed="false">
      <c r="A568" s="85"/>
      <c r="B568" s="85"/>
      <c r="C568" s="85"/>
      <c r="D568" s="85"/>
      <c r="E568" s="85"/>
      <c r="F568" s="144"/>
    </row>
    <row r="569" customFormat="false" ht="12.8" hidden="false" customHeight="false" outlineLevel="0" collapsed="false">
      <c r="A569" s="85"/>
      <c r="B569" s="85"/>
      <c r="C569" s="85"/>
      <c r="D569" s="85"/>
      <c r="E569" s="85"/>
      <c r="F569" s="144"/>
    </row>
    <row r="570" customFormat="false" ht="12.8" hidden="false" customHeight="false" outlineLevel="0" collapsed="false">
      <c r="A570" s="85"/>
      <c r="B570" s="85"/>
      <c r="C570" s="85"/>
      <c r="D570" s="85"/>
      <c r="E570" s="85"/>
      <c r="F570" s="144"/>
    </row>
    <row r="571" customFormat="false" ht="12.8" hidden="false" customHeight="false" outlineLevel="0" collapsed="false">
      <c r="A571" s="85"/>
      <c r="B571" s="85"/>
      <c r="C571" s="85"/>
      <c r="D571" s="85"/>
      <c r="E571" s="85"/>
      <c r="F571" s="144"/>
    </row>
    <row r="572" customFormat="false" ht="12.8" hidden="false" customHeight="false" outlineLevel="0" collapsed="false">
      <c r="A572" s="85"/>
      <c r="B572" s="85"/>
      <c r="C572" s="85"/>
      <c r="D572" s="85"/>
      <c r="E572" s="85"/>
      <c r="F572" s="144"/>
    </row>
    <row r="573" customFormat="false" ht="12.8" hidden="false" customHeight="false" outlineLevel="0" collapsed="false">
      <c r="A573" s="85"/>
      <c r="B573" s="85"/>
      <c r="C573" s="85"/>
      <c r="D573" s="85"/>
      <c r="E573" s="85"/>
    </row>
    <row r="574" customFormat="false" ht="12.8" hidden="false" customHeight="false" outlineLevel="0" collapsed="false">
      <c r="A574" s="85"/>
      <c r="B574" s="85"/>
      <c r="E574" s="85"/>
    </row>
    <row r="575" customFormat="false" ht="12.8" hidden="false" customHeight="false" outlineLevel="0" collapsed="false">
      <c r="A575" s="85"/>
      <c r="B575" s="85"/>
      <c r="C575" s="85"/>
      <c r="D575" s="85"/>
      <c r="E575" s="85"/>
      <c r="F575" s="144"/>
    </row>
    <row r="576" customFormat="false" ht="12.8" hidden="false" customHeight="false" outlineLevel="0" collapsed="false">
      <c r="A576" s="85"/>
      <c r="B576" s="85"/>
      <c r="C576" s="85"/>
      <c r="D576" s="85"/>
      <c r="E576" s="85"/>
      <c r="F576" s="144"/>
    </row>
    <row r="577" customFormat="false" ht="12.8" hidden="false" customHeight="false" outlineLevel="0" collapsed="false">
      <c r="A577" s="85"/>
      <c r="B577" s="85"/>
      <c r="C577" s="85"/>
      <c r="D577" s="85"/>
      <c r="E577" s="85"/>
      <c r="F577" s="144"/>
    </row>
    <row r="578" customFormat="false" ht="12.8" hidden="false" customHeight="false" outlineLevel="0" collapsed="false">
      <c r="A578" s="85"/>
      <c r="B578" s="85"/>
      <c r="E578" s="85"/>
    </row>
    <row r="579" customFormat="false" ht="12.8" hidden="false" customHeight="false" outlineLevel="0" collapsed="false">
      <c r="A579" s="85"/>
      <c r="B579" s="85"/>
      <c r="C579" s="85"/>
      <c r="D579" s="85"/>
      <c r="E579" s="85"/>
      <c r="F579" s="144"/>
    </row>
    <row r="580" customFormat="false" ht="12.8" hidden="false" customHeight="false" outlineLevel="0" collapsed="false">
      <c r="A580" s="85"/>
      <c r="B580" s="85"/>
      <c r="E580" s="85"/>
    </row>
    <row r="581" customFormat="false" ht="12.8" hidden="false" customHeight="false" outlineLevel="0" collapsed="false">
      <c r="A581" s="85"/>
      <c r="B581" s="85"/>
      <c r="C581" s="85"/>
      <c r="D581" s="85"/>
      <c r="E581" s="85"/>
      <c r="F581" s="144"/>
    </row>
    <row r="582" customFormat="false" ht="12.8" hidden="false" customHeight="false" outlineLevel="0" collapsed="false">
      <c r="A582" s="85"/>
      <c r="B582" s="85"/>
      <c r="C582" s="85"/>
      <c r="D582" s="85"/>
      <c r="E582" s="85"/>
      <c r="F582" s="144"/>
    </row>
    <row r="583" customFormat="false" ht="12.8" hidden="false" customHeight="false" outlineLevel="0" collapsed="false">
      <c r="A583" s="85"/>
      <c r="B583" s="85"/>
      <c r="C583" s="85"/>
      <c r="D583" s="85"/>
      <c r="E583" s="85"/>
      <c r="F583" s="144"/>
    </row>
    <row r="584" customFormat="false" ht="12.8" hidden="false" customHeight="false" outlineLevel="0" collapsed="false">
      <c r="A584" s="85"/>
      <c r="B584" s="85"/>
      <c r="C584" s="85"/>
      <c r="D584" s="85"/>
      <c r="E584" s="85"/>
      <c r="F584" s="144"/>
    </row>
    <row r="585" customFormat="false" ht="12.8" hidden="false" customHeight="false" outlineLevel="0" collapsed="false">
      <c r="A585" s="85"/>
      <c r="B585" s="85"/>
      <c r="C585" s="85"/>
      <c r="D585" s="85"/>
      <c r="E585" s="85"/>
      <c r="F585" s="144"/>
    </row>
    <row r="586" customFormat="false" ht="12.8" hidden="false" customHeight="false" outlineLevel="0" collapsed="false">
      <c r="A586" s="85"/>
      <c r="B586" s="85"/>
      <c r="C586" s="85"/>
      <c r="D586" s="85"/>
      <c r="E586" s="85"/>
      <c r="F586" s="144"/>
    </row>
    <row r="587" customFormat="false" ht="12.8" hidden="false" customHeight="false" outlineLevel="0" collapsed="false">
      <c r="A587" s="85"/>
      <c r="B587" s="85"/>
      <c r="C587" s="85"/>
      <c r="D587" s="85"/>
      <c r="E587" s="85"/>
      <c r="F587" s="144"/>
    </row>
    <row r="588" customFormat="false" ht="12.8" hidden="false" customHeight="false" outlineLevel="0" collapsed="false">
      <c r="A588" s="85"/>
      <c r="B588" s="85"/>
      <c r="C588" s="85"/>
      <c r="D588" s="85"/>
      <c r="E588" s="85"/>
      <c r="F588" s="144"/>
    </row>
    <row r="589" customFormat="false" ht="12.8" hidden="false" customHeight="false" outlineLevel="0" collapsed="false">
      <c r="A589" s="85"/>
      <c r="B589" s="85"/>
      <c r="C589" s="85"/>
      <c r="D589" s="85"/>
      <c r="E589" s="85"/>
      <c r="F589" s="144"/>
    </row>
    <row r="590" customFormat="false" ht="12.8" hidden="false" customHeight="false" outlineLevel="0" collapsed="false">
      <c r="A590" s="85"/>
      <c r="B590" s="85"/>
      <c r="C590" s="85"/>
      <c r="D590" s="85"/>
      <c r="E590" s="85"/>
      <c r="F590" s="144"/>
    </row>
    <row r="591" customFormat="false" ht="12.8" hidden="false" customHeight="false" outlineLevel="0" collapsed="false">
      <c r="A591" s="85"/>
      <c r="B591" s="85"/>
      <c r="C591" s="85"/>
      <c r="D591" s="85"/>
      <c r="E591" s="85"/>
      <c r="F591" s="144"/>
    </row>
    <row r="592" customFormat="false" ht="12.8" hidden="false" customHeight="false" outlineLevel="0" collapsed="false">
      <c r="A592" s="85"/>
      <c r="B592" s="85"/>
      <c r="C592" s="85"/>
      <c r="D592" s="85"/>
      <c r="E592" s="85"/>
      <c r="F592" s="144"/>
    </row>
    <row r="593" customFormat="false" ht="12.8" hidden="false" customHeight="false" outlineLevel="0" collapsed="false">
      <c r="A593" s="85"/>
      <c r="B593" s="85"/>
      <c r="C593" s="85"/>
      <c r="D593" s="85"/>
      <c r="E593" s="85"/>
      <c r="F593" s="144"/>
    </row>
    <row r="594" customFormat="false" ht="12.8" hidden="false" customHeight="false" outlineLevel="0" collapsed="false">
      <c r="A594" s="85"/>
      <c r="B594" s="85"/>
      <c r="C594" s="85"/>
      <c r="D594" s="85"/>
      <c r="E594" s="85"/>
      <c r="F594" s="144"/>
    </row>
    <row r="595" customFormat="false" ht="12.8" hidden="false" customHeight="false" outlineLevel="0" collapsed="false">
      <c r="A595" s="85"/>
      <c r="B595" s="85"/>
      <c r="C595" s="85"/>
      <c r="D595" s="85"/>
      <c r="E595" s="85"/>
      <c r="F595" s="144"/>
    </row>
    <row r="596" customFormat="false" ht="12.8" hidden="false" customHeight="false" outlineLevel="0" collapsed="false">
      <c r="A596" s="85"/>
      <c r="B596" s="85"/>
      <c r="C596" s="85"/>
      <c r="D596" s="85"/>
      <c r="E596" s="85"/>
      <c r="F596" s="144"/>
    </row>
    <row r="597" customFormat="false" ht="12.8" hidden="false" customHeight="false" outlineLevel="0" collapsed="false">
      <c r="A597" s="85"/>
      <c r="B597" s="85"/>
      <c r="C597" s="85"/>
      <c r="D597" s="85"/>
      <c r="E597" s="85"/>
      <c r="F597" s="144"/>
    </row>
    <row r="598" customFormat="false" ht="12.8" hidden="false" customHeight="false" outlineLevel="0" collapsed="false">
      <c r="A598" s="85"/>
      <c r="B598" s="85"/>
      <c r="C598" s="85"/>
      <c r="D598" s="85"/>
      <c r="E598" s="85"/>
      <c r="F598" s="144"/>
    </row>
    <row r="599" customFormat="false" ht="12.8" hidden="false" customHeight="false" outlineLevel="0" collapsed="false">
      <c r="A599" s="85"/>
      <c r="B599" s="85"/>
      <c r="C599" s="85"/>
      <c r="D599" s="85"/>
      <c r="E599" s="85"/>
      <c r="F599" s="144"/>
    </row>
    <row r="600" customFormat="false" ht="12.8" hidden="false" customHeight="false" outlineLevel="0" collapsed="false">
      <c r="A600" s="85"/>
      <c r="B600" s="85"/>
      <c r="C600" s="85"/>
      <c r="D600" s="85"/>
      <c r="E600" s="85"/>
      <c r="F600" s="144"/>
    </row>
    <row r="601" customFormat="false" ht="12.8" hidden="false" customHeight="false" outlineLevel="0" collapsed="false">
      <c r="A601" s="85"/>
      <c r="B601" s="85"/>
      <c r="C601" s="85"/>
      <c r="D601" s="85"/>
      <c r="E601" s="85"/>
      <c r="F601" s="144"/>
    </row>
    <row r="602" customFormat="false" ht="12.8" hidden="false" customHeight="false" outlineLevel="0" collapsed="false">
      <c r="A602" s="85"/>
      <c r="B602" s="85"/>
      <c r="C602" s="85"/>
      <c r="D602" s="85"/>
      <c r="E602" s="85"/>
      <c r="F602" s="144"/>
    </row>
    <row r="603" customFormat="false" ht="12.8" hidden="false" customHeight="false" outlineLevel="0" collapsed="false">
      <c r="A603" s="85"/>
      <c r="B603" s="85"/>
      <c r="C603" s="85"/>
      <c r="D603" s="85"/>
      <c r="E603" s="85"/>
      <c r="F603" s="144"/>
    </row>
    <row r="604" customFormat="false" ht="12.8" hidden="false" customHeight="false" outlineLevel="0" collapsed="false">
      <c r="A604" s="85"/>
      <c r="B604" s="85"/>
      <c r="C604" s="85"/>
      <c r="D604" s="85"/>
      <c r="E604" s="85"/>
      <c r="F604" s="144"/>
    </row>
    <row r="605" customFormat="false" ht="12.8" hidden="false" customHeight="false" outlineLevel="0" collapsed="false">
      <c r="A605" s="85"/>
      <c r="B605" s="85"/>
      <c r="C605" s="85"/>
      <c r="D605" s="85"/>
      <c r="E605" s="85"/>
      <c r="F605" s="144"/>
    </row>
    <row r="606" customFormat="false" ht="12.8" hidden="false" customHeight="false" outlineLevel="0" collapsed="false">
      <c r="A606" s="85"/>
      <c r="B606" s="85"/>
      <c r="C606" s="85"/>
      <c r="D606" s="85"/>
      <c r="E606" s="85"/>
      <c r="F606" s="144"/>
    </row>
    <row r="607" customFormat="false" ht="12.8" hidden="false" customHeight="false" outlineLevel="0" collapsed="false">
      <c r="A607" s="85"/>
      <c r="B607" s="85"/>
      <c r="C607" s="85"/>
      <c r="D607" s="85"/>
      <c r="E607" s="85"/>
      <c r="F607" s="144"/>
    </row>
    <row r="608" customFormat="false" ht="12.8" hidden="false" customHeight="false" outlineLevel="0" collapsed="false">
      <c r="A608" s="85"/>
      <c r="B608" s="85"/>
      <c r="C608" s="85"/>
      <c r="D608" s="85"/>
      <c r="E608" s="85"/>
      <c r="F608" s="144"/>
    </row>
    <row r="609" customFormat="false" ht="12.8" hidden="false" customHeight="false" outlineLevel="0" collapsed="false">
      <c r="A609" s="85"/>
      <c r="B609" s="85"/>
      <c r="C609" s="85"/>
      <c r="D609" s="85"/>
      <c r="E609" s="85"/>
      <c r="F609" s="144"/>
    </row>
    <row r="610" customFormat="false" ht="12.8" hidden="false" customHeight="false" outlineLevel="0" collapsed="false">
      <c r="A610" s="85"/>
      <c r="B610" s="85"/>
      <c r="C610" s="85"/>
      <c r="D610" s="85"/>
      <c r="E610" s="85"/>
      <c r="F610" s="144"/>
    </row>
    <row r="611" customFormat="false" ht="12.8" hidden="false" customHeight="false" outlineLevel="0" collapsed="false">
      <c r="A611" s="85"/>
      <c r="B611" s="85"/>
      <c r="C611" s="85"/>
      <c r="D611" s="85"/>
      <c r="E611" s="85"/>
    </row>
    <row r="612" customFormat="false" ht="12.8" hidden="false" customHeight="false" outlineLevel="0" collapsed="false">
      <c r="A612" s="85"/>
      <c r="B612" s="85"/>
      <c r="C612" s="85"/>
      <c r="D612" s="85"/>
      <c r="E612" s="85"/>
      <c r="F612" s="144"/>
    </row>
    <row r="613" customFormat="false" ht="12.8" hidden="false" customHeight="false" outlineLevel="0" collapsed="false">
      <c r="A613" s="85"/>
      <c r="B613" s="85"/>
      <c r="C613" s="85"/>
      <c r="D613" s="85"/>
      <c r="E613" s="85"/>
      <c r="F613" s="144"/>
    </row>
    <row r="614" customFormat="false" ht="12.8" hidden="false" customHeight="false" outlineLevel="0" collapsed="false">
      <c r="A614" s="85"/>
      <c r="B614" s="85"/>
      <c r="C614" s="85"/>
      <c r="D614" s="85"/>
      <c r="E614" s="85"/>
      <c r="F614" s="144"/>
    </row>
    <row r="615" customFormat="false" ht="12.8" hidden="false" customHeight="false" outlineLevel="0" collapsed="false">
      <c r="A615" s="85"/>
      <c r="B615" s="85"/>
      <c r="C615" s="85"/>
      <c r="D615" s="85"/>
      <c r="E615" s="85"/>
      <c r="F615" s="144"/>
    </row>
    <row r="616" customFormat="false" ht="12.8" hidden="false" customHeight="false" outlineLevel="0" collapsed="false">
      <c r="A616" s="85"/>
      <c r="B616" s="85"/>
      <c r="C616" s="85"/>
      <c r="D616" s="85"/>
      <c r="E616" s="85"/>
      <c r="F616" s="144"/>
    </row>
    <row r="617" customFormat="false" ht="12.8" hidden="false" customHeight="false" outlineLevel="0" collapsed="false">
      <c r="A617" s="85"/>
      <c r="B617" s="85"/>
      <c r="C617" s="85"/>
      <c r="D617" s="85"/>
      <c r="E617" s="85"/>
      <c r="F617" s="144"/>
    </row>
    <row r="618" customFormat="false" ht="12.8" hidden="false" customHeight="false" outlineLevel="0" collapsed="false">
      <c r="A618" s="85"/>
      <c r="B618" s="85"/>
      <c r="C618" s="85"/>
      <c r="D618" s="85"/>
      <c r="E618" s="85"/>
      <c r="F618" s="144"/>
    </row>
    <row r="619" customFormat="false" ht="12.8" hidden="false" customHeight="false" outlineLevel="0" collapsed="false">
      <c r="A619" s="85"/>
      <c r="B619" s="85"/>
      <c r="C619" s="85"/>
      <c r="D619" s="85"/>
      <c r="E619" s="85"/>
      <c r="F619" s="144"/>
    </row>
    <row r="620" customFormat="false" ht="12.8" hidden="false" customHeight="false" outlineLevel="0" collapsed="false">
      <c r="A620" s="85"/>
      <c r="B620" s="85"/>
      <c r="C620" s="85"/>
      <c r="D620" s="85"/>
      <c r="E620" s="85"/>
      <c r="F620" s="144"/>
    </row>
    <row r="621" customFormat="false" ht="12.8" hidden="false" customHeight="false" outlineLevel="0" collapsed="false">
      <c r="A621" s="85"/>
      <c r="B621" s="85"/>
      <c r="C621" s="85"/>
      <c r="D621" s="85"/>
      <c r="E621" s="85"/>
      <c r="F621" s="144"/>
    </row>
    <row r="622" customFormat="false" ht="12.8" hidden="false" customHeight="false" outlineLevel="0" collapsed="false">
      <c r="A622" s="85"/>
      <c r="B622" s="85"/>
      <c r="C622" s="85"/>
      <c r="D622" s="85"/>
      <c r="E622" s="85"/>
      <c r="F622" s="144"/>
    </row>
    <row r="623" customFormat="false" ht="12.8" hidden="false" customHeight="false" outlineLevel="0" collapsed="false">
      <c r="A623" s="85"/>
      <c r="B623" s="85"/>
      <c r="C623" s="85"/>
      <c r="D623" s="85"/>
      <c r="E623" s="85"/>
      <c r="F623" s="144"/>
    </row>
    <row r="624" customFormat="false" ht="12.8" hidden="false" customHeight="false" outlineLevel="0" collapsed="false">
      <c r="A624" s="85"/>
      <c r="B624" s="85"/>
      <c r="C624" s="85"/>
      <c r="D624" s="85"/>
      <c r="E624" s="85"/>
      <c r="F624" s="144"/>
    </row>
    <row r="625" customFormat="false" ht="12.8" hidden="false" customHeight="false" outlineLevel="0" collapsed="false">
      <c r="A625" s="85"/>
      <c r="B625" s="85"/>
      <c r="C625" s="85"/>
      <c r="D625" s="85"/>
      <c r="E625" s="85"/>
      <c r="F625" s="144"/>
    </row>
    <row r="626" customFormat="false" ht="12.8" hidden="false" customHeight="false" outlineLevel="0" collapsed="false">
      <c r="A626" s="85"/>
      <c r="B626" s="85"/>
      <c r="C626" s="85"/>
      <c r="D626" s="85"/>
      <c r="E626" s="85"/>
      <c r="F626" s="144"/>
    </row>
    <row r="627" customFormat="false" ht="12.8" hidden="false" customHeight="false" outlineLevel="0" collapsed="false">
      <c r="A627" s="85"/>
      <c r="B627" s="85"/>
      <c r="C627" s="85"/>
      <c r="D627" s="85"/>
      <c r="E627" s="85"/>
      <c r="F627" s="144"/>
    </row>
    <row r="628" customFormat="false" ht="12.8" hidden="false" customHeight="false" outlineLevel="0" collapsed="false">
      <c r="A628" s="85"/>
      <c r="B628" s="85"/>
      <c r="E628" s="85"/>
    </row>
    <row r="629" customFormat="false" ht="12.8" hidden="false" customHeight="false" outlineLevel="0" collapsed="false">
      <c r="A629" s="85"/>
      <c r="B629" s="85"/>
      <c r="C629" s="85"/>
      <c r="D629" s="85"/>
      <c r="E629" s="85"/>
      <c r="F629" s="144"/>
    </row>
    <row r="630" customFormat="false" ht="12.8" hidden="false" customHeight="false" outlineLevel="0" collapsed="false">
      <c r="A630" s="85"/>
      <c r="B630" s="85"/>
      <c r="C630" s="85"/>
      <c r="D630" s="85"/>
      <c r="E630" s="85"/>
      <c r="F630" s="144"/>
    </row>
    <row r="631" customFormat="false" ht="12.8" hidden="false" customHeight="false" outlineLevel="0" collapsed="false">
      <c r="A631" s="85"/>
      <c r="B631" s="85"/>
      <c r="C631" s="85"/>
      <c r="D631" s="85"/>
      <c r="E631" s="85"/>
      <c r="F631" s="144"/>
    </row>
    <row r="632" customFormat="false" ht="12.8" hidden="false" customHeight="false" outlineLevel="0" collapsed="false">
      <c r="A632" s="85"/>
      <c r="B632" s="85"/>
      <c r="C632" s="85"/>
      <c r="D632" s="85"/>
      <c r="E632" s="85"/>
      <c r="F632" s="144"/>
    </row>
    <row r="633" customFormat="false" ht="12.8" hidden="false" customHeight="false" outlineLevel="0" collapsed="false">
      <c r="A633" s="85"/>
      <c r="B633" s="85"/>
      <c r="C633" s="85"/>
      <c r="D633" s="85"/>
      <c r="E633" s="85"/>
      <c r="F633" s="144"/>
    </row>
    <row r="634" customFormat="false" ht="12.8" hidden="false" customHeight="false" outlineLevel="0" collapsed="false">
      <c r="A634" s="85"/>
      <c r="B634" s="85"/>
      <c r="C634" s="85"/>
      <c r="D634" s="85"/>
      <c r="E634" s="85"/>
      <c r="F634" s="144"/>
    </row>
    <row r="635" customFormat="false" ht="12.8" hidden="false" customHeight="false" outlineLevel="0" collapsed="false">
      <c r="A635" s="85"/>
      <c r="B635" s="85"/>
      <c r="C635" s="85"/>
      <c r="D635" s="85"/>
      <c r="E635" s="85"/>
      <c r="F635" s="144"/>
    </row>
    <row r="636" customFormat="false" ht="12.8" hidden="false" customHeight="false" outlineLevel="0" collapsed="false">
      <c r="A636" s="85"/>
      <c r="B636" s="85"/>
      <c r="C636" s="85"/>
      <c r="D636" s="85"/>
      <c r="E636" s="85"/>
      <c r="F636" s="144"/>
    </row>
    <row r="637" customFormat="false" ht="12.8" hidden="false" customHeight="false" outlineLevel="0" collapsed="false">
      <c r="A637" s="85"/>
      <c r="B637" s="85"/>
      <c r="C637" s="85"/>
      <c r="D637" s="85"/>
      <c r="E637" s="85"/>
      <c r="F637" s="144"/>
    </row>
    <row r="638" customFormat="false" ht="12.8" hidden="false" customHeight="false" outlineLevel="0" collapsed="false">
      <c r="A638" s="85"/>
      <c r="B638" s="85"/>
      <c r="C638" s="85"/>
      <c r="D638" s="85"/>
      <c r="E638" s="85"/>
      <c r="F638" s="144"/>
    </row>
    <row r="639" customFormat="false" ht="12.8" hidden="false" customHeight="false" outlineLevel="0" collapsed="false">
      <c r="A639" s="85"/>
      <c r="B639" s="85"/>
      <c r="C639" s="85"/>
      <c r="D639" s="85"/>
      <c r="E639" s="85"/>
      <c r="F639" s="144"/>
    </row>
    <row r="640" customFormat="false" ht="12.8" hidden="false" customHeight="false" outlineLevel="0" collapsed="false">
      <c r="A640" s="85"/>
      <c r="B640" s="85"/>
      <c r="C640" s="85"/>
      <c r="D640" s="85"/>
      <c r="E640" s="85"/>
      <c r="F640" s="144"/>
    </row>
    <row r="641" customFormat="false" ht="12.8" hidden="false" customHeight="false" outlineLevel="0" collapsed="false">
      <c r="A641" s="85"/>
      <c r="B641" s="85"/>
      <c r="C641" s="85"/>
      <c r="D641" s="85"/>
      <c r="E641" s="85"/>
      <c r="F641" s="144"/>
    </row>
    <row r="642" customFormat="false" ht="12.8" hidden="false" customHeight="false" outlineLevel="0" collapsed="false">
      <c r="A642" s="85"/>
      <c r="B642" s="85"/>
      <c r="C642" s="85"/>
      <c r="D642" s="85"/>
      <c r="E642" s="85"/>
      <c r="F642" s="144"/>
    </row>
    <row r="643" customFormat="false" ht="12.8" hidden="false" customHeight="false" outlineLevel="0" collapsed="false">
      <c r="A643" s="85"/>
      <c r="B643" s="85"/>
      <c r="C643" s="85"/>
      <c r="D643" s="85"/>
      <c r="E643" s="85"/>
      <c r="F643" s="144"/>
    </row>
    <row r="644" customFormat="false" ht="12.8" hidden="false" customHeight="false" outlineLevel="0" collapsed="false">
      <c r="A644" s="85"/>
      <c r="B644" s="85"/>
      <c r="C644" s="85"/>
      <c r="D644" s="85"/>
      <c r="E644" s="85"/>
      <c r="F644" s="144"/>
    </row>
    <row r="645" customFormat="false" ht="12.8" hidden="false" customHeight="false" outlineLevel="0" collapsed="false">
      <c r="A645" s="85"/>
      <c r="B645" s="85"/>
      <c r="C645" s="85"/>
      <c r="D645" s="85"/>
      <c r="E645" s="85"/>
      <c r="F645" s="144"/>
    </row>
    <row r="646" customFormat="false" ht="12.8" hidden="false" customHeight="false" outlineLevel="0" collapsed="false">
      <c r="A646" s="85"/>
      <c r="B646" s="85"/>
      <c r="C646" s="85"/>
      <c r="D646" s="85"/>
      <c r="E646" s="85"/>
      <c r="F646" s="144"/>
    </row>
    <row r="647" customFormat="false" ht="12.8" hidden="false" customHeight="false" outlineLevel="0" collapsed="false">
      <c r="A647" s="85"/>
      <c r="B647" s="85"/>
      <c r="C647" s="85"/>
      <c r="D647" s="85"/>
      <c r="E647" s="85"/>
      <c r="F647" s="144"/>
    </row>
    <row r="648" customFormat="false" ht="12.8" hidden="false" customHeight="false" outlineLevel="0" collapsed="false">
      <c r="A648" s="85"/>
      <c r="B648" s="85"/>
      <c r="C648" s="85"/>
      <c r="D648" s="85"/>
      <c r="E648" s="85"/>
      <c r="F648" s="144"/>
    </row>
    <row r="649" customFormat="false" ht="12.8" hidden="false" customHeight="false" outlineLevel="0" collapsed="false">
      <c r="A649" s="85"/>
      <c r="B649" s="85"/>
      <c r="C649" s="85"/>
      <c r="D649" s="85"/>
      <c r="E649" s="85"/>
      <c r="F649" s="144"/>
    </row>
    <row r="650" customFormat="false" ht="12.8" hidden="false" customHeight="false" outlineLevel="0" collapsed="false">
      <c r="A650" s="85"/>
      <c r="B650" s="85"/>
      <c r="C650" s="85"/>
      <c r="D650" s="85"/>
      <c r="E650" s="85"/>
      <c r="F650" s="144"/>
    </row>
    <row r="651" customFormat="false" ht="12.8" hidden="false" customHeight="false" outlineLevel="0" collapsed="false">
      <c r="A651" s="85"/>
      <c r="B651" s="85"/>
      <c r="C651" s="85"/>
      <c r="D651" s="85"/>
      <c r="E651" s="85"/>
      <c r="F651" s="144"/>
    </row>
    <row r="652" customFormat="false" ht="12.8" hidden="false" customHeight="false" outlineLevel="0" collapsed="false">
      <c r="A652" s="85"/>
      <c r="B652" s="85"/>
      <c r="C652" s="85"/>
      <c r="D652" s="85"/>
      <c r="E652" s="85"/>
      <c r="F652" s="144"/>
    </row>
    <row r="653" customFormat="false" ht="12.8" hidden="false" customHeight="false" outlineLevel="0" collapsed="false">
      <c r="A653" s="85"/>
      <c r="B653" s="85"/>
      <c r="E653" s="85"/>
    </row>
    <row r="654" customFormat="false" ht="12.8" hidden="false" customHeight="false" outlineLevel="0" collapsed="false">
      <c r="A654" s="85"/>
      <c r="B654" s="85"/>
      <c r="C654" s="85"/>
      <c r="D654" s="85"/>
      <c r="E654" s="85"/>
      <c r="F654" s="144"/>
    </row>
    <row r="655" customFormat="false" ht="12.8" hidden="false" customHeight="false" outlineLevel="0" collapsed="false">
      <c r="A655" s="85"/>
      <c r="B655" s="85"/>
      <c r="C655" s="85"/>
      <c r="D655" s="85"/>
      <c r="E655" s="85"/>
      <c r="F655" s="144"/>
    </row>
    <row r="656" customFormat="false" ht="12.8" hidden="false" customHeight="false" outlineLevel="0" collapsed="false">
      <c r="A656" s="85"/>
      <c r="B656" s="85"/>
      <c r="C656" s="85"/>
      <c r="D656" s="85"/>
      <c r="E656" s="85"/>
      <c r="F656" s="144"/>
    </row>
    <row r="657" customFormat="false" ht="12.8" hidden="false" customHeight="false" outlineLevel="0" collapsed="false">
      <c r="A657" s="85"/>
      <c r="B657" s="85"/>
      <c r="C657" s="85"/>
      <c r="D657" s="85"/>
      <c r="E657" s="85"/>
      <c r="F657" s="144"/>
    </row>
    <row r="658" customFormat="false" ht="12.8" hidden="false" customHeight="false" outlineLevel="0" collapsed="false">
      <c r="A658" s="85"/>
      <c r="B658" s="85"/>
      <c r="C658" s="85"/>
      <c r="D658" s="85"/>
      <c r="E658" s="85"/>
    </row>
    <row r="659" customFormat="false" ht="12.8" hidden="false" customHeight="false" outlineLevel="0" collapsed="false">
      <c r="A659" s="85"/>
      <c r="B659" s="85"/>
      <c r="C659" s="85"/>
      <c r="D659" s="85"/>
      <c r="E659" s="85"/>
    </row>
    <row r="660" customFormat="false" ht="12.8" hidden="false" customHeight="false" outlineLevel="0" collapsed="false">
      <c r="A660" s="85"/>
      <c r="B660" s="85"/>
      <c r="C660" s="85"/>
      <c r="D660" s="85"/>
      <c r="E660" s="85"/>
    </row>
    <row r="661" customFormat="false" ht="12.8" hidden="false" customHeight="false" outlineLevel="0" collapsed="false">
      <c r="A661" s="85"/>
      <c r="B661" s="85"/>
      <c r="C661" s="85"/>
      <c r="D661" s="85"/>
      <c r="E661" s="85"/>
      <c r="F661" s="144"/>
    </row>
    <row r="662" customFormat="false" ht="12.8" hidden="false" customHeight="false" outlineLevel="0" collapsed="false">
      <c r="A662" s="85"/>
      <c r="B662" s="85"/>
      <c r="C662" s="85"/>
      <c r="D662" s="85"/>
      <c r="E662" s="85"/>
      <c r="F662" s="144"/>
    </row>
    <row r="663" customFormat="false" ht="12.8" hidden="false" customHeight="false" outlineLevel="0" collapsed="false">
      <c r="A663" s="85"/>
      <c r="B663" s="85"/>
      <c r="C663" s="85"/>
      <c r="D663" s="85"/>
      <c r="E663" s="85"/>
      <c r="F663" s="144"/>
    </row>
    <row r="664" customFormat="false" ht="12.8" hidden="false" customHeight="false" outlineLevel="0" collapsed="false">
      <c r="A664" s="85"/>
      <c r="B664" s="85"/>
      <c r="C664" s="85"/>
      <c r="D664" s="85"/>
      <c r="E664" s="85"/>
      <c r="F664" s="144"/>
    </row>
    <row r="665" customFormat="false" ht="12.8" hidden="false" customHeight="false" outlineLevel="0" collapsed="false">
      <c r="A665" s="85"/>
      <c r="B665" s="85"/>
      <c r="C665" s="85"/>
      <c r="D665" s="85"/>
      <c r="E665" s="85"/>
      <c r="F665" s="144"/>
    </row>
    <row r="666" customFormat="false" ht="12.8" hidden="false" customHeight="false" outlineLevel="0" collapsed="false">
      <c r="A666" s="85"/>
      <c r="B666" s="85"/>
      <c r="C666" s="85"/>
      <c r="D666" s="85"/>
      <c r="E666" s="101"/>
      <c r="F666" s="144"/>
    </row>
    <row r="667" customFormat="false" ht="12.8" hidden="false" customHeight="false" outlineLevel="0" collapsed="false">
      <c r="A667" s="85"/>
      <c r="B667" s="85"/>
      <c r="C667" s="85"/>
      <c r="D667" s="85"/>
      <c r="E667" s="85"/>
      <c r="F667" s="144"/>
    </row>
    <row r="668" customFormat="false" ht="12.8" hidden="false" customHeight="false" outlineLevel="0" collapsed="false">
      <c r="A668" s="85"/>
      <c r="B668" s="85"/>
      <c r="C668" s="85"/>
      <c r="D668" s="85"/>
      <c r="E668" s="85"/>
      <c r="F668" s="144"/>
    </row>
    <row r="669" customFormat="false" ht="12.8" hidden="false" customHeight="false" outlineLevel="0" collapsed="false">
      <c r="A669" s="85"/>
      <c r="B669" s="85"/>
      <c r="C669" s="85"/>
      <c r="D669" s="85"/>
      <c r="E669" s="85"/>
      <c r="F669" s="144"/>
    </row>
    <row r="670" customFormat="false" ht="12.8" hidden="false" customHeight="false" outlineLevel="0" collapsed="false">
      <c r="A670" s="85"/>
      <c r="B670" s="85"/>
      <c r="C670" s="85"/>
      <c r="D670" s="85"/>
      <c r="E670" s="85"/>
      <c r="F670" s="144"/>
    </row>
    <row r="671" customFormat="false" ht="12.8" hidden="false" customHeight="false" outlineLevel="0" collapsed="false">
      <c r="A671" s="85"/>
      <c r="B671" s="85"/>
      <c r="C671" s="85"/>
      <c r="D671" s="85"/>
      <c r="E671" s="85"/>
      <c r="F671" s="144"/>
    </row>
    <row r="672" customFormat="false" ht="12.8" hidden="false" customHeight="false" outlineLevel="0" collapsed="false">
      <c r="A672" s="85"/>
      <c r="B672" s="85"/>
      <c r="C672" s="85"/>
      <c r="D672" s="85"/>
      <c r="E672" s="85"/>
      <c r="F672" s="144"/>
    </row>
    <row r="673" customFormat="false" ht="12.8" hidden="false" customHeight="false" outlineLevel="0" collapsed="false">
      <c r="A673" s="85"/>
      <c r="B673" s="85"/>
      <c r="C673" s="85"/>
      <c r="D673" s="85"/>
      <c r="E673" s="85"/>
      <c r="F673" s="144"/>
    </row>
    <row r="674" customFormat="false" ht="12.8" hidden="false" customHeight="false" outlineLevel="0" collapsed="false">
      <c r="A674" s="85"/>
      <c r="B674" s="85"/>
      <c r="C674" s="85"/>
      <c r="D674" s="85"/>
      <c r="E674" s="85"/>
      <c r="F674" s="144"/>
    </row>
    <row r="675" customFormat="false" ht="12.8" hidden="false" customHeight="false" outlineLevel="0" collapsed="false">
      <c r="A675" s="85"/>
      <c r="B675" s="85"/>
      <c r="C675" s="85"/>
      <c r="D675" s="85"/>
      <c r="E675" s="85"/>
      <c r="F675" s="144"/>
    </row>
    <row r="676" customFormat="false" ht="12.8" hidden="false" customHeight="false" outlineLevel="0" collapsed="false">
      <c r="A676" s="85"/>
      <c r="B676" s="85"/>
      <c r="C676" s="85"/>
      <c r="D676" s="85"/>
      <c r="E676" s="85"/>
      <c r="F676" s="144"/>
    </row>
    <row r="677" customFormat="false" ht="12.8" hidden="false" customHeight="false" outlineLevel="0" collapsed="false">
      <c r="A677" s="85"/>
      <c r="B677" s="85"/>
      <c r="C677" s="85"/>
      <c r="D677" s="85"/>
      <c r="E677" s="85"/>
      <c r="F677" s="144"/>
    </row>
    <row r="678" customFormat="false" ht="12.8" hidden="false" customHeight="false" outlineLevel="0" collapsed="false">
      <c r="A678" s="85"/>
      <c r="B678" s="85"/>
      <c r="C678" s="85"/>
      <c r="D678" s="85"/>
      <c r="E678" s="85"/>
      <c r="F678" s="144"/>
    </row>
    <row r="679" customFormat="false" ht="12.8" hidden="false" customHeight="false" outlineLevel="0" collapsed="false">
      <c r="A679" s="85"/>
      <c r="B679" s="85"/>
      <c r="C679" s="85"/>
      <c r="D679" s="85"/>
      <c r="E679" s="85"/>
      <c r="F679" s="144"/>
    </row>
    <row r="680" customFormat="false" ht="12.8" hidden="false" customHeight="false" outlineLevel="0" collapsed="false">
      <c r="A680" s="85"/>
      <c r="B680" s="85"/>
      <c r="C680" s="85"/>
      <c r="D680" s="85"/>
      <c r="E680" s="85"/>
      <c r="F680" s="144"/>
    </row>
    <row r="681" customFormat="false" ht="12.8" hidden="false" customHeight="false" outlineLevel="0" collapsed="false">
      <c r="A681" s="85"/>
      <c r="B681" s="85"/>
      <c r="E681" s="85"/>
    </row>
    <row r="682" customFormat="false" ht="12.8" hidden="false" customHeight="false" outlineLevel="0" collapsed="false">
      <c r="A682" s="85"/>
      <c r="B682" s="85"/>
      <c r="C682" s="85"/>
      <c r="D682" s="85"/>
      <c r="E682" s="85"/>
      <c r="F682" s="144"/>
    </row>
    <row r="683" customFormat="false" ht="12.8" hidden="false" customHeight="false" outlineLevel="0" collapsed="false">
      <c r="A683" s="85"/>
      <c r="B683" s="85"/>
      <c r="C683" s="85"/>
      <c r="D683" s="85"/>
      <c r="E683" s="85"/>
      <c r="F683" s="144"/>
    </row>
    <row r="684" customFormat="false" ht="12.8" hidden="false" customHeight="false" outlineLevel="0" collapsed="false">
      <c r="A684" s="85"/>
      <c r="B684" s="85"/>
      <c r="C684" s="85"/>
      <c r="D684" s="85"/>
      <c r="E684" s="85"/>
      <c r="F684" s="144"/>
    </row>
    <row r="685" customFormat="false" ht="12.8" hidden="false" customHeight="false" outlineLevel="0" collapsed="false">
      <c r="A685" s="85"/>
      <c r="B685" s="85"/>
      <c r="C685" s="85"/>
      <c r="D685" s="85"/>
      <c r="E685" s="85"/>
      <c r="F685" s="144"/>
    </row>
    <row r="686" customFormat="false" ht="12.8" hidden="false" customHeight="false" outlineLevel="0" collapsed="false">
      <c r="A686" s="85"/>
      <c r="B686" s="85"/>
      <c r="C686" s="85"/>
      <c r="D686" s="85"/>
      <c r="E686" s="85"/>
      <c r="F686" s="144"/>
    </row>
    <row r="687" customFormat="false" ht="12.8" hidden="false" customHeight="false" outlineLevel="0" collapsed="false">
      <c r="A687" s="85"/>
      <c r="B687" s="85"/>
      <c r="C687" s="85"/>
      <c r="D687" s="85"/>
      <c r="E687" s="85"/>
      <c r="F687" s="144"/>
    </row>
    <row r="688" customFormat="false" ht="12.8" hidden="false" customHeight="false" outlineLevel="0" collapsed="false">
      <c r="A688" s="85"/>
      <c r="B688" s="85"/>
      <c r="C688" s="85"/>
      <c r="D688" s="85"/>
      <c r="E688" s="85"/>
      <c r="F688" s="144"/>
    </row>
    <row r="689" customFormat="false" ht="12.8" hidden="false" customHeight="false" outlineLevel="0" collapsed="false">
      <c r="A689" s="85"/>
      <c r="B689" s="85"/>
      <c r="C689" s="85"/>
      <c r="D689" s="85"/>
      <c r="E689" s="85"/>
      <c r="F689" s="144"/>
    </row>
    <row r="690" customFormat="false" ht="12.8" hidden="false" customHeight="false" outlineLevel="0" collapsed="false">
      <c r="A690" s="85"/>
      <c r="B690" s="85"/>
      <c r="C690" s="85"/>
      <c r="D690" s="85"/>
      <c r="E690" s="85"/>
      <c r="F690" s="144"/>
    </row>
    <row r="691" customFormat="false" ht="12.8" hidden="false" customHeight="false" outlineLevel="0" collapsed="false">
      <c r="A691" s="85"/>
      <c r="B691" s="85"/>
      <c r="C691" s="85"/>
      <c r="D691" s="85"/>
      <c r="E691" s="85"/>
      <c r="F691" s="144"/>
    </row>
    <row r="692" customFormat="false" ht="12.8" hidden="false" customHeight="false" outlineLevel="0" collapsed="false">
      <c r="A692" s="85"/>
      <c r="B692" s="85"/>
      <c r="C692" s="85"/>
      <c r="D692" s="85"/>
      <c r="E692" s="85"/>
      <c r="F692" s="144"/>
    </row>
    <row r="693" customFormat="false" ht="12.8" hidden="false" customHeight="false" outlineLevel="0" collapsed="false">
      <c r="A693" s="85"/>
      <c r="B693" s="85"/>
      <c r="C693" s="85"/>
      <c r="D693" s="85"/>
      <c r="E693" s="85"/>
      <c r="F693" s="144"/>
    </row>
    <row r="694" customFormat="false" ht="12.8" hidden="false" customHeight="false" outlineLevel="0" collapsed="false">
      <c r="A694" s="85"/>
      <c r="B694" s="85"/>
      <c r="C694" s="85"/>
      <c r="D694" s="85"/>
      <c r="E694" s="85"/>
      <c r="F694" s="144"/>
    </row>
    <row r="695" customFormat="false" ht="12.8" hidden="false" customHeight="false" outlineLevel="0" collapsed="false">
      <c r="A695" s="85"/>
      <c r="B695" s="85"/>
      <c r="C695" s="85"/>
      <c r="D695" s="85"/>
      <c r="E695" s="85"/>
      <c r="F695" s="144"/>
    </row>
    <row r="696" customFormat="false" ht="12.8" hidden="false" customHeight="false" outlineLevel="0" collapsed="false">
      <c r="A696" s="85"/>
      <c r="B696" s="85"/>
      <c r="C696" s="85"/>
      <c r="D696" s="85"/>
      <c r="E696" s="85"/>
      <c r="F696" s="144"/>
    </row>
    <row r="697" customFormat="false" ht="12.8" hidden="false" customHeight="false" outlineLevel="0" collapsed="false">
      <c r="A697" s="85"/>
      <c r="B697" s="85"/>
      <c r="C697" s="85"/>
      <c r="D697" s="85"/>
      <c r="E697" s="85"/>
      <c r="F697" s="144"/>
    </row>
    <row r="698" customFormat="false" ht="12.8" hidden="false" customHeight="false" outlineLevel="0" collapsed="false">
      <c r="A698" s="85"/>
      <c r="B698" s="85"/>
      <c r="C698" s="85"/>
      <c r="D698" s="85"/>
      <c r="E698" s="85"/>
      <c r="F698" s="144"/>
    </row>
    <row r="699" customFormat="false" ht="12.8" hidden="false" customHeight="false" outlineLevel="0" collapsed="false">
      <c r="A699" s="85"/>
      <c r="B699" s="85"/>
      <c r="C699" s="85"/>
      <c r="D699" s="85"/>
      <c r="E699" s="85"/>
      <c r="F699" s="144"/>
    </row>
    <row r="700" customFormat="false" ht="12.8" hidden="false" customHeight="false" outlineLevel="0" collapsed="false">
      <c r="A700" s="85"/>
      <c r="B700" s="85"/>
      <c r="C700" s="85"/>
      <c r="D700" s="85"/>
      <c r="E700" s="85"/>
      <c r="F700" s="144"/>
    </row>
    <row r="701" customFormat="false" ht="12.8" hidden="false" customHeight="false" outlineLevel="0" collapsed="false">
      <c r="A701" s="85"/>
      <c r="B701" s="85"/>
      <c r="C701" s="85"/>
      <c r="D701" s="85"/>
      <c r="E701" s="85"/>
      <c r="F701" s="144"/>
    </row>
    <row r="702" customFormat="false" ht="12.8" hidden="false" customHeight="false" outlineLevel="0" collapsed="false">
      <c r="A702" s="85"/>
      <c r="B702" s="85"/>
      <c r="C702" s="85"/>
      <c r="D702" s="85"/>
      <c r="E702" s="85"/>
      <c r="F702" s="144"/>
    </row>
    <row r="703" customFormat="false" ht="12.8" hidden="false" customHeight="false" outlineLevel="0" collapsed="false">
      <c r="A703" s="85"/>
      <c r="B703" s="85"/>
      <c r="C703" s="85"/>
      <c r="D703" s="85"/>
      <c r="E703" s="85"/>
      <c r="F703" s="144"/>
    </row>
    <row r="704" customFormat="false" ht="12.8" hidden="false" customHeight="false" outlineLevel="0" collapsed="false">
      <c r="A704" s="85"/>
      <c r="B704" s="85"/>
      <c r="C704" s="85"/>
      <c r="D704" s="85"/>
      <c r="E704" s="85"/>
      <c r="F704" s="144"/>
    </row>
    <row r="705" customFormat="false" ht="12.8" hidden="false" customHeight="false" outlineLevel="0" collapsed="false">
      <c r="A705" s="85"/>
      <c r="B705" s="85"/>
      <c r="C705" s="85"/>
      <c r="D705" s="85"/>
      <c r="E705" s="85"/>
      <c r="F705" s="144"/>
    </row>
    <row r="706" customFormat="false" ht="12.8" hidden="false" customHeight="false" outlineLevel="0" collapsed="false">
      <c r="A706" s="85"/>
      <c r="B706" s="85"/>
      <c r="C706" s="85"/>
      <c r="D706" s="85"/>
      <c r="E706" s="85"/>
      <c r="F706" s="144"/>
    </row>
    <row r="707" customFormat="false" ht="12.8" hidden="false" customHeight="false" outlineLevel="0" collapsed="false">
      <c r="A707" s="85"/>
      <c r="B707" s="85"/>
      <c r="C707" s="85"/>
      <c r="D707" s="85"/>
      <c r="E707" s="85"/>
      <c r="F707" s="144"/>
    </row>
    <row r="708" customFormat="false" ht="12.8" hidden="false" customHeight="false" outlineLevel="0" collapsed="false">
      <c r="A708" s="85"/>
      <c r="B708" s="85"/>
      <c r="C708" s="85"/>
      <c r="D708" s="85"/>
      <c r="E708" s="85"/>
      <c r="F708" s="144"/>
    </row>
    <row r="709" customFormat="false" ht="12.8" hidden="false" customHeight="false" outlineLevel="0" collapsed="false">
      <c r="A709" s="85"/>
      <c r="B709" s="85"/>
      <c r="C709" s="85"/>
      <c r="D709" s="85"/>
      <c r="E709" s="85"/>
      <c r="F709" s="144"/>
    </row>
    <row r="710" customFormat="false" ht="12.8" hidden="false" customHeight="false" outlineLevel="0" collapsed="false">
      <c r="A710" s="85"/>
      <c r="B710" s="85"/>
      <c r="C710" s="85"/>
      <c r="D710" s="85"/>
      <c r="E710" s="85"/>
      <c r="F710" s="144"/>
    </row>
    <row r="711" customFormat="false" ht="12.8" hidden="false" customHeight="false" outlineLevel="0" collapsed="false">
      <c r="A711" s="85"/>
      <c r="B711" s="85"/>
      <c r="C711" s="85"/>
      <c r="D711" s="85"/>
      <c r="E711" s="85"/>
      <c r="F711" s="144"/>
    </row>
    <row r="712" customFormat="false" ht="12.8" hidden="false" customHeight="false" outlineLevel="0" collapsed="false">
      <c r="A712" s="85"/>
      <c r="B712" s="85"/>
      <c r="C712" s="85"/>
      <c r="D712" s="85"/>
      <c r="E712" s="85"/>
      <c r="F712" s="144"/>
    </row>
    <row r="713" customFormat="false" ht="12.8" hidden="false" customHeight="false" outlineLevel="0" collapsed="false">
      <c r="A713" s="85"/>
      <c r="B713" s="85"/>
      <c r="C713" s="85"/>
      <c r="D713" s="85"/>
      <c r="E713" s="85"/>
      <c r="F713" s="144"/>
    </row>
    <row r="714" customFormat="false" ht="12.8" hidden="false" customHeight="false" outlineLevel="0" collapsed="false">
      <c r="A714" s="85"/>
      <c r="B714" s="85"/>
      <c r="C714" s="85"/>
      <c r="D714" s="85"/>
      <c r="E714" s="85"/>
      <c r="F714" s="144"/>
    </row>
    <row r="715" customFormat="false" ht="12.8" hidden="false" customHeight="false" outlineLevel="0" collapsed="false">
      <c r="A715" s="85"/>
      <c r="B715" s="85"/>
      <c r="C715" s="85"/>
      <c r="D715" s="85"/>
      <c r="E715" s="85"/>
    </row>
    <row r="716" customFormat="false" ht="12.8" hidden="false" customHeight="false" outlineLevel="0" collapsed="false">
      <c r="A716" s="85"/>
      <c r="B716" s="85"/>
      <c r="C716" s="85"/>
      <c r="D716" s="85"/>
      <c r="E716" s="85"/>
    </row>
    <row r="717" customFormat="false" ht="12.8" hidden="false" customHeight="false" outlineLevel="0" collapsed="false">
      <c r="A717" s="85"/>
      <c r="B717" s="85"/>
      <c r="C717" s="85"/>
      <c r="D717" s="85"/>
      <c r="E717" s="85"/>
      <c r="F717" s="144"/>
    </row>
    <row r="718" customFormat="false" ht="12.8" hidden="false" customHeight="false" outlineLevel="0" collapsed="false">
      <c r="A718" s="85"/>
      <c r="B718" s="85"/>
      <c r="C718" s="85"/>
      <c r="D718" s="85"/>
      <c r="E718" s="85"/>
      <c r="F718" s="144"/>
    </row>
    <row r="719" customFormat="false" ht="12.8" hidden="false" customHeight="false" outlineLevel="0" collapsed="false">
      <c r="A719" s="85"/>
      <c r="B719" s="85"/>
      <c r="C719" s="85"/>
      <c r="D719" s="85"/>
      <c r="E719" s="85"/>
      <c r="F719" s="144"/>
    </row>
    <row r="720" customFormat="false" ht="12.8" hidden="false" customHeight="false" outlineLevel="0" collapsed="false">
      <c r="A720" s="85"/>
      <c r="B720" s="85"/>
      <c r="C720" s="85"/>
      <c r="D720" s="85"/>
      <c r="E720" s="85"/>
      <c r="F720" s="144"/>
    </row>
    <row r="721" customFormat="false" ht="12.8" hidden="false" customHeight="false" outlineLevel="0" collapsed="false">
      <c r="A721" s="85"/>
      <c r="B721" s="85"/>
      <c r="C721" s="85"/>
      <c r="D721" s="85"/>
      <c r="E721" s="85"/>
      <c r="F721" s="144"/>
    </row>
    <row r="722" customFormat="false" ht="12.8" hidden="false" customHeight="false" outlineLevel="0" collapsed="false">
      <c r="A722" s="85"/>
      <c r="B722" s="85"/>
      <c r="C722" s="85"/>
      <c r="D722" s="85"/>
      <c r="E722" s="85"/>
      <c r="F722" s="144"/>
    </row>
    <row r="723" customFormat="false" ht="12.8" hidden="false" customHeight="false" outlineLevel="0" collapsed="false">
      <c r="A723" s="85"/>
      <c r="B723" s="85"/>
      <c r="C723" s="85"/>
      <c r="D723" s="85"/>
      <c r="E723" s="85"/>
      <c r="F723" s="144"/>
    </row>
    <row r="724" customFormat="false" ht="12.8" hidden="false" customHeight="false" outlineLevel="0" collapsed="false">
      <c r="A724" s="85"/>
      <c r="B724" s="85"/>
      <c r="E724" s="8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LibreOffice/6.4.6.2$Linux_X86_64 LibreOffice_project/40$Build-2</Application>
  <Company>Deloitte.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2001-12-17T19:09:57Z</dcterms:created>
  <dc:creator>Deloitte Touche Tohmatsu Limited</dc:creator>
  <dc:description/>
  <dc:language>es-EC</dc:language>
  <cp:lastModifiedBy/>
  <cp:lastPrinted>2009-11-03T22:06:13Z</cp:lastPrinted>
  <dcterms:modified xsi:type="dcterms:W3CDTF">2020-12-04T14:20:13Z</dcterms:modified>
  <cp:revision>14</cp:revision>
  <dc:subject/>
  <dc:title>*** Libro de Trabajo de Muestreo por Unidad Monetaria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