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Carlos Almeida\Documents\GitHub\VISACOM\FASE II - Ejecucion\5000 Activos\5500 Seguros\"/>
    </mc:Choice>
  </mc:AlternateContent>
  <xr:revisionPtr revIDLastSave="0" documentId="8_{311EFCA3-8BBC-4BDA-92C4-43379F0AE4C3}" xr6:coauthVersionLast="46" xr6:coauthVersionMax="46" xr10:uidLastSave="{00000000-0000-0000-0000-000000000000}"/>
  <bookViews>
    <workbookView xWindow="-120" yWindow="-120" windowWidth="20730" windowHeight="11160" tabRatio="500" xr2:uid="{00000000-000D-0000-FFFF-FFFF00000000}"/>
  </bookViews>
  <sheets>
    <sheet name="Cedula resumen" sheetId="1" r:id="rId1"/>
    <sheet name="Seguros" sheetId="2" r:id="rId2"/>
    <sheet name="Sheet2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11" i="3" l="1"/>
  <c r="O41" i="2"/>
  <c r="G32" i="2"/>
  <c r="G33" i="2" s="1"/>
  <c r="H30" i="2"/>
  <c r="I30" i="2" s="1"/>
  <c r="AC29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J30" i="2" s="1"/>
  <c r="I29" i="2"/>
  <c r="H29" i="2"/>
  <c r="K30" i="2" l="1"/>
  <c r="L30" i="2" s="1"/>
  <c r="M30" i="2" s="1"/>
  <c r="N30" i="2" s="1"/>
  <c r="K34" i="2"/>
  <c r="G35" i="2"/>
  <c r="J34" i="2"/>
  <c r="M34" i="2"/>
  <c r="I34" i="2"/>
  <c r="L34" i="2"/>
  <c r="H34" i="2"/>
  <c r="E21" i="1"/>
  <c r="E26" i="1" s="1"/>
  <c r="J16" i="1"/>
  <c r="F16" i="1"/>
  <c r="E16" i="1"/>
  <c r="D16" i="1"/>
  <c r="G15" i="1"/>
  <c r="K15" i="1" s="1"/>
  <c r="G14" i="1"/>
  <c r="G13" i="1"/>
  <c r="D23" i="1" s="1"/>
  <c r="G12" i="1"/>
  <c r="G11" i="1"/>
  <c r="N34" i="2" l="1"/>
  <c r="O30" i="2"/>
  <c r="K14" i="1"/>
  <c r="D24" i="1"/>
  <c r="K11" i="1"/>
  <c r="D21" i="1"/>
  <c r="K12" i="1"/>
  <c r="D22" i="1"/>
  <c r="G16" i="1"/>
  <c r="K13" i="1"/>
  <c r="P30" i="2" l="1"/>
  <c r="O34" i="2"/>
  <c r="D26" i="1"/>
  <c r="K16" i="1"/>
  <c r="Q30" i="2" l="1"/>
  <c r="P34" i="2"/>
  <c r="R30" i="2" l="1"/>
  <c r="Q34" i="2"/>
  <c r="S30" i="2" l="1"/>
  <c r="R34" i="2"/>
  <c r="T30" i="2" l="1"/>
  <c r="S34" i="2"/>
  <c r="U30" i="2" l="1"/>
  <c r="T34" i="2"/>
  <c r="V30" i="2" l="1"/>
  <c r="U34" i="2"/>
  <c r="W30" i="2" l="1"/>
  <c r="V34" i="2"/>
  <c r="X30" i="2" l="1"/>
  <c r="W34" i="2"/>
  <c r="Y30" i="2" l="1"/>
  <c r="X34" i="2"/>
  <c r="Z30" i="2" l="1"/>
  <c r="Y34" i="2"/>
  <c r="AA30" i="2" l="1"/>
  <c r="Z34" i="2"/>
  <c r="AB30" i="2" l="1"/>
  <c r="AA34" i="2"/>
  <c r="AC30" i="2" l="1"/>
  <c r="AC34" i="2" s="1"/>
  <c r="AB34" i="2"/>
</calcChain>
</file>

<file path=xl/sharedStrings.xml><?xml version="1.0" encoding="utf-8"?>
<sst xmlns="http://schemas.openxmlformats.org/spreadsheetml/2006/main" count="163" uniqueCount="117">
  <si>
    <t>Cliente:</t>
  </si>
  <si>
    <t>VISACOM S.A</t>
  </si>
  <si>
    <t>P/T:</t>
  </si>
  <si>
    <t>Sección:</t>
  </si>
  <si>
    <t>Fase 2 – Ejecución</t>
  </si>
  <si>
    <t>Preparado por:</t>
  </si>
  <si>
    <t>Dara Macias</t>
  </si>
  <si>
    <t>Area:</t>
  </si>
  <si>
    <t>Seguros pagados por anticipado</t>
  </si>
  <si>
    <t>Fecha:</t>
  </si>
  <si>
    <t>Prueba:</t>
  </si>
  <si>
    <t>Análisis variaciones de grupo contable</t>
  </si>
  <si>
    <t>Revisado por:</t>
  </si>
  <si>
    <t>Carlos Almeida</t>
  </si>
  <si>
    <t>Con corte al:</t>
  </si>
  <si>
    <t>Al 31 de Agosto del 2020</t>
  </si>
  <si>
    <t>Código</t>
  </si>
  <si>
    <t>Cuenta</t>
  </si>
  <si>
    <t>Saldos contables al</t>
  </si>
  <si>
    <t>Saldos auditados al</t>
  </si>
  <si>
    <t>Variaciones</t>
  </si>
  <si>
    <t>Débitos</t>
  </si>
  <si>
    <t>Créditos</t>
  </si>
  <si>
    <t>Valor</t>
  </si>
  <si>
    <t>Servicios y otros Pagos Anticipados</t>
  </si>
  <si>
    <t>Seguros Pagados por Anticipado</t>
  </si>
  <si>
    <t>1.1.4.1</t>
  </si>
  <si>
    <t>Seguros</t>
  </si>
  <si>
    <t>11701001</t>
  </si>
  <si>
    <t>POLIZAS DE SEGUROS</t>
  </si>
  <si>
    <t>1.1.4.2</t>
  </si>
  <si>
    <t>Arriendos Pagados por Anticipado</t>
  </si>
  <si>
    <t>1.1.4.4</t>
  </si>
  <si>
    <t>Otros Anticipos Entregados</t>
  </si>
  <si>
    <t>1.1.4.7</t>
  </si>
  <si>
    <t>Depositos en Garantia</t>
  </si>
  <si>
    <t>Total</t>
  </si>
  <si>
    <t>Saldo al</t>
  </si>
  <si>
    <t>Fuente:</t>
  </si>
  <si>
    <t>Estados Financieros de la compañía</t>
  </si>
  <si>
    <t>Objetivo:</t>
  </si>
  <si>
    <t>Obtener un detalle comparativo de los saldos entre periodos, esto con la finalidad de diseñar procedimientos de auditoría sobre los saldos de las cuentas</t>
  </si>
  <si>
    <t>Identificar las principales variaciones de los saldos.</t>
  </si>
  <si>
    <t>Observaciones:</t>
  </si>
  <si>
    <t>Movimiento</t>
  </si>
  <si>
    <t>Referencia</t>
  </si>
  <si>
    <t>Nota a los estados financieros:</t>
  </si>
  <si>
    <t>Conclusiones (A ser completado por el Auditor a cargo del compromiso):</t>
  </si>
  <si>
    <t xml:space="preserve"> </t>
  </si>
  <si>
    <t>Arriendos pagados por anticipado</t>
  </si>
  <si>
    <t>Otros anticipos entregados</t>
  </si>
  <si>
    <t>Depositos en garantia</t>
  </si>
  <si>
    <t>VISACOM S.A.</t>
  </si>
  <si>
    <t>POLIZAS DE SEGUROS 2020</t>
  </si>
  <si>
    <t>LIBERTY ECUADOR</t>
  </si>
  <si>
    <t>Monto</t>
  </si>
  <si>
    <t>amortizacion 2020:</t>
  </si>
  <si>
    <t>Poliza</t>
  </si>
  <si>
    <t>fc</t>
  </si>
  <si>
    <t>vigencia:</t>
  </si>
  <si>
    <t>Asegurado</t>
  </si>
  <si>
    <t>Prima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</si>
  <si>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</si>
  <si>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</si>
  <si>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</si>
  <si>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</si>
  <si>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</si>
  <si>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</si>
  <si>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</si>
  <si>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</si>
  <si>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</si>
  <si>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</si>
  <si>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</si>
  <si>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</si>
  <si>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feb 1 2019</t>
  </si>
  <si>
    <t>feb 1 2020</t>
  </si>
  <si>
    <t>Chevrolet Van</t>
  </si>
  <si>
    <t>feb1 2020</t>
  </si>
  <si>
    <t>feb1 2021</t>
  </si>
  <si>
    <t>feb 27 2019</t>
  </si>
  <si>
    <t>feb 27 2020</t>
  </si>
  <si>
    <t>Ford Scape</t>
  </si>
  <si>
    <t>feb 27 2021</t>
  </si>
  <si>
    <t>Nissan Xtrail</t>
  </si>
  <si>
    <t>feb 1 2021</t>
  </si>
  <si>
    <t>nov 10 2019</t>
  </si>
  <si>
    <t>nov 10 2020</t>
  </si>
  <si>
    <t>nov 10 2021</t>
  </si>
  <si>
    <t>BMI IGUALAS MEDICAS DEL ECUADOR S.A.</t>
  </si>
  <si>
    <t>Asis.Med.MDC</t>
  </si>
  <si>
    <t>AI16G02070</t>
  </si>
  <si>
    <t>Asis.Med.MPC</t>
  </si>
  <si>
    <t>AI16G02069</t>
  </si>
  <si>
    <t>Asis.Med.ORN</t>
  </si>
  <si>
    <t>IN19G04631</t>
  </si>
  <si>
    <t xml:space="preserve">     </t>
  </si>
  <si>
    <t>Amort.mensual</t>
  </si>
  <si>
    <t>Amort mes acum</t>
  </si>
  <si>
    <t>Saldo x amort.2019</t>
  </si>
  <si>
    <t>renovaciones 2020</t>
  </si>
  <si>
    <t>total por amortizar</t>
  </si>
  <si>
    <t>renovaciones 2020nov</t>
  </si>
  <si>
    <t>RESUMEN DE CONTABILIZACIONES 2020</t>
  </si>
  <si>
    <t>us$</t>
  </si>
  <si>
    <t>5.1.1.11</t>
  </si>
  <si>
    <t>Cuentas</t>
  </si>
  <si>
    <t>Paula</t>
  </si>
  <si>
    <t>5.2.1.2.36</t>
  </si>
  <si>
    <t>Administ.</t>
  </si>
  <si>
    <t>Dolores y mama</t>
  </si>
  <si>
    <t>5.2.1.2.35</t>
  </si>
  <si>
    <t>Vehiculos</t>
  </si>
  <si>
    <t>ANEXO 8</t>
  </si>
  <si>
    <t>OTROS PAGOS ANTICIPADOS-SEGUROS</t>
  </si>
  <si>
    <t>(anexo)</t>
  </si>
  <si>
    <t>ARRIENDOS ANTICIPADOS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</si>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</sst>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0.00\ %"/>
    <numFmt numFmtId="165" formatCode="#,##0.00\ ;\(#,##0.00\);\-#\ ;@\ "/>
    <numFmt numFmtId="166" formatCode="_ \$* #,##0.00_ ;_ \$* \-#,##0.00_ ;_ \$* \-??_ ;_ @_ "/>
    <numFmt numFmtId="167" formatCode="#,##0\ ;\(#,##0\);\-#\ ;@\ "/>
    <numFmt numFmtId="168" formatCode="_ * #,##0.00_ ;_ * \-#,##0.00_ ;_ * \-??_ ;_ @_ "/>
    <numFmt numFmtId="169" formatCode="_ * #,##0_ ;_ * \-#,##0_ ;_ * \-??_ ;_ @_ "/>
    <numFmt numFmtId="170" formatCode="#,##0\ ;\(#,##0\)"/>
    <numFmt numFmtId="171" formatCode="0\ %"/>
  </numFmts>
  <fonts count="30" x14ac:knownFonts="1">
    <font>
      <sz val="11"/>
      <color rgb="FF000000"/>
      <name val="Arial"/>
      <charset val="1"/>
    </font>
    <font>
      <sz val="10"/>
      <color rgb="FFFFFFFF"/>
      <name val="Arial"/>
      <family val="2"/>
    </font>
    <font>
      <b/>
      <sz val="10"/>
      <color rgb="FF000000"/>
      <name val="Arial"/>
      <family val="2"/>
    </font>
    <font>
      <sz val="10"/>
      <color rgb="FFCC0000"/>
      <name val="Arial"/>
      <family val="2"/>
    </font>
    <font>
      <sz val="11"/>
      <color rgb="FF9C0006"/>
      <name val="Arial"/>
      <family val="2"/>
    </font>
    <font>
      <b/>
      <sz val="10"/>
      <color rgb="FFFFFFFF"/>
      <name val="Arial"/>
      <family val="2"/>
    </font>
    <font>
      <i/>
      <sz val="10"/>
      <color rgb="FF808080"/>
      <name val="Arial"/>
      <family val="2"/>
    </font>
    <font>
      <sz val="10"/>
      <color rgb="FF006600"/>
      <name val="Arial"/>
      <family val="2"/>
    </font>
    <font>
      <b/>
      <sz val="24"/>
      <color rgb="FF000000"/>
      <name val="Arial"/>
      <family val="2"/>
    </font>
    <font>
      <sz val="18"/>
      <color rgb="FF000000"/>
      <name val="Arial"/>
      <family val="2"/>
    </font>
    <font>
      <sz val="12"/>
      <color rgb="FF000000"/>
      <name val="Arial"/>
      <family val="2"/>
    </font>
    <font>
      <u/>
      <sz val="10"/>
      <color rgb="FF0000EE"/>
      <name val="Arial"/>
      <family val="2"/>
    </font>
    <font>
      <sz val="10"/>
      <color rgb="FF333333"/>
      <name val="Arial"/>
      <family val="2"/>
    </font>
    <font>
      <sz val="11"/>
      <color rgb="FF000000"/>
      <name val="Calibri"/>
      <family val="2"/>
      <charset val="1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b/>
      <sz val="16"/>
      <color rgb="FFFF0000"/>
      <name val="Arial"/>
      <family val="2"/>
    </font>
    <font>
      <b/>
      <u/>
      <sz val="10"/>
      <color rgb="FF000000"/>
      <name val="Arial"/>
      <family val="2"/>
    </font>
    <font>
      <b/>
      <sz val="10"/>
      <color rgb="FFFF0000"/>
      <name val="Arial"/>
      <family val="2"/>
    </font>
    <font>
      <u/>
      <sz val="10"/>
      <name val="Arial"/>
      <family val="2"/>
    </font>
    <font>
      <u/>
      <sz val="9"/>
      <name val="Arial Narrow"/>
      <family val="2"/>
    </font>
    <font>
      <sz val="9"/>
      <color theme="1"/>
      <name val="Arial Narrow"/>
      <family val="2"/>
    </font>
    <font>
      <u/>
      <sz val="9"/>
      <color theme="1"/>
      <name val="Arial Narrow"/>
      <family val="2"/>
    </font>
    <font>
      <u/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9"/>
      <name val="Arial Narrow"/>
      <family val="2"/>
    </font>
    <font>
      <sz val="9"/>
      <name val="Arial"/>
      <family val="2"/>
    </font>
    <font>
      <b/>
      <sz val="9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solid">
        <fgColor rgb="FFFFCCCC"/>
        <bgColor rgb="FFFFC7CE"/>
      </patternFill>
    </fill>
    <fill>
      <patternFill patternType="solid">
        <fgColor rgb="FFFFC7CE"/>
        <bgColor rgb="FFFFCCCC"/>
      </patternFill>
    </fill>
    <fill>
      <patternFill patternType="solid">
        <fgColor rgb="FFCC0000"/>
        <bgColor rgb="FF9C0006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rgb="FFFFFFFF"/>
        <bgColor rgb="FFFFFFCC"/>
      </patternFill>
    </fill>
    <fill>
      <patternFill patternType="solid">
        <fgColor rgb="FFFFFFFF"/>
        <bgColor rgb="FFFFFFFF"/>
      </patternFill>
    </fill>
    <fill>
      <patternFill patternType="solid">
        <fgColor rgb="FFFFC000"/>
        <bgColor indexed="64"/>
      </patternFill>
    </fill>
  </fills>
  <borders count="25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double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hair">
        <color auto="1"/>
      </right>
      <top style="thin">
        <color auto="1"/>
      </top>
      <bottom/>
      <diagonal/>
    </border>
    <border>
      <left/>
      <right style="hair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2">
    <xf numFmtId="0" fontId="0" fillId="0" borderId="0"/>
    <xf numFmtId="168" fontId="14" fillId="0" borderId="0" applyBorder="0" applyProtection="0"/>
    <xf numFmtId="166" fontId="14" fillId="0" borderId="0" applyBorder="0" applyProtection="0"/>
    <xf numFmtId="0" fontId="1" fillId="2" borderId="0" applyBorder="0" applyProtection="0"/>
    <xf numFmtId="0" fontId="1" fillId="3" borderId="0" applyBorder="0" applyProtection="0"/>
    <xf numFmtId="0" fontId="2" fillId="4" borderId="0" applyBorder="0" applyProtection="0"/>
    <xf numFmtId="0" fontId="2" fillId="0" borderId="0" applyBorder="0" applyProtection="0"/>
    <xf numFmtId="0" fontId="3" fillId="5" borderId="0" applyBorder="0" applyProtection="0"/>
    <xf numFmtId="0" fontId="4" fillId="6" borderId="0" applyBorder="0" applyProtection="0"/>
    <xf numFmtId="0" fontId="5" fillId="7" borderId="0" applyBorder="0" applyProtection="0"/>
    <xf numFmtId="0" fontId="6" fillId="0" borderId="0" applyBorder="0" applyProtection="0"/>
    <xf numFmtId="0" fontId="7" fillId="8" borderId="0" applyBorder="0" applyProtection="0"/>
    <xf numFmtId="0" fontId="8" fillId="0" borderId="0" applyBorder="0" applyProtection="0"/>
    <xf numFmtId="0" fontId="9" fillId="0" borderId="0" applyBorder="0" applyProtection="0"/>
    <xf numFmtId="0" fontId="10" fillId="0" borderId="0" applyBorder="0" applyProtection="0"/>
    <xf numFmtId="0" fontId="11" fillId="0" borderId="0" applyBorder="0" applyProtection="0"/>
    <xf numFmtId="0" fontId="12" fillId="9" borderId="1" applyProtection="0"/>
    <xf numFmtId="0" fontId="14" fillId="0" borderId="0" applyBorder="0" applyProtection="0"/>
    <xf numFmtId="0" fontId="14" fillId="0" borderId="0" applyBorder="0" applyProtection="0"/>
    <xf numFmtId="0" fontId="3" fillId="0" borderId="0" applyBorder="0" applyProtection="0"/>
    <xf numFmtId="165" fontId="13" fillId="0" borderId="0" applyBorder="0" applyProtection="0"/>
    <xf numFmtId="171" fontId="13" fillId="0" borderId="0" applyBorder="0" applyProtection="0"/>
  </cellStyleXfs>
  <cellXfs count="119">
    <xf numFmtId="0" fontId="0" fillId="0" borderId="0" xfId="0"/>
    <xf numFmtId="49" fontId="2" fillId="10" borderId="2" xfId="0" applyNumberFormat="1" applyFont="1" applyFill="1" applyBorder="1" applyAlignment="1">
      <alignment horizontal="left" vertical="center"/>
    </xf>
    <xf numFmtId="0" fontId="15" fillId="10" borderId="0" xfId="0" applyFont="1" applyFill="1" applyAlignment="1">
      <alignment vertical="center"/>
    </xf>
    <xf numFmtId="0" fontId="15" fillId="10" borderId="0" xfId="0" applyFont="1" applyFill="1"/>
    <xf numFmtId="164" fontId="15" fillId="10" borderId="0" xfId="0" applyNumberFormat="1" applyFont="1" applyFill="1"/>
    <xf numFmtId="0" fontId="2" fillId="10" borderId="2" xfId="0" applyFont="1" applyFill="1" applyBorder="1" applyAlignment="1">
      <alignment horizontal="center" vertical="center" wrapText="1"/>
    </xf>
    <xf numFmtId="0" fontId="2" fillId="10" borderId="3" xfId="0" applyFont="1" applyFill="1" applyBorder="1" applyAlignment="1">
      <alignment horizontal="center" vertical="center" wrapText="1"/>
    </xf>
    <xf numFmtId="15" fontId="2" fillId="10" borderId="3" xfId="0" applyNumberFormat="1" applyFont="1" applyFill="1" applyBorder="1" applyAlignment="1">
      <alignment horizontal="center" vertical="center"/>
    </xf>
    <xf numFmtId="15" fontId="2" fillId="10" borderId="4" xfId="0" applyNumberFormat="1" applyFont="1" applyFill="1" applyBorder="1" applyAlignment="1">
      <alignment horizontal="center" vertical="center"/>
    </xf>
    <xf numFmtId="0" fontId="2" fillId="10" borderId="3" xfId="0" applyFont="1" applyFill="1" applyBorder="1" applyAlignment="1">
      <alignment horizontal="center" vertical="center"/>
    </xf>
    <xf numFmtId="49" fontId="15" fillId="0" borderId="5" xfId="0" applyNumberFormat="1" applyFont="1" applyBorder="1" applyAlignment="1" applyProtection="1"/>
    <xf numFmtId="49" fontId="17" fillId="0" borderId="0" xfId="0" applyNumberFormat="1" applyFont="1" applyAlignment="1" applyProtection="1">
      <alignment horizontal="left"/>
    </xf>
    <xf numFmtId="0" fontId="15" fillId="0" borderId="6" xfId="2" applyNumberFormat="1" applyFont="1" applyBorder="1" applyAlignment="1" applyProtection="1">
      <alignment horizontal="center" vertical="center"/>
    </xf>
    <xf numFmtId="0" fontId="15" fillId="0" borderId="7" xfId="2" applyNumberFormat="1" applyFont="1" applyBorder="1" applyAlignment="1" applyProtection="1">
      <alignment horizontal="center" vertical="center"/>
    </xf>
    <xf numFmtId="0" fontId="15" fillId="0" borderId="8" xfId="2" applyNumberFormat="1" applyFont="1" applyBorder="1" applyAlignment="1" applyProtection="1">
      <alignment horizontal="center" vertical="center"/>
    </xf>
    <xf numFmtId="0" fontId="15" fillId="0" borderId="4" xfId="2" applyNumberFormat="1" applyFont="1" applyBorder="1" applyAlignment="1" applyProtection="1">
      <alignment horizontal="center" vertical="center"/>
    </xf>
    <xf numFmtId="167" fontId="15" fillId="0" borderId="0" xfId="0" applyNumberFormat="1" applyFont="1" applyBorder="1" applyAlignment="1" applyProtection="1">
      <alignment horizontal="left" vertical="center"/>
    </xf>
    <xf numFmtId="167" fontId="15" fillId="0" borderId="6" xfId="0" applyNumberFormat="1" applyFont="1" applyBorder="1" applyAlignment="1" applyProtection="1">
      <alignment horizontal="center" vertical="center"/>
    </xf>
    <xf numFmtId="169" fontId="15" fillId="0" borderId="8" xfId="1" applyNumberFormat="1" applyFont="1" applyBorder="1" applyAlignment="1" applyProtection="1">
      <alignment horizontal="right"/>
    </xf>
    <xf numFmtId="170" fontId="15" fillId="0" borderId="6" xfId="1" applyNumberFormat="1" applyFont="1" applyBorder="1" applyAlignment="1" applyProtection="1">
      <alignment horizontal="right" vertical="center"/>
    </xf>
    <xf numFmtId="49" fontId="2" fillId="10" borderId="5" xfId="0" applyNumberFormat="1" applyFont="1" applyFill="1" applyBorder="1" applyAlignment="1" applyProtection="1">
      <alignment horizontal="left"/>
    </xf>
    <xf numFmtId="0" fontId="17" fillId="10" borderId="7" xfId="0" applyFont="1" applyFill="1" applyBorder="1" applyAlignment="1" applyProtection="1">
      <alignment horizontal="left"/>
    </xf>
    <xf numFmtId="169" fontId="15" fillId="10" borderId="6" xfId="1" applyNumberFormat="1" applyFont="1" applyFill="1" applyBorder="1" applyAlignment="1" applyProtection="1">
      <alignment horizontal="right" vertical="center"/>
    </xf>
    <xf numFmtId="169" fontId="15" fillId="10" borderId="7" xfId="1" applyNumberFormat="1" applyFont="1" applyFill="1" applyBorder="1" applyAlignment="1" applyProtection="1">
      <alignment horizontal="right" vertical="center"/>
    </xf>
    <xf numFmtId="169" fontId="15" fillId="10" borderId="8" xfId="1" applyNumberFormat="1" applyFont="1" applyFill="1" applyBorder="1" applyAlignment="1" applyProtection="1">
      <alignment horizontal="right" vertical="center"/>
    </xf>
    <xf numFmtId="169" fontId="15" fillId="0" borderId="6" xfId="1" applyNumberFormat="1" applyFont="1" applyBorder="1" applyAlignment="1" applyProtection="1">
      <alignment horizontal="right" vertical="center"/>
    </xf>
    <xf numFmtId="167" fontId="15" fillId="10" borderId="7" xfId="0" applyNumberFormat="1" applyFont="1" applyFill="1" applyBorder="1" applyAlignment="1" applyProtection="1">
      <alignment horizontal="left" vertical="center"/>
    </xf>
    <xf numFmtId="49" fontId="15" fillId="10" borderId="5" xfId="0" applyNumberFormat="1" applyFont="1" applyFill="1" applyBorder="1" applyAlignment="1" applyProtection="1">
      <alignment horizontal="left"/>
    </xf>
    <xf numFmtId="0" fontId="15" fillId="10" borderId="6" xfId="0" applyFont="1" applyFill="1" applyBorder="1" applyAlignment="1" applyProtection="1"/>
    <xf numFmtId="0" fontId="15" fillId="10" borderId="7" xfId="0" applyFont="1" applyFill="1" applyBorder="1" applyAlignment="1" applyProtection="1">
      <alignment horizontal="left"/>
    </xf>
    <xf numFmtId="49" fontId="15" fillId="10" borderId="5" xfId="0" applyNumberFormat="1" applyFont="1" applyFill="1" applyBorder="1" applyAlignment="1" applyProtection="1"/>
    <xf numFmtId="49" fontId="15" fillId="10" borderId="7" xfId="0" applyNumberFormat="1" applyFont="1" applyFill="1" applyBorder="1" applyAlignment="1" applyProtection="1">
      <alignment horizontal="left"/>
    </xf>
    <xf numFmtId="169" fontId="15" fillId="10" borderId="6" xfId="1" applyNumberFormat="1" applyFont="1" applyFill="1" applyBorder="1" applyAlignment="1" applyProtection="1">
      <alignment horizontal="right" vertical="top"/>
      <protection locked="0"/>
    </xf>
    <xf numFmtId="167" fontId="15" fillId="10" borderId="0" xfId="0" applyNumberFormat="1" applyFont="1" applyFill="1" applyBorder="1" applyAlignment="1" applyProtection="1">
      <alignment horizontal="left" vertical="center"/>
    </xf>
    <xf numFmtId="167" fontId="15" fillId="10" borderId="6" xfId="0" applyNumberFormat="1" applyFont="1" applyFill="1" applyBorder="1" applyAlignment="1" applyProtection="1">
      <alignment horizontal="left" vertical="center"/>
    </xf>
    <xf numFmtId="0" fontId="2" fillId="10" borderId="0" xfId="0" applyFont="1" applyFill="1" applyAlignment="1">
      <alignment vertical="center"/>
    </xf>
    <xf numFmtId="49" fontId="15" fillId="0" borderId="6" xfId="0" applyNumberFormat="1" applyFont="1" applyBorder="1" applyAlignment="1" applyProtection="1"/>
    <xf numFmtId="49" fontId="15" fillId="0" borderId="0" xfId="0" applyNumberFormat="1" applyFont="1" applyAlignment="1" applyProtection="1">
      <alignment horizontal="left"/>
    </xf>
    <xf numFmtId="169" fontId="15" fillId="0" borderId="9" xfId="1" applyNumberFormat="1" applyFont="1" applyBorder="1" applyAlignment="1" applyProtection="1">
      <alignment horizontal="right" vertical="center"/>
    </xf>
    <xf numFmtId="167" fontId="2" fillId="0" borderId="7" xfId="0" applyNumberFormat="1" applyFont="1" applyBorder="1" applyAlignment="1" applyProtection="1">
      <alignment horizontal="center" vertical="center"/>
    </xf>
    <xf numFmtId="167" fontId="2" fillId="0" borderId="6" xfId="0" applyNumberFormat="1" applyFont="1" applyBorder="1" applyAlignment="1" applyProtection="1">
      <alignment horizontal="center" vertical="center"/>
    </xf>
    <xf numFmtId="167" fontId="2" fillId="0" borderId="10" xfId="0" applyNumberFormat="1" applyFont="1" applyBorder="1" applyAlignment="1" applyProtection="1">
      <alignment horizontal="center" vertical="center"/>
    </xf>
    <xf numFmtId="167" fontId="2" fillId="0" borderId="11" xfId="0" applyNumberFormat="1" applyFont="1" applyBorder="1" applyAlignment="1" applyProtection="1">
      <alignment horizontal="left" vertical="center"/>
    </xf>
    <xf numFmtId="169" fontId="2" fillId="0" borderId="10" xfId="1" applyNumberFormat="1" applyFont="1" applyBorder="1" applyAlignment="1" applyProtection="1">
      <alignment horizontal="right" vertical="center"/>
    </xf>
    <xf numFmtId="169" fontId="2" fillId="0" borderId="12" xfId="1" applyNumberFormat="1" applyFont="1" applyBorder="1" applyAlignment="1" applyProtection="1">
      <alignment horizontal="right" vertical="center"/>
    </xf>
    <xf numFmtId="0" fontId="15" fillId="0" borderId="0" xfId="0" applyFont="1" applyAlignment="1" applyProtection="1">
      <alignment vertical="center"/>
    </xf>
    <xf numFmtId="0" fontId="15" fillId="0" borderId="13" xfId="0" applyFont="1" applyBorder="1" applyAlignment="1" applyProtection="1">
      <alignment horizontal="left"/>
    </xf>
    <xf numFmtId="0" fontId="2" fillId="0" borderId="13" xfId="0" applyFont="1" applyBorder="1" applyAlignment="1" applyProtection="1">
      <alignment horizontal="center"/>
    </xf>
    <xf numFmtId="167" fontId="2" fillId="0" borderId="4" xfId="0" applyNumberFormat="1" applyFont="1" applyBorder="1" applyAlignment="1" applyProtection="1">
      <alignment horizontal="center" wrapText="1"/>
    </xf>
    <xf numFmtId="0" fontId="2" fillId="0" borderId="8" xfId="0" applyFont="1" applyBorder="1" applyAlignment="1" applyProtection="1">
      <alignment horizontal="left"/>
    </xf>
    <xf numFmtId="14" fontId="17" fillId="0" borderId="6" xfId="0" applyNumberFormat="1" applyFont="1" applyBorder="1" applyAlignment="1" applyProtection="1">
      <alignment horizontal="center"/>
    </xf>
    <xf numFmtId="14" fontId="17" fillId="0" borderId="7" xfId="0" applyNumberFormat="1" applyFont="1" applyBorder="1" applyAlignment="1" applyProtection="1">
      <alignment horizontal="center"/>
    </xf>
    <xf numFmtId="169" fontId="15" fillId="10" borderId="8" xfId="1" applyNumberFormat="1" applyFont="1" applyFill="1" applyBorder="1" applyAlignment="1" applyProtection="1">
      <alignment horizontal="center" vertical="center"/>
    </xf>
    <xf numFmtId="169" fontId="15" fillId="0" borderId="6" xfId="1" applyNumberFormat="1" applyFont="1" applyBorder="1" applyAlignment="1" applyProtection="1">
      <alignment horizontal="center"/>
    </xf>
    <xf numFmtId="169" fontId="15" fillId="0" borderId="14" xfId="1" applyNumberFormat="1" applyFont="1" applyBorder="1" applyAlignment="1" applyProtection="1">
      <alignment horizontal="center"/>
    </xf>
    <xf numFmtId="169" fontId="15" fillId="0" borderId="12" xfId="1" applyNumberFormat="1" applyFont="1" applyBorder="1" applyAlignment="1" applyProtection="1">
      <alignment horizontal="center"/>
    </xf>
    <xf numFmtId="0" fontId="2" fillId="0" borderId="15" xfId="0" applyFont="1" applyBorder="1" applyAlignment="1" applyProtection="1">
      <alignment horizontal="left"/>
    </xf>
    <xf numFmtId="169" fontId="2" fillId="0" borderId="15" xfId="1" applyNumberFormat="1" applyFont="1" applyBorder="1" applyAlignment="1" applyProtection="1"/>
    <xf numFmtId="169" fontId="2" fillId="0" borderId="9" xfId="1" applyNumberFormat="1" applyFont="1" applyBorder="1" applyAlignment="1" applyProtection="1"/>
    <xf numFmtId="0" fontId="2" fillId="0" borderId="13" xfId="0" applyFont="1" applyBorder="1" applyAlignment="1" applyProtection="1"/>
    <xf numFmtId="0" fontId="15" fillId="0" borderId="8" xfId="0" applyFont="1" applyBorder="1" applyAlignment="1" applyProtection="1"/>
    <xf numFmtId="0" fontId="2" fillId="0" borderId="8" xfId="0" applyFont="1" applyBorder="1" applyAlignment="1" applyProtection="1"/>
    <xf numFmtId="0" fontId="15" fillId="0" borderId="0" xfId="0" applyFont="1"/>
    <xf numFmtId="164" fontId="15" fillId="0" borderId="0" xfId="0" applyNumberFormat="1" applyFont="1"/>
    <xf numFmtId="0" fontId="15" fillId="0" borderId="16" xfId="0" applyFont="1" applyBorder="1"/>
    <xf numFmtId="0" fontId="15" fillId="0" borderId="17" xfId="0" applyFont="1" applyBorder="1"/>
    <xf numFmtId="0" fontId="15" fillId="0" borderId="0" xfId="0" applyFont="1" applyBorder="1"/>
    <xf numFmtId="164" fontId="15" fillId="0" borderId="0" xfId="0" applyNumberFormat="1" applyFont="1" applyBorder="1"/>
    <xf numFmtId="0" fontId="15" fillId="0" borderId="18" xfId="0" applyFont="1" applyBorder="1"/>
    <xf numFmtId="170" fontId="18" fillId="0" borderId="10" xfId="1" applyNumberFormat="1" applyFont="1" applyBorder="1" applyAlignment="1" applyProtection="1">
      <alignment horizontal="right" vertical="center"/>
    </xf>
    <xf numFmtId="170" fontId="18" fillId="0" borderId="6" xfId="1" applyNumberFormat="1" applyFont="1" applyBorder="1" applyAlignment="1" applyProtection="1">
      <alignment horizontal="right" vertical="center"/>
    </xf>
    <xf numFmtId="0" fontId="15" fillId="0" borderId="8" xfId="0" applyFont="1" applyBorder="1" applyAlignment="1" applyProtection="1">
      <alignment horizontal="left"/>
    </xf>
    <xf numFmtId="14" fontId="17" fillId="0" borderId="9" xfId="0" applyNumberFormat="1" applyFont="1" applyBorder="1" applyAlignment="1" applyProtection="1">
      <alignment horizontal="center"/>
    </xf>
    <xf numFmtId="0" fontId="2" fillId="11" borderId="20" xfId="0" applyFont="1" applyFill="1" applyBorder="1"/>
    <xf numFmtId="0" fontId="2" fillId="10" borderId="2" xfId="0" applyFont="1" applyFill="1" applyBorder="1" applyAlignment="1">
      <alignment vertical="center"/>
    </xf>
    <xf numFmtId="0" fontId="15" fillId="10" borderId="3" xfId="0" applyFont="1" applyFill="1" applyBorder="1"/>
    <xf numFmtId="49" fontId="2" fillId="10" borderId="3" xfId="0" applyNumberFormat="1" applyFont="1" applyFill="1" applyBorder="1" applyAlignment="1">
      <alignment horizontal="center" vertical="center"/>
    </xf>
    <xf numFmtId="0" fontId="2" fillId="10" borderId="3" xfId="0" applyFont="1" applyFill="1" applyBorder="1" applyAlignment="1">
      <alignment horizontal="center" vertical="center"/>
    </xf>
    <xf numFmtId="0" fontId="2" fillId="10" borderId="3" xfId="0" applyFont="1" applyFill="1" applyBorder="1" applyAlignment="1">
      <alignment horizontal="center" vertical="center" wrapText="1"/>
    </xf>
    <xf numFmtId="0" fontId="2" fillId="10" borderId="4" xfId="0" applyFont="1" applyFill="1" applyBorder="1" applyAlignment="1">
      <alignment horizontal="center" vertical="center"/>
    </xf>
    <xf numFmtId="0" fontId="2" fillId="10" borderId="9" xfId="0" applyFont="1" applyFill="1" applyBorder="1" applyAlignment="1">
      <alignment horizontal="center" vertical="center"/>
    </xf>
    <xf numFmtId="14" fontId="15" fillId="10" borderId="3" xfId="0" applyNumberFormat="1" applyFont="1" applyFill="1" applyBorder="1" applyAlignment="1">
      <alignment horizontal="center" vertical="center"/>
    </xf>
    <xf numFmtId="164" fontId="15" fillId="10" borderId="3" xfId="0" applyNumberFormat="1" applyFont="1" applyFill="1" applyBorder="1" applyAlignment="1">
      <alignment horizontal="center" vertical="center"/>
    </xf>
    <xf numFmtId="0" fontId="16" fillId="11" borderId="19" xfId="0" applyFont="1" applyFill="1" applyBorder="1" applyAlignment="1">
      <alignment horizontal="center"/>
    </xf>
    <xf numFmtId="0" fontId="15" fillId="10" borderId="2" xfId="0" applyFont="1" applyFill="1" applyBorder="1" applyAlignment="1">
      <alignment horizontal="left" vertical="center"/>
    </xf>
    <xf numFmtId="0" fontId="15" fillId="10" borderId="21" xfId="0" applyFont="1" applyFill="1" applyBorder="1" applyAlignment="1">
      <alignment horizontal="left" vertical="center"/>
    </xf>
    <xf numFmtId="0" fontId="15" fillId="10" borderId="22" xfId="0" applyFont="1" applyFill="1" applyBorder="1" applyAlignment="1">
      <alignment horizontal="left" vertical="center"/>
    </xf>
    <xf numFmtId="0" fontId="19" fillId="0" borderId="0" xfId="0" applyFont="1"/>
    <xf numFmtId="0" fontId="20" fillId="0" borderId="0" xfId="0" applyFont="1"/>
    <xf numFmtId="4" fontId="0" fillId="0" borderId="0" xfId="0" applyNumberFormat="1"/>
    <xf numFmtId="0" fontId="21" fillId="0" borderId="0" xfId="0" applyFont="1"/>
    <xf numFmtId="0" fontId="0" fillId="0" borderId="0" xfId="0" applyAlignment="1">
      <alignment horizontal="center"/>
    </xf>
    <xf numFmtId="0" fontId="22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4" fontId="23" fillId="0" borderId="0" xfId="0" applyNumberFormat="1" applyFont="1" applyAlignment="1">
      <alignment horizontal="center"/>
    </xf>
    <xf numFmtId="0" fontId="19" fillId="0" borderId="0" xfId="0" applyFont="1" applyAlignment="1">
      <alignment horizontal="center"/>
    </xf>
    <xf numFmtId="17" fontId="19" fillId="0" borderId="0" xfId="0" applyNumberFormat="1" applyFont="1" applyAlignment="1">
      <alignment horizontal="center"/>
    </xf>
    <xf numFmtId="17" fontId="19" fillId="0" borderId="0" xfId="0" applyNumberFormat="1" applyFont="1"/>
    <xf numFmtId="17" fontId="0" fillId="0" borderId="0" xfId="0" applyNumberFormat="1"/>
    <xf numFmtId="16" fontId="0" fillId="0" borderId="0" xfId="0" applyNumberFormat="1"/>
    <xf numFmtId="4" fontId="24" fillId="0" borderId="0" xfId="0" applyNumberFormat="1" applyFont="1"/>
    <xf numFmtId="0" fontId="24" fillId="0" borderId="0" xfId="0" applyFont="1"/>
    <xf numFmtId="16" fontId="24" fillId="0" borderId="0" xfId="0" applyNumberFormat="1" applyFont="1"/>
    <xf numFmtId="15" fontId="24" fillId="0" borderId="0" xfId="0" applyNumberFormat="1" applyFont="1"/>
    <xf numFmtId="4" fontId="0" fillId="0" borderId="23" xfId="0" applyNumberFormat="1" applyBorder="1"/>
    <xf numFmtId="4" fontId="0" fillId="0" borderId="21" xfId="0" applyNumberFormat="1" applyBorder="1"/>
    <xf numFmtId="4" fontId="24" fillId="0" borderId="21" xfId="0" applyNumberFormat="1" applyFont="1" applyBorder="1"/>
    <xf numFmtId="4" fontId="24" fillId="12" borderId="21" xfId="0" applyNumberFormat="1" applyFont="1" applyFill="1" applyBorder="1"/>
    <xf numFmtId="0" fontId="19" fillId="0" borderId="0" xfId="0" applyFont="1" applyAlignment="1">
      <alignment horizontal="left"/>
    </xf>
    <xf numFmtId="4" fontId="19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0" fontId="25" fillId="0" borderId="0" xfId="0" applyFont="1"/>
    <xf numFmtId="0" fontId="26" fillId="0" borderId="0" xfId="0" applyFont="1"/>
    <xf numFmtId="4" fontId="27" fillId="0" borderId="0" xfId="0" applyNumberFormat="1" applyFont="1"/>
    <xf numFmtId="0" fontId="28" fillId="0" borderId="0" xfId="0" applyFont="1" applyAlignment="1">
      <alignment horizontal="right"/>
    </xf>
    <xf numFmtId="0" fontId="26" fillId="0" borderId="0" xfId="0" applyFont="1" applyAlignment="1">
      <alignment horizontal="center"/>
    </xf>
    <xf numFmtId="4" fontId="27" fillId="0" borderId="24" xfId="0" applyNumberFormat="1" applyFont="1" applyBorder="1"/>
    <xf numFmtId="0" fontId="25" fillId="0" borderId="0" xfId="0" applyFont="1" applyAlignment="1">
      <alignment horizontal="right"/>
    </xf>
    <xf numFmtId="4" fontId="29" fillId="0" borderId="0" xfId="0" applyNumberFormat="1" applyFont="1"/>
  </cellXfs>
  <cellStyles count="22">
    <cellStyle name="Accent 1 5" xfId="3" xr:uid="{00000000-0005-0000-0000-000000000000}"/>
    <cellStyle name="Accent 2 6" xfId="4" xr:uid="{00000000-0005-0000-0000-000001000000}"/>
    <cellStyle name="Accent 3 7" xfId="5" xr:uid="{00000000-0005-0000-0000-000002000000}"/>
    <cellStyle name="Accent 4" xfId="6" xr:uid="{00000000-0005-0000-0000-000003000000}"/>
    <cellStyle name="Bad 8" xfId="7" xr:uid="{00000000-0005-0000-0000-000004000000}"/>
    <cellStyle name="cf1" xfId="8" xr:uid="{00000000-0005-0000-0000-000005000000}"/>
    <cellStyle name="Comma" xfId="1" builtinId="3"/>
    <cellStyle name="Currency" xfId="2" builtinId="4"/>
    <cellStyle name="Error 9" xfId="9" xr:uid="{00000000-0005-0000-0000-000006000000}"/>
    <cellStyle name="Excel Built-in Comma 10" xfId="20" xr:uid="{00000000-0005-0000-0000-000007000000}"/>
    <cellStyle name="Excel Built-in Explanatory Text" xfId="21" xr:uid="{00000000-0005-0000-0000-000008000000}"/>
    <cellStyle name="Footnote 11" xfId="10" xr:uid="{00000000-0005-0000-0000-000009000000}"/>
    <cellStyle name="Good 12" xfId="11" xr:uid="{00000000-0005-0000-0000-00000A000000}"/>
    <cellStyle name="Heading (user) 13" xfId="12" xr:uid="{00000000-0005-0000-0000-00000B000000}"/>
    <cellStyle name="Heading 1 14" xfId="13" xr:uid="{00000000-0005-0000-0000-00000C000000}"/>
    <cellStyle name="Heading 2 15" xfId="14" xr:uid="{00000000-0005-0000-0000-00000D000000}"/>
    <cellStyle name="Hyperlink 16" xfId="15" xr:uid="{00000000-0005-0000-0000-00000E000000}"/>
    <cellStyle name="Normal" xfId="0" builtinId="0"/>
    <cellStyle name="Note 17" xfId="16" xr:uid="{00000000-0005-0000-0000-000012000000}"/>
    <cellStyle name="Status 18" xfId="17" xr:uid="{00000000-0005-0000-0000-000013000000}"/>
    <cellStyle name="Text 19" xfId="18" xr:uid="{00000000-0005-0000-0000-000014000000}"/>
    <cellStyle name="Warning 20" xfId="19" xr:uid="{00000000-0005-0000-0000-000015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EE"/>
      <rgbColor rgb="FFFFFF00"/>
      <rgbColor rgb="FFFF00FF"/>
      <rgbColor rgb="FF00FFFF"/>
      <rgbColor rgb="FF9C0006"/>
      <rgbColor rgb="FF006600"/>
      <rgbColor rgb="FF000080"/>
      <rgbColor rgb="FF808000"/>
      <rgbColor rgb="FF800080"/>
      <rgbColor rgb="FF008080"/>
      <rgbColor rgb="FFFFC7C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CC0000"/>
      <rgbColor rgb="FF008080"/>
      <rgbColor rgb="FF0000CC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1"/>
  <sheetViews>
    <sheetView showGridLines="0" tabSelected="1" zoomScaleNormal="100" workbookViewId="0">
      <selection activeCell="F21" sqref="F21"/>
    </sheetView>
  </sheetViews>
  <sheetFormatPr defaultColWidth="10.5" defaultRowHeight="12.75" x14ac:dyDescent="0.2"/>
  <cols>
    <col min="1" max="1" width="11.875" style="62" customWidth="1"/>
    <col min="2" max="2" width="32" style="62" customWidth="1"/>
    <col min="3" max="3" width="9.5" style="62" bestFit="1" customWidth="1"/>
    <col min="4" max="7" width="11" style="62" customWidth="1"/>
    <col min="8" max="8" width="11.875" style="62" customWidth="1"/>
    <col min="9" max="9" width="32" style="62" customWidth="1"/>
    <col min="10" max="11" width="10.75" style="62" customWidth="1"/>
    <col min="12" max="12" width="12.25" style="63" customWidth="1"/>
    <col min="13" max="13" width="8.5" style="62" customWidth="1"/>
    <col min="14" max="16384" width="10.5" style="62"/>
  </cols>
  <sheetData>
    <row r="1" spans="1:12" s="2" customFormat="1" ht="20.25" x14ac:dyDescent="0.3">
      <c r="A1" s="1" t="s">
        <v>0</v>
      </c>
      <c r="B1" s="84" t="s">
        <v>1</v>
      </c>
      <c r="C1" s="85"/>
      <c r="D1" s="85"/>
      <c r="E1" s="85"/>
      <c r="F1" s="85"/>
      <c r="G1" s="85"/>
      <c r="H1" s="86"/>
      <c r="I1" s="74" t="s">
        <v>2</v>
      </c>
      <c r="J1" s="83">
        <v>5501</v>
      </c>
      <c r="K1" s="83"/>
    </row>
    <row r="2" spans="1:12" s="2" customFormat="1" x14ac:dyDescent="0.2">
      <c r="A2" s="1" t="s">
        <v>3</v>
      </c>
      <c r="B2" s="84" t="s">
        <v>4</v>
      </c>
      <c r="C2" s="85"/>
      <c r="D2" s="85"/>
      <c r="E2" s="85"/>
      <c r="F2" s="85"/>
      <c r="G2" s="85"/>
      <c r="H2" s="86"/>
      <c r="I2" s="74" t="s">
        <v>5</v>
      </c>
      <c r="J2" s="82" t="s">
        <v>6</v>
      </c>
      <c r="K2" s="82"/>
    </row>
    <row r="3" spans="1:12" s="2" customFormat="1" x14ac:dyDescent="0.2">
      <c r="A3" s="1" t="s">
        <v>7</v>
      </c>
      <c r="B3" s="84" t="s">
        <v>8</v>
      </c>
      <c r="C3" s="85"/>
      <c r="D3" s="85"/>
      <c r="E3" s="85"/>
      <c r="F3" s="85"/>
      <c r="G3" s="85"/>
      <c r="H3" s="86"/>
      <c r="I3" s="74" t="s">
        <v>9</v>
      </c>
      <c r="J3" s="81">
        <v>44134</v>
      </c>
      <c r="K3" s="81"/>
    </row>
    <row r="4" spans="1:12" s="2" customFormat="1" x14ac:dyDescent="0.2">
      <c r="A4" s="1" t="s">
        <v>10</v>
      </c>
      <c r="B4" s="84" t="s">
        <v>11</v>
      </c>
      <c r="C4" s="85"/>
      <c r="D4" s="85"/>
      <c r="E4" s="85"/>
      <c r="F4" s="85"/>
      <c r="G4" s="85"/>
      <c r="H4" s="86"/>
      <c r="I4" s="74" t="s">
        <v>12</v>
      </c>
      <c r="J4" s="82" t="s">
        <v>13</v>
      </c>
      <c r="K4" s="82"/>
    </row>
    <row r="5" spans="1:12" s="2" customFormat="1" x14ac:dyDescent="0.2">
      <c r="A5" s="1" t="s">
        <v>14</v>
      </c>
      <c r="B5" s="84" t="s">
        <v>15</v>
      </c>
      <c r="C5" s="85"/>
      <c r="D5" s="85"/>
      <c r="E5" s="85"/>
      <c r="F5" s="85"/>
      <c r="G5" s="85"/>
      <c r="H5" s="86"/>
      <c r="I5" s="74" t="s">
        <v>9</v>
      </c>
      <c r="J5" s="75"/>
      <c r="K5" s="75"/>
    </row>
    <row r="6" spans="1:12" s="3" customFormat="1" x14ac:dyDescent="0.2">
      <c r="L6" s="4"/>
    </row>
    <row r="7" spans="1:12" s="3" customFormat="1" ht="39.75" customHeight="1" x14ac:dyDescent="0.2">
      <c r="A7" s="76" t="s">
        <v>16</v>
      </c>
      <c r="B7" s="77" t="s">
        <v>17</v>
      </c>
      <c r="C7" s="79" t="s">
        <v>45</v>
      </c>
      <c r="D7" s="5" t="s">
        <v>18</v>
      </c>
      <c r="E7" s="78" t="s">
        <v>44</v>
      </c>
      <c r="F7" s="78"/>
      <c r="G7" s="6" t="s">
        <v>19</v>
      </c>
      <c r="H7" s="76" t="s">
        <v>16</v>
      </c>
      <c r="I7" s="77" t="s">
        <v>17</v>
      </c>
      <c r="J7" s="5" t="s">
        <v>19</v>
      </c>
      <c r="K7" s="9" t="s">
        <v>20</v>
      </c>
    </row>
    <row r="8" spans="1:12" s="3" customFormat="1" x14ac:dyDescent="0.2">
      <c r="A8" s="76"/>
      <c r="B8" s="77"/>
      <c r="C8" s="80"/>
      <c r="D8" s="7">
        <v>44073</v>
      </c>
      <c r="E8" s="7" t="s">
        <v>21</v>
      </c>
      <c r="F8" s="7" t="s">
        <v>22</v>
      </c>
      <c r="G8" s="8">
        <v>44196</v>
      </c>
      <c r="H8" s="76"/>
      <c r="I8" s="77"/>
      <c r="J8" s="7">
        <v>43830</v>
      </c>
      <c r="K8" s="9" t="s">
        <v>23</v>
      </c>
    </row>
    <row r="9" spans="1:12" s="2" customFormat="1" x14ac:dyDescent="0.2">
      <c r="A9" s="10"/>
      <c r="B9" s="11"/>
      <c r="C9" s="22"/>
      <c r="D9" s="12"/>
      <c r="E9" s="13"/>
      <c r="F9" s="14"/>
      <c r="G9" s="15"/>
      <c r="H9" s="16"/>
      <c r="I9" s="17"/>
      <c r="J9" s="18"/>
      <c r="K9" s="19"/>
    </row>
    <row r="10" spans="1:12" s="2" customFormat="1" x14ac:dyDescent="0.2">
      <c r="A10" s="20"/>
      <c r="B10" s="21" t="s">
        <v>24</v>
      </c>
      <c r="C10" s="22"/>
      <c r="D10" s="22"/>
      <c r="E10" s="23"/>
      <c r="F10" s="24"/>
      <c r="G10" s="25"/>
      <c r="H10" s="26"/>
      <c r="I10" s="21" t="s">
        <v>25</v>
      </c>
      <c r="J10" s="22"/>
      <c r="K10" s="70"/>
    </row>
    <row r="11" spans="1:12" s="2" customFormat="1" x14ac:dyDescent="0.2">
      <c r="A11" s="27" t="s">
        <v>26</v>
      </c>
      <c r="B11" s="28" t="s">
        <v>27</v>
      </c>
      <c r="C11" s="22"/>
      <c r="D11" s="22">
        <v>10380</v>
      </c>
      <c r="E11" s="23">
        <v>855.68</v>
      </c>
      <c r="F11" s="24">
        <v>6165.24</v>
      </c>
      <c r="G11" s="25">
        <f t="shared" ref="G11:G15" si="0">D11+E11-F11</f>
        <v>5070.4400000000005</v>
      </c>
      <c r="H11" s="26" t="s">
        <v>28</v>
      </c>
      <c r="I11" s="29" t="s">
        <v>29</v>
      </c>
      <c r="J11" s="22">
        <v>4850</v>
      </c>
      <c r="K11" s="70">
        <f t="shared" ref="K11:K15" si="1">G11-J11</f>
        <v>220.44000000000051</v>
      </c>
    </row>
    <row r="12" spans="1:12" s="2" customFormat="1" x14ac:dyDescent="0.2">
      <c r="A12" s="30" t="s">
        <v>30</v>
      </c>
      <c r="B12" s="28" t="s">
        <v>31</v>
      </c>
      <c r="C12" s="22"/>
      <c r="D12" s="22">
        <v>8294</v>
      </c>
      <c r="E12" s="23">
        <v>0</v>
      </c>
      <c r="F12" s="24">
        <v>3686.4</v>
      </c>
      <c r="G12" s="25">
        <f t="shared" si="0"/>
        <v>4607.6000000000004</v>
      </c>
      <c r="H12" s="31"/>
      <c r="I12" s="28"/>
      <c r="J12" s="32">
        <v>0</v>
      </c>
      <c r="K12" s="70">
        <f t="shared" si="1"/>
        <v>4607.6000000000004</v>
      </c>
    </row>
    <row r="13" spans="1:12" s="2" customFormat="1" x14ac:dyDescent="0.2">
      <c r="A13" s="28" t="s">
        <v>32</v>
      </c>
      <c r="B13" s="28" t="s">
        <v>33</v>
      </c>
      <c r="C13" s="22"/>
      <c r="D13" s="22">
        <v>10335.94</v>
      </c>
      <c r="E13" s="23">
        <v>32911.4</v>
      </c>
      <c r="F13" s="24">
        <v>26255.439999999999</v>
      </c>
      <c r="G13" s="25">
        <f t="shared" si="0"/>
        <v>16991.900000000005</v>
      </c>
      <c r="H13" s="33"/>
      <c r="I13" s="34"/>
      <c r="J13" s="32">
        <v>0</v>
      </c>
      <c r="K13" s="70">
        <f t="shared" si="1"/>
        <v>16991.900000000005</v>
      </c>
    </row>
    <row r="14" spans="1:12" s="35" customFormat="1" x14ac:dyDescent="0.2">
      <c r="A14" s="28" t="s">
        <v>34</v>
      </c>
      <c r="B14" s="28" t="s">
        <v>35</v>
      </c>
      <c r="C14" s="22"/>
      <c r="D14" s="22">
        <v>730</v>
      </c>
      <c r="E14" s="23">
        <v>0</v>
      </c>
      <c r="F14" s="24">
        <v>0</v>
      </c>
      <c r="G14" s="25">
        <f t="shared" si="0"/>
        <v>730</v>
      </c>
      <c r="H14" s="28"/>
      <c r="I14" s="28"/>
      <c r="J14" s="22">
        <v>0</v>
      </c>
      <c r="K14" s="70">
        <f t="shared" si="1"/>
        <v>730</v>
      </c>
    </row>
    <row r="15" spans="1:12" s="2" customFormat="1" x14ac:dyDescent="0.2">
      <c r="A15" s="36"/>
      <c r="B15" s="37"/>
      <c r="C15" s="28"/>
      <c r="D15" s="25">
        <v>0</v>
      </c>
      <c r="E15" s="23">
        <v>0</v>
      </c>
      <c r="F15" s="24">
        <v>0</v>
      </c>
      <c r="G15" s="38">
        <f t="shared" si="0"/>
        <v>0</v>
      </c>
      <c r="H15" s="39"/>
      <c r="I15" s="40"/>
      <c r="J15" s="25">
        <v>0</v>
      </c>
      <c r="K15" s="70">
        <f t="shared" si="1"/>
        <v>0</v>
      </c>
    </row>
    <row r="16" spans="1:12" s="45" customFormat="1" ht="18.75" customHeight="1" thickBot="1" x14ac:dyDescent="0.25">
      <c r="A16" s="41"/>
      <c r="B16" s="42" t="s">
        <v>36</v>
      </c>
      <c r="C16" s="42"/>
      <c r="D16" s="43">
        <f>SUM(D9:D14)</f>
        <v>29739.940000000002</v>
      </c>
      <c r="E16" s="43">
        <f>SUM(E9:E14)</f>
        <v>33767.08</v>
      </c>
      <c r="F16" s="43">
        <f>SUM(F9:F14)</f>
        <v>36107.08</v>
      </c>
      <c r="G16" s="44">
        <f>SUM(G9:G14)</f>
        <v>27399.940000000006</v>
      </c>
      <c r="H16" s="41"/>
      <c r="I16" s="41"/>
      <c r="J16" s="43">
        <f>SUM(J9:J14)</f>
        <v>4850</v>
      </c>
      <c r="K16" s="69">
        <f>SUM(K9:K14)</f>
        <v>22549.940000000006</v>
      </c>
    </row>
    <row r="17" spans="1:13" ht="13.5" thickTop="1" x14ac:dyDescent="0.2"/>
    <row r="18" spans="1:13" x14ac:dyDescent="0.2">
      <c r="B18" s="46"/>
      <c r="C18" s="46"/>
      <c r="D18" s="47" t="s">
        <v>37</v>
      </c>
      <c r="E18" s="48" t="s">
        <v>37</v>
      </c>
    </row>
    <row r="19" spans="1:13" x14ac:dyDescent="0.2">
      <c r="B19" s="56" t="s">
        <v>46</v>
      </c>
      <c r="C19" s="56"/>
      <c r="D19" s="72">
        <v>44073</v>
      </c>
      <c r="E19" s="72">
        <v>43830</v>
      </c>
    </row>
    <row r="20" spans="1:13" x14ac:dyDescent="0.2">
      <c r="B20" s="49"/>
      <c r="C20" s="49"/>
      <c r="D20" s="50"/>
      <c r="E20" s="51"/>
    </row>
    <row r="21" spans="1:13" x14ac:dyDescent="0.2">
      <c r="B21" s="71" t="s">
        <v>27</v>
      </c>
      <c r="C21" s="49"/>
      <c r="D21" s="52">
        <f>G11</f>
        <v>5070.4400000000005</v>
      </c>
      <c r="E21" s="53">
        <f>J11</f>
        <v>4850</v>
      </c>
    </row>
    <row r="22" spans="1:13" x14ac:dyDescent="0.2">
      <c r="B22" s="71" t="s">
        <v>49</v>
      </c>
      <c r="C22" s="49"/>
      <c r="D22" s="52">
        <f>G12</f>
        <v>4607.6000000000004</v>
      </c>
      <c r="E22" s="53"/>
    </row>
    <row r="23" spans="1:13" x14ac:dyDescent="0.2">
      <c r="B23" s="71" t="s">
        <v>50</v>
      </c>
      <c r="C23" s="49"/>
      <c r="D23" s="52">
        <f>G13</f>
        <v>16991.900000000005</v>
      </c>
      <c r="E23" s="53"/>
      <c r="G23" s="62" t="s">
        <v>48</v>
      </c>
    </row>
    <row r="24" spans="1:13" x14ac:dyDescent="0.2">
      <c r="B24" s="71" t="s">
        <v>51</v>
      </c>
      <c r="C24" s="49"/>
      <c r="D24" s="52">
        <f>G14</f>
        <v>730</v>
      </c>
      <c r="E24" s="53"/>
    </row>
    <row r="25" spans="1:13" ht="13.5" thickBot="1" x14ac:dyDescent="0.25">
      <c r="B25" s="71"/>
      <c r="C25" s="49"/>
      <c r="D25" s="54"/>
      <c r="E25" s="55"/>
    </row>
    <row r="26" spans="1:13" ht="13.5" thickTop="1" x14ac:dyDescent="0.2">
      <c r="B26" s="56" t="s">
        <v>36</v>
      </c>
      <c r="C26" s="56"/>
      <c r="D26" s="57">
        <f>+SUM(D21:D24)</f>
        <v>27399.940000000006</v>
      </c>
      <c r="E26" s="58">
        <f>+SUM(E21:E24)</f>
        <v>4850</v>
      </c>
    </row>
    <row r="30" spans="1:13" x14ac:dyDescent="0.2">
      <c r="A30" s="59" t="s">
        <v>38</v>
      </c>
      <c r="B30" s="64"/>
      <c r="C30" s="64"/>
      <c r="D30" s="64"/>
      <c r="E30" s="64"/>
      <c r="F30" s="64"/>
      <c r="G30" s="64"/>
      <c r="H30" s="64"/>
      <c r="I30" s="65"/>
      <c r="J30" s="66"/>
      <c r="K30" s="66"/>
      <c r="L30" s="67"/>
      <c r="M30" s="66"/>
    </row>
    <row r="31" spans="1:13" x14ac:dyDescent="0.2">
      <c r="A31" s="60" t="s">
        <v>39</v>
      </c>
      <c r="I31" s="68"/>
    </row>
    <row r="32" spans="1:13" x14ac:dyDescent="0.2">
      <c r="A32" s="60"/>
      <c r="I32" s="68"/>
    </row>
    <row r="33" spans="1:9" x14ac:dyDescent="0.2">
      <c r="A33" s="61" t="s">
        <v>40</v>
      </c>
      <c r="I33" s="68"/>
    </row>
    <row r="34" spans="1:9" x14ac:dyDescent="0.2">
      <c r="A34" s="60" t="s">
        <v>41</v>
      </c>
      <c r="I34" s="68"/>
    </row>
    <row r="35" spans="1:9" x14ac:dyDescent="0.2">
      <c r="A35" s="60" t="s">
        <v>42</v>
      </c>
      <c r="I35" s="68"/>
    </row>
    <row r="36" spans="1:9" x14ac:dyDescent="0.2">
      <c r="A36" s="60"/>
      <c r="I36" s="68"/>
    </row>
    <row r="37" spans="1:9" x14ac:dyDescent="0.2">
      <c r="A37" s="60"/>
      <c r="I37" s="68"/>
    </row>
    <row r="38" spans="1:9" x14ac:dyDescent="0.2">
      <c r="A38" s="61" t="s">
        <v>43</v>
      </c>
      <c r="I38" s="68"/>
    </row>
    <row r="41" spans="1:9" x14ac:dyDescent="0.2">
      <c r="A41" s="73" t="s">
        <v>47</v>
      </c>
    </row>
  </sheetData>
  <mergeCells count="16">
    <mergeCell ref="J3:K3"/>
    <mergeCell ref="J4:K4"/>
    <mergeCell ref="B3:H3"/>
    <mergeCell ref="B4:H4"/>
    <mergeCell ref="J1:K1"/>
    <mergeCell ref="J2:K2"/>
    <mergeCell ref="B1:H1"/>
    <mergeCell ref="B2:H2"/>
    <mergeCell ref="J5:K5"/>
    <mergeCell ref="A7:A8"/>
    <mergeCell ref="B7:B8"/>
    <mergeCell ref="E7:F7"/>
    <mergeCell ref="H7:H8"/>
    <mergeCell ref="I7:I8"/>
    <mergeCell ref="C7:C8"/>
    <mergeCell ref="B5:H5"/>
  </mergeCells>
  <pageMargins left="0.7" right="0.7" top="0.75" bottom="0.75" header="0.3" footer="0.3"/>
  <pageSetup paperSize="9" firstPageNumber="0" orientation="portrait" horizontalDpi="300" verticalDpi="300" r:id="rId1"/>
  <headerFooter>
    <oddHeader>&amp;C&amp;A</oddHeader>
    <oddFooter>&amp;CPágina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E969F-91F9-4CDB-89C7-14EE64A0EAE4}">
  <dimension ref="A1:AM42"/>
  <sheetViews>
    <sheetView workbookViewId="0">
      <pane xSplit="5" ySplit="6" topLeftCell="F7" activePane="bottomRight" state="frozen"/>
      <selection pane="topRight" activeCell="F1" sqref="F1"/>
      <selection pane="bottomLeft" activeCell="A7" sqref="A7"/>
      <selection pane="bottomRight" activeCell="F7" sqref="F7"/>
    </sheetView>
  </sheetViews>
  <sheetFormatPr defaultColWidth="10" defaultRowHeight="15" x14ac:dyDescent="0.25"/>
  <cols>
    <col min="1" max="1" width="6.25" customWidth="1"/>
    <col min="2" max="2" width="7" style="90" customWidth="1"/>
    <col min="5" max="5" width="12.125" customWidth="1"/>
    <col min="6" max="6" width="11.625" customWidth="1"/>
    <col min="7" max="7" width="10" style="89"/>
    <col min="9" max="9" width="8.875" customWidth="1"/>
    <col min="10" max="10" width="8" bestFit="1" customWidth="1"/>
    <col min="11" max="11" width="8" customWidth="1"/>
    <col min="12" max="15" width="8" bestFit="1" customWidth="1"/>
    <col min="16" max="16" width="7.75" customWidth="1"/>
    <col min="17" max="17" width="8.25" customWidth="1"/>
    <col min="18" max="18" width="8.125" customWidth="1"/>
    <col min="19" max="20" width="8.25" customWidth="1"/>
    <col min="21" max="21" width="8.625" customWidth="1"/>
    <col min="22" max="22" width="8.125" customWidth="1"/>
    <col min="23" max="23" width="7.875" customWidth="1"/>
    <col min="257" max="257" width="6.25" customWidth="1"/>
    <col min="258" max="258" width="7" customWidth="1"/>
    <col min="261" max="261" width="12.125" customWidth="1"/>
    <col min="262" max="262" width="11.625" customWidth="1"/>
    <col min="265" max="265" width="8.875" customWidth="1"/>
    <col min="266" max="266" width="8" bestFit="1" customWidth="1"/>
    <col min="267" max="267" width="8" customWidth="1"/>
    <col min="268" max="271" width="8" bestFit="1" customWidth="1"/>
    <col min="272" max="272" width="7.75" customWidth="1"/>
    <col min="273" max="273" width="8.25" customWidth="1"/>
    <col min="274" max="274" width="8.125" customWidth="1"/>
    <col min="275" max="276" width="8.25" customWidth="1"/>
    <col min="277" max="277" width="8.625" customWidth="1"/>
    <col min="278" max="278" width="8.125" customWidth="1"/>
    <col min="279" max="279" width="7.875" customWidth="1"/>
    <col min="513" max="513" width="6.25" customWidth="1"/>
    <col min="514" max="514" width="7" customWidth="1"/>
    <col min="517" max="517" width="12.125" customWidth="1"/>
    <col min="518" max="518" width="11.625" customWidth="1"/>
    <col min="521" max="521" width="8.875" customWidth="1"/>
    <col min="522" max="522" width="8" bestFit="1" customWidth="1"/>
    <col min="523" max="523" width="8" customWidth="1"/>
    <col min="524" max="527" width="8" bestFit="1" customWidth="1"/>
    <col min="528" max="528" width="7.75" customWidth="1"/>
    <col min="529" max="529" width="8.25" customWidth="1"/>
    <col min="530" max="530" width="8.125" customWidth="1"/>
    <col min="531" max="532" width="8.25" customWidth="1"/>
    <col min="533" max="533" width="8.625" customWidth="1"/>
    <col min="534" max="534" width="8.125" customWidth="1"/>
    <col min="535" max="535" width="7.875" customWidth="1"/>
    <col min="769" max="769" width="6.25" customWidth="1"/>
    <col min="770" max="770" width="7" customWidth="1"/>
    <col min="773" max="773" width="12.125" customWidth="1"/>
    <col min="774" max="774" width="11.625" customWidth="1"/>
    <col min="777" max="777" width="8.875" customWidth="1"/>
    <col min="778" max="778" width="8" bestFit="1" customWidth="1"/>
    <col min="779" max="779" width="8" customWidth="1"/>
    <col min="780" max="783" width="8" bestFit="1" customWidth="1"/>
    <col min="784" max="784" width="7.75" customWidth="1"/>
    <col min="785" max="785" width="8.25" customWidth="1"/>
    <col min="786" max="786" width="8.125" customWidth="1"/>
    <col min="787" max="788" width="8.25" customWidth="1"/>
    <col min="789" max="789" width="8.625" customWidth="1"/>
    <col min="790" max="790" width="8.125" customWidth="1"/>
    <col min="791" max="791" width="7.875" customWidth="1"/>
    <col min="1025" max="1025" width="6.25" customWidth="1"/>
    <col min="1026" max="1026" width="7" customWidth="1"/>
    <col min="1029" max="1029" width="12.125" customWidth="1"/>
    <col min="1030" max="1030" width="11.625" customWidth="1"/>
    <col min="1033" max="1033" width="8.875" customWidth="1"/>
    <col min="1034" max="1034" width="8" bestFit="1" customWidth="1"/>
    <col min="1035" max="1035" width="8" customWidth="1"/>
    <col min="1036" max="1039" width="8" bestFit="1" customWidth="1"/>
    <col min="1040" max="1040" width="7.75" customWidth="1"/>
    <col min="1041" max="1041" width="8.25" customWidth="1"/>
    <col min="1042" max="1042" width="8.125" customWidth="1"/>
    <col min="1043" max="1044" width="8.25" customWidth="1"/>
    <col min="1045" max="1045" width="8.625" customWidth="1"/>
    <col min="1046" max="1046" width="8.125" customWidth="1"/>
    <col min="1047" max="1047" width="7.875" customWidth="1"/>
    <col min="1281" max="1281" width="6.25" customWidth="1"/>
    <col min="1282" max="1282" width="7" customWidth="1"/>
    <col min="1285" max="1285" width="12.125" customWidth="1"/>
    <col min="1286" max="1286" width="11.625" customWidth="1"/>
    <col min="1289" max="1289" width="8.875" customWidth="1"/>
    <col min="1290" max="1290" width="8" bestFit="1" customWidth="1"/>
    <col min="1291" max="1291" width="8" customWidth="1"/>
    <col min="1292" max="1295" width="8" bestFit="1" customWidth="1"/>
    <col min="1296" max="1296" width="7.75" customWidth="1"/>
    <col min="1297" max="1297" width="8.25" customWidth="1"/>
    <col min="1298" max="1298" width="8.125" customWidth="1"/>
    <col min="1299" max="1300" width="8.25" customWidth="1"/>
    <col min="1301" max="1301" width="8.625" customWidth="1"/>
    <col min="1302" max="1302" width="8.125" customWidth="1"/>
    <col min="1303" max="1303" width="7.875" customWidth="1"/>
    <col min="1537" max="1537" width="6.25" customWidth="1"/>
    <col min="1538" max="1538" width="7" customWidth="1"/>
    <col min="1541" max="1541" width="12.125" customWidth="1"/>
    <col min="1542" max="1542" width="11.625" customWidth="1"/>
    <col min="1545" max="1545" width="8.875" customWidth="1"/>
    <col min="1546" max="1546" width="8" bestFit="1" customWidth="1"/>
    <col min="1547" max="1547" width="8" customWidth="1"/>
    <col min="1548" max="1551" width="8" bestFit="1" customWidth="1"/>
    <col min="1552" max="1552" width="7.75" customWidth="1"/>
    <col min="1553" max="1553" width="8.25" customWidth="1"/>
    <col min="1554" max="1554" width="8.125" customWidth="1"/>
    <col min="1555" max="1556" width="8.25" customWidth="1"/>
    <col min="1557" max="1557" width="8.625" customWidth="1"/>
    <col min="1558" max="1558" width="8.125" customWidth="1"/>
    <col min="1559" max="1559" width="7.875" customWidth="1"/>
    <col min="1793" max="1793" width="6.25" customWidth="1"/>
    <col min="1794" max="1794" width="7" customWidth="1"/>
    <col min="1797" max="1797" width="12.125" customWidth="1"/>
    <col min="1798" max="1798" width="11.625" customWidth="1"/>
    <col min="1801" max="1801" width="8.875" customWidth="1"/>
    <col min="1802" max="1802" width="8" bestFit="1" customWidth="1"/>
    <col min="1803" max="1803" width="8" customWidth="1"/>
    <col min="1804" max="1807" width="8" bestFit="1" customWidth="1"/>
    <col min="1808" max="1808" width="7.75" customWidth="1"/>
    <col min="1809" max="1809" width="8.25" customWidth="1"/>
    <col min="1810" max="1810" width="8.125" customWidth="1"/>
    <col min="1811" max="1812" width="8.25" customWidth="1"/>
    <col min="1813" max="1813" width="8.625" customWidth="1"/>
    <col min="1814" max="1814" width="8.125" customWidth="1"/>
    <col min="1815" max="1815" width="7.875" customWidth="1"/>
    <col min="2049" max="2049" width="6.25" customWidth="1"/>
    <col min="2050" max="2050" width="7" customWidth="1"/>
    <col min="2053" max="2053" width="12.125" customWidth="1"/>
    <col min="2054" max="2054" width="11.625" customWidth="1"/>
    <col min="2057" max="2057" width="8.875" customWidth="1"/>
    <col min="2058" max="2058" width="8" bestFit="1" customWidth="1"/>
    <col min="2059" max="2059" width="8" customWidth="1"/>
    <col min="2060" max="2063" width="8" bestFit="1" customWidth="1"/>
    <col min="2064" max="2064" width="7.75" customWidth="1"/>
    <col min="2065" max="2065" width="8.25" customWidth="1"/>
    <col min="2066" max="2066" width="8.125" customWidth="1"/>
    <col min="2067" max="2068" width="8.25" customWidth="1"/>
    <col min="2069" max="2069" width="8.625" customWidth="1"/>
    <col min="2070" max="2070" width="8.125" customWidth="1"/>
    <col min="2071" max="2071" width="7.875" customWidth="1"/>
    <col min="2305" max="2305" width="6.25" customWidth="1"/>
    <col min="2306" max="2306" width="7" customWidth="1"/>
    <col min="2309" max="2309" width="12.125" customWidth="1"/>
    <col min="2310" max="2310" width="11.625" customWidth="1"/>
    <col min="2313" max="2313" width="8.875" customWidth="1"/>
    <col min="2314" max="2314" width="8" bestFit="1" customWidth="1"/>
    <col min="2315" max="2315" width="8" customWidth="1"/>
    <col min="2316" max="2319" width="8" bestFit="1" customWidth="1"/>
    <col min="2320" max="2320" width="7.75" customWidth="1"/>
    <col min="2321" max="2321" width="8.25" customWidth="1"/>
    <col min="2322" max="2322" width="8.125" customWidth="1"/>
    <col min="2323" max="2324" width="8.25" customWidth="1"/>
    <col min="2325" max="2325" width="8.625" customWidth="1"/>
    <col min="2326" max="2326" width="8.125" customWidth="1"/>
    <col min="2327" max="2327" width="7.875" customWidth="1"/>
    <col min="2561" max="2561" width="6.25" customWidth="1"/>
    <col min="2562" max="2562" width="7" customWidth="1"/>
    <col min="2565" max="2565" width="12.125" customWidth="1"/>
    <col min="2566" max="2566" width="11.625" customWidth="1"/>
    <col min="2569" max="2569" width="8.875" customWidth="1"/>
    <col min="2570" max="2570" width="8" bestFit="1" customWidth="1"/>
    <col min="2571" max="2571" width="8" customWidth="1"/>
    <col min="2572" max="2575" width="8" bestFit="1" customWidth="1"/>
    <col min="2576" max="2576" width="7.75" customWidth="1"/>
    <col min="2577" max="2577" width="8.25" customWidth="1"/>
    <col min="2578" max="2578" width="8.125" customWidth="1"/>
    <col min="2579" max="2580" width="8.25" customWidth="1"/>
    <col min="2581" max="2581" width="8.625" customWidth="1"/>
    <col min="2582" max="2582" width="8.125" customWidth="1"/>
    <col min="2583" max="2583" width="7.875" customWidth="1"/>
    <col min="2817" max="2817" width="6.25" customWidth="1"/>
    <col min="2818" max="2818" width="7" customWidth="1"/>
    <col min="2821" max="2821" width="12.125" customWidth="1"/>
    <col min="2822" max="2822" width="11.625" customWidth="1"/>
    <col min="2825" max="2825" width="8.875" customWidth="1"/>
    <col min="2826" max="2826" width="8" bestFit="1" customWidth="1"/>
    <col min="2827" max="2827" width="8" customWidth="1"/>
    <col min="2828" max="2831" width="8" bestFit="1" customWidth="1"/>
    <col min="2832" max="2832" width="7.75" customWidth="1"/>
    <col min="2833" max="2833" width="8.25" customWidth="1"/>
    <col min="2834" max="2834" width="8.125" customWidth="1"/>
    <col min="2835" max="2836" width="8.25" customWidth="1"/>
    <col min="2837" max="2837" width="8.625" customWidth="1"/>
    <col min="2838" max="2838" width="8.125" customWidth="1"/>
    <col min="2839" max="2839" width="7.875" customWidth="1"/>
    <col min="3073" max="3073" width="6.25" customWidth="1"/>
    <col min="3074" max="3074" width="7" customWidth="1"/>
    <col min="3077" max="3077" width="12.125" customWidth="1"/>
    <col min="3078" max="3078" width="11.625" customWidth="1"/>
    <col min="3081" max="3081" width="8.875" customWidth="1"/>
    <col min="3082" max="3082" width="8" bestFit="1" customWidth="1"/>
    <col min="3083" max="3083" width="8" customWidth="1"/>
    <col min="3084" max="3087" width="8" bestFit="1" customWidth="1"/>
    <col min="3088" max="3088" width="7.75" customWidth="1"/>
    <col min="3089" max="3089" width="8.25" customWidth="1"/>
    <col min="3090" max="3090" width="8.125" customWidth="1"/>
    <col min="3091" max="3092" width="8.25" customWidth="1"/>
    <col min="3093" max="3093" width="8.625" customWidth="1"/>
    <col min="3094" max="3094" width="8.125" customWidth="1"/>
    <col min="3095" max="3095" width="7.875" customWidth="1"/>
    <col min="3329" max="3329" width="6.25" customWidth="1"/>
    <col min="3330" max="3330" width="7" customWidth="1"/>
    <col min="3333" max="3333" width="12.125" customWidth="1"/>
    <col min="3334" max="3334" width="11.625" customWidth="1"/>
    <col min="3337" max="3337" width="8.875" customWidth="1"/>
    <col min="3338" max="3338" width="8" bestFit="1" customWidth="1"/>
    <col min="3339" max="3339" width="8" customWidth="1"/>
    <col min="3340" max="3343" width="8" bestFit="1" customWidth="1"/>
    <col min="3344" max="3344" width="7.75" customWidth="1"/>
    <col min="3345" max="3345" width="8.25" customWidth="1"/>
    <col min="3346" max="3346" width="8.125" customWidth="1"/>
    <col min="3347" max="3348" width="8.25" customWidth="1"/>
    <col min="3349" max="3349" width="8.625" customWidth="1"/>
    <col min="3350" max="3350" width="8.125" customWidth="1"/>
    <col min="3351" max="3351" width="7.875" customWidth="1"/>
    <col min="3585" max="3585" width="6.25" customWidth="1"/>
    <col min="3586" max="3586" width="7" customWidth="1"/>
    <col min="3589" max="3589" width="12.125" customWidth="1"/>
    <col min="3590" max="3590" width="11.625" customWidth="1"/>
    <col min="3593" max="3593" width="8.875" customWidth="1"/>
    <col min="3594" max="3594" width="8" bestFit="1" customWidth="1"/>
    <col min="3595" max="3595" width="8" customWidth="1"/>
    <col min="3596" max="3599" width="8" bestFit="1" customWidth="1"/>
    <col min="3600" max="3600" width="7.75" customWidth="1"/>
    <col min="3601" max="3601" width="8.25" customWidth="1"/>
    <col min="3602" max="3602" width="8.125" customWidth="1"/>
    <col min="3603" max="3604" width="8.25" customWidth="1"/>
    <col min="3605" max="3605" width="8.625" customWidth="1"/>
    <col min="3606" max="3606" width="8.125" customWidth="1"/>
    <col min="3607" max="3607" width="7.875" customWidth="1"/>
    <col min="3841" max="3841" width="6.25" customWidth="1"/>
    <col min="3842" max="3842" width="7" customWidth="1"/>
    <col min="3845" max="3845" width="12.125" customWidth="1"/>
    <col min="3846" max="3846" width="11.625" customWidth="1"/>
    <col min="3849" max="3849" width="8.875" customWidth="1"/>
    <col min="3850" max="3850" width="8" bestFit="1" customWidth="1"/>
    <col min="3851" max="3851" width="8" customWidth="1"/>
    <col min="3852" max="3855" width="8" bestFit="1" customWidth="1"/>
    <col min="3856" max="3856" width="7.75" customWidth="1"/>
    <col min="3857" max="3857" width="8.25" customWidth="1"/>
    <col min="3858" max="3858" width="8.125" customWidth="1"/>
    <col min="3859" max="3860" width="8.25" customWidth="1"/>
    <col min="3861" max="3861" width="8.625" customWidth="1"/>
    <col min="3862" max="3862" width="8.125" customWidth="1"/>
    <col min="3863" max="3863" width="7.875" customWidth="1"/>
    <col min="4097" max="4097" width="6.25" customWidth="1"/>
    <col min="4098" max="4098" width="7" customWidth="1"/>
    <col min="4101" max="4101" width="12.125" customWidth="1"/>
    <col min="4102" max="4102" width="11.625" customWidth="1"/>
    <col min="4105" max="4105" width="8.875" customWidth="1"/>
    <col min="4106" max="4106" width="8" bestFit="1" customWidth="1"/>
    <col min="4107" max="4107" width="8" customWidth="1"/>
    <col min="4108" max="4111" width="8" bestFit="1" customWidth="1"/>
    <col min="4112" max="4112" width="7.75" customWidth="1"/>
    <col min="4113" max="4113" width="8.25" customWidth="1"/>
    <col min="4114" max="4114" width="8.125" customWidth="1"/>
    <col min="4115" max="4116" width="8.25" customWidth="1"/>
    <col min="4117" max="4117" width="8.625" customWidth="1"/>
    <col min="4118" max="4118" width="8.125" customWidth="1"/>
    <col min="4119" max="4119" width="7.875" customWidth="1"/>
    <col min="4353" max="4353" width="6.25" customWidth="1"/>
    <col min="4354" max="4354" width="7" customWidth="1"/>
    <col min="4357" max="4357" width="12.125" customWidth="1"/>
    <col min="4358" max="4358" width="11.625" customWidth="1"/>
    <col min="4361" max="4361" width="8.875" customWidth="1"/>
    <col min="4362" max="4362" width="8" bestFit="1" customWidth="1"/>
    <col min="4363" max="4363" width="8" customWidth="1"/>
    <col min="4364" max="4367" width="8" bestFit="1" customWidth="1"/>
    <col min="4368" max="4368" width="7.75" customWidth="1"/>
    <col min="4369" max="4369" width="8.25" customWidth="1"/>
    <col min="4370" max="4370" width="8.125" customWidth="1"/>
    <col min="4371" max="4372" width="8.25" customWidth="1"/>
    <col min="4373" max="4373" width="8.625" customWidth="1"/>
    <col min="4374" max="4374" width="8.125" customWidth="1"/>
    <col min="4375" max="4375" width="7.875" customWidth="1"/>
    <col min="4609" max="4609" width="6.25" customWidth="1"/>
    <col min="4610" max="4610" width="7" customWidth="1"/>
    <col min="4613" max="4613" width="12.125" customWidth="1"/>
    <col min="4614" max="4614" width="11.625" customWidth="1"/>
    <col min="4617" max="4617" width="8.875" customWidth="1"/>
    <col min="4618" max="4618" width="8" bestFit="1" customWidth="1"/>
    <col min="4619" max="4619" width="8" customWidth="1"/>
    <col min="4620" max="4623" width="8" bestFit="1" customWidth="1"/>
    <col min="4624" max="4624" width="7.75" customWidth="1"/>
    <col min="4625" max="4625" width="8.25" customWidth="1"/>
    <col min="4626" max="4626" width="8.125" customWidth="1"/>
    <col min="4627" max="4628" width="8.25" customWidth="1"/>
    <col min="4629" max="4629" width="8.625" customWidth="1"/>
    <col min="4630" max="4630" width="8.125" customWidth="1"/>
    <col min="4631" max="4631" width="7.875" customWidth="1"/>
    <col min="4865" max="4865" width="6.25" customWidth="1"/>
    <col min="4866" max="4866" width="7" customWidth="1"/>
    <col min="4869" max="4869" width="12.125" customWidth="1"/>
    <col min="4870" max="4870" width="11.625" customWidth="1"/>
    <col min="4873" max="4873" width="8.875" customWidth="1"/>
    <col min="4874" max="4874" width="8" bestFit="1" customWidth="1"/>
    <col min="4875" max="4875" width="8" customWidth="1"/>
    <col min="4876" max="4879" width="8" bestFit="1" customWidth="1"/>
    <col min="4880" max="4880" width="7.75" customWidth="1"/>
    <col min="4881" max="4881" width="8.25" customWidth="1"/>
    <col min="4882" max="4882" width="8.125" customWidth="1"/>
    <col min="4883" max="4884" width="8.25" customWidth="1"/>
    <col min="4885" max="4885" width="8.625" customWidth="1"/>
    <col min="4886" max="4886" width="8.125" customWidth="1"/>
    <col min="4887" max="4887" width="7.875" customWidth="1"/>
    <col min="5121" max="5121" width="6.25" customWidth="1"/>
    <col min="5122" max="5122" width="7" customWidth="1"/>
    <col min="5125" max="5125" width="12.125" customWidth="1"/>
    <col min="5126" max="5126" width="11.625" customWidth="1"/>
    <col min="5129" max="5129" width="8.875" customWidth="1"/>
    <col min="5130" max="5130" width="8" bestFit="1" customWidth="1"/>
    <col min="5131" max="5131" width="8" customWidth="1"/>
    <col min="5132" max="5135" width="8" bestFit="1" customWidth="1"/>
    <col min="5136" max="5136" width="7.75" customWidth="1"/>
    <col min="5137" max="5137" width="8.25" customWidth="1"/>
    <col min="5138" max="5138" width="8.125" customWidth="1"/>
    <col min="5139" max="5140" width="8.25" customWidth="1"/>
    <col min="5141" max="5141" width="8.625" customWidth="1"/>
    <col min="5142" max="5142" width="8.125" customWidth="1"/>
    <col min="5143" max="5143" width="7.875" customWidth="1"/>
    <col min="5377" max="5377" width="6.25" customWidth="1"/>
    <col min="5378" max="5378" width="7" customWidth="1"/>
    <col min="5381" max="5381" width="12.125" customWidth="1"/>
    <col min="5382" max="5382" width="11.625" customWidth="1"/>
    <col min="5385" max="5385" width="8.875" customWidth="1"/>
    <col min="5386" max="5386" width="8" bestFit="1" customWidth="1"/>
    <col min="5387" max="5387" width="8" customWidth="1"/>
    <col min="5388" max="5391" width="8" bestFit="1" customWidth="1"/>
    <col min="5392" max="5392" width="7.75" customWidth="1"/>
    <col min="5393" max="5393" width="8.25" customWidth="1"/>
    <col min="5394" max="5394" width="8.125" customWidth="1"/>
    <col min="5395" max="5396" width="8.25" customWidth="1"/>
    <col min="5397" max="5397" width="8.625" customWidth="1"/>
    <col min="5398" max="5398" width="8.125" customWidth="1"/>
    <col min="5399" max="5399" width="7.875" customWidth="1"/>
    <col min="5633" max="5633" width="6.25" customWidth="1"/>
    <col min="5634" max="5634" width="7" customWidth="1"/>
    <col min="5637" max="5637" width="12.125" customWidth="1"/>
    <col min="5638" max="5638" width="11.625" customWidth="1"/>
    <col min="5641" max="5641" width="8.875" customWidth="1"/>
    <col min="5642" max="5642" width="8" bestFit="1" customWidth="1"/>
    <col min="5643" max="5643" width="8" customWidth="1"/>
    <col min="5644" max="5647" width="8" bestFit="1" customWidth="1"/>
    <col min="5648" max="5648" width="7.75" customWidth="1"/>
    <col min="5649" max="5649" width="8.25" customWidth="1"/>
    <col min="5650" max="5650" width="8.125" customWidth="1"/>
    <col min="5651" max="5652" width="8.25" customWidth="1"/>
    <col min="5653" max="5653" width="8.625" customWidth="1"/>
    <col min="5654" max="5654" width="8.125" customWidth="1"/>
    <col min="5655" max="5655" width="7.875" customWidth="1"/>
    <col min="5889" max="5889" width="6.25" customWidth="1"/>
    <col min="5890" max="5890" width="7" customWidth="1"/>
    <col min="5893" max="5893" width="12.125" customWidth="1"/>
    <col min="5894" max="5894" width="11.625" customWidth="1"/>
    <col min="5897" max="5897" width="8.875" customWidth="1"/>
    <col min="5898" max="5898" width="8" bestFit="1" customWidth="1"/>
    <col min="5899" max="5899" width="8" customWidth="1"/>
    <col min="5900" max="5903" width="8" bestFit="1" customWidth="1"/>
    <col min="5904" max="5904" width="7.75" customWidth="1"/>
    <col min="5905" max="5905" width="8.25" customWidth="1"/>
    <col min="5906" max="5906" width="8.125" customWidth="1"/>
    <col min="5907" max="5908" width="8.25" customWidth="1"/>
    <col min="5909" max="5909" width="8.625" customWidth="1"/>
    <col min="5910" max="5910" width="8.125" customWidth="1"/>
    <col min="5911" max="5911" width="7.875" customWidth="1"/>
    <col min="6145" max="6145" width="6.25" customWidth="1"/>
    <col min="6146" max="6146" width="7" customWidth="1"/>
    <col min="6149" max="6149" width="12.125" customWidth="1"/>
    <col min="6150" max="6150" width="11.625" customWidth="1"/>
    <col min="6153" max="6153" width="8.875" customWidth="1"/>
    <col min="6154" max="6154" width="8" bestFit="1" customWidth="1"/>
    <col min="6155" max="6155" width="8" customWidth="1"/>
    <col min="6156" max="6159" width="8" bestFit="1" customWidth="1"/>
    <col min="6160" max="6160" width="7.75" customWidth="1"/>
    <col min="6161" max="6161" width="8.25" customWidth="1"/>
    <col min="6162" max="6162" width="8.125" customWidth="1"/>
    <col min="6163" max="6164" width="8.25" customWidth="1"/>
    <col min="6165" max="6165" width="8.625" customWidth="1"/>
    <col min="6166" max="6166" width="8.125" customWidth="1"/>
    <col min="6167" max="6167" width="7.875" customWidth="1"/>
    <col min="6401" max="6401" width="6.25" customWidth="1"/>
    <col min="6402" max="6402" width="7" customWidth="1"/>
    <col min="6405" max="6405" width="12.125" customWidth="1"/>
    <col min="6406" max="6406" width="11.625" customWidth="1"/>
    <col min="6409" max="6409" width="8.875" customWidth="1"/>
    <col min="6410" max="6410" width="8" bestFit="1" customWidth="1"/>
    <col min="6411" max="6411" width="8" customWidth="1"/>
    <col min="6412" max="6415" width="8" bestFit="1" customWidth="1"/>
    <col min="6416" max="6416" width="7.75" customWidth="1"/>
    <col min="6417" max="6417" width="8.25" customWidth="1"/>
    <col min="6418" max="6418" width="8.125" customWidth="1"/>
    <col min="6419" max="6420" width="8.25" customWidth="1"/>
    <col min="6421" max="6421" width="8.625" customWidth="1"/>
    <col min="6422" max="6422" width="8.125" customWidth="1"/>
    <col min="6423" max="6423" width="7.875" customWidth="1"/>
    <col min="6657" max="6657" width="6.25" customWidth="1"/>
    <col min="6658" max="6658" width="7" customWidth="1"/>
    <col min="6661" max="6661" width="12.125" customWidth="1"/>
    <col min="6662" max="6662" width="11.625" customWidth="1"/>
    <col min="6665" max="6665" width="8.875" customWidth="1"/>
    <col min="6666" max="6666" width="8" bestFit="1" customWidth="1"/>
    <col min="6667" max="6667" width="8" customWidth="1"/>
    <col min="6668" max="6671" width="8" bestFit="1" customWidth="1"/>
    <col min="6672" max="6672" width="7.75" customWidth="1"/>
    <col min="6673" max="6673" width="8.25" customWidth="1"/>
    <col min="6674" max="6674" width="8.125" customWidth="1"/>
    <col min="6675" max="6676" width="8.25" customWidth="1"/>
    <col min="6677" max="6677" width="8.625" customWidth="1"/>
    <col min="6678" max="6678" width="8.125" customWidth="1"/>
    <col min="6679" max="6679" width="7.875" customWidth="1"/>
    <col min="6913" max="6913" width="6.25" customWidth="1"/>
    <col min="6914" max="6914" width="7" customWidth="1"/>
    <col min="6917" max="6917" width="12.125" customWidth="1"/>
    <col min="6918" max="6918" width="11.625" customWidth="1"/>
    <col min="6921" max="6921" width="8.875" customWidth="1"/>
    <col min="6922" max="6922" width="8" bestFit="1" customWidth="1"/>
    <col min="6923" max="6923" width="8" customWidth="1"/>
    <col min="6924" max="6927" width="8" bestFit="1" customWidth="1"/>
    <col min="6928" max="6928" width="7.75" customWidth="1"/>
    <col min="6929" max="6929" width="8.25" customWidth="1"/>
    <col min="6930" max="6930" width="8.125" customWidth="1"/>
    <col min="6931" max="6932" width="8.25" customWidth="1"/>
    <col min="6933" max="6933" width="8.625" customWidth="1"/>
    <col min="6934" max="6934" width="8.125" customWidth="1"/>
    <col min="6935" max="6935" width="7.875" customWidth="1"/>
    <col min="7169" max="7169" width="6.25" customWidth="1"/>
    <col min="7170" max="7170" width="7" customWidth="1"/>
    <col min="7173" max="7173" width="12.125" customWidth="1"/>
    <col min="7174" max="7174" width="11.625" customWidth="1"/>
    <col min="7177" max="7177" width="8.875" customWidth="1"/>
    <col min="7178" max="7178" width="8" bestFit="1" customWidth="1"/>
    <col min="7179" max="7179" width="8" customWidth="1"/>
    <col min="7180" max="7183" width="8" bestFit="1" customWidth="1"/>
    <col min="7184" max="7184" width="7.75" customWidth="1"/>
    <col min="7185" max="7185" width="8.25" customWidth="1"/>
    <col min="7186" max="7186" width="8.125" customWidth="1"/>
    <col min="7187" max="7188" width="8.25" customWidth="1"/>
    <col min="7189" max="7189" width="8.625" customWidth="1"/>
    <col min="7190" max="7190" width="8.125" customWidth="1"/>
    <col min="7191" max="7191" width="7.875" customWidth="1"/>
    <col min="7425" max="7425" width="6.25" customWidth="1"/>
    <col min="7426" max="7426" width="7" customWidth="1"/>
    <col min="7429" max="7429" width="12.125" customWidth="1"/>
    <col min="7430" max="7430" width="11.625" customWidth="1"/>
    <col min="7433" max="7433" width="8.875" customWidth="1"/>
    <col min="7434" max="7434" width="8" bestFit="1" customWidth="1"/>
    <col min="7435" max="7435" width="8" customWidth="1"/>
    <col min="7436" max="7439" width="8" bestFit="1" customWidth="1"/>
    <col min="7440" max="7440" width="7.75" customWidth="1"/>
    <col min="7441" max="7441" width="8.25" customWidth="1"/>
    <col min="7442" max="7442" width="8.125" customWidth="1"/>
    <col min="7443" max="7444" width="8.25" customWidth="1"/>
    <col min="7445" max="7445" width="8.625" customWidth="1"/>
    <col min="7446" max="7446" width="8.125" customWidth="1"/>
    <col min="7447" max="7447" width="7.875" customWidth="1"/>
    <col min="7681" max="7681" width="6.25" customWidth="1"/>
    <col min="7682" max="7682" width="7" customWidth="1"/>
    <col min="7685" max="7685" width="12.125" customWidth="1"/>
    <col min="7686" max="7686" width="11.625" customWidth="1"/>
    <col min="7689" max="7689" width="8.875" customWidth="1"/>
    <col min="7690" max="7690" width="8" bestFit="1" customWidth="1"/>
    <col min="7691" max="7691" width="8" customWidth="1"/>
    <col min="7692" max="7695" width="8" bestFit="1" customWidth="1"/>
    <col min="7696" max="7696" width="7.75" customWidth="1"/>
    <col min="7697" max="7697" width="8.25" customWidth="1"/>
    <col min="7698" max="7698" width="8.125" customWidth="1"/>
    <col min="7699" max="7700" width="8.25" customWidth="1"/>
    <col min="7701" max="7701" width="8.625" customWidth="1"/>
    <col min="7702" max="7702" width="8.125" customWidth="1"/>
    <col min="7703" max="7703" width="7.875" customWidth="1"/>
    <col min="7937" max="7937" width="6.25" customWidth="1"/>
    <col min="7938" max="7938" width="7" customWidth="1"/>
    <col min="7941" max="7941" width="12.125" customWidth="1"/>
    <col min="7942" max="7942" width="11.625" customWidth="1"/>
    <col min="7945" max="7945" width="8.875" customWidth="1"/>
    <col min="7946" max="7946" width="8" bestFit="1" customWidth="1"/>
    <col min="7947" max="7947" width="8" customWidth="1"/>
    <col min="7948" max="7951" width="8" bestFit="1" customWidth="1"/>
    <col min="7952" max="7952" width="7.75" customWidth="1"/>
    <col min="7953" max="7953" width="8.25" customWidth="1"/>
    <col min="7954" max="7954" width="8.125" customWidth="1"/>
    <col min="7955" max="7956" width="8.25" customWidth="1"/>
    <col min="7957" max="7957" width="8.625" customWidth="1"/>
    <col min="7958" max="7958" width="8.125" customWidth="1"/>
    <col min="7959" max="7959" width="7.875" customWidth="1"/>
    <col min="8193" max="8193" width="6.25" customWidth="1"/>
    <col min="8194" max="8194" width="7" customWidth="1"/>
    <col min="8197" max="8197" width="12.125" customWidth="1"/>
    <col min="8198" max="8198" width="11.625" customWidth="1"/>
    <col min="8201" max="8201" width="8.875" customWidth="1"/>
    <col min="8202" max="8202" width="8" bestFit="1" customWidth="1"/>
    <col min="8203" max="8203" width="8" customWidth="1"/>
    <col min="8204" max="8207" width="8" bestFit="1" customWidth="1"/>
    <col min="8208" max="8208" width="7.75" customWidth="1"/>
    <col min="8209" max="8209" width="8.25" customWidth="1"/>
    <col min="8210" max="8210" width="8.125" customWidth="1"/>
    <col min="8211" max="8212" width="8.25" customWidth="1"/>
    <col min="8213" max="8213" width="8.625" customWidth="1"/>
    <col min="8214" max="8214" width="8.125" customWidth="1"/>
    <col min="8215" max="8215" width="7.875" customWidth="1"/>
    <col min="8449" max="8449" width="6.25" customWidth="1"/>
    <col min="8450" max="8450" width="7" customWidth="1"/>
    <col min="8453" max="8453" width="12.125" customWidth="1"/>
    <col min="8454" max="8454" width="11.625" customWidth="1"/>
    <col min="8457" max="8457" width="8.875" customWidth="1"/>
    <col min="8458" max="8458" width="8" bestFit="1" customWidth="1"/>
    <col min="8459" max="8459" width="8" customWidth="1"/>
    <col min="8460" max="8463" width="8" bestFit="1" customWidth="1"/>
    <col min="8464" max="8464" width="7.75" customWidth="1"/>
    <col min="8465" max="8465" width="8.25" customWidth="1"/>
    <col min="8466" max="8466" width="8.125" customWidth="1"/>
    <col min="8467" max="8468" width="8.25" customWidth="1"/>
    <col min="8469" max="8469" width="8.625" customWidth="1"/>
    <col min="8470" max="8470" width="8.125" customWidth="1"/>
    <col min="8471" max="8471" width="7.875" customWidth="1"/>
    <col min="8705" max="8705" width="6.25" customWidth="1"/>
    <col min="8706" max="8706" width="7" customWidth="1"/>
    <col min="8709" max="8709" width="12.125" customWidth="1"/>
    <col min="8710" max="8710" width="11.625" customWidth="1"/>
    <col min="8713" max="8713" width="8.875" customWidth="1"/>
    <col min="8714" max="8714" width="8" bestFit="1" customWidth="1"/>
    <col min="8715" max="8715" width="8" customWidth="1"/>
    <col min="8716" max="8719" width="8" bestFit="1" customWidth="1"/>
    <col min="8720" max="8720" width="7.75" customWidth="1"/>
    <col min="8721" max="8721" width="8.25" customWidth="1"/>
    <col min="8722" max="8722" width="8.125" customWidth="1"/>
    <col min="8723" max="8724" width="8.25" customWidth="1"/>
    <col min="8725" max="8725" width="8.625" customWidth="1"/>
    <col min="8726" max="8726" width="8.125" customWidth="1"/>
    <col min="8727" max="8727" width="7.875" customWidth="1"/>
    <col min="8961" max="8961" width="6.25" customWidth="1"/>
    <col min="8962" max="8962" width="7" customWidth="1"/>
    <col min="8965" max="8965" width="12.125" customWidth="1"/>
    <col min="8966" max="8966" width="11.625" customWidth="1"/>
    <col min="8969" max="8969" width="8.875" customWidth="1"/>
    <col min="8970" max="8970" width="8" bestFit="1" customWidth="1"/>
    <col min="8971" max="8971" width="8" customWidth="1"/>
    <col min="8972" max="8975" width="8" bestFit="1" customWidth="1"/>
    <col min="8976" max="8976" width="7.75" customWidth="1"/>
    <col min="8977" max="8977" width="8.25" customWidth="1"/>
    <col min="8978" max="8978" width="8.125" customWidth="1"/>
    <col min="8979" max="8980" width="8.25" customWidth="1"/>
    <col min="8981" max="8981" width="8.625" customWidth="1"/>
    <col min="8982" max="8982" width="8.125" customWidth="1"/>
    <col min="8983" max="8983" width="7.875" customWidth="1"/>
    <col min="9217" max="9217" width="6.25" customWidth="1"/>
    <col min="9218" max="9218" width="7" customWidth="1"/>
    <col min="9221" max="9221" width="12.125" customWidth="1"/>
    <col min="9222" max="9222" width="11.625" customWidth="1"/>
    <col min="9225" max="9225" width="8.875" customWidth="1"/>
    <col min="9226" max="9226" width="8" bestFit="1" customWidth="1"/>
    <col min="9227" max="9227" width="8" customWidth="1"/>
    <col min="9228" max="9231" width="8" bestFit="1" customWidth="1"/>
    <col min="9232" max="9232" width="7.75" customWidth="1"/>
    <col min="9233" max="9233" width="8.25" customWidth="1"/>
    <col min="9234" max="9234" width="8.125" customWidth="1"/>
    <col min="9235" max="9236" width="8.25" customWidth="1"/>
    <col min="9237" max="9237" width="8.625" customWidth="1"/>
    <col min="9238" max="9238" width="8.125" customWidth="1"/>
    <col min="9239" max="9239" width="7.875" customWidth="1"/>
    <col min="9473" max="9473" width="6.25" customWidth="1"/>
    <col min="9474" max="9474" width="7" customWidth="1"/>
    <col min="9477" max="9477" width="12.125" customWidth="1"/>
    <col min="9478" max="9478" width="11.625" customWidth="1"/>
    <col min="9481" max="9481" width="8.875" customWidth="1"/>
    <col min="9482" max="9482" width="8" bestFit="1" customWidth="1"/>
    <col min="9483" max="9483" width="8" customWidth="1"/>
    <col min="9484" max="9487" width="8" bestFit="1" customWidth="1"/>
    <col min="9488" max="9488" width="7.75" customWidth="1"/>
    <col min="9489" max="9489" width="8.25" customWidth="1"/>
    <col min="9490" max="9490" width="8.125" customWidth="1"/>
    <col min="9491" max="9492" width="8.25" customWidth="1"/>
    <col min="9493" max="9493" width="8.625" customWidth="1"/>
    <col min="9494" max="9494" width="8.125" customWidth="1"/>
    <col min="9495" max="9495" width="7.875" customWidth="1"/>
    <col min="9729" max="9729" width="6.25" customWidth="1"/>
    <col min="9730" max="9730" width="7" customWidth="1"/>
    <col min="9733" max="9733" width="12.125" customWidth="1"/>
    <col min="9734" max="9734" width="11.625" customWidth="1"/>
    <col min="9737" max="9737" width="8.875" customWidth="1"/>
    <col min="9738" max="9738" width="8" bestFit="1" customWidth="1"/>
    <col min="9739" max="9739" width="8" customWidth="1"/>
    <col min="9740" max="9743" width="8" bestFit="1" customWidth="1"/>
    <col min="9744" max="9744" width="7.75" customWidth="1"/>
    <col min="9745" max="9745" width="8.25" customWidth="1"/>
    <col min="9746" max="9746" width="8.125" customWidth="1"/>
    <col min="9747" max="9748" width="8.25" customWidth="1"/>
    <col min="9749" max="9749" width="8.625" customWidth="1"/>
    <col min="9750" max="9750" width="8.125" customWidth="1"/>
    <col min="9751" max="9751" width="7.875" customWidth="1"/>
    <col min="9985" max="9985" width="6.25" customWidth="1"/>
    <col min="9986" max="9986" width="7" customWidth="1"/>
    <col min="9989" max="9989" width="12.125" customWidth="1"/>
    <col min="9990" max="9990" width="11.625" customWidth="1"/>
    <col min="9993" max="9993" width="8.875" customWidth="1"/>
    <col min="9994" max="9994" width="8" bestFit="1" customWidth="1"/>
    <col min="9995" max="9995" width="8" customWidth="1"/>
    <col min="9996" max="9999" width="8" bestFit="1" customWidth="1"/>
    <col min="10000" max="10000" width="7.75" customWidth="1"/>
    <col min="10001" max="10001" width="8.25" customWidth="1"/>
    <col min="10002" max="10002" width="8.125" customWidth="1"/>
    <col min="10003" max="10004" width="8.25" customWidth="1"/>
    <col min="10005" max="10005" width="8.625" customWidth="1"/>
    <col min="10006" max="10006" width="8.125" customWidth="1"/>
    <col min="10007" max="10007" width="7.875" customWidth="1"/>
    <col min="10241" max="10241" width="6.25" customWidth="1"/>
    <col min="10242" max="10242" width="7" customWidth="1"/>
    <col min="10245" max="10245" width="12.125" customWidth="1"/>
    <col min="10246" max="10246" width="11.625" customWidth="1"/>
    <col min="10249" max="10249" width="8.875" customWidth="1"/>
    <col min="10250" max="10250" width="8" bestFit="1" customWidth="1"/>
    <col min="10251" max="10251" width="8" customWidth="1"/>
    <col min="10252" max="10255" width="8" bestFit="1" customWidth="1"/>
    <col min="10256" max="10256" width="7.75" customWidth="1"/>
    <col min="10257" max="10257" width="8.25" customWidth="1"/>
    <col min="10258" max="10258" width="8.125" customWidth="1"/>
    <col min="10259" max="10260" width="8.25" customWidth="1"/>
    <col min="10261" max="10261" width="8.625" customWidth="1"/>
    <col min="10262" max="10262" width="8.125" customWidth="1"/>
    <col min="10263" max="10263" width="7.875" customWidth="1"/>
    <col min="10497" max="10497" width="6.25" customWidth="1"/>
    <col min="10498" max="10498" width="7" customWidth="1"/>
    <col min="10501" max="10501" width="12.125" customWidth="1"/>
    <col min="10502" max="10502" width="11.625" customWidth="1"/>
    <col min="10505" max="10505" width="8.875" customWidth="1"/>
    <col min="10506" max="10506" width="8" bestFit="1" customWidth="1"/>
    <col min="10507" max="10507" width="8" customWidth="1"/>
    <col min="10508" max="10511" width="8" bestFit="1" customWidth="1"/>
    <col min="10512" max="10512" width="7.75" customWidth="1"/>
    <col min="10513" max="10513" width="8.25" customWidth="1"/>
    <col min="10514" max="10514" width="8.125" customWidth="1"/>
    <col min="10515" max="10516" width="8.25" customWidth="1"/>
    <col min="10517" max="10517" width="8.625" customWidth="1"/>
    <col min="10518" max="10518" width="8.125" customWidth="1"/>
    <col min="10519" max="10519" width="7.875" customWidth="1"/>
    <col min="10753" max="10753" width="6.25" customWidth="1"/>
    <col min="10754" max="10754" width="7" customWidth="1"/>
    <col min="10757" max="10757" width="12.125" customWidth="1"/>
    <col min="10758" max="10758" width="11.625" customWidth="1"/>
    <col min="10761" max="10761" width="8.875" customWidth="1"/>
    <col min="10762" max="10762" width="8" bestFit="1" customWidth="1"/>
    <col min="10763" max="10763" width="8" customWidth="1"/>
    <col min="10764" max="10767" width="8" bestFit="1" customWidth="1"/>
    <col min="10768" max="10768" width="7.75" customWidth="1"/>
    <col min="10769" max="10769" width="8.25" customWidth="1"/>
    <col min="10770" max="10770" width="8.125" customWidth="1"/>
    <col min="10771" max="10772" width="8.25" customWidth="1"/>
    <col min="10773" max="10773" width="8.625" customWidth="1"/>
    <col min="10774" max="10774" width="8.125" customWidth="1"/>
    <col min="10775" max="10775" width="7.875" customWidth="1"/>
    <col min="11009" max="11009" width="6.25" customWidth="1"/>
    <col min="11010" max="11010" width="7" customWidth="1"/>
    <col min="11013" max="11013" width="12.125" customWidth="1"/>
    <col min="11014" max="11014" width="11.625" customWidth="1"/>
    <col min="11017" max="11017" width="8.875" customWidth="1"/>
    <col min="11018" max="11018" width="8" bestFit="1" customWidth="1"/>
    <col min="11019" max="11019" width="8" customWidth="1"/>
    <col min="11020" max="11023" width="8" bestFit="1" customWidth="1"/>
    <col min="11024" max="11024" width="7.75" customWidth="1"/>
    <col min="11025" max="11025" width="8.25" customWidth="1"/>
    <col min="11026" max="11026" width="8.125" customWidth="1"/>
    <col min="11027" max="11028" width="8.25" customWidth="1"/>
    <col min="11029" max="11029" width="8.625" customWidth="1"/>
    <col min="11030" max="11030" width="8.125" customWidth="1"/>
    <col min="11031" max="11031" width="7.875" customWidth="1"/>
    <col min="11265" max="11265" width="6.25" customWidth="1"/>
    <col min="11266" max="11266" width="7" customWidth="1"/>
    <col min="11269" max="11269" width="12.125" customWidth="1"/>
    <col min="11270" max="11270" width="11.625" customWidth="1"/>
    <col min="11273" max="11273" width="8.875" customWidth="1"/>
    <col min="11274" max="11274" width="8" bestFit="1" customWidth="1"/>
    <col min="11275" max="11275" width="8" customWidth="1"/>
    <col min="11276" max="11279" width="8" bestFit="1" customWidth="1"/>
    <col min="11280" max="11280" width="7.75" customWidth="1"/>
    <col min="11281" max="11281" width="8.25" customWidth="1"/>
    <col min="11282" max="11282" width="8.125" customWidth="1"/>
    <col min="11283" max="11284" width="8.25" customWidth="1"/>
    <col min="11285" max="11285" width="8.625" customWidth="1"/>
    <col min="11286" max="11286" width="8.125" customWidth="1"/>
    <col min="11287" max="11287" width="7.875" customWidth="1"/>
    <col min="11521" max="11521" width="6.25" customWidth="1"/>
    <col min="11522" max="11522" width="7" customWidth="1"/>
    <col min="11525" max="11525" width="12.125" customWidth="1"/>
    <col min="11526" max="11526" width="11.625" customWidth="1"/>
    <col min="11529" max="11529" width="8.875" customWidth="1"/>
    <col min="11530" max="11530" width="8" bestFit="1" customWidth="1"/>
    <col min="11531" max="11531" width="8" customWidth="1"/>
    <col min="11532" max="11535" width="8" bestFit="1" customWidth="1"/>
    <col min="11536" max="11536" width="7.75" customWidth="1"/>
    <col min="11537" max="11537" width="8.25" customWidth="1"/>
    <col min="11538" max="11538" width="8.125" customWidth="1"/>
    <col min="11539" max="11540" width="8.25" customWidth="1"/>
    <col min="11541" max="11541" width="8.625" customWidth="1"/>
    <col min="11542" max="11542" width="8.125" customWidth="1"/>
    <col min="11543" max="11543" width="7.875" customWidth="1"/>
    <col min="11777" max="11777" width="6.25" customWidth="1"/>
    <col min="11778" max="11778" width="7" customWidth="1"/>
    <col min="11781" max="11781" width="12.125" customWidth="1"/>
    <col min="11782" max="11782" width="11.625" customWidth="1"/>
    <col min="11785" max="11785" width="8.875" customWidth="1"/>
    <col min="11786" max="11786" width="8" bestFit="1" customWidth="1"/>
    <col min="11787" max="11787" width="8" customWidth="1"/>
    <col min="11788" max="11791" width="8" bestFit="1" customWidth="1"/>
    <col min="11792" max="11792" width="7.75" customWidth="1"/>
    <col min="11793" max="11793" width="8.25" customWidth="1"/>
    <col min="11794" max="11794" width="8.125" customWidth="1"/>
    <col min="11795" max="11796" width="8.25" customWidth="1"/>
    <col min="11797" max="11797" width="8.625" customWidth="1"/>
    <col min="11798" max="11798" width="8.125" customWidth="1"/>
    <col min="11799" max="11799" width="7.875" customWidth="1"/>
    <col min="12033" max="12033" width="6.25" customWidth="1"/>
    <col min="12034" max="12034" width="7" customWidth="1"/>
    <col min="12037" max="12037" width="12.125" customWidth="1"/>
    <col min="12038" max="12038" width="11.625" customWidth="1"/>
    <col min="12041" max="12041" width="8.875" customWidth="1"/>
    <col min="12042" max="12042" width="8" bestFit="1" customWidth="1"/>
    <col min="12043" max="12043" width="8" customWidth="1"/>
    <col min="12044" max="12047" width="8" bestFit="1" customWidth="1"/>
    <col min="12048" max="12048" width="7.75" customWidth="1"/>
    <col min="12049" max="12049" width="8.25" customWidth="1"/>
    <col min="12050" max="12050" width="8.125" customWidth="1"/>
    <col min="12051" max="12052" width="8.25" customWidth="1"/>
    <col min="12053" max="12053" width="8.625" customWidth="1"/>
    <col min="12054" max="12054" width="8.125" customWidth="1"/>
    <col min="12055" max="12055" width="7.875" customWidth="1"/>
    <col min="12289" max="12289" width="6.25" customWidth="1"/>
    <col min="12290" max="12290" width="7" customWidth="1"/>
    <col min="12293" max="12293" width="12.125" customWidth="1"/>
    <col min="12294" max="12294" width="11.625" customWidth="1"/>
    <col min="12297" max="12297" width="8.875" customWidth="1"/>
    <col min="12298" max="12298" width="8" bestFit="1" customWidth="1"/>
    <col min="12299" max="12299" width="8" customWidth="1"/>
    <col min="12300" max="12303" width="8" bestFit="1" customWidth="1"/>
    <col min="12304" max="12304" width="7.75" customWidth="1"/>
    <col min="12305" max="12305" width="8.25" customWidth="1"/>
    <col min="12306" max="12306" width="8.125" customWidth="1"/>
    <col min="12307" max="12308" width="8.25" customWidth="1"/>
    <col min="12309" max="12309" width="8.625" customWidth="1"/>
    <col min="12310" max="12310" width="8.125" customWidth="1"/>
    <col min="12311" max="12311" width="7.875" customWidth="1"/>
    <col min="12545" max="12545" width="6.25" customWidth="1"/>
    <col min="12546" max="12546" width="7" customWidth="1"/>
    <col min="12549" max="12549" width="12.125" customWidth="1"/>
    <col min="12550" max="12550" width="11.625" customWidth="1"/>
    <col min="12553" max="12553" width="8.875" customWidth="1"/>
    <col min="12554" max="12554" width="8" bestFit="1" customWidth="1"/>
    <col min="12555" max="12555" width="8" customWidth="1"/>
    <col min="12556" max="12559" width="8" bestFit="1" customWidth="1"/>
    <col min="12560" max="12560" width="7.75" customWidth="1"/>
    <col min="12561" max="12561" width="8.25" customWidth="1"/>
    <col min="12562" max="12562" width="8.125" customWidth="1"/>
    <col min="12563" max="12564" width="8.25" customWidth="1"/>
    <col min="12565" max="12565" width="8.625" customWidth="1"/>
    <col min="12566" max="12566" width="8.125" customWidth="1"/>
    <col min="12567" max="12567" width="7.875" customWidth="1"/>
    <col min="12801" max="12801" width="6.25" customWidth="1"/>
    <col min="12802" max="12802" width="7" customWidth="1"/>
    <col min="12805" max="12805" width="12.125" customWidth="1"/>
    <col min="12806" max="12806" width="11.625" customWidth="1"/>
    <col min="12809" max="12809" width="8.875" customWidth="1"/>
    <col min="12810" max="12810" width="8" bestFit="1" customWidth="1"/>
    <col min="12811" max="12811" width="8" customWidth="1"/>
    <col min="12812" max="12815" width="8" bestFit="1" customWidth="1"/>
    <col min="12816" max="12816" width="7.75" customWidth="1"/>
    <col min="12817" max="12817" width="8.25" customWidth="1"/>
    <col min="12818" max="12818" width="8.125" customWidth="1"/>
    <col min="12819" max="12820" width="8.25" customWidth="1"/>
    <col min="12821" max="12821" width="8.625" customWidth="1"/>
    <col min="12822" max="12822" width="8.125" customWidth="1"/>
    <col min="12823" max="12823" width="7.875" customWidth="1"/>
    <col min="13057" max="13057" width="6.25" customWidth="1"/>
    <col min="13058" max="13058" width="7" customWidth="1"/>
    <col min="13061" max="13061" width="12.125" customWidth="1"/>
    <col min="13062" max="13062" width="11.625" customWidth="1"/>
    <col min="13065" max="13065" width="8.875" customWidth="1"/>
    <col min="13066" max="13066" width="8" bestFit="1" customWidth="1"/>
    <col min="13067" max="13067" width="8" customWidth="1"/>
    <col min="13068" max="13071" width="8" bestFit="1" customWidth="1"/>
    <col min="13072" max="13072" width="7.75" customWidth="1"/>
    <col min="13073" max="13073" width="8.25" customWidth="1"/>
    <col min="13074" max="13074" width="8.125" customWidth="1"/>
    <col min="13075" max="13076" width="8.25" customWidth="1"/>
    <col min="13077" max="13077" width="8.625" customWidth="1"/>
    <col min="13078" max="13078" width="8.125" customWidth="1"/>
    <col min="13079" max="13079" width="7.875" customWidth="1"/>
    <col min="13313" max="13313" width="6.25" customWidth="1"/>
    <col min="13314" max="13314" width="7" customWidth="1"/>
    <col min="13317" max="13317" width="12.125" customWidth="1"/>
    <col min="13318" max="13318" width="11.625" customWidth="1"/>
    <col min="13321" max="13321" width="8.875" customWidth="1"/>
    <col min="13322" max="13322" width="8" bestFit="1" customWidth="1"/>
    <col min="13323" max="13323" width="8" customWidth="1"/>
    <col min="13324" max="13327" width="8" bestFit="1" customWidth="1"/>
    <col min="13328" max="13328" width="7.75" customWidth="1"/>
    <col min="13329" max="13329" width="8.25" customWidth="1"/>
    <col min="13330" max="13330" width="8.125" customWidth="1"/>
    <col min="13331" max="13332" width="8.25" customWidth="1"/>
    <col min="13333" max="13333" width="8.625" customWidth="1"/>
    <col min="13334" max="13334" width="8.125" customWidth="1"/>
    <col min="13335" max="13335" width="7.875" customWidth="1"/>
    <col min="13569" max="13569" width="6.25" customWidth="1"/>
    <col min="13570" max="13570" width="7" customWidth="1"/>
    <col min="13573" max="13573" width="12.125" customWidth="1"/>
    <col min="13574" max="13574" width="11.625" customWidth="1"/>
    <col min="13577" max="13577" width="8.875" customWidth="1"/>
    <col min="13578" max="13578" width="8" bestFit="1" customWidth="1"/>
    <col min="13579" max="13579" width="8" customWidth="1"/>
    <col min="13580" max="13583" width="8" bestFit="1" customWidth="1"/>
    <col min="13584" max="13584" width="7.75" customWidth="1"/>
    <col min="13585" max="13585" width="8.25" customWidth="1"/>
    <col min="13586" max="13586" width="8.125" customWidth="1"/>
    <col min="13587" max="13588" width="8.25" customWidth="1"/>
    <col min="13589" max="13589" width="8.625" customWidth="1"/>
    <col min="13590" max="13590" width="8.125" customWidth="1"/>
    <col min="13591" max="13591" width="7.875" customWidth="1"/>
    <col min="13825" max="13825" width="6.25" customWidth="1"/>
    <col min="13826" max="13826" width="7" customWidth="1"/>
    <col min="13829" max="13829" width="12.125" customWidth="1"/>
    <col min="13830" max="13830" width="11.625" customWidth="1"/>
    <col min="13833" max="13833" width="8.875" customWidth="1"/>
    <col min="13834" max="13834" width="8" bestFit="1" customWidth="1"/>
    <col min="13835" max="13835" width="8" customWidth="1"/>
    <col min="13836" max="13839" width="8" bestFit="1" customWidth="1"/>
    <col min="13840" max="13840" width="7.75" customWidth="1"/>
    <col min="13841" max="13841" width="8.25" customWidth="1"/>
    <col min="13842" max="13842" width="8.125" customWidth="1"/>
    <col min="13843" max="13844" width="8.25" customWidth="1"/>
    <col min="13845" max="13845" width="8.625" customWidth="1"/>
    <col min="13846" max="13846" width="8.125" customWidth="1"/>
    <col min="13847" max="13847" width="7.875" customWidth="1"/>
    <col min="14081" max="14081" width="6.25" customWidth="1"/>
    <col min="14082" max="14082" width="7" customWidth="1"/>
    <col min="14085" max="14085" width="12.125" customWidth="1"/>
    <col min="14086" max="14086" width="11.625" customWidth="1"/>
    <col min="14089" max="14089" width="8.875" customWidth="1"/>
    <col min="14090" max="14090" width="8" bestFit="1" customWidth="1"/>
    <col min="14091" max="14091" width="8" customWidth="1"/>
    <col min="14092" max="14095" width="8" bestFit="1" customWidth="1"/>
    <col min="14096" max="14096" width="7.75" customWidth="1"/>
    <col min="14097" max="14097" width="8.25" customWidth="1"/>
    <col min="14098" max="14098" width="8.125" customWidth="1"/>
    <col min="14099" max="14100" width="8.25" customWidth="1"/>
    <col min="14101" max="14101" width="8.625" customWidth="1"/>
    <col min="14102" max="14102" width="8.125" customWidth="1"/>
    <col min="14103" max="14103" width="7.875" customWidth="1"/>
    <col min="14337" max="14337" width="6.25" customWidth="1"/>
    <col min="14338" max="14338" width="7" customWidth="1"/>
    <col min="14341" max="14341" width="12.125" customWidth="1"/>
    <col min="14342" max="14342" width="11.625" customWidth="1"/>
    <col min="14345" max="14345" width="8.875" customWidth="1"/>
    <col min="14346" max="14346" width="8" bestFit="1" customWidth="1"/>
    <col min="14347" max="14347" width="8" customWidth="1"/>
    <col min="14348" max="14351" width="8" bestFit="1" customWidth="1"/>
    <col min="14352" max="14352" width="7.75" customWidth="1"/>
    <col min="14353" max="14353" width="8.25" customWidth="1"/>
    <col min="14354" max="14354" width="8.125" customWidth="1"/>
    <col min="14355" max="14356" width="8.25" customWidth="1"/>
    <col min="14357" max="14357" width="8.625" customWidth="1"/>
    <col min="14358" max="14358" width="8.125" customWidth="1"/>
    <col min="14359" max="14359" width="7.875" customWidth="1"/>
    <col min="14593" max="14593" width="6.25" customWidth="1"/>
    <col min="14594" max="14594" width="7" customWidth="1"/>
    <col min="14597" max="14597" width="12.125" customWidth="1"/>
    <col min="14598" max="14598" width="11.625" customWidth="1"/>
    <col min="14601" max="14601" width="8.875" customWidth="1"/>
    <col min="14602" max="14602" width="8" bestFit="1" customWidth="1"/>
    <col min="14603" max="14603" width="8" customWidth="1"/>
    <col min="14604" max="14607" width="8" bestFit="1" customWidth="1"/>
    <col min="14608" max="14608" width="7.75" customWidth="1"/>
    <col min="14609" max="14609" width="8.25" customWidth="1"/>
    <col min="14610" max="14610" width="8.125" customWidth="1"/>
    <col min="14611" max="14612" width="8.25" customWidth="1"/>
    <col min="14613" max="14613" width="8.625" customWidth="1"/>
    <col min="14614" max="14614" width="8.125" customWidth="1"/>
    <col min="14615" max="14615" width="7.875" customWidth="1"/>
    <col min="14849" max="14849" width="6.25" customWidth="1"/>
    <col min="14850" max="14850" width="7" customWidth="1"/>
    <col min="14853" max="14853" width="12.125" customWidth="1"/>
    <col min="14854" max="14854" width="11.625" customWidth="1"/>
    <col min="14857" max="14857" width="8.875" customWidth="1"/>
    <col min="14858" max="14858" width="8" bestFit="1" customWidth="1"/>
    <col min="14859" max="14859" width="8" customWidth="1"/>
    <col min="14860" max="14863" width="8" bestFit="1" customWidth="1"/>
    <col min="14864" max="14864" width="7.75" customWidth="1"/>
    <col min="14865" max="14865" width="8.25" customWidth="1"/>
    <col min="14866" max="14866" width="8.125" customWidth="1"/>
    <col min="14867" max="14868" width="8.25" customWidth="1"/>
    <col min="14869" max="14869" width="8.625" customWidth="1"/>
    <col min="14870" max="14870" width="8.125" customWidth="1"/>
    <col min="14871" max="14871" width="7.875" customWidth="1"/>
    <col min="15105" max="15105" width="6.25" customWidth="1"/>
    <col min="15106" max="15106" width="7" customWidth="1"/>
    <col min="15109" max="15109" width="12.125" customWidth="1"/>
    <col min="15110" max="15110" width="11.625" customWidth="1"/>
    <col min="15113" max="15113" width="8.875" customWidth="1"/>
    <col min="15114" max="15114" width="8" bestFit="1" customWidth="1"/>
    <col min="15115" max="15115" width="8" customWidth="1"/>
    <col min="15116" max="15119" width="8" bestFit="1" customWidth="1"/>
    <col min="15120" max="15120" width="7.75" customWidth="1"/>
    <col min="15121" max="15121" width="8.25" customWidth="1"/>
    <col min="15122" max="15122" width="8.125" customWidth="1"/>
    <col min="15123" max="15124" width="8.25" customWidth="1"/>
    <col min="15125" max="15125" width="8.625" customWidth="1"/>
    <col min="15126" max="15126" width="8.125" customWidth="1"/>
    <col min="15127" max="15127" width="7.875" customWidth="1"/>
    <col min="15361" max="15361" width="6.25" customWidth="1"/>
    <col min="15362" max="15362" width="7" customWidth="1"/>
    <col min="15365" max="15365" width="12.125" customWidth="1"/>
    <col min="15366" max="15366" width="11.625" customWidth="1"/>
    <col min="15369" max="15369" width="8.875" customWidth="1"/>
    <col min="15370" max="15370" width="8" bestFit="1" customWidth="1"/>
    <col min="15371" max="15371" width="8" customWidth="1"/>
    <col min="15372" max="15375" width="8" bestFit="1" customWidth="1"/>
    <col min="15376" max="15376" width="7.75" customWidth="1"/>
    <col min="15377" max="15377" width="8.25" customWidth="1"/>
    <col min="15378" max="15378" width="8.125" customWidth="1"/>
    <col min="15379" max="15380" width="8.25" customWidth="1"/>
    <col min="15381" max="15381" width="8.625" customWidth="1"/>
    <col min="15382" max="15382" width="8.125" customWidth="1"/>
    <col min="15383" max="15383" width="7.875" customWidth="1"/>
    <col min="15617" max="15617" width="6.25" customWidth="1"/>
    <col min="15618" max="15618" width="7" customWidth="1"/>
    <col min="15621" max="15621" width="12.125" customWidth="1"/>
    <col min="15622" max="15622" width="11.625" customWidth="1"/>
    <col min="15625" max="15625" width="8.875" customWidth="1"/>
    <col min="15626" max="15626" width="8" bestFit="1" customWidth="1"/>
    <col min="15627" max="15627" width="8" customWidth="1"/>
    <col min="15628" max="15631" width="8" bestFit="1" customWidth="1"/>
    <col min="15632" max="15632" width="7.75" customWidth="1"/>
    <col min="15633" max="15633" width="8.25" customWidth="1"/>
    <col min="15634" max="15634" width="8.125" customWidth="1"/>
    <col min="15635" max="15636" width="8.25" customWidth="1"/>
    <col min="15637" max="15637" width="8.625" customWidth="1"/>
    <col min="15638" max="15638" width="8.125" customWidth="1"/>
    <col min="15639" max="15639" width="7.875" customWidth="1"/>
    <col min="15873" max="15873" width="6.25" customWidth="1"/>
    <col min="15874" max="15874" width="7" customWidth="1"/>
    <col min="15877" max="15877" width="12.125" customWidth="1"/>
    <col min="15878" max="15878" width="11.625" customWidth="1"/>
    <col min="15881" max="15881" width="8.875" customWidth="1"/>
    <col min="15882" max="15882" width="8" bestFit="1" customWidth="1"/>
    <col min="15883" max="15883" width="8" customWidth="1"/>
    <col min="15884" max="15887" width="8" bestFit="1" customWidth="1"/>
    <col min="15888" max="15888" width="7.75" customWidth="1"/>
    <col min="15889" max="15889" width="8.25" customWidth="1"/>
    <col min="15890" max="15890" width="8.125" customWidth="1"/>
    <col min="15891" max="15892" width="8.25" customWidth="1"/>
    <col min="15893" max="15893" width="8.625" customWidth="1"/>
    <col min="15894" max="15894" width="8.125" customWidth="1"/>
    <col min="15895" max="15895" width="7.875" customWidth="1"/>
    <col min="16129" max="16129" width="6.25" customWidth="1"/>
    <col min="16130" max="16130" width="7" customWidth="1"/>
    <col min="16133" max="16133" width="12.125" customWidth="1"/>
    <col min="16134" max="16134" width="11.625" customWidth="1"/>
    <col min="16137" max="16137" width="8.875" customWidth="1"/>
    <col min="16138" max="16138" width="8" bestFit="1" customWidth="1"/>
    <col min="16139" max="16139" width="8" customWidth="1"/>
    <col min="16140" max="16143" width="8" bestFit="1" customWidth="1"/>
    <col min="16144" max="16144" width="7.75" customWidth="1"/>
    <col min="16145" max="16145" width="8.25" customWidth="1"/>
    <col min="16146" max="16146" width="8.125" customWidth="1"/>
    <col min="16147" max="16148" width="8.25" customWidth="1"/>
    <col min="16149" max="16149" width="8.625" customWidth="1"/>
    <col min="16150" max="16150" width="8.125" customWidth="1"/>
    <col min="16151" max="16151" width="7.875" customWidth="1"/>
  </cols>
  <sheetData>
    <row r="1" spans="1:33" x14ac:dyDescent="0.25">
      <c r="A1" s="87" t="s">
        <v>52</v>
      </c>
      <c r="B1" s="88"/>
    </row>
    <row r="2" spans="1:33" x14ac:dyDescent="0.25">
      <c r="A2" s="87" t="s">
        <v>53</v>
      </c>
      <c r="B2" s="88"/>
    </row>
    <row r="4" spans="1:33" x14ac:dyDescent="0.25">
      <c r="A4" s="87" t="s">
        <v>54</v>
      </c>
      <c r="B4" s="88"/>
    </row>
    <row r="5" spans="1:33" x14ac:dyDescent="0.25">
      <c r="F5" s="91" t="s">
        <v>55</v>
      </c>
      <c r="H5" s="87" t="s">
        <v>56</v>
      </c>
    </row>
    <row r="6" spans="1:33" x14ac:dyDescent="0.25">
      <c r="A6" t="s">
        <v>57</v>
      </c>
      <c r="B6" s="92" t="s">
        <v>58</v>
      </c>
      <c r="C6" t="s">
        <v>59</v>
      </c>
      <c r="F6" s="93" t="s">
        <v>60</v>
      </c>
      <c r="G6" s="94" t="s">
        <v>61</v>
      </c>
      <c r="H6" s="95" t="s">
        <v>62</v>
      </c>
      <c r="I6" s="95" t="s">
        <v>63</v>
      </c>
      <c r="J6" s="95" t="s">
        <v>64</v>
      </c>
      <c r="K6" s="95" t="s">
        <v>65</v>
      </c>
      <c r="L6" s="95" t="s">
        <v>66</v>
      </c>
      <c r="M6" s="95" t="s">
        <v>67</v>
      </c>
      <c r="N6" s="95" t="s">
        <v>68</v>
      </c>
      <c r="O6" s="95" t="s">
        <v>69</v>
      </c>
      <c r="P6" s="95" t="s">
        <v>70</v>
      </c>
      <c r="Q6" s="95" t="s">
        <v>71</v>
      </c>
      <c r="R6" s="95" t="s">
        <v>72</v>
      </c>
      <c r="S6" s="96">
        <v>44166</v>
      </c>
      <c r="T6" s="97">
        <v>44197</v>
      </c>
      <c r="U6" s="95" t="s">
        <v>63</v>
      </c>
      <c r="V6" s="95" t="s">
        <v>64</v>
      </c>
      <c r="W6" s="95" t="s">
        <v>65</v>
      </c>
      <c r="X6" s="95" t="s">
        <v>66</v>
      </c>
      <c r="Y6" s="95" t="s">
        <v>67</v>
      </c>
      <c r="Z6" s="95" t="s">
        <v>68</v>
      </c>
      <c r="AA6" s="95" t="s">
        <v>69</v>
      </c>
      <c r="AB6" s="95" t="s">
        <v>70</v>
      </c>
      <c r="AC6" s="95" t="s">
        <v>71</v>
      </c>
      <c r="AD6" s="95" t="s">
        <v>72</v>
      </c>
      <c r="AE6" s="95" t="s">
        <v>73</v>
      </c>
      <c r="AF6" s="98">
        <v>44197</v>
      </c>
      <c r="AG6" s="98">
        <v>44228</v>
      </c>
    </row>
    <row r="7" spans="1:33" x14ac:dyDescent="0.25">
      <c r="C7" s="99" t="s">
        <v>48</v>
      </c>
      <c r="D7" t="s">
        <v>48</v>
      </c>
      <c r="E7" t="s">
        <v>48</v>
      </c>
      <c r="F7" s="89"/>
      <c r="G7" s="100" t="s">
        <v>48</v>
      </c>
      <c r="H7" s="100" t="s">
        <v>48</v>
      </c>
      <c r="I7" s="100"/>
      <c r="J7" s="100"/>
      <c r="K7" s="100"/>
      <c r="L7" s="100"/>
    </row>
    <row r="8" spans="1:33" x14ac:dyDescent="0.25">
      <c r="A8">
        <v>355707</v>
      </c>
      <c r="B8" s="90">
        <v>58512</v>
      </c>
      <c r="C8" s="99" t="s">
        <v>74</v>
      </c>
      <c r="D8" t="s">
        <v>75</v>
      </c>
      <c r="E8" s="101" t="s">
        <v>76</v>
      </c>
      <c r="F8" s="89">
        <v>19788</v>
      </c>
      <c r="G8" s="100">
        <v>653.32000000000005</v>
      </c>
      <c r="H8" s="100">
        <v>54.48</v>
      </c>
      <c r="I8" s="100"/>
      <c r="J8" s="100"/>
      <c r="K8" s="100"/>
      <c r="L8" s="100"/>
      <c r="M8" s="100"/>
      <c r="N8" s="100"/>
      <c r="O8" s="100"/>
      <c r="P8" s="100"/>
      <c r="Q8" s="100"/>
      <c r="R8" s="100"/>
      <c r="S8" s="100"/>
      <c r="T8" s="100"/>
    </row>
    <row r="9" spans="1:33" x14ac:dyDescent="0.25">
      <c r="C9" s="99" t="s">
        <v>77</v>
      </c>
      <c r="D9" s="99" t="s">
        <v>78</v>
      </c>
      <c r="E9" s="101"/>
      <c r="F9" s="89">
        <v>17900</v>
      </c>
      <c r="G9" s="100">
        <v>591.27</v>
      </c>
      <c r="H9" s="100"/>
      <c r="I9" s="100">
        <v>49.27</v>
      </c>
      <c r="J9" s="100">
        <v>49.27</v>
      </c>
      <c r="K9" s="100">
        <v>49.27</v>
      </c>
      <c r="L9" s="100">
        <v>49.27</v>
      </c>
      <c r="M9" s="100">
        <v>49.27</v>
      </c>
      <c r="N9" s="100">
        <v>49.27</v>
      </c>
      <c r="O9" s="100">
        <v>49.27</v>
      </c>
      <c r="P9" s="100">
        <v>49.27</v>
      </c>
      <c r="Q9" s="100">
        <v>49.27</v>
      </c>
      <c r="R9" s="100">
        <v>49.27</v>
      </c>
      <c r="S9" s="100">
        <v>49.27</v>
      </c>
      <c r="T9" s="100">
        <v>49.3</v>
      </c>
      <c r="U9" s="100"/>
    </row>
    <row r="10" spans="1:33" x14ac:dyDescent="0.25">
      <c r="F10" s="89"/>
      <c r="H10" s="100"/>
      <c r="I10" s="100"/>
      <c r="J10" s="100"/>
      <c r="K10" s="100"/>
      <c r="L10" s="100"/>
    </row>
    <row r="11" spans="1:33" x14ac:dyDescent="0.25">
      <c r="B11" s="90">
        <v>58499</v>
      </c>
      <c r="C11" s="102" t="s">
        <v>79</v>
      </c>
      <c r="D11" s="102" t="s">
        <v>80</v>
      </c>
      <c r="E11" s="101" t="s">
        <v>81</v>
      </c>
      <c r="F11" s="89">
        <v>43000</v>
      </c>
      <c r="G11" s="89">
        <v>1279.52</v>
      </c>
      <c r="H11" s="100">
        <v>106.62</v>
      </c>
      <c r="I11" s="100">
        <v>106.7</v>
      </c>
      <c r="J11" s="100"/>
      <c r="K11" s="100"/>
      <c r="L11" s="100"/>
      <c r="M11" s="100"/>
      <c r="N11" s="100"/>
      <c r="O11" s="100"/>
      <c r="P11" s="100"/>
      <c r="Q11" s="100"/>
      <c r="R11" s="100"/>
      <c r="S11" s="100"/>
      <c r="T11" s="100"/>
      <c r="U11" s="100"/>
    </row>
    <row r="12" spans="1:33" x14ac:dyDescent="0.25">
      <c r="B12" s="90">
        <v>57975</v>
      </c>
      <c r="C12" s="102" t="s">
        <v>80</v>
      </c>
      <c r="D12" s="102" t="s">
        <v>82</v>
      </c>
      <c r="E12" s="101"/>
      <c r="F12" s="89">
        <v>43000</v>
      </c>
      <c r="G12" s="89">
        <v>1279.52</v>
      </c>
      <c r="H12" s="100"/>
      <c r="I12" s="100"/>
      <c r="J12" s="100">
        <v>106.63</v>
      </c>
      <c r="K12" s="100">
        <v>106.63</v>
      </c>
      <c r="L12" s="100">
        <v>106.63</v>
      </c>
      <c r="M12" s="100">
        <v>106.63</v>
      </c>
      <c r="N12" s="100">
        <v>106.63</v>
      </c>
      <c r="O12" s="100">
        <v>106.63</v>
      </c>
      <c r="P12" s="100">
        <v>106.63</v>
      </c>
      <c r="Q12" s="100">
        <v>106.63</v>
      </c>
      <c r="R12" s="100">
        <v>106.63</v>
      </c>
      <c r="S12" s="100">
        <v>106.63</v>
      </c>
      <c r="T12" s="100">
        <v>106.63</v>
      </c>
      <c r="U12" s="100">
        <v>106.59</v>
      </c>
    </row>
    <row r="13" spans="1:33" x14ac:dyDescent="0.25">
      <c r="F13" s="89"/>
      <c r="H13" s="100"/>
      <c r="I13" s="100"/>
      <c r="J13" s="100"/>
      <c r="K13" s="100"/>
      <c r="L13" s="100"/>
    </row>
    <row r="14" spans="1:33" x14ac:dyDescent="0.25">
      <c r="B14" s="90">
        <v>58514</v>
      </c>
      <c r="C14" s="102" t="s">
        <v>74</v>
      </c>
      <c r="D14" s="102" t="s">
        <v>75</v>
      </c>
      <c r="E14" s="101" t="s">
        <v>83</v>
      </c>
      <c r="F14" s="89">
        <v>39610</v>
      </c>
      <c r="G14" s="89">
        <v>1146.0899999999999</v>
      </c>
      <c r="H14" s="100">
        <v>95.48</v>
      </c>
      <c r="I14" s="100"/>
      <c r="J14" s="100"/>
      <c r="K14" s="100"/>
      <c r="L14" s="100"/>
      <c r="M14" s="100"/>
      <c r="N14" s="100"/>
      <c r="O14" s="100"/>
      <c r="P14" s="100"/>
      <c r="Q14" s="100"/>
      <c r="R14" s="100"/>
      <c r="S14" s="100"/>
      <c r="T14" s="100"/>
    </row>
    <row r="15" spans="1:33" x14ac:dyDescent="0.25">
      <c r="B15" s="90">
        <v>57990</v>
      </c>
      <c r="C15" s="102" t="s">
        <v>75</v>
      </c>
      <c r="D15" s="102" t="s">
        <v>84</v>
      </c>
      <c r="E15" s="101"/>
      <c r="F15" s="89">
        <v>35000</v>
      </c>
      <c r="G15" s="89">
        <v>1011.28</v>
      </c>
      <c r="H15" s="100"/>
      <c r="I15" s="100">
        <v>84.27</v>
      </c>
      <c r="J15" s="100">
        <v>84.27</v>
      </c>
      <c r="K15" s="100">
        <v>84.27</v>
      </c>
      <c r="L15" s="100">
        <v>84.27</v>
      </c>
      <c r="M15" s="100">
        <v>84.27</v>
      </c>
      <c r="N15" s="100">
        <v>84.27</v>
      </c>
      <c r="O15" s="100">
        <v>84.27</v>
      </c>
      <c r="P15" s="100">
        <v>84.27</v>
      </c>
      <c r="Q15" s="100">
        <v>84.27</v>
      </c>
      <c r="R15" s="100">
        <v>84.27</v>
      </c>
      <c r="S15" s="100">
        <v>84.27</v>
      </c>
      <c r="T15" s="100">
        <v>84.31</v>
      </c>
    </row>
    <row r="16" spans="1:33" x14ac:dyDescent="0.25">
      <c r="F16" s="89"/>
      <c r="H16" s="100"/>
      <c r="I16" s="100"/>
      <c r="J16" s="100"/>
      <c r="K16" s="100"/>
      <c r="L16" s="100"/>
    </row>
    <row r="17" spans="1:39" x14ac:dyDescent="0.25">
      <c r="B17" s="90">
        <v>2850610</v>
      </c>
      <c r="C17" s="101" t="s">
        <v>85</v>
      </c>
      <c r="D17" s="101" t="s">
        <v>86</v>
      </c>
      <c r="E17" s="101" t="s">
        <v>83</v>
      </c>
      <c r="F17" s="89">
        <v>37800</v>
      </c>
      <c r="G17" s="89">
        <v>950.41</v>
      </c>
      <c r="H17" s="100">
        <v>79.2</v>
      </c>
      <c r="I17" s="100">
        <v>79.2</v>
      </c>
      <c r="J17" s="100">
        <v>79.2</v>
      </c>
      <c r="K17" s="100">
        <v>79.2</v>
      </c>
      <c r="L17" s="100">
        <v>79.2</v>
      </c>
      <c r="M17" s="100">
        <v>79.2</v>
      </c>
      <c r="N17" s="100">
        <v>79.2</v>
      </c>
      <c r="O17" s="100">
        <v>79.2</v>
      </c>
      <c r="P17" s="100">
        <v>79.2</v>
      </c>
      <c r="Q17" s="100">
        <v>79.2</v>
      </c>
      <c r="R17" s="100" t="s">
        <v>48</v>
      </c>
      <c r="S17" s="100" t="s">
        <v>48</v>
      </c>
      <c r="AD17" s="100"/>
      <c r="AE17" s="100"/>
      <c r="AF17" s="100"/>
      <c r="AG17" s="100"/>
      <c r="AH17" s="100"/>
      <c r="AI17" s="100"/>
      <c r="AJ17" s="100"/>
      <c r="AK17" s="100"/>
      <c r="AL17" s="100"/>
      <c r="AM17" s="100"/>
    </row>
    <row r="18" spans="1:39" x14ac:dyDescent="0.25">
      <c r="B18" s="90">
        <v>219519</v>
      </c>
      <c r="C18" s="101" t="s">
        <v>86</v>
      </c>
      <c r="D18" s="101" t="s">
        <v>87</v>
      </c>
      <c r="E18" s="101" t="s">
        <v>83</v>
      </c>
      <c r="F18" s="89">
        <v>34020</v>
      </c>
      <c r="G18" s="89">
        <v>855.68</v>
      </c>
      <c r="H18" s="100"/>
      <c r="I18" s="100"/>
      <c r="J18" s="100"/>
      <c r="K18" s="100"/>
      <c r="L18" s="100"/>
      <c r="R18" s="100">
        <v>71.3</v>
      </c>
      <c r="S18" s="100">
        <v>71.3</v>
      </c>
      <c r="T18" s="100">
        <v>71.3</v>
      </c>
      <c r="U18" s="100">
        <v>71.3</v>
      </c>
      <c r="V18" s="100">
        <v>71.3</v>
      </c>
      <c r="W18" s="100">
        <v>71.3</v>
      </c>
      <c r="X18" s="100">
        <v>71.3</v>
      </c>
      <c r="Y18" s="100">
        <v>71.3</v>
      </c>
      <c r="Z18" s="100">
        <v>71.3</v>
      </c>
      <c r="AA18" s="100">
        <v>71.3</v>
      </c>
      <c r="AB18" s="100">
        <v>71.3</v>
      </c>
      <c r="AC18" s="100">
        <v>71.38</v>
      </c>
    </row>
    <row r="19" spans="1:39" x14ac:dyDescent="0.25">
      <c r="A19" s="87" t="s">
        <v>88</v>
      </c>
      <c r="B19" s="88"/>
      <c r="F19" s="89"/>
      <c r="H19" s="100"/>
      <c r="I19" s="100"/>
      <c r="J19" s="100"/>
      <c r="K19" s="100"/>
      <c r="L19" s="100"/>
      <c r="R19" s="100"/>
    </row>
    <row r="20" spans="1:39" x14ac:dyDescent="0.25">
      <c r="B20" s="90" t="s">
        <v>48</v>
      </c>
      <c r="C20" s="103">
        <v>43571</v>
      </c>
      <c r="D20" s="103">
        <v>43936</v>
      </c>
      <c r="E20" s="101" t="s">
        <v>89</v>
      </c>
      <c r="F20" s="89"/>
      <c r="G20" s="89">
        <v>3696.05</v>
      </c>
      <c r="H20" s="100">
        <v>308</v>
      </c>
      <c r="I20" s="100">
        <v>308</v>
      </c>
      <c r="J20" s="100">
        <v>308</v>
      </c>
      <c r="K20" s="100">
        <v>154</v>
      </c>
      <c r="L20" s="100">
        <v>0</v>
      </c>
      <c r="M20" s="100"/>
      <c r="N20" s="100"/>
      <c r="O20" s="100"/>
      <c r="P20" s="100"/>
      <c r="Q20" s="100"/>
      <c r="R20" s="100"/>
      <c r="S20" s="100"/>
      <c r="T20" s="100"/>
      <c r="U20" s="100"/>
      <c r="V20" s="100"/>
      <c r="W20" s="100"/>
    </row>
    <row r="21" spans="1:39" x14ac:dyDescent="0.25">
      <c r="B21" s="90" t="s">
        <v>90</v>
      </c>
      <c r="C21" s="103">
        <v>43937</v>
      </c>
      <c r="D21" s="103">
        <v>44301</v>
      </c>
      <c r="E21" s="101" t="s">
        <v>89</v>
      </c>
      <c r="F21" s="89"/>
      <c r="G21" s="89">
        <v>4145.7</v>
      </c>
      <c r="H21" s="100"/>
      <c r="I21" s="100"/>
      <c r="J21" s="100"/>
      <c r="K21" s="100">
        <v>173</v>
      </c>
      <c r="L21" s="100">
        <v>345.48</v>
      </c>
      <c r="M21" s="100">
        <v>345.48</v>
      </c>
      <c r="N21" s="100">
        <v>345.48</v>
      </c>
      <c r="O21" s="100">
        <v>345.48</v>
      </c>
      <c r="P21" s="100">
        <v>345.48</v>
      </c>
      <c r="Q21" s="100">
        <v>345.48</v>
      </c>
      <c r="R21" s="100">
        <v>345.48</v>
      </c>
      <c r="S21" s="100">
        <v>345.48</v>
      </c>
      <c r="T21" s="100">
        <v>345.48</v>
      </c>
      <c r="U21" s="100">
        <v>345.48</v>
      </c>
      <c r="V21" s="100">
        <v>345.48</v>
      </c>
      <c r="W21" s="100">
        <v>172.42</v>
      </c>
    </row>
    <row r="22" spans="1:39" x14ac:dyDescent="0.25">
      <c r="F22" s="89"/>
      <c r="H22" s="100"/>
      <c r="I22" s="100"/>
      <c r="J22" s="100"/>
      <c r="K22" s="100"/>
      <c r="L22" s="100"/>
    </row>
    <row r="23" spans="1:39" x14ac:dyDescent="0.25">
      <c r="B23" s="90" t="s">
        <v>48</v>
      </c>
      <c r="C23" s="103">
        <v>43571</v>
      </c>
      <c r="D23" s="103">
        <v>43936</v>
      </c>
      <c r="E23" s="101" t="s">
        <v>91</v>
      </c>
      <c r="F23" s="89"/>
      <c r="G23" s="89">
        <v>3539.62</v>
      </c>
      <c r="H23" s="100">
        <v>294.97000000000003</v>
      </c>
      <c r="I23" s="100">
        <v>294.97000000000003</v>
      </c>
      <c r="J23" s="100">
        <v>294.97000000000003</v>
      </c>
      <c r="K23" s="100">
        <v>147.47999999999999</v>
      </c>
      <c r="L23" s="100"/>
      <c r="M23" s="100"/>
      <c r="N23" s="100"/>
      <c r="O23" s="100"/>
      <c r="P23" s="100"/>
      <c r="Q23" s="100"/>
      <c r="R23" s="100"/>
      <c r="S23" s="100"/>
      <c r="T23" s="100"/>
      <c r="U23" s="100"/>
      <c r="V23" s="100"/>
      <c r="W23" s="100"/>
    </row>
    <row r="24" spans="1:39" x14ac:dyDescent="0.25">
      <c r="B24" s="90" t="s">
        <v>92</v>
      </c>
      <c r="C24" s="103">
        <v>43937</v>
      </c>
      <c r="D24" s="103">
        <v>44301</v>
      </c>
      <c r="E24" s="101" t="s">
        <v>91</v>
      </c>
      <c r="F24" s="89"/>
      <c r="G24" s="89">
        <v>3841.36</v>
      </c>
      <c r="H24" s="100"/>
      <c r="I24" s="100"/>
      <c r="J24" s="100"/>
      <c r="K24" s="100">
        <v>160</v>
      </c>
      <c r="L24" s="100">
        <v>320.11</v>
      </c>
      <c r="M24" s="100">
        <v>320.11</v>
      </c>
      <c r="N24" s="100">
        <v>320.11</v>
      </c>
      <c r="O24" s="100">
        <v>320.11</v>
      </c>
      <c r="P24" s="100">
        <v>320.11</v>
      </c>
      <c r="Q24" s="100">
        <v>320.11</v>
      </c>
      <c r="R24" s="100">
        <v>320.11</v>
      </c>
      <c r="S24" s="100">
        <v>320.11</v>
      </c>
      <c r="T24" s="100">
        <v>320.11</v>
      </c>
      <c r="U24" s="100">
        <v>320.11</v>
      </c>
      <c r="V24" s="100">
        <v>320.11</v>
      </c>
      <c r="W24" s="100">
        <v>160.15</v>
      </c>
    </row>
    <row r="25" spans="1:39" x14ac:dyDescent="0.25">
      <c r="C25" s="103"/>
      <c r="D25" s="103"/>
      <c r="E25" s="101"/>
      <c r="F25" s="89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</row>
    <row r="26" spans="1:39" x14ac:dyDescent="0.25">
      <c r="B26" s="90" t="s">
        <v>48</v>
      </c>
      <c r="C26" s="103">
        <v>43556</v>
      </c>
      <c r="D26" s="103">
        <v>43921</v>
      </c>
      <c r="E26" s="101" t="s">
        <v>93</v>
      </c>
      <c r="F26" s="89"/>
      <c r="G26" s="89">
        <v>6335.45</v>
      </c>
      <c r="H26" s="100">
        <v>527.95000000000005</v>
      </c>
      <c r="I26" s="100">
        <v>527.95000000000005</v>
      </c>
      <c r="J26" s="100">
        <v>527.99</v>
      </c>
      <c r="K26" s="100"/>
      <c r="L26" s="100">
        <v>0</v>
      </c>
      <c r="M26" s="100"/>
      <c r="N26" s="100"/>
      <c r="O26" s="100"/>
      <c r="P26" s="100"/>
      <c r="Q26" s="100"/>
      <c r="R26" s="100"/>
      <c r="S26" s="100"/>
      <c r="T26" s="100"/>
      <c r="U26" s="100"/>
      <c r="V26" s="100"/>
      <c r="W26" s="100" t="s">
        <v>48</v>
      </c>
    </row>
    <row r="27" spans="1:39" x14ac:dyDescent="0.25">
      <c r="B27" s="90" t="s">
        <v>94</v>
      </c>
      <c r="C27" s="103">
        <v>43922</v>
      </c>
      <c r="D27" s="103">
        <v>44286</v>
      </c>
      <c r="E27" s="101" t="s">
        <v>93</v>
      </c>
      <c r="F27" s="89"/>
      <c r="G27" s="89">
        <v>6723.6</v>
      </c>
      <c r="H27" s="100"/>
      <c r="I27" s="100"/>
      <c r="J27" s="100"/>
      <c r="K27" s="100">
        <v>560.29999999999995</v>
      </c>
      <c r="L27" s="100">
        <v>560.29999999999995</v>
      </c>
      <c r="M27" s="100">
        <v>560.29999999999995</v>
      </c>
      <c r="N27" s="100">
        <v>560.29999999999995</v>
      </c>
      <c r="O27" s="100">
        <v>560.29999999999995</v>
      </c>
      <c r="P27" s="100">
        <v>560.29999999999995</v>
      </c>
      <c r="Q27" s="100">
        <v>560.29999999999995</v>
      </c>
      <c r="R27" s="100">
        <v>560.29999999999995</v>
      </c>
      <c r="S27" s="100">
        <v>560.29999999999995</v>
      </c>
      <c r="T27" s="100">
        <v>560.29999999999995</v>
      </c>
      <c r="U27" s="100">
        <v>560.29999999999995</v>
      </c>
      <c r="V27" s="100">
        <v>560.29999999999995</v>
      </c>
      <c r="W27" s="100"/>
    </row>
    <row r="28" spans="1:39" x14ac:dyDescent="0.25">
      <c r="C28" s="103"/>
      <c r="D28" s="103"/>
      <c r="E28" s="101"/>
      <c r="F28" s="100" t="s">
        <v>48</v>
      </c>
      <c r="G28" s="89" t="s">
        <v>95</v>
      </c>
      <c r="H28" s="100"/>
      <c r="I28" s="100"/>
      <c r="J28" s="100"/>
      <c r="K28" s="100"/>
      <c r="L28" s="100"/>
    </row>
    <row r="29" spans="1:39" x14ac:dyDescent="0.25">
      <c r="F29" s="101" t="s">
        <v>96</v>
      </c>
      <c r="H29" s="100">
        <f t="shared" ref="H29:AC29" si="0">SUM(H8:H27)</f>
        <v>1466.7</v>
      </c>
      <c r="I29" s="100">
        <f t="shared" si="0"/>
        <v>1450.3600000000001</v>
      </c>
      <c r="J29" s="100">
        <f t="shared" si="0"/>
        <v>1450.33</v>
      </c>
      <c r="K29" s="100">
        <f t="shared" si="0"/>
        <v>1514.15</v>
      </c>
      <c r="L29" s="100">
        <f t="shared" si="0"/>
        <v>1545.26</v>
      </c>
      <c r="M29" s="100">
        <f t="shared" si="0"/>
        <v>1545.26</v>
      </c>
      <c r="N29" s="100">
        <f t="shared" si="0"/>
        <v>1545.26</v>
      </c>
      <c r="O29" s="100">
        <f t="shared" si="0"/>
        <v>1545.26</v>
      </c>
      <c r="P29" s="100">
        <f t="shared" si="0"/>
        <v>1545.26</v>
      </c>
      <c r="Q29" s="100">
        <f t="shared" si="0"/>
        <v>1545.26</v>
      </c>
      <c r="R29" s="100">
        <f t="shared" si="0"/>
        <v>1537.3600000000001</v>
      </c>
      <c r="S29" s="100">
        <f t="shared" si="0"/>
        <v>1537.3600000000001</v>
      </c>
      <c r="T29" s="100">
        <f t="shared" si="0"/>
        <v>1537.4299999999998</v>
      </c>
      <c r="U29" s="100">
        <f t="shared" si="0"/>
        <v>1403.78</v>
      </c>
      <c r="V29" s="100">
        <f t="shared" si="0"/>
        <v>1297.19</v>
      </c>
      <c r="W29" s="100">
        <f t="shared" si="0"/>
        <v>403.87</v>
      </c>
      <c r="X29" s="100">
        <f t="shared" si="0"/>
        <v>71.3</v>
      </c>
      <c r="Y29" s="100">
        <f t="shared" si="0"/>
        <v>71.3</v>
      </c>
      <c r="Z29" s="100">
        <f t="shared" si="0"/>
        <v>71.3</v>
      </c>
      <c r="AA29" s="100">
        <f t="shared" si="0"/>
        <v>71.3</v>
      </c>
      <c r="AB29" s="100">
        <f t="shared" si="0"/>
        <v>71.3</v>
      </c>
      <c r="AC29" s="100">
        <f t="shared" si="0"/>
        <v>71.38</v>
      </c>
    </row>
    <row r="30" spans="1:39" x14ac:dyDescent="0.25">
      <c r="F30" s="101" t="s">
        <v>97</v>
      </c>
      <c r="H30" s="100">
        <f>+H29</f>
        <v>1466.7</v>
      </c>
      <c r="I30" s="100">
        <f>+I29+H30</f>
        <v>2917.0600000000004</v>
      </c>
      <c r="J30" s="100">
        <f t="shared" ref="J30:AC30" si="1">+J29+I30</f>
        <v>4367.3900000000003</v>
      </c>
      <c r="K30" s="100">
        <f t="shared" si="1"/>
        <v>5881.5400000000009</v>
      </c>
      <c r="L30" s="100">
        <f t="shared" si="1"/>
        <v>7426.8000000000011</v>
      </c>
      <c r="M30" s="100">
        <f t="shared" si="1"/>
        <v>8972.0600000000013</v>
      </c>
      <c r="N30" s="100">
        <f t="shared" si="1"/>
        <v>10517.320000000002</v>
      </c>
      <c r="O30" s="100">
        <f t="shared" si="1"/>
        <v>12062.580000000002</v>
      </c>
      <c r="P30" s="100">
        <f t="shared" si="1"/>
        <v>13607.840000000002</v>
      </c>
      <c r="Q30" s="100">
        <f t="shared" si="1"/>
        <v>15153.100000000002</v>
      </c>
      <c r="R30" s="100">
        <f t="shared" si="1"/>
        <v>16690.460000000003</v>
      </c>
      <c r="S30" s="100">
        <f t="shared" si="1"/>
        <v>18227.820000000003</v>
      </c>
      <c r="T30" s="100">
        <f t="shared" si="1"/>
        <v>19765.250000000004</v>
      </c>
      <c r="U30" s="100">
        <f t="shared" si="1"/>
        <v>21169.030000000002</v>
      </c>
      <c r="V30" s="100">
        <f t="shared" si="1"/>
        <v>22466.22</v>
      </c>
      <c r="W30" s="100">
        <f t="shared" si="1"/>
        <v>22870.09</v>
      </c>
      <c r="X30" s="100">
        <f t="shared" si="1"/>
        <v>22941.39</v>
      </c>
      <c r="Y30" s="100">
        <f t="shared" si="1"/>
        <v>23012.69</v>
      </c>
      <c r="Z30" s="100">
        <f t="shared" si="1"/>
        <v>23083.989999999998</v>
      </c>
      <c r="AA30" s="100">
        <f t="shared" si="1"/>
        <v>23155.289999999997</v>
      </c>
      <c r="AB30" s="100">
        <f t="shared" si="1"/>
        <v>23226.589999999997</v>
      </c>
      <c r="AC30" s="100">
        <f t="shared" si="1"/>
        <v>23297.969999999998</v>
      </c>
    </row>
    <row r="31" spans="1:39" x14ac:dyDescent="0.25">
      <c r="E31" s="101" t="s">
        <v>98</v>
      </c>
      <c r="G31" s="89">
        <v>4849.57</v>
      </c>
      <c r="H31" s="100"/>
      <c r="I31" s="100"/>
      <c r="J31" s="100"/>
      <c r="K31" s="100"/>
      <c r="L31" s="100"/>
      <c r="M31" s="100"/>
      <c r="N31" s="100"/>
      <c r="O31" s="100"/>
      <c r="P31" s="100"/>
      <c r="Q31" s="100"/>
      <c r="R31" s="100"/>
      <c r="S31" s="100"/>
      <c r="T31" s="100"/>
      <c r="U31" s="100"/>
      <c r="V31" s="100"/>
      <c r="W31" s="100"/>
    </row>
    <row r="32" spans="1:39" x14ac:dyDescent="0.25">
      <c r="E32" t="s">
        <v>99</v>
      </c>
      <c r="G32" s="104">
        <f>2882.07+14710.66</f>
        <v>17592.73</v>
      </c>
      <c r="H32" s="100"/>
      <c r="I32" s="100"/>
      <c r="J32" s="100"/>
      <c r="K32" s="100"/>
      <c r="L32" s="100"/>
      <c r="M32" s="100"/>
      <c r="N32" s="100"/>
      <c r="O32" s="100"/>
      <c r="P32" s="100"/>
      <c r="Q32" s="100"/>
      <c r="R32" s="100"/>
      <c r="S32" s="100"/>
      <c r="T32" s="100"/>
      <c r="U32" s="100"/>
      <c r="V32" s="100"/>
      <c r="W32" s="100"/>
    </row>
    <row r="33" spans="2:29" ht="14.25" x14ac:dyDescent="0.2">
      <c r="B33"/>
      <c r="E33" t="s">
        <v>100</v>
      </c>
      <c r="G33" s="105">
        <f>+G31+G32</f>
        <v>22442.3</v>
      </c>
      <c r="H33" s="100"/>
      <c r="I33" s="100"/>
      <c r="J33" s="100"/>
      <c r="K33" s="100"/>
      <c r="L33" s="100"/>
      <c r="Q33">
        <v>0</v>
      </c>
    </row>
    <row r="34" spans="2:29" ht="14.25" x14ac:dyDescent="0.2">
      <c r="B34"/>
      <c r="E34" t="s">
        <v>101</v>
      </c>
      <c r="G34" s="89">
        <v>855.68</v>
      </c>
      <c r="H34" s="106">
        <f>+$G$33-H30</f>
        <v>20975.599999999999</v>
      </c>
      <c r="I34" s="106">
        <f t="shared" ref="I34:Q34" si="2">+$G$33-I30</f>
        <v>19525.239999999998</v>
      </c>
      <c r="J34" s="106">
        <f t="shared" si="2"/>
        <v>18074.91</v>
      </c>
      <c r="K34" s="106">
        <f t="shared" si="2"/>
        <v>16560.759999999998</v>
      </c>
      <c r="L34" s="106">
        <f t="shared" si="2"/>
        <v>15015.499999999998</v>
      </c>
      <c r="M34" s="106">
        <f t="shared" si="2"/>
        <v>13470.239999999998</v>
      </c>
      <c r="N34" s="106">
        <f t="shared" si="2"/>
        <v>11924.979999999998</v>
      </c>
      <c r="O34" s="106">
        <f t="shared" si="2"/>
        <v>10379.719999999998</v>
      </c>
      <c r="P34" s="106">
        <f t="shared" si="2"/>
        <v>8834.4599999999973</v>
      </c>
      <c r="Q34" s="106">
        <f t="shared" si="2"/>
        <v>7289.1999999999971</v>
      </c>
      <c r="R34" s="106">
        <f>+$G$35-R30</f>
        <v>6607.5199999999968</v>
      </c>
      <c r="S34" s="107">
        <f>+$G$35-S30</f>
        <v>5070.1599999999962</v>
      </c>
      <c r="T34" s="106">
        <f t="shared" ref="T34:AC34" si="3">+$G$35-T30</f>
        <v>3532.7299999999959</v>
      </c>
      <c r="U34" s="106">
        <f t="shared" si="3"/>
        <v>2128.9499999999971</v>
      </c>
      <c r="V34" s="106">
        <f t="shared" si="3"/>
        <v>831.7599999999984</v>
      </c>
      <c r="W34" s="106">
        <f t="shared" si="3"/>
        <v>427.88999999999942</v>
      </c>
      <c r="X34" s="106">
        <f t="shared" si="3"/>
        <v>356.59000000000015</v>
      </c>
      <c r="Y34" s="106">
        <f t="shared" si="3"/>
        <v>285.29000000000087</v>
      </c>
      <c r="Z34" s="106">
        <f t="shared" si="3"/>
        <v>213.9900000000016</v>
      </c>
      <c r="AA34" s="106">
        <f t="shared" si="3"/>
        <v>142.69000000000233</v>
      </c>
      <c r="AB34" s="106">
        <f t="shared" si="3"/>
        <v>71.390000000003056</v>
      </c>
      <c r="AC34" s="106">
        <f t="shared" si="3"/>
        <v>1.0000000002037268E-2</v>
      </c>
    </row>
    <row r="35" spans="2:29" ht="14.25" x14ac:dyDescent="0.2">
      <c r="B35"/>
      <c r="E35" t="s">
        <v>100</v>
      </c>
      <c r="G35" s="105">
        <f>+G33+G34</f>
        <v>23297.98</v>
      </c>
    </row>
    <row r="36" spans="2:29" ht="14.25" x14ac:dyDescent="0.2">
      <c r="B36"/>
      <c r="H36" s="95"/>
      <c r="I36" s="95"/>
      <c r="J36" s="95"/>
      <c r="K36" s="108" t="s">
        <v>102</v>
      </c>
      <c r="L36" s="95"/>
      <c r="M36" s="95"/>
      <c r="N36" s="95"/>
      <c r="O36" s="95"/>
      <c r="P36" s="95"/>
      <c r="Q36" s="95"/>
      <c r="R36" s="95"/>
      <c r="S36" s="96"/>
      <c r="T36" s="97"/>
      <c r="U36" s="95"/>
      <c r="V36" s="95"/>
      <c r="W36" s="95"/>
    </row>
    <row r="37" spans="2:29" ht="14.25" x14ac:dyDescent="0.2">
      <c r="B37"/>
      <c r="H37" s="95"/>
      <c r="I37" s="95"/>
      <c r="J37" s="95"/>
      <c r="O37" s="109" t="s">
        <v>103</v>
      </c>
      <c r="P37" s="95"/>
      <c r="Q37" s="95"/>
      <c r="R37" s="95"/>
      <c r="S37" s="96"/>
      <c r="T37" s="97"/>
      <c r="U37" s="95"/>
      <c r="V37" s="95"/>
      <c r="W37" s="95"/>
    </row>
    <row r="38" spans="2:29" ht="14.25" x14ac:dyDescent="0.2">
      <c r="B38"/>
      <c r="H38" s="95"/>
      <c r="I38" s="95"/>
      <c r="J38" s="95"/>
      <c r="K38" t="s">
        <v>104</v>
      </c>
      <c r="L38" s="110" t="s">
        <v>105</v>
      </c>
      <c r="M38" s="110" t="s">
        <v>106</v>
      </c>
      <c r="N38" s="100" t="s">
        <v>48</v>
      </c>
      <c r="O38" s="100">
        <v>3753.27</v>
      </c>
      <c r="P38" s="95"/>
      <c r="Q38" s="95"/>
      <c r="R38" s="95"/>
      <c r="S38" s="96"/>
      <c r="T38" s="97"/>
      <c r="U38" s="95"/>
      <c r="V38" s="95"/>
      <c r="W38" s="95"/>
    </row>
    <row r="39" spans="2:29" ht="14.25" x14ac:dyDescent="0.2">
      <c r="B39"/>
      <c r="G39"/>
      <c r="J39" s="95"/>
      <c r="K39" t="s">
        <v>107</v>
      </c>
      <c r="L39" s="100" t="s">
        <v>108</v>
      </c>
      <c r="M39" s="100" t="s">
        <v>109</v>
      </c>
      <c r="N39" s="100"/>
      <c r="O39" s="100">
        <v>10641.43</v>
      </c>
      <c r="P39" s="95"/>
      <c r="Q39" s="95"/>
      <c r="R39" s="95"/>
      <c r="S39" s="96"/>
      <c r="T39" s="97"/>
      <c r="U39" s="95"/>
      <c r="V39" s="95"/>
      <c r="W39" s="95"/>
    </row>
    <row r="40" spans="2:29" ht="14.25" x14ac:dyDescent="0.2">
      <c r="B40"/>
      <c r="J40" s="95"/>
      <c r="K40" t="s">
        <v>110</v>
      </c>
      <c r="L40" s="100" t="s">
        <v>108</v>
      </c>
      <c r="M40" s="100" t="s">
        <v>111</v>
      </c>
      <c r="N40" s="100"/>
      <c r="O40" s="100">
        <v>3833.12</v>
      </c>
      <c r="P40" s="95"/>
      <c r="Q40" s="95"/>
      <c r="R40" s="95"/>
      <c r="S40" s="95"/>
    </row>
    <row r="41" spans="2:29" ht="14.25" x14ac:dyDescent="0.2">
      <c r="B41"/>
      <c r="J41" s="100"/>
      <c r="K41" s="100"/>
      <c r="L41" s="100"/>
      <c r="M41" s="100"/>
      <c r="N41" s="100"/>
      <c r="O41" s="106">
        <f>SUM(O38:O40)</f>
        <v>18227.82</v>
      </c>
      <c r="P41" s="100"/>
      <c r="Q41" s="100"/>
      <c r="R41" s="100"/>
      <c r="S41" s="100"/>
      <c r="T41" s="100"/>
      <c r="U41" s="100"/>
      <c r="V41" s="100"/>
      <c r="W41" s="100"/>
    </row>
    <row r="42" spans="2:29" ht="14.25" x14ac:dyDescent="0.2">
      <c r="B42"/>
      <c r="J42" s="100"/>
      <c r="P42" s="100"/>
      <c r="Q42" s="100"/>
      <c r="R42" s="100"/>
      <c r="S42" s="100"/>
      <c r="T42" s="100"/>
      <c r="U42" s="100"/>
      <c r="V42" s="100"/>
      <c r="W42" s="10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3A6BA-9305-466A-BF71-914EFA1901BB}">
  <dimension ref="C8:F11"/>
  <sheetViews>
    <sheetView workbookViewId="0">
      <selection activeCell="G14" sqref="G14"/>
    </sheetView>
  </sheetViews>
  <sheetFormatPr defaultRowHeight="14.25" x14ac:dyDescent="0.2"/>
  <cols>
    <col min="4" max="4" width="27.375" bestFit="1" customWidth="1"/>
    <col min="6" max="6" width="6.125" bestFit="1" customWidth="1"/>
  </cols>
  <sheetData>
    <row r="8" spans="3:6" ht="15" x14ac:dyDescent="0.25">
      <c r="C8" s="111" t="s">
        <v>112</v>
      </c>
      <c r="D8" s="111" t="s">
        <v>113</v>
      </c>
      <c r="E8" s="112"/>
      <c r="F8" s="113"/>
    </row>
    <row r="9" spans="3:6" ht="15" x14ac:dyDescent="0.25">
      <c r="C9" s="114" t="s">
        <v>26</v>
      </c>
      <c r="D9" s="112" t="s">
        <v>29</v>
      </c>
      <c r="E9" s="115" t="s">
        <v>114</v>
      </c>
      <c r="F9" s="113">
        <v>5070.16</v>
      </c>
    </row>
    <row r="10" spans="3:6" ht="15.75" thickBot="1" x14ac:dyDescent="0.3">
      <c r="C10" s="114" t="s">
        <v>30</v>
      </c>
      <c r="D10" s="112" t="s">
        <v>115</v>
      </c>
      <c r="E10" s="115" t="s">
        <v>114</v>
      </c>
      <c r="F10" s="116">
        <v>4608</v>
      </c>
    </row>
    <row r="11" spans="3:6" ht="15" thickTop="1" x14ac:dyDescent="0.2">
      <c r="C11" s="111"/>
      <c r="D11" s="112"/>
      <c r="E11" s="117" t="s">
        <v>116</v>
      </c>
      <c r="F11" s="118">
        <f>SUM(F9:F10)</f>
        <v>9678.16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Cedula resumen</vt:lpstr>
      <vt:lpstr>Seguros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Dara_Macias</dc:creator>
  <dc:description/>
  <cp:lastModifiedBy>Carlos Almeida</cp:lastModifiedBy>
  <cp:revision>9</cp:revision>
  <dcterms:created xsi:type="dcterms:W3CDTF">2020-10-19T12:23:50Z</dcterms:created>
  <dcterms:modified xsi:type="dcterms:W3CDTF">2021-03-16T15:43:50Z</dcterms:modified>
  <dc:language>es-EC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