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edula_Resumen" sheetId="1" state="visible" r:id="rId2"/>
    <sheet name="Beneficios Sociales" sheetId="2" state="visible" r:id="rId3"/>
    <sheet name="Nomina y Sueldos" sheetId="3" state="visible" r:id="rId4"/>
    <sheet name="Detalle Contabilidad" sheetId="4" state="visible" r:id="rId5"/>
    <sheet name="Rol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<sst xmlns="http://schemas.openxmlformats.org/spreadsheetml/2006/main" count="1655" uniqueCount="305">
  <si>
    <t xml:space="preserve">AUDITORIA DE NOMINA Y BENEFICIOS</t>
  </si>
  <si>
    <t xml:space="preserve">Cliente:</t>
  </si>
  <si>
    <t xml:space="preserve">VISACOM S.A</t>
  </si>
  <si>
    <t xml:space="preserve">P/T:</t>
  </si>
  <si>
    <t xml:space="preserve">Sección:</t>
  </si>
  <si>
    <t xml:space="preserve">Fase 2 – Ejecución</t>
  </si>
  <si>
    <t xml:space="preserve">Preparado por:</t>
  </si>
  <si>
    <t xml:space="preserve">Dara Macias</t>
  </si>
  <si>
    <t xml:space="preserve">Area:</t>
  </si>
  <si>
    <t xml:space="preserve">Beneficios Sociales</t>
  </si>
  <si>
    <t xml:space="preserve">Fecha:</t>
  </si>
  <si>
    <t xml:space="preserve">Prueba:</t>
  </si>
  <si>
    <t xml:space="preserve">Análisis variaciones de grupo contable</t>
  </si>
  <si>
    <t xml:space="preserve">Revisado por:</t>
  </si>
  <si>
    <t xml:space="preserve">Carlos Almeida</t>
  </si>
  <si>
    <t xml:space="preserve">Con corte al:</t>
  </si>
  <si>
    <t xml:space="preserve">Al 31 de Agosto del 2020</t>
  </si>
  <si>
    <t xml:space="preserve">Código</t>
  </si>
  <si>
    <t xml:space="preserve">Cuenta</t>
  </si>
  <si>
    <t xml:space="preserve">Saldos contables al</t>
  </si>
  <si>
    <t xml:space="preserve">Ajustes y/o re-clasificaciones</t>
  </si>
  <si>
    <t xml:space="preserve">Saldos auditados al</t>
  </si>
  <si>
    <t xml:space="preserve">Ref. PT</t>
  </si>
  <si>
    <t xml:space="preserve">Ref</t>
  </si>
  <si>
    <t xml:space="preserve">Variaciones</t>
  </si>
  <si>
    <t xml:space="preserve">Obs.</t>
  </si>
  <si>
    <t xml:space="preserve">Débitos</t>
  </si>
  <si>
    <t xml:space="preserve">Créditos</t>
  </si>
  <si>
    <t xml:space="preserve">Valor</t>
  </si>
  <si>
    <t xml:space="preserve">%</t>
  </si>
  <si>
    <t xml:space="preserve">Beneficios Sociales por Pagar</t>
  </si>
  <si>
    <t xml:space="preserve">2.1.7.6.1</t>
  </si>
  <si>
    <t xml:space="preserve">Décimo Tercer Sueldo</t>
  </si>
  <si>
    <t xml:space="preserve">2.1.7.6.2</t>
  </si>
  <si>
    <t xml:space="preserve">Décimo Cuarto Sueldo</t>
  </si>
  <si>
    <t xml:space="preserve">2.1.7.6.3</t>
  </si>
  <si>
    <t xml:space="preserve">Vacaciones</t>
  </si>
  <si>
    <t xml:space="preserve">2.1.7.6.4</t>
  </si>
  <si>
    <t xml:space="preserve">11.15% Aportes Patronales I.E.S.S</t>
  </si>
  <si>
    <t xml:space="preserve">2.1.7.6.5</t>
  </si>
  <si>
    <t xml:space="preserve">1% Secap – IECE</t>
  </si>
  <si>
    <t xml:space="preserve">2.1.7.6.6</t>
  </si>
  <si>
    <t xml:space="preserve">Fondos de Reserva</t>
  </si>
  <si>
    <t xml:space="preserve">2.1.7.6.9</t>
  </si>
  <si>
    <t xml:space="preserve">9.45% Aportes Individuales</t>
  </si>
  <si>
    <t xml:space="preserve">2.1.7.6.10</t>
  </si>
  <si>
    <t xml:space="preserve">Prestamos Quirografarios</t>
  </si>
  <si>
    <t xml:space="preserve">2.1.7.6.11</t>
  </si>
  <si>
    <t xml:space="preserve">Prestamos Hipotecarios</t>
  </si>
  <si>
    <t xml:space="preserve">2.1.7.6.12</t>
  </si>
  <si>
    <t xml:space="preserve">Extension conyugal IESS</t>
  </si>
  <si>
    <t xml:space="preserve">Nominas</t>
  </si>
  <si>
    <t xml:space="preserve">Sueldo por pagar</t>
  </si>
  <si>
    <t xml:space="preserve">Total</t>
  </si>
  <si>
    <t xml:space="preserve">Saldo al</t>
  </si>
  <si>
    <t xml:space="preserve">Nota a los Ef's</t>
  </si>
  <si>
    <t xml:space="preserve">15% participación a Trabajadores</t>
  </si>
  <si>
    <t xml:space="preserve">+ Obligaciones por pagar IESS</t>
  </si>
  <si>
    <t xml:space="preserve">Trial</t>
  </si>
  <si>
    <t xml:space="preserve">Diferencia</t>
  </si>
  <si>
    <t xml:space="preserve">Fuente:</t>
  </si>
  <si>
    <t xml:space="preserve">Estados Financieros de la compañía</t>
  </si>
  <si>
    <t xml:space="preserve">Objetivo:</t>
  </si>
  <si>
    <t xml:space="preserve">Obtener un detalle comparativo de los saldos entre periodos, esto con la finalidad de diseñar procedimientos de auditoría sobre los saldos de las cuentas</t>
  </si>
  <si>
    <t xml:space="preserve">Identificar las principales variaciones de los saldos.</t>
  </si>
  <si>
    <t xml:space="preserve">Observaciones:</t>
  </si>
  <si>
    <t xml:space="preserve">BENEFICIOS SOCIALES</t>
  </si>
  <si>
    <t xml:space="preserve">MAS SUELDOS Y APORTES AL IESS</t>
  </si>
  <si>
    <t xml:space="preserve">Descripción</t>
  </si>
  <si>
    <t xml:space="preserve">TOTAL BENEFICIOS SOCIALES</t>
  </si>
  <si>
    <t xml:space="preserve">2.1.7.4</t>
  </si>
  <si>
    <t xml:space="preserve">TOTAL SUELDO Y BENEFICIOS</t>
  </si>
  <si>
    <t xml:space="preserve">VACACIONES</t>
  </si>
  <si>
    <t xml:space="preserve">DECIMO TERCER SUELDO</t>
  </si>
  <si>
    <t xml:space="preserve">DECIMO CUARTO SUELDO</t>
  </si>
  <si>
    <t xml:space="preserve">15% PT</t>
  </si>
  <si>
    <t xml:space="preserve">FONDO DE RESERVA</t>
  </si>
  <si>
    <t xml:space="preserve">SUELDOS</t>
  </si>
  <si>
    <t xml:space="preserve">APORTES AL IESS</t>
  </si>
  <si>
    <t xml:space="preserve">OTROS PAGOS AL IESS</t>
  </si>
  <si>
    <t xml:space="preserve">Saldo inicial (1/01/2020)</t>
  </si>
  <si>
    <t xml:space="preserve">Provisiones (creditos)</t>
  </si>
  <si>
    <t xml:space="preserve">Pagos (debitos)</t>
  </si>
  <si>
    <t xml:space="preserve">Ajuste/Otros</t>
  </si>
  <si>
    <t xml:space="preserve">Saldo final (8/31/2020)</t>
  </si>
  <si>
    <t xml:space="preserve">CONCILIACION DEL GASTO TOTAL DE SUELDOS Y BENEFICIOS CON COSTOS Y GASTOS OPERACIONALES:</t>
  </si>
  <si>
    <t xml:space="preserve">Gasto registrado como:</t>
  </si>
  <si>
    <t xml:space="preserve">SUMAN</t>
  </si>
  <si>
    <t xml:space="preserve">…Costo de ventas</t>
  </si>
  <si>
    <t xml:space="preserve">…Gastos operacionales</t>
  </si>
  <si>
    <t xml:space="preserve">…15% PT</t>
  </si>
  <si>
    <t xml:space="preserve">EXAMEN REALIZADO:</t>
  </si>
  <si>
    <t xml:space="preserve">se realizo revision detalla da las cuentas de nominas de la contabilidad </t>
  </si>
  <si>
    <t xml:space="preserve">se realizo comparacion detallada con las declaraciones</t>
  </si>
  <si>
    <t xml:space="preserve">se realizo analisis de los pagos realizados en el 2020 en realacion a las cuentas seleccionadas</t>
  </si>
  <si>
    <t xml:space="preserve">INFORMACION SEGUN CONTABILIDAD</t>
  </si>
  <si>
    <t xml:space="preserve">Sueldos (gasto)</t>
  </si>
  <si>
    <t xml:space="preserve">Aportes al IESS (gasto)</t>
  </si>
  <si>
    <t xml:space="preserve">Fondo de reserva (gasto)</t>
  </si>
  <si>
    <t xml:space="preserve">5.1.1</t>
  </si>
  <si>
    <t xml:space="preserve">Costo de personal de cuentas</t>
  </si>
  <si>
    <t xml:space="preserve">5.1.2</t>
  </si>
  <si>
    <t xml:space="preserve">Costo de personal de diseño</t>
  </si>
  <si>
    <t xml:space="preserve">5.1.3</t>
  </si>
  <si>
    <t xml:space="preserve">costo de personal supervision</t>
  </si>
  <si>
    <t xml:space="preserve">5.2.1</t>
  </si>
  <si>
    <t xml:space="preserve">Sueldos Administrativos</t>
  </si>
  <si>
    <t xml:space="preserve">TOTAL</t>
  </si>
  <si>
    <t xml:space="preserve">Segun planillas del IESS</t>
  </si>
  <si>
    <t xml:space="preserve">Ê</t>
  </si>
  <si>
    <t xml:space="preserve">Ë</t>
  </si>
  <si>
    <t xml:space="preserve">Detalle mensualizado</t>
  </si>
  <si>
    <t xml:space="preserve">Segun contabilidad</t>
  </si>
  <si>
    <t xml:space="preserve">Segun declaraciones</t>
  </si>
  <si>
    <t xml:space="preserve">Sueldos</t>
  </si>
  <si>
    <t xml:space="preserve">Aporte patronal 
IESS</t>
  </si>
  <si>
    <t xml:space="preserve">Fondo de reserva</t>
  </si>
  <si>
    <t xml:space="preserve">Aportel Patronal</t>
  </si>
  <si>
    <t xml:space="preserve">Valor CCC</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</si>
  <si>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</si>
  <si>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</si>
  <si>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</si>
  <si>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</si>
  <si>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</si>
  <si>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</si>
  <si>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</si>
  <si>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</si>
  <si>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</si>
  <si>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</si>
  <si>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</si>
  <si>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</si>
  <si>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 informacion obtenida de la pestaña “Detalle Contabilidad”</t>
  </si>
  <si>
    <t xml:space="preserve">* informacion obtenida de las declaraciones</t>
  </si>
  <si>
    <t xml:space="preserve">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</si>
  <si>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 xml:space="preserve">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</si>
  <si>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 xml:space="preserve">enero 2020</t>
  </si>
  <si>
    <t xml:space="preserve">febrero 2020</t>
  </si>
  <si>
    <t xml:space="preserve">marzo 2020</t>
  </si>
  <si>
    <t xml:space="preserve">abril 2020</t>
  </si>
  <si>
    <t xml:space="preserve">mayo 2020</t>
  </si>
  <si>
    <t xml:space="preserve">junio 2020</t>
  </si>
  <si>
    <t xml:space="preserve">julio 2020</t>
  </si>
  <si>
    <t xml:space="preserve">agosto 2020</t>
  </si>
  <si>
    <t xml:space="preserve">Costo de Personal Cuentas</t>
  </si>
  <si>
    <t xml:space="preserve">5.1.1.1</t>
  </si>
  <si>
    <t xml:space="preserve">5.1.1.2</t>
  </si>
  <si>
    <t xml:space="preserve">Aportes al IESS</t>
  </si>
  <si>
    <t xml:space="preserve">5.1.1.3</t>
  </si>
  <si>
    <t xml:space="preserve">5.1.1.4</t>
  </si>
  <si>
    <t xml:space="preserve">5.1.1.5</t>
  </si>
  <si>
    <t xml:space="preserve">5.1.1.6</t>
  </si>
  <si>
    <t xml:space="preserve">Fondo de Reserva</t>
  </si>
  <si>
    <t xml:space="preserve">5.1.1.11</t>
  </si>
  <si>
    <t xml:space="preserve">Primas de Seguros</t>
  </si>
  <si>
    <t xml:space="preserve">5.1.1.12</t>
  </si>
  <si>
    <t xml:space="preserve">Otros Gastos de Personal</t>
  </si>
  <si>
    <t xml:space="preserve">Costo de Personal Diseño</t>
  </si>
  <si>
    <t xml:space="preserve">5.1.2.1</t>
  </si>
  <si>
    <t xml:space="preserve">5.1.2.2</t>
  </si>
  <si>
    <t xml:space="preserve">5.1.2.3</t>
  </si>
  <si>
    <t xml:space="preserve">Décimo Tercer Sueldo </t>
  </si>
  <si>
    <t xml:space="preserve">5.1.2.4</t>
  </si>
  <si>
    <t xml:space="preserve">Decimo Cuarto Sueldo</t>
  </si>
  <si>
    <t xml:space="preserve">5.1.2.5</t>
  </si>
  <si>
    <t xml:space="preserve">Vacaciones </t>
  </si>
  <si>
    <t xml:space="preserve">5.1.2.6</t>
  </si>
  <si>
    <t xml:space="preserve">5.1.2.11</t>
  </si>
  <si>
    <t xml:space="preserve">5.1.2.12</t>
  </si>
  <si>
    <t xml:space="preserve">Costo de Personal Supervision</t>
  </si>
  <si>
    <t xml:space="preserve">5.1.3.1</t>
  </si>
  <si>
    <t xml:space="preserve">5.1.3.2</t>
  </si>
  <si>
    <t xml:space="preserve">5.1.3.3</t>
  </si>
  <si>
    <t xml:space="preserve">5.1.3.4</t>
  </si>
  <si>
    <t xml:space="preserve">5.1.3.5</t>
  </si>
  <si>
    <t xml:space="preserve">5.1.3.6</t>
  </si>
  <si>
    <t xml:space="preserve">5.1.3.11</t>
  </si>
  <si>
    <t xml:space="preserve">5.1.3.12</t>
  </si>
  <si>
    <t xml:space="preserve">5.2.1.2</t>
  </si>
  <si>
    <t xml:space="preserve">Administrativos</t>
  </si>
  <si>
    <t xml:space="preserve">5.2.1.2.1</t>
  </si>
  <si>
    <t xml:space="preserve">5.2.1.2.2</t>
  </si>
  <si>
    <t xml:space="preserve">5.2.1.2.3</t>
  </si>
  <si>
    <t xml:space="preserve">5.2.1.2.4</t>
  </si>
  <si>
    <t xml:space="preserve">5.2.1.2.5</t>
  </si>
  <si>
    <t xml:space="preserve">5.2.1.2.6</t>
  </si>
  <si>
    <t xml:space="preserve">5.2.1.2.9</t>
  </si>
  <si>
    <t xml:space="preserve">SUMA</t>
  </si>
  <si>
    <t xml:space="preserve">MES</t>
  </si>
  <si>
    <t xml:space="preserve">Número</t>
  </si>
  <si>
    <t xml:space="preserve">Cédula</t>
  </si>
  <si>
    <t xml:space="preserve">Empleado</t>
  </si>
  <si>
    <t xml:space="preserve">Departamento</t>
  </si>
  <si>
    <t xml:space="preserve">Fecha de registro</t>
  </si>
  <si>
    <t xml:space="preserve">Días Trabajados</t>
  </si>
  <si>
    <t xml:space="preserve">FONDOS DE RESERVA</t>
  </si>
  <si>
    <t xml:space="preserve">FONDOS RESERVA</t>
  </si>
  <si>
    <t xml:space="preserve">OTROS</t>
  </si>
  <si>
    <t xml:space="preserve">SUELDO</t>
  </si>
  <si>
    <t xml:space="preserve">TRANSPORTE</t>
  </si>
  <si>
    <t xml:space="preserve">Total Ingresos</t>
  </si>
  <si>
    <t xml:space="preserve">3.41% EXT. CONYUGAL</t>
  </si>
  <si>
    <t xml:space="preserve">9.45% IESS</t>
  </si>
  <si>
    <t xml:space="preserve">HIPOTECARIO</t>
  </si>
  <si>
    <t xml:space="preserve">IMP. RENTA</t>
  </si>
  <si>
    <t xml:space="preserve">PRESTAMO</t>
  </si>
  <si>
    <t xml:space="preserve">QUIROGRAFARIO</t>
  </si>
  <si>
    <t xml:space="preserve">REDUCCION JORNADA LABORAL</t>
  </si>
  <si>
    <t xml:space="preserve">Anticipo 1ra. Quincena</t>
  </si>
  <si>
    <t xml:space="preserve">Total Egresos</t>
  </si>
  <si>
    <t xml:space="preserve">Total a recibir</t>
  </si>
  <si>
    <t xml:space="preserve">Forma de pago</t>
  </si>
  <si>
    <t xml:space="preserve">Cta. Bancaria / N. Cheque(Manual)</t>
  </si>
  <si>
    <t xml:space="preserve">Tipo Cta. Bancaria</t>
  </si>
  <si>
    <t xml:space="preserve">Bco. Empleado</t>
  </si>
  <si>
    <t xml:space="preserve">Decimo Tercer Sueldo</t>
  </si>
  <si>
    <t xml:space="preserve">Aportes Patronales</t>
  </si>
  <si>
    <t xml:space="preserve">Secap 1%</t>
  </si>
  <si>
    <t xml:space="preserve">Fondos de reserva</t>
  </si>
  <si>
    <t xml:space="preserve">Centro de Costo</t>
  </si>
  <si>
    <t xml:space="preserve">Nota</t>
  </si>
  <si>
    <t xml:space="preserve">ENERO</t>
  </si>
  <si>
    <t xml:space="preserve">0908955701</t>
  </si>
  <si>
    <t xml:space="preserve">CASAL RIZZO MARIA DOLORES</t>
  </si>
  <si>
    <t xml:space="preserve">Administración</t>
  </si>
  <si>
    <t xml:space="preserve">2006-01-01</t>
  </si>
  <si>
    <t xml:space="preserve">30</t>
  </si>
  <si>
    <t xml:space="preserve">TRANSFERENCIA</t>
  </si>
  <si>
    <t xml:space="preserve">0030665314</t>
  </si>
  <si>
    <t xml:space="preserve">AHORRO</t>
  </si>
  <si>
    <t xml:space="preserve">BANCO BOLIVARIANO</t>
  </si>
  <si>
    <t xml:space="preserve">PRESIDENTE</t>
  </si>
  <si>
    <t xml:space="preserve">0913437919</t>
  </si>
  <si>
    <t xml:space="preserve">DIEGO PAZMIÑO H.</t>
  </si>
  <si>
    <t xml:space="preserve">Cuentas</t>
  </si>
  <si>
    <t xml:space="preserve">2011-05-16</t>
  </si>
  <si>
    <t xml:space="preserve">0035027261</t>
  </si>
  <si>
    <t xml:space="preserve">CORRIENTE</t>
  </si>
  <si>
    <t xml:space="preserve">6104276834</t>
  </si>
  <si>
    <t xml:space="preserve">EDIMAR ALFONSINA VARGAS LANDOLFI</t>
  </si>
  <si>
    <t xml:space="preserve">2019-07-08</t>
  </si>
  <si>
    <t xml:space="preserve">0924114754</t>
  </si>
  <si>
    <t xml:space="preserve">ENRIQUE GABRIEL TANDAZO VIÑAN</t>
  </si>
  <si>
    <t xml:space="preserve">2007-11-16</t>
  </si>
  <si>
    <t xml:space="preserve">0031221105</t>
  </si>
  <si>
    <t xml:space="preserve">0922310958</t>
  </si>
  <si>
    <t xml:space="preserve">GABRIELA VANESSA SELLAN ALMEIDA</t>
  </si>
  <si>
    <t xml:space="preserve">2011-04-18</t>
  </si>
  <si>
    <t xml:space="preserve">0031220181</t>
  </si>
  <si>
    <t xml:space="preserve">0914434030</t>
  </si>
  <si>
    <t xml:space="preserve">GUILLERMO ANTONIO GUARANDA TUMBACO</t>
  </si>
  <si>
    <t xml:space="preserve">Supervisión</t>
  </si>
  <si>
    <t xml:space="preserve">0851045355</t>
  </si>
  <si>
    <t xml:space="preserve">0907776249</t>
  </si>
  <si>
    <t xml:space="preserve">JAIME ANTONIO TOMALA MURILLO</t>
  </si>
  <si>
    <t xml:space="preserve">2015-04-01</t>
  </si>
  <si>
    <t xml:space="preserve">0031310563</t>
  </si>
  <si>
    <t xml:space="preserve">0917329831</t>
  </si>
  <si>
    <t xml:space="preserve">JUAN CARLOS LEON YCAZA</t>
  </si>
  <si>
    <t xml:space="preserve">Diseño</t>
  </si>
  <si>
    <t xml:space="preserve">2013-01-01</t>
  </si>
  <si>
    <t xml:space="preserve">0031263895</t>
  </si>
  <si>
    <t xml:space="preserve">0916641418</t>
  </si>
  <si>
    <t xml:space="preserve">LESTHER OSWALDO DROUET LOOR</t>
  </si>
  <si>
    <t xml:space="preserve">2011-02-15</t>
  </si>
  <si>
    <t xml:space="preserve">0035031196</t>
  </si>
  <si>
    <t xml:space="preserve">0915280507</t>
  </si>
  <si>
    <t xml:space="preserve">MANUEL DARIO CHENCHE RODRIGUEZ</t>
  </si>
  <si>
    <t xml:space="preserve">2008-06-01</t>
  </si>
  <si>
    <t xml:space="preserve">0031179421</t>
  </si>
  <si>
    <t xml:space="preserve">0918619511</t>
  </si>
  <si>
    <t xml:space="preserve">MARIA ELENA SANCHEZ CHAN</t>
  </si>
  <si>
    <t xml:space="preserve">2015-07-15</t>
  </si>
  <si>
    <t xml:space="preserve">0851270735</t>
  </si>
  <si>
    <t xml:space="preserve">0912134905</t>
  </si>
  <si>
    <t xml:space="preserve">MARIA GABRIELA COELLO CHANG</t>
  </si>
  <si>
    <t xml:space="preserve">2008-03-01</t>
  </si>
  <si>
    <t xml:space="preserve">7001129235</t>
  </si>
  <si>
    <t xml:space="preserve">0909669442</t>
  </si>
  <si>
    <t xml:space="preserve">MIGUEL ENRIQUE NOBOA CACERES</t>
  </si>
  <si>
    <t xml:space="preserve">0031147963</t>
  </si>
  <si>
    <t xml:space="preserve">0908955693</t>
  </si>
  <si>
    <t xml:space="preserve">PAULA CASAL</t>
  </si>
  <si>
    <t xml:space="preserve">2006-06-01</t>
  </si>
  <si>
    <t xml:space="preserve">0005238967</t>
  </si>
  <si>
    <t xml:space="preserve">0926542366</t>
  </si>
  <si>
    <t xml:space="preserve">SARA KATIUSKA ESCOBAR BAZURTO</t>
  </si>
  <si>
    <t xml:space="preserve">2016-02-10</t>
  </si>
  <si>
    <t xml:space="preserve">0031242159</t>
  </si>
  <si>
    <t xml:space="preserve">0907995153</t>
  </si>
  <si>
    <t xml:space="preserve">VIEJO CUADRA RUFO COLON</t>
  </si>
  <si>
    <t xml:space="preserve">0031216753</t>
  </si>
  <si>
    <t xml:space="preserve">0925057648</t>
  </si>
  <si>
    <t xml:space="preserve">XIMENA PAOLA CASTRO TOMALA</t>
  </si>
  <si>
    <t xml:space="preserve">1987-11-24</t>
  </si>
  <si>
    <t xml:space="preserve">0031222377</t>
  </si>
  <si>
    <t xml:space="preserve">RECEPCIONISTA</t>
  </si>
  <si>
    <t xml:space="preserve">AUSENCIA</t>
  </si>
  <si>
    <t xml:space="preserve">FEBRERO</t>
  </si>
  <si>
    <t xml:space="preserve">MARZO</t>
  </si>
  <si>
    <t xml:space="preserve">PRESTAMO EMPRESA</t>
  </si>
  <si>
    <t xml:space="preserve">ABRIL</t>
  </si>
  <si>
    <t xml:space="preserve">MAYO</t>
  </si>
  <si>
    <t xml:space="preserve">JUNIO</t>
  </si>
  <si>
    <t xml:space="preserve">JULIO</t>
  </si>
  <si>
    <t xml:space="preserve">AGOSTO</t>
  </si>
</sst>
</file>

<file path=xl/styles.xml><?xml version="1.0" encoding="utf-8"?>
<styleSheet xmlns="http://schemas.openxmlformats.org/spreadsheetml/2006/main">
  <numFmts count="17">
    <numFmt numFmtId="164" formatCode="General"/>
    <numFmt numFmtId="165" formatCode="0.00\ %"/>
    <numFmt numFmtId="166" formatCode="@"/>
    <numFmt numFmtId="167" formatCode="dd/mm/yyyy"/>
    <numFmt numFmtId="168" formatCode="#,##0.00\ ;\(#,##0.00\);\-#\ ;@\ "/>
    <numFmt numFmtId="169" formatCode="#,##0\ ;\-#,##0\ ;&quot;- &quot;;@\ "/>
    <numFmt numFmtId="170" formatCode="dd\-mmm\-yy"/>
    <numFmt numFmtId="171" formatCode="_ \$* #,##0.00_ ;_ \$* \-#,##0.00_ ;_ \$* \-??_ ;_ @_ "/>
    <numFmt numFmtId="172" formatCode="#,##0\ ;\(#,##0\);\-#\ ;@\ "/>
    <numFmt numFmtId="173" formatCode="_ * #,##0.00_ ;_ * \-#,##0.00_ ;_ * \-??_ ;_ @_ "/>
    <numFmt numFmtId="174" formatCode="_ * #,##0_ ;_ * \-#,##0_ ;_ * \-??_ ;_ @_ "/>
    <numFmt numFmtId="175" formatCode="#,##0\ ;\(#,##0\)"/>
    <numFmt numFmtId="176" formatCode="0\ %"/>
    <numFmt numFmtId="177" formatCode="#,##0"/>
    <numFmt numFmtId="178" formatCode="0.00"/>
    <numFmt numFmtId="179" formatCode="#,##0.00"/>
    <numFmt numFmtId="180" formatCode="General"/>
  </numFmts>
  <fonts count="47">
    <font>
      <sz val="11"/>
      <color rgb="FF000000"/>
      <name val="Arial"/>
      <family val="0"/>
      <charset val="1"/>
    </font>
    <font>
      <sz val="10"/>
      <name val="Arial"/>
      <family val="0"/>
    </font>
    <font>
      <sz val="10"/>
      <name val="Arial"/>
      <family val="0"/>
    </font>
    <font>
      <sz val="10"/>
      <name val="Arial"/>
      <family val="0"/>
    </font>
    <font>
      <sz val="10"/>
      <color rgb="FFFFFFFF"/>
      <name val="Arial"/>
      <family val="0"/>
      <charset val="1"/>
    </font>
    <font>
      <b val="true"/>
      <sz val="10"/>
      <color rgb="FF000000"/>
      <name val="Arial"/>
      <family val="0"/>
      <charset val="1"/>
    </font>
    <font>
      <sz val="10"/>
      <color rgb="FFCC0000"/>
      <name val="Arial"/>
      <family val="0"/>
      <charset val="1"/>
    </font>
    <font>
      <sz val="11"/>
      <color rgb="FF9C0006"/>
      <name val="Arial"/>
      <family val="0"/>
      <charset val="1"/>
    </font>
    <font>
      <b val="true"/>
      <sz val="10"/>
      <color rgb="FFFFFFFF"/>
      <name val="Arial"/>
      <family val="0"/>
      <charset val="1"/>
    </font>
    <font>
      <i val="true"/>
      <sz val="10"/>
      <color rgb="FF808080"/>
      <name val="Arial"/>
      <family val="0"/>
      <charset val="1"/>
    </font>
    <font>
      <sz val="10"/>
      <color rgb="FF006600"/>
      <name val="Arial"/>
      <family val="0"/>
      <charset val="1"/>
    </font>
    <font>
      <b val="true"/>
      <sz val="24"/>
      <color rgb="FF000000"/>
      <name val="Arial"/>
      <family val="0"/>
      <charset val="1"/>
    </font>
    <font>
      <sz val="18"/>
      <color rgb="FF000000"/>
      <name val="Arial"/>
      <family val="0"/>
      <charset val="1"/>
    </font>
    <font>
      <sz val="12"/>
      <color rgb="FF000000"/>
      <name val="Arial"/>
      <family val="0"/>
      <charset val="1"/>
    </font>
    <font>
      <u val="single"/>
      <sz val="10"/>
      <color rgb="FF0000EE"/>
      <name val="Arial"/>
      <family val="0"/>
      <charset val="1"/>
    </font>
    <font>
      <sz val="10"/>
      <color rgb="FF333333"/>
      <name val="Arial"/>
      <family val="0"/>
      <charset val="1"/>
    </font>
    <font>
      <sz val="10"/>
      <color rgb="FF000000"/>
      <name val="Arial"/>
      <family val="2"/>
      <charset val="1"/>
    </font>
    <font>
      <b val="true"/>
      <sz val="10"/>
      <color rgb="FF000000"/>
      <name val="Arial"/>
      <family val="2"/>
      <charset val="1"/>
    </font>
    <font>
      <sz val="11"/>
      <color rgb="FF000000"/>
      <name val="Calibri"/>
      <family val="2"/>
      <charset val="1"/>
    </font>
    <font>
      <b val="true"/>
      <u val="single"/>
      <sz val="10"/>
      <color rgb="FF000000"/>
      <name val="Arial"/>
      <family val="2"/>
      <charset val="1"/>
    </font>
    <font>
      <b val="true"/>
      <sz val="10"/>
      <color rgb="FFFF0000"/>
      <name val="Arial"/>
      <family val="2"/>
      <charset val="1"/>
    </font>
    <font>
      <b val="true"/>
      <sz val="10"/>
      <color rgb="FF0000CC"/>
      <name val="Arial"/>
      <family val="2"/>
      <charset val="1"/>
    </font>
    <font>
      <b val="true"/>
      <sz val="10"/>
      <color rgb="FF000000"/>
      <name val="Futura-book"/>
      <family val="0"/>
      <charset val="1"/>
    </font>
    <font>
      <sz val="10"/>
      <color rgb="FF000000"/>
      <name val="Futura-book"/>
      <family val="0"/>
      <charset val="1"/>
    </font>
    <font>
      <sz val="10"/>
      <color rgb="FF000000"/>
      <name val="Futura-book"/>
      <family val="2"/>
      <charset val="1"/>
    </font>
    <font>
      <sz val="10"/>
      <color rgb="FFFF0000"/>
      <name val="Arial"/>
      <family val="2"/>
      <charset val="1"/>
    </font>
    <font>
      <sz val="10"/>
      <color rgb="FF0000CC"/>
      <name val="Arial"/>
      <family val="2"/>
      <charset val="1"/>
    </font>
    <font>
      <sz val="10"/>
      <name val="Arial"/>
      <family val="2"/>
      <charset val="1"/>
    </font>
    <font>
      <b val="true"/>
      <sz val="10"/>
      <name val="Arial"/>
      <family val="2"/>
      <charset val="1"/>
    </font>
    <font>
      <sz val="11"/>
      <name val="Arial"/>
      <family val="2"/>
      <charset val="1"/>
    </font>
    <font>
      <sz val="10"/>
      <color rgb="FF000000"/>
      <name val="Arial Narrow"/>
      <family val="2"/>
      <charset val="1"/>
    </font>
    <font>
      <sz val="8"/>
      <color rgb="FF000000"/>
      <name val="Calibri"/>
      <family val="2"/>
      <charset val="1"/>
    </font>
    <font>
      <sz val="10"/>
      <color rgb="FF000000"/>
      <name val="Calibri"/>
      <family val="2"/>
      <charset val="1"/>
    </font>
    <font>
      <sz val="8"/>
      <color rgb="FF000000"/>
      <name val="Arial Narrow"/>
      <family val="2"/>
      <charset val="1"/>
    </font>
    <font>
      <b val="true"/>
      <sz val="11"/>
      <color rgb="FF000000"/>
      <name val="Calibri"/>
      <family val="2"/>
      <charset val="1"/>
    </font>
    <font>
      <sz val="11"/>
      <color rgb="FFC9211E"/>
      <name val="Calibri"/>
      <family val="2"/>
      <charset val="1"/>
    </font>
    <font>
      <sz val="11"/>
      <color rgb="FFC9211E"/>
      <name val="Arial"/>
      <family val="0"/>
      <charset val="1"/>
    </font>
    <font>
      <sz val="8"/>
      <name val="Arial"/>
      <family val="2"/>
      <charset val="1"/>
    </font>
    <font>
      <sz val="18"/>
      <color rgb="FFC9211E"/>
      <name val="D050000L"/>
      <family val="0"/>
      <charset val="1"/>
    </font>
    <font>
      <sz val="18"/>
      <color rgb="FFC9211E"/>
      <name val="Calibri"/>
      <family val="2"/>
      <charset val="1"/>
    </font>
    <font>
      <b val="true"/>
      <u val="single"/>
      <sz val="10"/>
      <name val="Century Gothic"/>
      <family val="2"/>
      <charset val="1"/>
    </font>
    <font>
      <b val="true"/>
      <sz val="10"/>
      <name val="Century Gothic"/>
      <family val="0"/>
      <charset val="1"/>
    </font>
    <font>
      <sz val="10"/>
      <name val="Century Gothic"/>
      <family val="0"/>
      <charset val="1"/>
    </font>
    <font>
      <b val="true"/>
      <sz val="11"/>
      <color rgb="FF000000"/>
      <name val="Arial"/>
      <family val="0"/>
      <charset val="1"/>
    </font>
    <font>
      <b val="true"/>
      <sz val="10"/>
      <name val="Verdana"/>
      <family val="0"/>
      <charset val="1"/>
    </font>
    <font>
      <sz val="10"/>
      <name val="Verdana"/>
      <family val="0"/>
      <charset val="1"/>
    </font>
    <font>
      <sz val="10"/>
      <name val="Arial"/>
      <family val="0"/>
      <charset val="1"/>
    </font>
  </fonts>
  <fills count="15">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s>
  <borders count="4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right/>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hair"/>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thin"/>
      <right style="thin"/>
      <top style="thin"/>
      <bottom style="double"/>
      <diagonal/>
    </border>
    <border diagonalUp="false" diagonalDown="false">
      <left style="thin"/>
      <right/>
      <top style="thin"/>
      <bottom style="double"/>
      <diagonal/>
    </border>
    <border diagonalUp="false" diagonalDown="false">
      <left style="thin"/>
      <right style="thin"/>
      <top/>
      <bottom style="double"/>
      <diagonal/>
    </border>
    <border diagonalUp="false" diagonalDown="false">
      <left/>
      <right style="thin"/>
      <top style="thin"/>
      <bottom style="double"/>
      <diagonal/>
    </border>
    <border diagonalUp="false" diagonalDown="false">
      <left style="thin"/>
      <right/>
      <top style="thin"/>
      <bottom/>
      <diagonal/>
    </border>
    <border diagonalUp="false" diagonalDown="false">
      <left style="hair"/>
      <right/>
      <top/>
      <bottom/>
      <diagonal/>
    </border>
    <border diagonalUp="false" diagonalDown="false">
      <left style="thin"/>
      <right/>
      <top/>
      <bottom style="double"/>
      <diagonal/>
    </border>
    <border diagonalUp="false" diagonalDown="false">
      <left style="thin"/>
      <right/>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right style="thin"/>
      <top style="thin"/>
      <bottom/>
      <diagonal/>
    </border>
    <border diagonalUp="false" diagonalDown="false">
      <left/>
      <right/>
      <top style="thin"/>
      <bottom/>
      <diagonal/>
    </border>
    <border diagonalUp="false" diagonalDown="false">
      <left/>
      <right style="hair"/>
      <top style="thin"/>
      <bottom/>
      <diagonal/>
    </border>
    <border diagonalUp="false" diagonalDown="false">
      <left/>
      <right style="hair"/>
      <top/>
      <bottom/>
      <diagonal/>
    </border>
    <border diagonalUp="false" diagonalDown="false">
      <left style="medium"/>
      <right style="medium"/>
      <top style="medium"/>
      <bottom style="thin"/>
      <diagonal/>
    </border>
    <border diagonalUp="false" diagonalDown="false">
      <left style="medium"/>
      <right/>
      <top style="medium"/>
      <bottom/>
      <diagonal/>
    </border>
    <border diagonalUp="false" diagonalDown="false">
      <left style="medium"/>
      <right style="thin"/>
      <top/>
      <bottom style="thin"/>
      <diagonal/>
    </border>
    <border diagonalUp="false" diagonalDown="false">
      <left style="thin"/>
      <right style="medium"/>
      <top/>
      <bottom/>
      <diagonal/>
    </border>
    <border diagonalUp="false" diagonalDown="false">
      <left style="medium"/>
      <right style="thin"/>
      <top/>
      <bottom/>
      <diagonal/>
    </border>
    <border diagonalUp="false" diagonalDown="false">
      <left style="medium"/>
      <right/>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bottom/>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 diagonalUp="false" diagonalDown="false">
      <left/>
      <right style="thin"/>
      <top/>
      <bottom style="thin"/>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6" fontId="1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7"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9"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8" fontId="18" fillId="0" borderId="0" applyFont="true" applyBorder="false" applyAlignment="true" applyProtection="false">
      <alignment horizontal="general" vertical="bottom" textRotation="0" wrapText="false" indent="0" shrinkToFit="false"/>
    </xf>
    <xf numFmtId="176" fontId="18" fillId="0" borderId="0" applyFont="true" applyBorder="false" applyAlignment="true" applyProtection="false">
      <alignment horizontal="general" vertical="bottom" textRotation="0" wrapText="false" indent="0" shrinkToFit="false"/>
    </xf>
  </cellStyleXfs>
  <cellXfs count="2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6" fillId="10" borderId="0" xfId="0" applyFont="true" applyBorder="false" applyAlignment="false" applyProtection="false">
      <alignment horizontal="general" vertical="bottom" textRotation="0" wrapText="false" indent="0" shrinkToFit="false"/>
      <protection locked="true" hidden="false"/>
    </xf>
    <xf numFmtId="166" fontId="17" fillId="10" borderId="2" xfId="0" applyFont="true" applyBorder="true" applyAlignment="true" applyProtection="false">
      <alignment horizontal="left" vertical="center" textRotation="0" wrapText="false" indent="0" shrinkToFit="false"/>
      <protection locked="true" hidden="false"/>
    </xf>
    <xf numFmtId="164" fontId="16" fillId="10" borderId="3" xfId="0" applyFont="true" applyBorder="true" applyAlignment="false" applyProtection="false">
      <alignment horizontal="general" vertical="bottom" textRotation="0" wrapText="false" indent="0" shrinkToFit="false"/>
      <protection locked="true" hidden="false"/>
    </xf>
    <xf numFmtId="165" fontId="16" fillId="10" borderId="3" xfId="0" applyFont="true" applyBorder="true" applyAlignment="false" applyProtection="false">
      <alignment horizontal="general" vertical="bottom"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6" fontId="17" fillId="10" borderId="4" xfId="0" applyFont="true" applyBorder="true" applyAlignment="true" applyProtection="false">
      <alignment horizontal="left" vertical="center" textRotation="0" wrapText="false" indent="0" shrinkToFit="false"/>
      <protection locked="true" hidden="false"/>
    </xf>
    <xf numFmtId="164" fontId="16" fillId="10" borderId="4" xfId="0" applyFont="true" applyBorder="true" applyAlignment="true" applyProtection="false">
      <alignment horizontal="left" vertical="center" textRotation="0" wrapText="false" indent="0" shrinkToFit="false"/>
      <protection locked="true" hidden="false"/>
    </xf>
    <xf numFmtId="164" fontId="17" fillId="10" borderId="4" xfId="0" applyFont="true" applyBorder="true" applyAlignment="true" applyProtection="false">
      <alignment horizontal="left" vertical="center" textRotation="0" wrapText="false" indent="0" shrinkToFit="false"/>
      <protection locked="true" hidden="false"/>
    </xf>
    <xf numFmtId="164" fontId="0" fillId="10" borderId="5" xfId="0" applyFont="false" applyBorder="true" applyAlignment="false" applyProtection="false">
      <alignment horizontal="general" vertical="bottom" textRotation="0" wrapText="false" indent="0" shrinkToFit="false"/>
      <protection locked="true" hidden="false"/>
    </xf>
    <xf numFmtId="165" fontId="16" fillId="10" borderId="5" xfId="0" applyFont="true" applyBorder="true" applyAlignment="true" applyProtection="false">
      <alignment horizontal="center" vertical="center" textRotation="0" wrapText="false" indent="0" shrinkToFit="false"/>
      <protection locked="true" hidden="false"/>
    </xf>
    <xf numFmtId="167" fontId="16" fillId="10" borderId="5" xfId="0" applyFont="true" applyBorder="true" applyAlignment="true" applyProtection="false">
      <alignment horizontal="center" vertical="center" textRotation="0" wrapText="false" indent="0" shrinkToFit="false"/>
      <protection locked="true" hidden="false"/>
    </xf>
    <xf numFmtId="165" fontId="16" fillId="10" borderId="0" xfId="0" applyFont="true" applyBorder="false" applyAlignment="false" applyProtection="false">
      <alignment horizontal="general" vertical="bottom" textRotation="0" wrapText="false" indent="0" shrinkToFit="false"/>
      <protection locked="true" hidden="false"/>
    </xf>
    <xf numFmtId="166" fontId="17" fillId="10" borderId="5" xfId="0" applyFont="true" applyBorder="true" applyAlignment="true" applyProtection="false">
      <alignment horizontal="center" vertical="center" textRotation="0" wrapText="false" indent="0" shrinkToFit="false"/>
      <protection locked="true" hidden="false"/>
    </xf>
    <xf numFmtId="164" fontId="17" fillId="10" borderId="5" xfId="0" applyFont="true" applyBorder="true" applyAlignment="true" applyProtection="false">
      <alignment horizontal="center" vertical="center" textRotation="0" wrapText="false" indent="0" shrinkToFit="false"/>
      <protection locked="true" hidden="false"/>
    </xf>
    <xf numFmtId="164" fontId="17" fillId="10" borderId="4" xfId="0" applyFont="true" applyBorder="true" applyAlignment="true" applyProtection="false">
      <alignment horizontal="center" vertical="center" textRotation="0" wrapText="true" indent="0" shrinkToFit="false"/>
      <protection locked="true" hidden="false"/>
    </xf>
    <xf numFmtId="164" fontId="17" fillId="10" borderId="5" xfId="0" applyFont="true" applyBorder="true" applyAlignment="true" applyProtection="false">
      <alignment horizontal="center" vertical="center" textRotation="0" wrapText="true" indent="0" shrinkToFit="false"/>
      <protection locked="true" hidden="false"/>
    </xf>
    <xf numFmtId="168" fontId="17" fillId="0" borderId="5" xfId="37" applyFont="true" applyBorder="true" applyAlignment="true" applyProtection="true">
      <alignment horizontal="center" vertical="center" textRotation="0" wrapText="false" indent="0" shrinkToFit="false"/>
      <protection locked="true" hidden="false"/>
    </xf>
    <xf numFmtId="169" fontId="17" fillId="10" borderId="5" xfId="0" applyFont="true" applyBorder="true" applyAlignment="true" applyProtection="true">
      <alignment horizontal="center" vertical="center" textRotation="0" wrapText="true" indent="0" shrinkToFit="false"/>
      <protection locked="true" hidden="false"/>
    </xf>
    <xf numFmtId="170" fontId="17" fillId="10" borderId="5" xfId="0" applyFont="true" applyBorder="true" applyAlignment="true" applyProtection="false">
      <alignment horizontal="center" vertical="center" textRotation="0" wrapText="false" indent="0" shrinkToFit="false"/>
      <protection locked="true" hidden="false"/>
    </xf>
    <xf numFmtId="170" fontId="17" fillId="10" borderId="6" xfId="0" applyFont="true" applyBorder="true" applyAlignment="true" applyProtection="false">
      <alignment horizontal="center" vertical="center" textRotation="0" wrapText="false" indent="0" shrinkToFit="false"/>
      <protection locked="true" hidden="false"/>
    </xf>
    <xf numFmtId="165" fontId="17" fillId="10" borderId="7" xfId="0" applyFont="true" applyBorder="true" applyAlignment="true" applyProtection="false">
      <alignment horizontal="center" vertical="center" textRotation="0" wrapText="false" indent="0" shrinkToFit="false"/>
      <protection locked="true" hidden="false"/>
    </xf>
    <xf numFmtId="166" fontId="16" fillId="0" borderId="8" xfId="0" applyFont="true" applyBorder="true" applyAlignment="true" applyProtection="true">
      <alignment horizontal="general" vertical="bottom" textRotation="0" wrapText="false" indent="0" shrinkToFit="false"/>
      <protection locked="true" hidden="false"/>
    </xf>
    <xf numFmtId="166" fontId="19" fillId="0" borderId="0" xfId="0" applyFont="true" applyBorder="false" applyAlignment="true" applyProtection="true">
      <alignment horizontal="left" vertical="bottom" textRotation="0" wrapText="false" indent="0" shrinkToFit="false"/>
      <protection locked="true" hidden="false"/>
    </xf>
    <xf numFmtId="164" fontId="16" fillId="0" borderId="9" xfId="17" applyFont="true" applyBorder="true" applyAlignment="true" applyProtection="true">
      <alignment horizontal="center" vertical="center" textRotation="0" wrapText="false" indent="0" shrinkToFit="false"/>
      <protection locked="true" hidden="false"/>
    </xf>
    <xf numFmtId="164" fontId="16" fillId="0" borderId="10" xfId="17" applyFont="true" applyBorder="true" applyAlignment="true" applyProtection="true">
      <alignment horizontal="center" vertical="center" textRotation="0" wrapText="false" indent="0" shrinkToFit="false"/>
      <protection locked="true" hidden="false"/>
    </xf>
    <xf numFmtId="164" fontId="16" fillId="0" borderId="11" xfId="17" applyFont="true" applyBorder="true" applyAlignment="true" applyProtection="true">
      <alignment horizontal="center" vertical="center" textRotation="0" wrapText="false" indent="0" shrinkToFit="false"/>
      <protection locked="true" hidden="false"/>
    </xf>
    <xf numFmtId="164" fontId="16" fillId="0" borderId="6" xfId="17" applyFont="true" applyBorder="true" applyAlignment="true" applyProtection="true">
      <alignment horizontal="center" vertical="center" textRotation="0" wrapText="false" indent="0" shrinkToFit="false"/>
      <protection locked="true" hidden="false"/>
    </xf>
    <xf numFmtId="172" fontId="16" fillId="0" borderId="0" xfId="0" applyFont="true" applyBorder="true" applyAlignment="true" applyProtection="true">
      <alignment horizontal="left" vertical="center" textRotation="0" wrapText="false" indent="0" shrinkToFit="false"/>
      <protection locked="true" hidden="false"/>
    </xf>
    <xf numFmtId="172" fontId="16" fillId="0" borderId="9" xfId="0" applyFont="true" applyBorder="true" applyAlignment="true" applyProtection="true">
      <alignment horizontal="center" vertical="center" textRotation="0" wrapText="false" indent="0" shrinkToFit="false"/>
      <protection locked="true" hidden="false"/>
    </xf>
    <xf numFmtId="174" fontId="16" fillId="0" borderId="11" xfId="15" applyFont="true" applyBorder="true" applyAlignment="true" applyProtection="true">
      <alignment horizontal="right" vertical="bottom" textRotation="0" wrapText="false" indent="0" shrinkToFit="false"/>
      <protection locked="true" hidden="false"/>
    </xf>
    <xf numFmtId="174" fontId="20" fillId="0" borderId="9" xfId="15" applyFont="true" applyBorder="true" applyAlignment="true" applyProtection="true">
      <alignment horizontal="right" vertical="bottom" textRotation="0" wrapText="false" indent="0" shrinkToFit="false"/>
      <protection locked="true" hidden="false"/>
    </xf>
    <xf numFmtId="174" fontId="21" fillId="0" borderId="11" xfId="15" applyFont="true" applyBorder="true" applyAlignment="true" applyProtection="true">
      <alignment horizontal="right" vertical="bottom" textRotation="0" wrapText="false" indent="0" shrinkToFit="false"/>
      <protection locked="true" hidden="false"/>
    </xf>
    <xf numFmtId="175" fontId="16" fillId="0" borderId="9" xfId="15" applyFont="true" applyBorder="true" applyAlignment="true" applyProtection="true">
      <alignment horizontal="right" vertical="center" textRotation="0" wrapText="false" indent="0" shrinkToFit="false"/>
      <protection locked="true" hidden="false"/>
    </xf>
    <xf numFmtId="165" fontId="16" fillId="10" borderId="10" xfId="38" applyFont="true" applyBorder="true" applyAlignment="true" applyProtection="true">
      <alignment horizontal="right" vertical="center" textRotation="0" wrapText="false" indent="0" shrinkToFit="false"/>
      <protection locked="true" hidden="false"/>
    </xf>
    <xf numFmtId="164" fontId="20" fillId="10" borderId="10" xfId="0" applyFont="true" applyBorder="true" applyAlignment="true" applyProtection="false">
      <alignment horizontal="center" vertical="center" textRotation="0" wrapText="false" indent="0" shrinkToFit="false"/>
      <protection locked="true" hidden="false"/>
    </xf>
    <xf numFmtId="166" fontId="22" fillId="10" borderId="8" xfId="0" applyFont="true" applyBorder="true" applyAlignment="true" applyProtection="true">
      <alignment horizontal="left" vertical="bottom" textRotation="0" wrapText="false" indent="0" shrinkToFit="false"/>
      <protection locked="true" hidden="false"/>
    </xf>
    <xf numFmtId="164" fontId="19" fillId="10" borderId="10" xfId="0" applyFont="true" applyBorder="true" applyAlignment="true" applyProtection="true">
      <alignment horizontal="left" vertical="bottom" textRotation="0" wrapText="false" indent="0" shrinkToFit="false"/>
      <protection locked="true" hidden="false"/>
    </xf>
    <xf numFmtId="174" fontId="16" fillId="10" borderId="9" xfId="15" applyFont="true" applyBorder="true" applyAlignment="true" applyProtection="true">
      <alignment horizontal="right" vertical="center" textRotation="0" wrapText="false" indent="0" shrinkToFit="false"/>
      <protection locked="true" hidden="false"/>
    </xf>
    <xf numFmtId="174" fontId="16" fillId="10" borderId="10" xfId="15" applyFont="true" applyBorder="true" applyAlignment="true" applyProtection="true">
      <alignment horizontal="right" vertical="center" textRotation="0" wrapText="false" indent="0" shrinkToFit="false"/>
      <protection locked="true" hidden="false"/>
    </xf>
    <xf numFmtId="174" fontId="16" fillId="10" borderId="11" xfId="15" applyFont="true" applyBorder="true" applyAlignment="true" applyProtection="true">
      <alignment horizontal="right" vertical="center" textRotation="0" wrapText="false" indent="0" shrinkToFit="false"/>
      <protection locked="true" hidden="false"/>
    </xf>
    <xf numFmtId="174" fontId="16" fillId="0" borderId="9" xfId="15" applyFont="true" applyBorder="true" applyAlignment="true" applyProtection="true">
      <alignment horizontal="right" vertical="center" textRotation="0" wrapText="false" indent="0" shrinkToFit="false"/>
      <protection locked="true" hidden="false"/>
    </xf>
    <xf numFmtId="172" fontId="16" fillId="10" borderId="10" xfId="0" applyFont="true" applyBorder="true" applyAlignment="true" applyProtection="true">
      <alignment horizontal="left" vertical="center" textRotation="0" wrapText="false" indent="0" shrinkToFit="false"/>
      <protection locked="true" hidden="false"/>
    </xf>
    <xf numFmtId="174" fontId="20" fillId="10" borderId="9" xfId="15" applyFont="true" applyBorder="true" applyAlignment="true" applyProtection="true">
      <alignment horizontal="right" vertical="bottom" textRotation="0" wrapText="false" indent="0" shrinkToFit="false"/>
      <protection locked="true" hidden="false"/>
    </xf>
    <xf numFmtId="174" fontId="17" fillId="10" borderId="11" xfId="15" applyFont="true" applyBorder="true" applyAlignment="true" applyProtection="true">
      <alignment horizontal="right" vertical="bottom" textRotation="0" wrapText="false" indent="0" shrinkToFit="false"/>
      <protection locked="true" hidden="false"/>
    </xf>
    <xf numFmtId="164" fontId="17" fillId="10" borderId="10" xfId="0" applyFont="true" applyBorder="true" applyAlignment="true" applyProtection="false">
      <alignment horizontal="center" vertical="center" textRotation="0" wrapText="false" indent="0" shrinkToFit="false"/>
      <protection locked="true" hidden="false"/>
    </xf>
    <xf numFmtId="166" fontId="23" fillId="10" borderId="8" xfId="0" applyFont="true" applyBorder="true" applyAlignment="true" applyProtection="true">
      <alignment horizontal="left" vertical="bottom" textRotation="0" wrapText="false" indent="0" shrinkToFit="false"/>
      <protection locked="true" hidden="false"/>
    </xf>
    <xf numFmtId="164" fontId="16" fillId="10" borderId="9" xfId="0" applyFont="true" applyBorder="true" applyAlignment="true" applyProtection="true">
      <alignment horizontal="general" vertical="bottom" textRotation="0" wrapText="false" indent="0" shrinkToFit="false"/>
      <protection locked="true" hidden="false"/>
    </xf>
    <xf numFmtId="164" fontId="16" fillId="10" borderId="10" xfId="0" applyFont="true" applyBorder="true" applyAlignment="true" applyProtection="true">
      <alignment horizontal="left" vertical="bottom" textRotation="0" wrapText="false" indent="0" shrinkToFit="false"/>
      <protection locked="true" hidden="false"/>
    </xf>
    <xf numFmtId="166" fontId="23" fillId="10" borderId="10" xfId="0" applyFont="true" applyBorder="true" applyAlignment="true" applyProtection="true">
      <alignment horizontal="left" vertical="bottom" textRotation="0" wrapText="false" indent="0" shrinkToFit="false"/>
      <protection locked="true" hidden="false"/>
    </xf>
    <xf numFmtId="174" fontId="24" fillId="10" borderId="9" xfId="15" applyFont="true" applyBorder="true" applyAlignment="true" applyProtection="true">
      <alignment horizontal="right" vertical="top" textRotation="0" wrapText="false" indent="0" shrinkToFit="false"/>
      <protection locked="false" hidden="false"/>
    </xf>
    <xf numFmtId="172" fontId="16" fillId="10" borderId="0" xfId="0" applyFont="true" applyBorder="true" applyAlignment="true" applyProtection="true">
      <alignment horizontal="left" vertical="center" textRotation="0" wrapText="false" indent="0" shrinkToFit="false"/>
      <protection locked="true" hidden="false"/>
    </xf>
    <xf numFmtId="172" fontId="16" fillId="10" borderId="9" xfId="0" applyFont="true" applyBorder="true" applyAlignment="true" applyProtection="true">
      <alignment horizontal="left" vertical="center" textRotation="0" wrapText="fals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true">
      <alignment horizontal="general" vertical="bottom" textRotation="0" wrapText="false" indent="0" shrinkToFit="false"/>
      <protection locked="true" hidden="false"/>
    </xf>
    <xf numFmtId="166" fontId="24" fillId="10" borderId="10" xfId="0" applyFont="true" applyBorder="true" applyAlignment="true" applyProtection="true">
      <alignment horizontal="left" vertical="bottom" textRotation="0" wrapText="false" indent="0" shrinkToFit="false"/>
      <protection locked="true" hidden="false"/>
    </xf>
    <xf numFmtId="174" fontId="20" fillId="10" borderId="10" xfId="15" applyFont="true" applyBorder="true" applyAlignment="true" applyProtection="true">
      <alignment horizontal="right" vertical="bottom" textRotation="0" wrapText="false" indent="0" shrinkToFit="false"/>
      <protection locked="true" hidden="false"/>
    </xf>
    <xf numFmtId="174" fontId="24" fillId="10" borderId="9" xfId="15" applyFont="true" applyBorder="true" applyAlignment="true" applyProtection="true">
      <alignment horizontal="right" vertical="bottom" textRotation="0" wrapText="false" indent="0" shrinkToFit="false"/>
      <protection locked="true" hidden="false"/>
    </xf>
    <xf numFmtId="166" fontId="23" fillId="10" borderId="9" xfId="0" applyFont="true" applyBorder="true" applyAlignment="true" applyProtection="true">
      <alignment horizontal="general" vertical="bottom" textRotation="0" wrapText="false" indent="0" shrinkToFit="false"/>
      <protection locked="true" hidden="false"/>
    </xf>
    <xf numFmtId="164" fontId="23" fillId="10" borderId="10" xfId="0" applyFont="true" applyBorder="true" applyAlignment="true" applyProtection="true">
      <alignment horizontal="general" vertical="bottom" textRotation="0" wrapText="false" indent="0" shrinkToFit="false"/>
      <protection locked="true" hidden="false"/>
    </xf>
    <xf numFmtId="174" fontId="23" fillId="10" borderId="10" xfId="15" applyFont="true" applyBorder="true" applyAlignment="true" applyProtection="true">
      <alignment horizontal="right" vertical="top" textRotation="0" wrapText="false" indent="0" shrinkToFit="false"/>
      <protection locked="false" hidden="false"/>
    </xf>
    <xf numFmtId="174" fontId="24" fillId="10" borderId="10" xfId="15" applyFont="true" applyBorder="true" applyAlignment="true" applyProtection="true">
      <alignment horizontal="right" vertical="bottom" textRotation="0" wrapText="false" indent="0" shrinkToFit="false"/>
      <protection locked="true" hidden="false"/>
    </xf>
    <xf numFmtId="174" fontId="23" fillId="10" borderId="10" xfId="15" applyFont="true" applyBorder="true" applyAlignment="true" applyProtection="true">
      <alignment horizontal="right" vertical="bottom" textRotation="0" wrapText="false" indent="0" shrinkToFit="false"/>
      <protection locked="true" hidden="false"/>
    </xf>
    <xf numFmtId="164" fontId="23" fillId="10" borderId="10" xfId="0" applyFont="true" applyBorder="true" applyAlignment="true" applyProtection="true">
      <alignment horizontal="left" vertical="bottom" textRotation="0" wrapText="false" indent="0" shrinkToFit="false"/>
      <protection locked="true" hidden="false"/>
    </xf>
    <xf numFmtId="172" fontId="16" fillId="0" borderId="10" xfId="0" applyFont="true" applyBorder="true" applyAlignment="true" applyProtection="true">
      <alignment horizontal="left" vertical="center" textRotation="0" wrapText="false" indent="0" shrinkToFit="false"/>
      <protection locked="true" hidden="false"/>
    </xf>
    <xf numFmtId="175" fontId="23" fillId="0" borderId="10" xfId="0" applyFont="true" applyBorder="true" applyAlignment="true" applyProtection="false">
      <alignment horizontal="left" vertical="bottom" textRotation="0" wrapText="false" indent="0" shrinkToFit="false"/>
      <protection locked="true" hidden="false"/>
    </xf>
    <xf numFmtId="174" fontId="17" fillId="10" borderId="9" xfId="15" applyFont="true" applyBorder="true" applyAlignment="true" applyProtection="true">
      <alignment horizontal="right"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4" fontId="25" fillId="10" borderId="9" xfId="15" applyFont="true" applyBorder="true" applyAlignment="true" applyProtection="true">
      <alignment horizontal="right" vertical="bottom" textRotation="0" wrapText="false" indent="0" shrinkToFit="false"/>
      <protection locked="true" hidden="false"/>
    </xf>
    <xf numFmtId="174" fontId="16" fillId="10" borderId="11" xfId="15" applyFont="true" applyBorder="true" applyAlignment="true" applyProtection="true">
      <alignment horizontal="right" vertical="bottom" textRotation="0" wrapText="false" indent="0" shrinkToFit="false"/>
      <protection locked="true" hidden="false"/>
    </xf>
    <xf numFmtId="172" fontId="16" fillId="10" borderId="10" xfId="0" applyFont="true" applyBorder="true" applyAlignment="true" applyProtection="true">
      <alignment horizontal="center" vertical="center" textRotation="0" wrapText="false" indent="0" shrinkToFit="false"/>
      <protection locked="true" hidden="false"/>
    </xf>
    <xf numFmtId="174" fontId="16" fillId="10" borderId="9" xfId="15" applyFont="true" applyBorder="true" applyAlignment="true" applyProtection="true">
      <alignment horizontal="right" vertical="bottom" textRotation="0" wrapText="false" indent="0" shrinkToFit="false"/>
      <protection locked="true" hidden="false"/>
    </xf>
    <xf numFmtId="172" fontId="16" fillId="10" borderId="9" xfId="0" applyFont="true" applyBorder="true" applyAlignment="true" applyProtection="true">
      <alignment horizontal="center" vertical="center" textRotation="0" wrapText="false" indent="0" shrinkToFit="false"/>
      <protection locked="true" hidden="false"/>
    </xf>
    <xf numFmtId="166" fontId="16" fillId="0" borderId="9" xfId="0" applyFont="true" applyBorder="true" applyAlignment="true" applyProtection="true">
      <alignment horizontal="general" vertical="bottom" textRotation="0" wrapText="false" indent="0" shrinkToFit="false"/>
      <protection locked="true" hidden="false"/>
    </xf>
    <xf numFmtId="166" fontId="16" fillId="0" borderId="0" xfId="0" applyFont="true" applyBorder="false" applyAlignment="true" applyProtection="true">
      <alignment horizontal="left" vertical="bottom" textRotation="0" wrapText="false" indent="0" shrinkToFit="false"/>
      <protection locked="true" hidden="false"/>
    </xf>
    <xf numFmtId="174" fontId="16" fillId="0" borderId="13" xfId="15" applyFont="true" applyBorder="true" applyAlignment="true" applyProtection="true">
      <alignment horizontal="right" vertical="center" textRotation="0" wrapText="false" indent="0" shrinkToFit="false"/>
      <protection locked="true" hidden="false"/>
    </xf>
    <xf numFmtId="172" fontId="17" fillId="0" borderId="10" xfId="0" applyFont="true" applyBorder="true" applyAlignment="true" applyProtection="true">
      <alignment horizontal="center" vertical="center" textRotation="0" wrapText="false" indent="0" shrinkToFit="false"/>
      <protection locked="true" hidden="false"/>
    </xf>
    <xf numFmtId="172" fontId="17" fillId="0" borderId="9" xfId="0" applyFont="true" applyBorder="true" applyAlignment="true" applyProtection="true">
      <alignment horizontal="center" vertical="center" textRotation="0" wrapText="false" indent="0" shrinkToFit="false"/>
      <protection locked="true" hidden="false"/>
    </xf>
    <xf numFmtId="174" fontId="25" fillId="0" borderId="9" xfId="15" applyFont="true" applyBorder="true" applyAlignment="true" applyProtection="true">
      <alignment horizontal="right" vertical="bottom" textRotation="0" wrapText="false" indent="0" shrinkToFit="false"/>
      <protection locked="true" hidden="false"/>
    </xf>
    <xf numFmtId="174" fontId="26" fillId="0" borderId="11" xfId="15" applyFont="true" applyBorder="true" applyAlignment="true" applyProtection="true">
      <alignment horizontal="right" vertical="bottom"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72" fontId="17" fillId="0" borderId="14" xfId="0" applyFont="true" applyBorder="true" applyAlignment="true" applyProtection="true">
      <alignment horizontal="center" vertical="center" textRotation="0" wrapText="false" indent="0" shrinkToFit="false"/>
      <protection locked="true" hidden="false"/>
    </xf>
    <xf numFmtId="172" fontId="17" fillId="0" borderId="15" xfId="0" applyFont="true" applyBorder="true" applyAlignment="true" applyProtection="true">
      <alignment horizontal="left" vertical="center" textRotation="0" wrapText="false" indent="0" shrinkToFit="false"/>
      <protection locked="true" hidden="false"/>
    </xf>
    <xf numFmtId="174" fontId="17" fillId="0" borderId="14" xfId="15" applyFont="true" applyBorder="true" applyAlignment="true" applyProtection="true">
      <alignment horizontal="right" vertical="center" textRotation="0" wrapText="false" indent="0" shrinkToFit="false"/>
      <protection locked="true" hidden="false"/>
    </xf>
    <xf numFmtId="174" fontId="17" fillId="0" borderId="16" xfId="15" applyFont="true" applyBorder="true" applyAlignment="true" applyProtection="true">
      <alignment horizontal="right" vertical="center" textRotation="0" wrapText="false" indent="0" shrinkToFit="false"/>
      <protection locked="true" hidden="false"/>
    </xf>
    <xf numFmtId="175" fontId="17" fillId="0" borderId="14" xfId="15" applyFont="true" applyBorder="true" applyAlignment="true" applyProtection="true">
      <alignment horizontal="right" vertical="center" textRotation="0" wrapText="false" indent="0" shrinkToFit="false"/>
      <protection locked="true" hidden="false"/>
    </xf>
    <xf numFmtId="165" fontId="17" fillId="0" borderId="17" xfId="19" applyFont="true" applyBorder="true" applyAlignment="true" applyProtection="true">
      <alignment horizontal="right" vertical="center" textRotation="0" wrapText="false" indent="0" shrinkToFit="false"/>
      <protection locked="true" hidden="false"/>
    </xf>
    <xf numFmtId="164" fontId="16" fillId="0" borderId="14" xfId="0" applyFont="true" applyBorder="true" applyAlignment="true" applyProtection="true">
      <alignment horizontal="general" vertical="center" textRotation="0" wrapText="false" indent="0" shrinkToFit="false"/>
      <protection locked="true" hidden="false"/>
    </xf>
    <xf numFmtId="164" fontId="16" fillId="0" borderId="18" xfId="0" applyFont="true" applyBorder="true" applyAlignment="true" applyProtection="true">
      <alignment horizontal="left" vertical="bottom" textRotation="0" wrapText="false" indent="0" shrinkToFit="false"/>
      <protection locked="true" hidden="false"/>
    </xf>
    <xf numFmtId="164" fontId="17" fillId="0" borderId="18" xfId="0" applyFont="true" applyBorder="true" applyAlignment="true" applyProtection="true">
      <alignment horizontal="center" vertical="bottom" textRotation="0" wrapText="false" indent="0" shrinkToFit="false"/>
      <protection locked="true" hidden="false"/>
    </xf>
    <xf numFmtId="172" fontId="17" fillId="0" borderId="6" xfId="0" applyFont="true" applyBorder="true" applyAlignment="true" applyProtection="true">
      <alignment horizontal="center" vertical="bottom" textRotation="0" wrapText="true" indent="0" shrinkToFit="false"/>
      <protection locked="true" hidden="false"/>
    </xf>
    <xf numFmtId="164" fontId="17" fillId="0" borderId="11" xfId="0" applyFont="true" applyBorder="true" applyAlignment="true" applyProtection="true">
      <alignment horizontal="left" vertical="bottom" textRotation="0" wrapText="false" indent="0" shrinkToFit="false"/>
      <protection locked="true" hidden="false"/>
    </xf>
    <xf numFmtId="167" fontId="19" fillId="0" borderId="9" xfId="0" applyFont="true" applyBorder="true" applyAlignment="true" applyProtection="true">
      <alignment horizontal="center" vertical="bottom" textRotation="0" wrapText="false" indent="0" shrinkToFit="false"/>
      <protection locked="true" hidden="false"/>
    </xf>
    <xf numFmtId="167" fontId="19" fillId="0" borderId="10" xfId="0" applyFont="true" applyBorder="true" applyAlignment="true" applyProtection="true">
      <alignment horizontal="center" vertical="bottom" textRotation="0" wrapText="false" indent="0" shrinkToFit="false"/>
      <protection locked="true" hidden="false"/>
    </xf>
    <xf numFmtId="164" fontId="23" fillId="10" borderId="19" xfId="0" applyFont="true" applyBorder="true" applyAlignment="false" applyProtection="false">
      <alignment horizontal="general" vertical="bottom" textRotation="0" wrapText="false" indent="0" shrinkToFit="false"/>
      <protection locked="true" hidden="false"/>
    </xf>
    <xf numFmtId="174" fontId="16" fillId="10" borderId="11" xfId="15" applyFont="true" applyBorder="true" applyAlignment="true" applyProtection="true">
      <alignment horizontal="center" vertical="center" textRotation="0" wrapText="false" indent="0" shrinkToFit="false"/>
      <protection locked="true" hidden="false"/>
    </xf>
    <xf numFmtId="174" fontId="16" fillId="0" borderId="9" xfId="15" applyFont="true" applyBorder="true" applyAlignment="true" applyProtection="true">
      <alignment horizontal="center" vertical="bottom" textRotation="0" wrapText="false" indent="0" shrinkToFit="false"/>
      <protection locked="true" hidden="false"/>
    </xf>
    <xf numFmtId="174" fontId="16" fillId="11" borderId="11" xfId="15" applyFont="true" applyBorder="true" applyAlignment="true" applyProtection="true">
      <alignment horizontal="center" vertical="center" textRotation="0" wrapText="false" indent="0" shrinkToFit="false"/>
      <protection locked="true" hidden="false"/>
    </xf>
    <xf numFmtId="166" fontId="16" fillId="0" borderId="11" xfId="0" applyFont="true" applyBorder="true" applyAlignment="true" applyProtection="true">
      <alignment horizontal="left" vertical="bottom" textRotation="0" wrapText="false" indent="0" shrinkToFit="false"/>
      <protection locked="true" hidden="false"/>
    </xf>
    <xf numFmtId="174" fontId="16" fillId="0" borderId="20" xfId="15" applyFont="true" applyBorder="true" applyAlignment="true" applyProtection="true">
      <alignment horizontal="center" vertical="bottom" textRotation="0" wrapText="false" indent="0" shrinkToFit="false"/>
      <protection locked="true" hidden="false"/>
    </xf>
    <xf numFmtId="174" fontId="16" fillId="0" borderId="16" xfId="15" applyFont="true" applyBorder="true" applyAlignment="true" applyProtection="true">
      <alignment horizontal="center" vertical="bottom" textRotation="0" wrapText="false" indent="0" shrinkToFit="false"/>
      <protection locked="true" hidden="false"/>
    </xf>
    <xf numFmtId="164" fontId="17" fillId="0" borderId="21" xfId="0" applyFont="true" applyBorder="true" applyAlignment="true" applyProtection="true">
      <alignment horizontal="left" vertical="bottom" textRotation="0" wrapText="false" indent="0" shrinkToFit="false"/>
      <protection locked="true" hidden="false"/>
    </xf>
    <xf numFmtId="174" fontId="17" fillId="0" borderId="21" xfId="15" applyFont="true" applyBorder="true" applyAlignment="true" applyProtection="true">
      <alignment horizontal="general" vertical="bottom" textRotation="0" wrapText="false" indent="0" shrinkToFit="false"/>
      <protection locked="true" hidden="false"/>
    </xf>
    <xf numFmtId="174" fontId="17" fillId="0" borderId="13" xfId="15"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74" fontId="17" fillId="0" borderId="2" xfId="15" applyFont="true" applyBorder="true" applyAlignment="true" applyProtection="true">
      <alignment horizontal="general" vertical="bottom" textRotation="0" wrapText="false" indent="0" shrinkToFit="false"/>
      <protection locked="true" hidden="false"/>
    </xf>
    <xf numFmtId="164" fontId="17" fillId="0" borderId="18" xfId="0" applyFont="true" applyBorder="true" applyAlignment="true" applyProtection="true">
      <alignment horizontal="left" vertical="bottom" textRotation="0" wrapText="false" indent="0" shrinkToFit="false"/>
      <protection locked="true" hidden="false"/>
    </xf>
    <xf numFmtId="172" fontId="27" fillId="0" borderId="6" xfId="37" applyFont="true" applyBorder="true" applyAlignment="true" applyProtection="true">
      <alignment horizontal="left" vertical="bottom" textRotation="0" wrapText="false" indent="0" shrinkToFit="false"/>
      <protection locked="true" hidden="false"/>
    </xf>
    <xf numFmtId="172" fontId="27" fillId="0" borderId="24" xfId="37" applyFont="true" applyBorder="true" applyAlignment="true" applyProtection="true">
      <alignment horizontal="left" vertical="bottom" textRotation="0" wrapText="false" indent="0" shrinkToFit="false"/>
      <protection locked="true" hidden="false"/>
    </xf>
    <xf numFmtId="174" fontId="28" fillId="0" borderId="13" xfId="15" applyFont="true" applyBorder="true" applyAlignment="true" applyProtection="true">
      <alignment horizontal="left" vertical="bottom" textRotation="0" wrapText="false" indent="0" shrinkToFit="false"/>
      <protection locked="true" hidden="false"/>
    </xf>
    <xf numFmtId="164" fontId="17" fillId="0" borderId="18" xfId="0" applyFont="true" applyBorder="true" applyAlignment="true" applyProtection="tru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16" fillId="0" borderId="11" xfId="0" applyFont="true" applyBorder="true" applyAlignment="true" applyProtection="tru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17" fillId="0" borderId="11" xfId="0" applyFont="true" applyBorder="true" applyAlignment="true" applyProtection="true">
      <alignment horizontal="general" vertical="bottom" textRotation="0" wrapText="false" indent="0" shrinkToFit="false"/>
      <protection locked="true" hidden="false"/>
    </xf>
    <xf numFmtId="176" fontId="29" fillId="0" borderId="0" xfId="38" applyFont="true" applyBorder="true" applyAlignment="false" applyProtection="true">
      <alignment horizontal="general" vertical="bottom" textRotation="0" wrapText="false" indent="0" shrinkToFit="false"/>
      <protection locked="true" hidden="false"/>
    </xf>
    <xf numFmtId="176" fontId="18" fillId="0" borderId="28" xfId="38" applyFont="true" applyBorder="true" applyAlignment="true" applyProtection="true">
      <alignment horizontal="center" vertical="bottom" textRotation="0" wrapText="false" indent="0" shrinkToFit="false"/>
      <protection locked="true" hidden="false"/>
    </xf>
    <xf numFmtId="176" fontId="18" fillId="0" borderId="0" xfId="38" applyFont="true" applyBorder="true" applyAlignment="true" applyProtection="true">
      <alignment horizontal="center" vertical="bottom" textRotation="0" wrapText="false" indent="0" shrinkToFit="false"/>
      <protection locked="true" hidden="false"/>
    </xf>
    <xf numFmtId="176" fontId="18" fillId="0" borderId="5" xfId="38" applyFont="true" applyBorder="true" applyAlignment="true" applyProtection="true">
      <alignment horizontal="center" vertical="bottom" textRotation="0" wrapText="false" indent="0" shrinkToFit="false"/>
      <protection locked="true" hidden="false"/>
    </xf>
    <xf numFmtId="176" fontId="18" fillId="0" borderId="29" xfId="38" applyFont="true" applyBorder="true" applyAlignment="true" applyProtection="true">
      <alignment horizontal="center" vertical="center" textRotation="0" wrapText="false" indent="0" shrinkToFit="false"/>
      <protection locked="true" hidden="false"/>
    </xf>
    <xf numFmtId="167" fontId="30" fillId="0" borderId="30" xfId="38" applyFont="true" applyBorder="true" applyAlignment="true" applyProtection="true">
      <alignment horizontal="center" vertical="bottom" textRotation="0" wrapText="false" indent="0" shrinkToFit="false"/>
      <protection locked="true" hidden="false"/>
    </xf>
    <xf numFmtId="167" fontId="30" fillId="0" borderId="13" xfId="38" applyFont="true" applyBorder="true" applyAlignment="true" applyProtection="true">
      <alignment horizontal="center" vertical="bottom" textRotation="0" wrapText="false" indent="0" shrinkToFit="false"/>
      <protection locked="true" hidden="false"/>
    </xf>
    <xf numFmtId="167" fontId="31" fillId="0" borderId="31" xfId="38" applyFont="true" applyBorder="true" applyAlignment="true" applyProtection="true">
      <alignment horizontal="center" vertical="center" textRotation="0" wrapText="true" indent="0" shrinkToFit="false"/>
      <protection locked="true" hidden="false"/>
    </xf>
    <xf numFmtId="167" fontId="31" fillId="0" borderId="0" xfId="38" applyFont="true" applyBorder="true" applyAlignment="true" applyProtection="true">
      <alignment horizontal="center" vertical="center" textRotation="0" wrapText="true" indent="0" shrinkToFit="false"/>
      <protection locked="true" hidden="false"/>
    </xf>
    <xf numFmtId="167" fontId="32" fillId="0" borderId="5" xfId="38" applyFont="true" applyBorder="true" applyAlignment="true" applyProtection="true">
      <alignment horizontal="center" vertical="center" textRotation="0" wrapText="false" indent="0" shrinkToFit="false"/>
      <protection locked="true" hidden="false"/>
    </xf>
    <xf numFmtId="167" fontId="32" fillId="0" borderId="5" xfId="38" applyFont="true" applyBorder="true" applyAlignment="true" applyProtection="true">
      <alignment horizontal="center" vertical="center" textRotation="0" wrapText="true" indent="0" shrinkToFit="false"/>
      <protection locked="true" hidden="false"/>
    </xf>
    <xf numFmtId="167" fontId="33" fillId="0" borderId="32" xfId="38" applyFont="true" applyBorder="true" applyAlignment="true" applyProtection="true">
      <alignment horizontal="center" vertical="bottom" textRotation="0" wrapText="false" indent="0" shrinkToFit="false"/>
      <protection locked="true" hidden="false"/>
    </xf>
    <xf numFmtId="167" fontId="33" fillId="0" borderId="9" xfId="38" applyFont="true" applyBorder="true" applyAlignment="true" applyProtection="true">
      <alignment horizontal="center" vertical="bottom" textRotation="0" wrapText="true" indent="0" shrinkToFit="false"/>
      <protection locked="true" hidden="false"/>
    </xf>
    <xf numFmtId="176" fontId="18" fillId="0" borderId="33" xfId="38" applyFont="true" applyBorder="true" applyAlignment="false" applyProtection="true">
      <alignment horizontal="general" vertical="bottom" textRotation="0" wrapText="false" indent="0" shrinkToFit="false"/>
      <protection locked="true" hidden="false"/>
    </xf>
    <xf numFmtId="177" fontId="18" fillId="0" borderId="34" xfId="38" applyFont="true" applyBorder="true" applyAlignment="false" applyProtection="true">
      <alignment horizontal="general" vertical="bottom" textRotation="0" wrapText="false" indent="0" shrinkToFit="false"/>
      <protection locked="true" hidden="false"/>
    </xf>
    <xf numFmtId="177" fontId="18" fillId="0" borderId="6" xfId="38" applyFont="true" applyBorder="true" applyAlignment="false" applyProtection="true">
      <alignment horizontal="general" vertical="bottom" textRotation="0" wrapText="false" indent="0" shrinkToFit="false"/>
      <protection locked="true" hidden="false"/>
    </xf>
    <xf numFmtId="177" fontId="18" fillId="0" borderId="35" xfId="38" applyFont="true" applyBorder="true" applyAlignment="false" applyProtection="true">
      <alignment horizontal="general" vertical="bottom" textRotation="0" wrapText="false" indent="0" shrinkToFit="false"/>
      <protection locked="true" hidden="false"/>
    </xf>
    <xf numFmtId="177" fontId="18" fillId="0" borderId="0" xfId="38" applyFont="true" applyBorder="true" applyAlignment="false" applyProtection="true">
      <alignment horizontal="general" vertical="bottom" textRotation="0" wrapText="false" indent="0" shrinkToFit="false"/>
      <protection locked="true" hidden="false"/>
    </xf>
    <xf numFmtId="174" fontId="0" fillId="0" borderId="6" xfId="15" applyFont="false" applyBorder="true" applyAlignment="false" applyProtection="true">
      <alignment horizontal="general" vertical="bottom" textRotation="0" wrapText="false" indent="0" shrinkToFit="false"/>
      <protection locked="true" hidden="false"/>
    </xf>
    <xf numFmtId="176" fontId="18" fillId="0" borderId="36" xfId="38" applyFont="true" applyBorder="true" applyAlignment="false" applyProtection="true">
      <alignment horizontal="general" vertical="bottom" textRotation="0" wrapText="false" indent="0" shrinkToFit="false"/>
      <protection locked="true" hidden="false"/>
    </xf>
    <xf numFmtId="177" fontId="18" fillId="0" borderId="32" xfId="38" applyFont="true" applyBorder="true" applyAlignment="false" applyProtection="true">
      <alignment horizontal="general" vertical="bottom" textRotation="0" wrapText="false" indent="0" shrinkToFit="false"/>
      <protection locked="true" hidden="false"/>
    </xf>
    <xf numFmtId="177" fontId="18" fillId="0" borderId="9" xfId="38" applyFont="true" applyBorder="true" applyAlignment="false" applyProtection="true">
      <alignment horizontal="general" vertical="bottom" textRotation="0" wrapText="false" indent="0" shrinkToFit="false"/>
      <protection locked="true" hidden="false"/>
    </xf>
    <xf numFmtId="177" fontId="18" fillId="0" borderId="31" xfId="38" applyFont="true" applyBorder="true" applyAlignment="false" applyProtection="true">
      <alignment horizontal="general" vertical="bottom" textRotation="0" wrapText="false" indent="0" shrinkToFit="false"/>
      <protection locked="true" hidden="false"/>
    </xf>
    <xf numFmtId="174" fontId="0" fillId="0" borderId="9" xfId="15" applyFont="false" applyBorder="true" applyAlignment="false" applyProtection="true">
      <alignment horizontal="general" vertical="bottom" textRotation="0" wrapText="false" indent="0" shrinkToFit="false"/>
      <protection locked="true" hidden="false"/>
    </xf>
    <xf numFmtId="177" fontId="34" fillId="0" borderId="9" xfId="38" applyFont="true" applyBorder="true" applyAlignment="false" applyProtection="true">
      <alignment horizontal="general" vertical="bottom" textRotation="0" wrapText="false" indent="0" shrinkToFit="false"/>
      <protection locked="true" hidden="false"/>
    </xf>
    <xf numFmtId="177" fontId="35" fillId="0" borderId="32" xfId="38" applyFont="true" applyBorder="true" applyAlignment="false" applyProtection="true">
      <alignment horizontal="general" vertical="bottom" textRotation="0" wrapText="false" indent="0" shrinkToFit="false"/>
      <protection locked="true" hidden="false"/>
    </xf>
    <xf numFmtId="177" fontId="35" fillId="0" borderId="9" xfId="38" applyFont="true" applyBorder="true" applyAlignment="false" applyProtection="true">
      <alignment horizontal="general" vertical="bottom" textRotation="0" wrapText="false" indent="0" shrinkToFit="false"/>
      <protection locked="true" hidden="false"/>
    </xf>
    <xf numFmtId="174" fontId="36" fillId="0" borderId="9" xfId="15" applyFont="true" applyBorder="true" applyAlignment="false" applyProtection="true">
      <alignment horizontal="general" vertical="bottom" textRotation="0" wrapText="false" indent="0" shrinkToFit="false"/>
      <protection locked="true" hidden="false"/>
    </xf>
    <xf numFmtId="177" fontId="35" fillId="0" borderId="13" xfId="38" applyFont="true" applyBorder="true" applyAlignment="false" applyProtection="true">
      <alignment horizontal="general" vertical="bottom" textRotation="0" wrapText="false" indent="0" shrinkToFit="false"/>
      <protection locked="true" hidden="false"/>
    </xf>
    <xf numFmtId="177" fontId="18" fillId="0" borderId="37" xfId="38" applyFont="true" applyBorder="true" applyAlignment="false" applyProtection="true">
      <alignment horizontal="general" vertical="bottom" textRotation="0" wrapText="false" indent="0" shrinkToFit="false"/>
      <protection locked="true" hidden="false"/>
    </xf>
    <xf numFmtId="177" fontId="18" fillId="0" borderId="13" xfId="38" applyFont="true" applyBorder="true" applyAlignment="false" applyProtection="true">
      <alignment horizontal="general" vertical="bottom" textRotation="0" wrapText="false" indent="0" shrinkToFit="false"/>
      <protection locked="true" hidden="false"/>
    </xf>
    <xf numFmtId="176" fontId="18" fillId="0" borderId="38" xfId="38" applyFont="true" applyBorder="true" applyAlignment="false" applyProtection="true">
      <alignment horizontal="general" vertical="bottom" textRotation="0" wrapText="false" indent="0" shrinkToFit="false"/>
      <protection locked="true" hidden="false"/>
    </xf>
    <xf numFmtId="177" fontId="18" fillId="0" borderId="39" xfId="38" applyFont="true" applyBorder="true" applyAlignment="false" applyProtection="true">
      <alignment horizontal="general" vertical="bottom" textRotation="0" wrapText="false" indent="0" shrinkToFit="false"/>
      <protection locked="true" hidden="false"/>
    </xf>
    <xf numFmtId="177" fontId="18" fillId="0" borderId="40" xfId="38" applyFont="true" applyBorder="true" applyAlignment="false" applyProtection="true">
      <alignment horizontal="general" vertical="bottom" textRotation="0" wrapText="false" indent="0" shrinkToFit="false"/>
      <protection locked="true" hidden="false"/>
    </xf>
    <xf numFmtId="177" fontId="18" fillId="0" borderId="41" xfId="38" applyFont="true" applyBorder="true" applyAlignment="false" applyProtection="true">
      <alignment horizontal="general" vertical="bottom" textRotation="0" wrapText="false" indent="0" shrinkToFit="false"/>
      <protection locked="true" hidden="false"/>
    </xf>
    <xf numFmtId="177" fontId="18" fillId="0" borderId="5" xfId="38" applyFont="true" applyBorder="true" applyAlignment="false" applyProtection="true">
      <alignment horizontal="general" vertical="bottom" textRotation="0" wrapText="false" indent="0" shrinkToFit="false"/>
      <protection locked="true" hidden="false"/>
    </xf>
    <xf numFmtId="176" fontId="34" fillId="0" borderId="0" xfId="38" applyFont="true" applyBorder="true" applyAlignment="false" applyProtection="true">
      <alignment horizontal="general" vertical="bottom" textRotation="0" wrapText="false" indent="0" shrinkToFit="false"/>
      <protection locked="true" hidden="false"/>
    </xf>
    <xf numFmtId="177" fontId="34" fillId="0" borderId="0" xfId="38" applyFont="true" applyBorder="true" applyAlignment="false" applyProtection="true">
      <alignment horizontal="general" vertical="bottom" textRotation="0" wrapText="false" indent="0" shrinkToFit="false"/>
      <protection locked="true" hidden="false"/>
    </xf>
    <xf numFmtId="177" fontId="34" fillId="0" borderId="25" xfId="38" applyFont="true" applyBorder="true" applyAlignment="false" applyProtection="true">
      <alignment horizontal="general" vertical="bottom" textRotation="0" wrapText="false" indent="0" shrinkToFit="false"/>
      <protection locked="true" hidden="false"/>
    </xf>
    <xf numFmtId="177" fontId="18" fillId="0" borderId="25" xfId="38" applyFont="true" applyBorder="true" applyAlignment="false" applyProtection="true">
      <alignment horizontal="general" vertical="bottom" textRotation="0" wrapText="false" indent="0" shrinkToFit="false"/>
      <protection locked="true" hidden="false"/>
    </xf>
    <xf numFmtId="176" fontId="29" fillId="0" borderId="6" xfId="38" applyFont="true" applyBorder="true" applyAlignment="false" applyProtection="true">
      <alignment horizontal="general" vertical="bottom" textRotation="0" wrapText="false" indent="0" shrinkToFit="false"/>
      <protection locked="true" hidden="false"/>
    </xf>
    <xf numFmtId="176" fontId="29" fillId="0" borderId="5" xfId="38" applyFont="true" applyBorder="true" applyAlignment="false" applyProtection="true">
      <alignment horizontal="general" vertical="bottom" textRotation="0" wrapText="false" indent="0" shrinkToFit="false"/>
      <protection locked="true" hidden="false"/>
    </xf>
    <xf numFmtId="176" fontId="29" fillId="0" borderId="4" xfId="38" applyFont="true" applyBorder="true" applyAlignment="false" applyProtection="true">
      <alignment horizontal="general" vertical="bottom" textRotation="0" wrapText="false" indent="0" shrinkToFit="false"/>
      <protection locked="true" hidden="false"/>
    </xf>
    <xf numFmtId="176" fontId="29" fillId="0" borderId="42" xfId="38" applyFont="true" applyBorder="true" applyAlignment="false" applyProtection="true">
      <alignment horizontal="general" vertical="bottom" textRotation="0" wrapText="false" indent="0" shrinkToFit="false"/>
      <protection locked="true" hidden="false"/>
    </xf>
    <xf numFmtId="176" fontId="29" fillId="0" borderId="9" xfId="38" applyFont="true" applyBorder="true" applyAlignment="false" applyProtection="true">
      <alignment horizontal="general" vertical="bottom" textRotation="0" wrapText="false" indent="0" shrinkToFit="false"/>
      <protection locked="true" hidden="false"/>
    </xf>
    <xf numFmtId="174" fontId="0" fillId="0" borderId="11" xfId="15" applyFont="false" applyBorder="true" applyAlignment="false" applyProtection="true">
      <alignment horizontal="general" vertical="bottom" textRotation="0" wrapText="false" indent="0" shrinkToFit="false"/>
      <protection locked="true" hidden="false"/>
    </xf>
    <xf numFmtId="174" fontId="0" fillId="0" borderId="0" xfId="15" applyFont="false" applyBorder="true" applyAlignment="false" applyProtection="true">
      <alignment horizontal="general" vertical="bottom" textRotation="0" wrapText="false" indent="0" shrinkToFit="false"/>
      <protection locked="true" hidden="false"/>
    </xf>
    <xf numFmtId="174" fontId="0" fillId="0" borderId="5" xfId="15" applyFont="false" applyBorder="true" applyAlignment="false" applyProtection="true">
      <alignment horizontal="general" vertical="bottom" textRotation="0" wrapText="false" indent="0" shrinkToFit="false"/>
      <protection locked="true" hidden="false"/>
    </xf>
    <xf numFmtId="174" fontId="0" fillId="0" borderId="4" xfId="15" applyFont="false" applyBorder="true" applyAlignment="false" applyProtection="true">
      <alignment horizontal="general" vertical="bottom" textRotation="0" wrapText="false" indent="0" shrinkToFit="false"/>
      <protection locked="true" hidden="false"/>
    </xf>
    <xf numFmtId="174" fontId="0" fillId="0" borderId="7" xfId="15" applyFont="false" applyBorder="true" applyAlignment="false" applyProtection="true">
      <alignment horizontal="general" vertical="bottom" textRotation="0" wrapText="false" indent="0" shrinkToFit="false"/>
      <protection locked="true" hidden="false"/>
    </xf>
    <xf numFmtId="174" fontId="34" fillId="0" borderId="5" xfId="15" applyFont="true" applyBorder="true" applyAlignment="false" applyProtection="true">
      <alignment horizontal="general" vertical="bottom" textRotation="0" wrapText="false" indent="0" shrinkToFit="false"/>
      <protection locked="true" hidden="false"/>
    </xf>
    <xf numFmtId="176" fontId="37" fillId="11" borderId="0" xfId="38" applyFont="true" applyBorder="true" applyAlignment="false" applyProtection="true">
      <alignment horizontal="general" vertical="bottom" textRotation="0" wrapText="false" indent="0" shrinkToFit="false"/>
      <protection locked="true" hidden="false"/>
    </xf>
    <xf numFmtId="177" fontId="37" fillId="11" borderId="0" xfId="38" applyFont="true" applyBorder="true" applyAlignment="false" applyProtection="true">
      <alignment horizontal="general" vertical="bottom" textRotation="0" wrapText="false" indent="0" shrinkToFit="false"/>
      <protection locked="true" hidden="false"/>
    </xf>
    <xf numFmtId="177" fontId="29" fillId="0" borderId="0" xfId="38" applyFont="true" applyBorder="true" applyAlignment="false" applyProtection="tru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78" fontId="18" fillId="0" borderId="5" xfId="0" applyFont="true" applyBorder="true" applyAlignment="true" applyProtection="false">
      <alignment horizontal="center" vertical="bottom" textRotation="0" wrapText="tru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78" fontId="0" fillId="0" borderId="9"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74" fontId="0" fillId="12" borderId="22" xfId="15" applyFont="false" applyBorder="true" applyAlignment="false" applyProtection="true">
      <alignment horizontal="general" vertical="bottom" textRotation="0" wrapText="false" indent="0" shrinkToFit="false"/>
      <protection locked="true" hidden="false"/>
    </xf>
    <xf numFmtId="164" fontId="18" fillId="0" borderId="4" xfId="0" applyFont="tru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4" fontId="0" fillId="13" borderId="5" xfId="15" applyFont="false" applyBorder="true" applyAlignment="false" applyProtection="true">
      <alignment horizontal="general" vertical="bottom" textRotation="0" wrapText="false" indent="0" shrinkToFit="false"/>
      <protection locked="true" hidden="false"/>
    </xf>
    <xf numFmtId="164" fontId="18" fillId="0" borderId="21"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74" fontId="0" fillId="11" borderId="13" xfId="15" applyFont="false" applyBorder="true" applyAlignment="false" applyProtection="true">
      <alignment horizontal="general" vertical="bottom" textRotation="0" wrapText="false" indent="0" shrinkToFit="false"/>
      <protection locked="true" hidden="false"/>
    </xf>
    <xf numFmtId="174" fontId="0" fillId="0" borderId="13" xfId="15" applyFont="false" applyBorder="true" applyAlignment="false" applyProtection="true">
      <alignment horizontal="general" vertical="bottom" textRotation="0" wrapText="false" indent="0" shrinkToFit="false"/>
      <protection locked="true" hidden="false"/>
    </xf>
    <xf numFmtId="178" fontId="38" fillId="0" borderId="0" xfId="15" applyFont="true" applyBorder="true" applyAlignment="true" applyProtection="true">
      <alignment horizontal="center" vertical="bottom" textRotation="0" wrapText="false" indent="0" shrinkToFit="false"/>
      <protection locked="true" hidden="false"/>
    </xf>
    <xf numFmtId="178" fontId="39" fillId="0" borderId="0" xfId="15" applyFont="true" applyBorder="true" applyAlignment="true" applyProtection="true">
      <alignment horizontal="center" vertical="bottom" textRotation="0" wrapText="false" indent="0" shrinkToFit="false"/>
      <protection locked="true" hidden="false"/>
    </xf>
    <xf numFmtId="178" fontId="18" fillId="0" borderId="0" xfId="15" applyFont="true" applyBorder="true" applyAlignment="true" applyProtection="tru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78" fontId="18" fillId="0" borderId="6"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74" fontId="0" fillId="0" borderId="22" xfId="15" applyFont="false" applyBorder="true" applyAlignment="false" applyProtection="true">
      <alignment horizontal="general" vertical="bottom" textRotation="0" wrapText="false" indent="0" shrinkToFit="false"/>
      <protection locked="true" hidden="false"/>
    </xf>
    <xf numFmtId="174" fontId="0" fillId="0" borderId="12" xfId="15" applyFont="false" applyBorder="true" applyAlignment="false" applyProtection="true">
      <alignment horizontal="general" vertical="bottom" textRotation="0" wrapText="false" indent="0" shrinkToFit="false"/>
      <protection locked="true" hidden="false"/>
    </xf>
    <xf numFmtId="174" fontId="0" fillId="0" borderId="23" xfId="15" applyFont="false" applyBorder="true" applyAlignment="false" applyProtection="true">
      <alignment horizontal="general" vertical="bottom" textRotation="0" wrapText="false" indent="0" shrinkToFit="false"/>
      <protection locked="true" hidden="false"/>
    </xf>
    <xf numFmtId="174" fontId="0" fillId="12" borderId="5" xfId="15" applyFont="false" applyBorder="true" applyAlignment="false" applyProtection="true">
      <alignment horizontal="general" vertical="bottom" textRotation="0" wrapText="false" indent="0" shrinkToFit="false"/>
      <protection locked="true" hidden="false"/>
    </xf>
    <xf numFmtId="174" fontId="0" fillId="14" borderId="5" xfId="15" applyFont="false" applyBorder="true" applyAlignment="fals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79" fontId="41" fillId="0"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false" indent="0" shrinkToFit="false"/>
      <protection locked="true" hidden="false"/>
    </xf>
    <xf numFmtId="179" fontId="42" fillId="0" borderId="0" xfId="0" applyFont="true" applyBorder="true" applyAlignment="true" applyProtection="true">
      <alignment horizontal="general" vertical="bottom" textRotation="0" wrapText="false" indent="0" shrinkToFit="false"/>
      <protection locked="true" hidden="false"/>
    </xf>
    <xf numFmtId="164" fontId="42" fillId="11" borderId="0" xfId="0" applyFont="true" applyBorder="true" applyAlignment="true" applyProtection="true">
      <alignment horizontal="general" vertical="bottom" textRotation="0" wrapText="false" indent="0" shrinkToFit="false"/>
      <protection locked="true" hidden="false"/>
    </xf>
    <xf numFmtId="180" fontId="0" fillId="11"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true" applyAlignment="true" applyProtection="true">
      <alignment horizontal="general" vertical="bottom" textRotation="0" wrapText="false" indent="0" shrinkToFit="false"/>
      <protection locked="true" hidden="false"/>
    </xf>
    <xf numFmtId="164" fontId="44" fillId="11" borderId="0" xfId="0" applyFont="true" applyBorder="true" applyAlignment="true" applyProtection="true">
      <alignment horizontal="general" vertical="bottom" textRotation="0" wrapText="false" indent="0" shrinkToFit="false"/>
      <protection locked="true" hidden="false"/>
    </xf>
    <xf numFmtId="164" fontId="45" fillId="0" borderId="0" xfId="0" applyFont="true" applyBorder="true" applyAlignment="true" applyProtection="true">
      <alignment horizontal="general" vertical="bottom"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79" fontId="45" fillId="0" borderId="0" xfId="0" applyFont="true" applyBorder="true" applyAlignment="true" applyProtection="true">
      <alignment horizontal="general" vertical="bottom" textRotation="0" wrapText="false" indent="0" shrinkToFit="false"/>
      <protection locked="true" hidden="false"/>
    </xf>
    <xf numFmtId="179" fontId="45" fillId="11" borderId="0" xfId="0" applyFont="true" applyBorder="true" applyAlignment="true" applyProtection="true">
      <alignment horizontal="general" vertical="bottom" textRotation="0" wrapText="fals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f1" xfId="25"/>
    <cellStyle name="Error 9" xfId="26"/>
    <cellStyle name="Footnote 11" xfId="27"/>
    <cellStyle name="Good 12" xfId="28"/>
    <cellStyle name="Heading (user) 13" xfId="29"/>
    <cellStyle name="Heading 1 14" xfId="30"/>
    <cellStyle name="Heading 2 15" xfId="31"/>
    <cellStyle name="Hyperlink 16" xfId="32"/>
    <cellStyle name="Note 17" xfId="33"/>
    <cellStyle name="Status 18" xfId="34"/>
    <cellStyle name="Text 19" xfId="35"/>
    <cellStyle name="Warning 20" xfId="36"/>
    <cellStyle name="Excel Built-in Comma 10" xfId="37"/>
    <cellStyle name="Excel Built-in Explanatory Text" xfId="38"/>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CC"/>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13</xdr:col>
      <xdr:colOff>553680</xdr:colOff>
      <xdr:row>14</xdr:row>
      <xdr:rowOff>84240</xdr:rowOff>
    </xdr:from>
    <xdr:to>
      <xdr:col>15</xdr:col>
      <xdr:colOff>145080</xdr:colOff>
      <xdr:row>26</xdr:row>
      <xdr:rowOff>113400</xdr:rowOff>
    </xdr:to>
    <xdr:sp>
      <xdr:nvSpPr>
        <xdr:cNvPr id="0" name="CustomShape 1"/>
        <xdr:cNvSpPr/>
      </xdr:nvSpPr>
      <xdr:spPr>
        <a:xfrm>
          <a:off x="23712120" y="2824560"/>
          <a:ext cx="2302200" cy="21322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8</xdr:col>
      <xdr:colOff>608760</xdr:colOff>
      <xdr:row>19</xdr:row>
      <xdr:rowOff>147240</xdr:rowOff>
    </xdr:from>
    <xdr:to>
      <xdr:col>15</xdr:col>
      <xdr:colOff>388440</xdr:colOff>
      <xdr:row>23</xdr:row>
      <xdr:rowOff>99000</xdr:rowOff>
    </xdr:to>
    <xdr:sp>
      <xdr:nvSpPr>
        <xdr:cNvPr id="1" name="CustomShape 1"/>
        <xdr:cNvSpPr/>
      </xdr:nvSpPr>
      <xdr:spPr>
        <a:xfrm rot="4248600">
          <a:off x="5749920" y="5506920"/>
          <a:ext cx="3972600" cy="757440"/>
        </a:xfrm>
        <a:custGeom>
          <a:avLst/>
          <a:gdLst/>
          <a:ahLst/>
          <a:rect l="l" t="t" r="r" b="b"/>
          <a:pathLst>
            <a:path w="11042" h="2108">
              <a:moveTo>
                <a:pt x="0" y="706"/>
              </a:moveTo>
              <a:lnTo>
                <a:pt x="7657" y="701"/>
              </a:lnTo>
              <a:lnTo>
                <a:pt x="7657" y="0"/>
              </a:lnTo>
              <a:lnTo>
                <a:pt x="11041" y="1051"/>
              </a:lnTo>
              <a:lnTo>
                <a:pt x="7658" y="2107"/>
              </a:lnTo>
              <a:lnTo>
                <a:pt x="7658" y="1406"/>
              </a:lnTo>
              <a:lnTo>
                <a:pt x="1" y="1412"/>
              </a:lnTo>
              <a:lnTo>
                <a:pt x="0" y="706"/>
              </a:lnTo>
            </a:path>
          </a:pathLst>
        </a:custGeom>
        <a:solidFill>
          <a:srgbClr val="729fcf"/>
        </a:solidFill>
        <a:ln>
          <a:solidFill>
            <a:srgbClr val="3465a4"/>
          </a:solidFill>
        </a:ln>
      </xdr:spPr>
      <xdr:style>
        <a:lnRef idx="0"/>
        <a:fillRef idx="0"/>
        <a:effectRef idx="0"/>
        <a:fontRef idx="minor"/>
      </xdr:style>
    </xdr:sp>
    <xdr:clientData/>
  </xdr:twoCellAnchor>
  <xdr:twoCellAnchor editAs="absolute">
    <xdr:from>
      <xdr:col>12</xdr:col>
      <xdr:colOff>765360</xdr:colOff>
      <xdr:row>24</xdr:row>
      <xdr:rowOff>99360</xdr:rowOff>
    </xdr:from>
    <xdr:to>
      <xdr:col>12</xdr:col>
      <xdr:colOff>801720</xdr:colOff>
      <xdr:row>24</xdr:row>
      <xdr:rowOff>148680</xdr:rowOff>
    </xdr:to>
    <xdr:sp>
      <xdr:nvSpPr>
        <xdr:cNvPr id="2" name="CustomShape 1"/>
        <xdr:cNvSpPr/>
      </xdr:nvSpPr>
      <xdr:spPr>
        <a:xfrm>
          <a:off x="9220680" y="4818600"/>
          <a:ext cx="36360" cy="49320"/>
        </a:xfrm>
        <a:custGeom>
          <a:avLst/>
          <a:gdLst/>
          <a:ah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fillRef idx="0"/>
        <a:effectRef idx="0"/>
        <a:fontRef idx="minor"/>
      </xdr:style>
    </xdr:sp>
    <xdr:clientData/>
  </xdr:twoCellAnchor>
  <xdr:twoCellAnchor editAs="absolute">
    <xdr:from>
      <xdr:col>1</xdr:col>
      <xdr:colOff>649800</xdr:colOff>
      <xdr:row>39</xdr:row>
      <xdr:rowOff>106920</xdr:rowOff>
    </xdr:from>
    <xdr:to>
      <xdr:col>7</xdr:col>
      <xdr:colOff>518400</xdr:colOff>
      <xdr:row>43</xdr:row>
      <xdr:rowOff>79200</xdr:rowOff>
    </xdr:to>
    <xdr:sp>
      <xdr:nvSpPr>
        <xdr:cNvPr id="3" name="CustomShape 1"/>
        <xdr:cNvSpPr/>
      </xdr:nvSpPr>
      <xdr:spPr>
        <a:xfrm rot="18053400">
          <a:off x="514440" y="5439240"/>
          <a:ext cx="5078160" cy="673200"/>
        </a:xfrm>
        <a:custGeom>
          <a:avLst/>
          <a:gdLst/>
          <a:ahLst/>
          <a:rect l="l" t="t" r="r" b="b"/>
          <a:pathLst>
            <a:path w="14118" h="1873">
              <a:moveTo>
                <a:pt x="14115" y="459"/>
              </a:moveTo>
              <a:lnTo>
                <a:pt x="3529" y="469"/>
              </a:lnTo>
              <a:lnTo>
                <a:pt x="3528" y="0"/>
              </a:lnTo>
              <a:lnTo>
                <a:pt x="0" y="940"/>
              </a:lnTo>
              <a:lnTo>
                <a:pt x="3530" y="1872"/>
              </a:lnTo>
              <a:lnTo>
                <a:pt x="3530" y="1405"/>
              </a:lnTo>
              <a:lnTo>
                <a:pt x="14117" y="1395"/>
              </a:lnTo>
              <a:lnTo>
                <a:pt x="14115" y="459"/>
              </a:lnTo>
            </a:path>
          </a:pathLst>
        </a:custGeom>
        <a:solidFill>
          <a:srgbClr val="77bc65"/>
        </a:solidFill>
        <a:ln>
          <a:solidFill>
            <a:srgbClr val="77bc65"/>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68"/>
  <sheetViews>
    <sheetView showFormulas="false" showGridLines="false" showRowColHeaders="true" showZeros="true" rightToLeft="false" tabSelected="false" showOutlineSymbols="true" defaultGridColor="true" view="normal" topLeftCell="B15" colorId="64" zoomScale="100" zoomScaleNormal="100" zoomScalePageLayoutView="100" workbookViewId="0">
      <selection pane="topLeft" activeCell="D19" activeCellId="0" sqref="D19"/>
    </sheetView>
  </sheetViews>
  <sheetFormatPr defaultColWidth="10.4921875" defaultRowHeight="13.8" zeroHeight="false" outlineLevelRow="0" outlineLevelCol="0"/>
  <cols>
    <col collapsed="false" customWidth="true" hidden="false" outlineLevel="0" max="1" min="1" style="0" width="3.67"/>
    <col collapsed="false" customWidth="true" hidden="false" outlineLevel="0" max="2" min="2" style="0" width="11.13"/>
    <col collapsed="false" customWidth="true" hidden="false" outlineLevel="0" max="3" min="3" style="0" width="34.87"/>
    <col collapsed="false" customWidth="true" hidden="false" outlineLevel="0" max="7" min="4" style="0" width="12.25"/>
    <col collapsed="false" customWidth="true" hidden="false" outlineLevel="0" max="8" min="8" style="0" width="11.13"/>
    <col collapsed="false" customWidth="true" hidden="false" outlineLevel="0" max="9" min="9" style="0" width="34.87"/>
    <col collapsed="false" customWidth="true" hidden="false" outlineLevel="0" max="10" min="10" style="0" width="12.25"/>
    <col collapsed="false" customWidth="true" hidden="false" outlineLevel="0" max="12" min="11" style="0" width="8.5"/>
    <col collapsed="false" customWidth="true" hidden="false" outlineLevel="0" max="13" min="13" style="0" width="12.25"/>
    <col collapsed="false" customWidth="true" hidden="false" outlineLevel="0" max="14" min="14" style="1" width="12.25"/>
    <col collapsed="false" customWidth="true" hidden="false" outlineLevel="0" max="15" min="15" style="0" width="8.5"/>
  </cols>
  <sheetData>
    <row r="2" s="2" customFormat="true" ht="18" hidden="false" customHeight="true" outlineLevel="0" collapsed="false">
      <c r="B2" s="3" t="s">
        <v>0</v>
      </c>
      <c r="C2" s="3"/>
      <c r="D2" s="3"/>
      <c r="E2" s="3"/>
      <c r="F2" s="3"/>
      <c r="G2" s="3"/>
      <c r="H2" s="3"/>
      <c r="I2" s="3"/>
      <c r="J2" s="3"/>
      <c r="K2" s="3"/>
      <c r="L2" s="3"/>
      <c r="M2" s="3"/>
      <c r="N2" s="3"/>
      <c r="O2" s="3"/>
    </row>
    <row r="3" s="2" customFormat="true" ht="12.8" hidden="false" customHeight="false" outlineLevel="0" collapsed="false">
      <c r="B3" s="4"/>
      <c r="C3" s="4"/>
      <c r="D3" s="4"/>
      <c r="E3" s="4"/>
      <c r="F3" s="4"/>
      <c r="G3" s="4"/>
      <c r="H3" s="4"/>
      <c r="I3" s="4"/>
      <c r="J3" s="4"/>
      <c r="K3" s="4"/>
      <c r="L3" s="4"/>
      <c r="M3" s="4"/>
      <c r="N3" s="5"/>
    </row>
    <row r="4" s="6" customFormat="true" ht="13.8" hidden="false" customHeight="false" outlineLevel="0" collapsed="false">
      <c r="B4" s="7" t="s">
        <v>1</v>
      </c>
      <c r="C4" s="8" t="s">
        <v>2</v>
      </c>
      <c r="D4" s="8"/>
      <c r="E4" s="8"/>
      <c r="F4" s="8"/>
      <c r="G4" s="8"/>
      <c r="H4" s="8"/>
      <c r="I4" s="8"/>
      <c r="J4" s="8"/>
      <c r="K4" s="9" t="s">
        <v>3</v>
      </c>
      <c r="L4" s="9"/>
      <c r="M4" s="9"/>
      <c r="N4" s="10"/>
      <c r="O4" s="10"/>
    </row>
    <row r="5" s="6" customFormat="true" ht="12.8" hidden="false" customHeight="false" outlineLevel="0" collapsed="false">
      <c r="B5" s="7" t="s">
        <v>4</v>
      </c>
      <c r="C5" s="8" t="s">
        <v>5</v>
      </c>
      <c r="D5" s="8"/>
      <c r="E5" s="8"/>
      <c r="F5" s="8"/>
      <c r="G5" s="8"/>
      <c r="H5" s="8"/>
      <c r="I5" s="8"/>
      <c r="J5" s="8"/>
      <c r="K5" s="9" t="s">
        <v>6</v>
      </c>
      <c r="L5" s="9"/>
      <c r="M5" s="9"/>
      <c r="N5" s="11" t="s">
        <v>7</v>
      </c>
      <c r="O5" s="11"/>
    </row>
    <row r="6" s="6" customFormat="true" ht="12.8" hidden="false" customHeight="false" outlineLevel="0" collapsed="false">
      <c r="B6" s="7" t="s">
        <v>8</v>
      </c>
      <c r="C6" s="8" t="s">
        <v>9</v>
      </c>
      <c r="D6" s="8"/>
      <c r="E6" s="8"/>
      <c r="F6" s="8"/>
      <c r="G6" s="8"/>
      <c r="H6" s="8"/>
      <c r="I6" s="8"/>
      <c r="J6" s="8"/>
      <c r="K6" s="9" t="s">
        <v>10</v>
      </c>
      <c r="L6" s="9"/>
      <c r="M6" s="9"/>
      <c r="N6" s="12" t="n">
        <v>44134</v>
      </c>
      <c r="O6" s="12"/>
    </row>
    <row r="7" s="6" customFormat="true" ht="12.8" hidden="false" customHeight="false" outlineLevel="0" collapsed="false">
      <c r="B7" s="7" t="s">
        <v>11</v>
      </c>
      <c r="C7" s="8" t="s">
        <v>12</v>
      </c>
      <c r="D7" s="8"/>
      <c r="E7" s="8"/>
      <c r="F7" s="8"/>
      <c r="G7" s="8"/>
      <c r="H7" s="8"/>
      <c r="I7" s="8"/>
      <c r="J7" s="8"/>
      <c r="K7" s="9" t="s">
        <v>13</v>
      </c>
      <c r="L7" s="9"/>
      <c r="M7" s="9"/>
      <c r="N7" s="11" t="s">
        <v>14</v>
      </c>
      <c r="O7" s="11"/>
    </row>
    <row r="8" s="6" customFormat="true" ht="13.8" hidden="false" customHeight="false" outlineLevel="0" collapsed="false">
      <c r="B8" s="7" t="s">
        <v>15</v>
      </c>
      <c r="C8" s="8" t="s">
        <v>16</v>
      </c>
      <c r="D8" s="8"/>
      <c r="E8" s="8"/>
      <c r="F8" s="8"/>
      <c r="G8" s="8"/>
      <c r="H8" s="8"/>
      <c r="I8" s="8"/>
      <c r="J8" s="8"/>
      <c r="K8" s="9" t="s">
        <v>10</v>
      </c>
      <c r="L8" s="9"/>
      <c r="M8" s="9"/>
      <c r="N8" s="10"/>
      <c r="O8" s="10"/>
    </row>
    <row r="9" s="2" customFormat="true" ht="12.8" hidden="false" customHeight="false" outlineLevel="0" collapsed="false">
      <c r="N9" s="13"/>
    </row>
    <row r="12" s="2" customFormat="true" ht="39.75" hidden="false" customHeight="true" outlineLevel="0" collapsed="false">
      <c r="B12" s="14" t="s">
        <v>17</v>
      </c>
      <c r="C12" s="15" t="s">
        <v>18</v>
      </c>
      <c r="D12" s="16" t="s">
        <v>19</v>
      </c>
      <c r="E12" s="17" t="s">
        <v>20</v>
      </c>
      <c r="F12" s="17"/>
      <c r="G12" s="17" t="s">
        <v>21</v>
      </c>
      <c r="H12" s="14" t="s">
        <v>17</v>
      </c>
      <c r="I12" s="15" t="s">
        <v>18</v>
      </c>
      <c r="J12" s="16" t="s">
        <v>21</v>
      </c>
      <c r="K12" s="18" t="s">
        <v>22</v>
      </c>
      <c r="L12" s="15" t="s">
        <v>23</v>
      </c>
      <c r="M12" s="15" t="s">
        <v>24</v>
      </c>
      <c r="N12" s="15"/>
      <c r="O12" s="19" t="s">
        <v>25</v>
      </c>
    </row>
    <row r="13" s="2" customFormat="true" ht="12.8" hidden="false" customHeight="false" outlineLevel="0" collapsed="false">
      <c r="B13" s="14"/>
      <c r="C13" s="15"/>
      <c r="D13" s="20" t="n">
        <v>44073</v>
      </c>
      <c r="E13" s="20" t="s">
        <v>26</v>
      </c>
      <c r="F13" s="20" t="s">
        <v>27</v>
      </c>
      <c r="G13" s="21" t="n">
        <v>44196</v>
      </c>
      <c r="H13" s="14"/>
      <c r="I13" s="15"/>
      <c r="J13" s="20" t="n">
        <v>43830</v>
      </c>
      <c r="K13" s="18"/>
      <c r="L13" s="15"/>
      <c r="M13" s="15" t="s">
        <v>28</v>
      </c>
      <c r="N13" s="22" t="s">
        <v>29</v>
      </c>
      <c r="O13" s="19"/>
    </row>
    <row r="14" s="6" customFormat="true" ht="12.8" hidden="false" customHeight="false" outlineLevel="0" collapsed="false">
      <c r="B14" s="23"/>
      <c r="C14" s="24"/>
      <c r="D14" s="25"/>
      <c r="E14" s="26"/>
      <c r="F14" s="27"/>
      <c r="G14" s="28"/>
      <c r="H14" s="29"/>
      <c r="I14" s="30"/>
      <c r="J14" s="31"/>
      <c r="K14" s="32"/>
      <c r="L14" s="33"/>
      <c r="M14" s="34"/>
      <c r="N14" s="35"/>
      <c r="O14" s="36"/>
    </row>
    <row r="15" s="6" customFormat="true" ht="12.8" hidden="false" customHeight="false" outlineLevel="0" collapsed="false">
      <c r="B15" s="37"/>
      <c r="C15" s="38" t="s">
        <v>30</v>
      </c>
      <c r="D15" s="39"/>
      <c r="E15" s="40"/>
      <c r="F15" s="41"/>
      <c r="G15" s="42"/>
      <c r="H15" s="43"/>
      <c r="I15" s="38" t="s">
        <v>30</v>
      </c>
      <c r="J15" s="39"/>
      <c r="K15" s="44"/>
      <c r="L15" s="45"/>
      <c r="M15" s="34"/>
      <c r="N15" s="35"/>
      <c r="O15" s="46"/>
    </row>
    <row r="16" s="6" customFormat="true" ht="12.8" hidden="false" customHeight="false" outlineLevel="0" collapsed="false">
      <c r="B16" s="47" t="s">
        <v>31</v>
      </c>
      <c r="C16" s="48" t="s">
        <v>32</v>
      </c>
      <c r="D16" s="39" t="n">
        <v>7295</v>
      </c>
      <c r="E16" s="40" t="n">
        <v>0</v>
      </c>
      <c r="F16" s="41" t="n">
        <v>0</v>
      </c>
      <c r="G16" s="42" t="n">
        <f aca="false">D16+E16-F16</f>
        <v>7295</v>
      </c>
      <c r="H16" s="43" t="s">
        <v>31</v>
      </c>
      <c r="I16" s="49" t="s">
        <v>32</v>
      </c>
      <c r="J16" s="39" t="n">
        <v>1167</v>
      </c>
      <c r="K16" s="44"/>
      <c r="L16" s="45"/>
      <c r="M16" s="34" t="n">
        <f aca="false">G16-J16</f>
        <v>6128</v>
      </c>
      <c r="N16" s="35" t="n">
        <f aca="false">M16/$M$37</f>
        <v>-4.38027162258756</v>
      </c>
      <c r="O16" s="46"/>
    </row>
    <row r="17" s="6" customFormat="true" ht="12.8" hidden="false" customHeight="false" outlineLevel="0" collapsed="false">
      <c r="B17" s="47" t="s">
        <v>33</v>
      </c>
      <c r="C17" s="48" t="s">
        <v>34</v>
      </c>
      <c r="D17" s="39" t="n">
        <v>2000</v>
      </c>
      <c r="E17" s="40" t="n">
        <v>0</v>
      </c>
      <c r="F17" s="41" t="n">
        <v>0</v>
      </c>
      <c r="G17" s="42" t="n">
        <f aca="false">D17+E17-F17</f>
        <v>2000</v>
      </c>
      <c r="H17" s="50" t="s">
        <v>33</v>
      </c>
      <c r="I17" s="48" t="s">
        <v>34</v>
      </c>
      <c r="J17" s="51" t="n">
        <v>5183</v>
      </c>
      <c r="K17" s="44"/>
      <c r="L17" s="45"/>
      <c r="M17" s="34" t="n">
        <f aca="false">G17-J17</f>
        <v>-3183</v>
      </c>
      <c r="N17" s="35" t="n">
        <f aca="false">M17/$M$37</f>
        <v>2.27519656897784</v>
      </c>
      <c r="O17" s="46"/>
    </row>
    <row r="18" s="6" customFormat="true" ht="12.8" hidden="false" customHeight="false" outlineLevel="0" collapsed="false">
      <c r="B18" s="47" t="s">
        <v>35</v>
      </c>
      <c r="C18" s="48" t="s">
        <v>36</v>
      </c>
      <c r="D18" s="39" t="n">
        <v>405</v>
      </c>
      <c r="E18" s="40" t="n">
        <v>0</v>
      </c>
      <c r="F18" s="41" t="n">
        <v>0</v>
      </c>
      <c r="G18" s="42" t="n">
        <f aca="false">D18+E18-F18</f>
        <v>405</v>
      </c>
      <c r="H18" s="52" t="s">
        <v>35</v>
      </c>
      <c r="I18" s="53" t="s">
        <v>36</v>
      </c>
      <c r="J18" s="51" t="n">
        <v>3431</v>
      </c>
      <c r="K18" s="44"/>
      <c r="L18" s="45"/>
      <c r="M18" s="34" t="n">
        <f aca="false">G18-J18</f>
        <v>-3026</v>
      </c>
      <c r="N18" s="35" t="n">
        <f aca="false">M18/$M$37</f>
        <v>2.16297355253753</v>
      </c>
      <c r="O18" s="46"/>
    </row>
    <row r="19" s="54" customFormat="true" ht="12.8" hidden="false" customHeight="false" outlineLevel="0" collapsed="false">
      <c r="B19" s="47" t="s">
        <v>37</v>
      </c>
      <c r="C19" s="48" t="s">
        <v>38</v>
      </c>
      <c r="D19" s="39" t="n">
        <v>1085</v>
      </c>
      <c r="E19" s="40" t="n">
        <v>0</v>
      </c>
      <c r="F19" s="41" t="n">
        <v>0</v>
      </c>
      <c r="G19" s="42" t="n">
        <f aca="false">D19+E19-F19</f>
        <v>1085</v>
      </c>
      <c r="H19" s="48" t="s">
        <v>37</v>
      </c>
      <c r="I19" s="48" t="s">
        <v>38</v>
      </c>
      <c r="J19" s="39" t="n">
        <v>1561</v>
      </c>
      <c r="K19" s="44"/>
      <c r="L19" s="45"/>
      <c r="M19" s="34" t="n">
        <f aca="false">G19-J19</f>
        <v>-476</v>
      </c>
      <c r="N19" s="35" t="n">
        <f aca="false">M19/$M$37</f>
        <v>0.34024303073624</v>
      </c>
      <c r="O19" s="46"/>
    </row>
    <row r="20" s="6" customFormat="true" ht="12.8" hidden="false" customHeight="false" outlineLevel="0" collapsed="false">
      <c r="B20" s="47" t="s">
        <v>39</v>
      </c>
      <c r="C20" s="55" t="s">
        <v>40</v>
      </c>
      <c r="D20" s="39" t="n">
        <v>97</v>
      </c>
      <c r="E20" s="40" t="n">
        <v>0</v>
      </c>
      <c r="F20" s="41" t="n">
        <v>0</v>
      </c>
      <c r="G20" s="42" t="n">
        <f aca="false">D20+E20-F20</f>
        <v>97</v>
      </c>
      <c r="H20" s="56" t="s">
        <v>39</v>
      </c>
      <c r="I20" s="55" t="s">
        <v>40</v>
      </c>
      <c r="J20" s="51" t="n">
        <v>140</v>
      </c>
      <c r="K20" s="57"/>
      <c r="L20" s="45"/>
      <c r="M20" s="34" t="n">
        <f aca="false">G20-J20</f>
        <v>-43</v>
      </c>
      <c r="N20" s="35" t="n">
        <f aca="false">M20/$M$37</f>
        <v>0.0307362401715511</v>
      </c>
      <c r="O20" s="46"/>
    </row>
    <row r="21" s="6" customFormat="true" ht="12.8" hidden="false" customHeight="false" outlineLevel="0" collapsed="false">
      <c r="B21" s="47" t="s">
        <v>41</v>
      </c>
      <c r="C21" s="55" t="s">
        <v>42</v>
      </c>
      <c r="D21" s="39" t="n">
        <v>369</v>
      </c>
      <c r="E21" s="40" t="n">
        <v>0</v>
      </c>
      <c r="F21" s="41" t="n">
        <v>0</v>
      </c>
      <c r="G21" s="42" t="n">
        <f aca="false">D21+E21-F21</f>
        <v>369</v>
      </c>
      <c r="H21" s="56" t="s">
        <v>41</v>
      </c>
      <c r="I21" s="55" t="s">
        <v>42</v>
      </c>
      <c r="J21" s="58" t="n">
        <v>636</v>
      </c>
      <c r="K21" s="57"/>
      <c r="L21" s="45"/>
      <c r="M21" s="34" t="n">
        <f aca="false">G21-J21</f>
        <v>-267</v>
      </c>
      <c r="N21" s="35" t="n">
        <f aca="false">M21/$M$37</f>
        <v>0.190850607576841</v>
      </c>
      <c r="O21" s="46"/>
    </row>
    <row r="22" s="6" customFormat="true" ht="12.8" hidden="false" customHeight="false" outlineLevel="0" collapsed="false">
      <c r="B22" s="59" t="s">
        <v>43</v>
      </c>
      <c r="C22" s="60" t="s">
        <v>44</v>
      </c>
      <c r="D22" s="61" t="n">
        <v>919</v>
      </c>
      <c r="E22" s="40" t="n">
        <v>0</v>
      </c>
      <c r="F22" s="41" t="n">
        <v>0</v>
      </c>
      <c r="G22" s="42" t="n">
        <f aca="false">D22+E22-F22</f>
        <v>919</v>
      </c>
      <c r="H22" s="56" t="s">
        <v>43</v>
      </c>
      <c r="I22" s="60" t="s">
        <v>44</v>
      </c>
      <c r="J22" s="62" t="n">
        <v>1323</v>
      </c>
      <c r="K22" s="44"/>
      <c r="L22" s="45"/>
      <c r="M22" s="34" t="n">
        <f aca="false">G22-J22</f>
        <v>-404</v>
      </c>
      <c r="N22" s="35" t="n">
        <f aca="false">M22/$M$37</f>
        <v>0.288777698355969</v>
      </c>
      <c r="O22" s="46"/>
    </row>
    <row r="23" s="6" customFormat="true" ht="12.8" hidden="false" customHeight="false" outlineLevel="0" collapsed="false">
      <c r="B23" s="59" t="s">
        <v>45</v>
      </c>
      <c r="C23" s="60" t="s">
        <v>46</v>
      </c>
      <c r="D23" s="63" t="n">
        <v>526</v>
      </c>
      <c r="E23" s="40" t="n">
        <v>0</v>
      </c>
      <c r="F23" s="41" t="n">
        <v>0</v>
      </c>
      <c r="G23" s="42" t="n">
        <f aca="false">D23+E23-F23</f>
        <v>526</v>
      </c>
      <c r="H23" s="56" t="s">
        <v>45</v>
      </c>
      <c r="I23" s="64" t="s">
        <v>46</v>
      </c>
      <c r="J23" s="62" t="n">
        <v>1025</v>
      </c>
      <c r="K23" s="44"/>
      <c r="L23" s="45"/>
      <c r="M23" s="34" t="n">
        <f aca="false">G23-J23</f>
        <v>-499</v>
      </c>
      <c r="N23" s="35" t="n">
        <f aca="false">M23/$M$37</f>
        <v>0.356683345246605</v>
      </c>
      <c r="O23" s="46"/>
    </row>
    <row r="24" s="6" customFormat="true" ht="12.8" hidden="false" customHeight="false" outlineLevel="0" collapsed="false">
      <c r="B24" s="59" t="s">
        <v>47</v>
      </c>
      <c r="C24" s="60" t="s">
        <v>48</v>
      </c>
      <c r="D24" s="63" t="n">
        <v>1287</v>
      </c>
      <c r="E24" s="40" t="n">
        <v>0</v>
      </c>
      <c r="F24" s="41" t="n">
        <v>0</v>
      </c>
      <c r="G24" s="42" t="n">
        <f aca="false">D24+E24-F24</f>
        <v>1287</v>
      </c>
      <c r="H24" s="65" t="s">
        <v>47</v>
      </c>
      <c r="I24" s="66" t="s">
        <v>48</v>
      </c>
      <c r="J24" s="63" t="n">
        <v>903</v>
      </c>
      <c r="K24" s="44"/>
      <c r="L24" s="45"/>
      <c r="M24" s="34" t="n">
        <f aca="false">G24-J24</f>
        <v>384</v>
      </c>
      <c r="N24" s="35" t="n">
        <f aca="false">M24/$M$37</f>
        <v>-0.274481772694782</v>
      </c>
      <c r="O24" s="46"/>
    </row>
    <row r="25" s="6" customFormat="true" ht="12.8" hidden="false" customHeight="false" outlineLevel="0" collapsed="false">
      <c r="B25" s="59" t="s">
        <v>49</v>
      </c>
      <c r="C25" s="59" t="s">
        <v>50</v>
      </c>
      <c r="D25" s="63" t="n">
        <v>15</v>
      </c>
      <c r="E25" s="40" t="n">
        <v>0</v>
      </c>
      <c r="F25" s="41" t="n">
        <v>0</v>
      </c>
      <c r="G25" s="42" t="n">
        <f aca="false">D25+E25-F25</f>
        <v>15</v>
      </c>
      <c r="H25" s="65" t="s">
        <v>49</v>
      </c>
      <c r="I25" s="66" t="s">
        <v>50</v>
      </c>
      <c r="J25" s="39" t="n">
        <v>28</v>
      </c>
      <c r="K25" s="67"/>
      <c r="L25" s="45"/>
      <c r="M25" s="34" t="n">
        <f aca="false">G25-J25</f>
        <v>-13</v>
      </c>
      <c r="N25" s="35" t="n">
        <f aca="false">M25/$M$37</f>
        <v>0.00929235167977126</v>
      </c>
      <c r="O25" s="46"/>
    </row>
    <row r="26" s="54" customFormat="true" ht="13.8" hidden="false" customHeight="false" outlineLevel="0" collapsed="false">
      <c r="B26" s="48"/>
      <c r="C26" s="68"/>
      <c r="D26" s="40" t="n">
        <v>0</v>
      </c>
      <c r="E26" s="40" t="n">
        <v>0</v>
      </c>
      <c r="F26" s="41" t="n">
        <v>0</v>
      </c>
      <c r="G26" s="42" t="n">
        <f aca="false">D26+E26-F26</f>
        <v>0</v>
      </c>
      <c r="H26" s="65"/>
      <c r="I26" s="65"/>
      <c r="J26" s="39" t="n">
        <v>0</v>
      </c>
      <c r="K26" s="44"/>
      <c r="L26" s="45"/>
      <c r="M26" s="34" t="n">
        <f aca="false">G26-J26</f>
        <v>0</v>
      </c>
      <c r="N26" s="35" t="n">
        <f aca="false">M26/$M$37</f>
        <v>-0</v>
      </c>
      <c r="O26" s="46"/>
    </row>
    <row r="27" s="54" customFormat="true" ht="12.8" hidden="false" customHeight="false" outlineLevel="0" collapsed="false">
      <c r="B27" s="48"/>
      <c r="C27" s="38" t="s">
        <v>51</v>
      </c>
      <c r="D27" s="63" t="n">
        <v>0</v>
      </c>
      <c r="E27" s="40" t="n">
        <v>0</v>
      </c>
      <c r="F27" s="41" t="n">
        <v>0</v>
      </c>
      <c r="G27" s="42" t="n">
        <f aca="false">D27+E27-F27</f>
        <v>0</v>
      </c>
      <c r="H27" s="65"/>
      <c r="I27" s="38" t="s">
        <v>51</v>
      </c>
      <c r="J27" s="39" t="n">
        <v>0</v>
      </c>
      <c r="K27" s="44"/>
      <c r="L27" s="45"/>
      <c r="M27" s="34" t="n">
        <f aca="false">G27-J27</f>
        <v>0</v>
      </c>
      <c r="N27" s="35" t="n">
        <f aca="false">M27/$M$37</f>
        <v>-0</v>
      </c>
      <c r="O27" s="46"/>
    </row>
    <row r="28" s="54" customFormat="true" ht="12.8" hidden="false" customHeight="false" outlineLevel="0" collapsed="false">
      <c r="B28" s="48"/>
      <c r="C28" s="48" t="s">
        <v>52</v>
      </c>
      <c r="D28" s="40" t="n">
        <v>0</v>
      </c>
      <c r="E28" s="40" t="n">
        <v>0</v>
      </c>
      <c r="F28" s="41" t="n">
        <v>0</v>
      </c>
      <c r="G28" s="42" t="n">
        <f aca="false">D28+E28-F28</f>
        <v>0</v>
      </c>
      <c r="H28" s="65"/>
      <c r="I28" s="65" t="s">
        <v>52</v>
      </c>
      <c r="J28" s="39" t="n">
        <v>0</v>
      </c>
      <c r="K28" s="44"/>
      <c r="L28" s="45"/>
      <c r="M28" s="34" t="n">
        <f aca="false">G28-J28</f>
        <v>0</v>
      </c>
      <c r="N28" s="35" t="n">
        <f aca="false">M28/$M$37</f>
        <v>-0</v>
      </c>
      <c r="O28" s="46"/>
    </row>
    <row r="29" s="54" customFormat="true" ht="12.8" hidden="false" customHeight="false" outlineLevel="0" collapsed="false">
      <c r="B29" s="48"/>
      <c r="C29" s="48"/>
      <c r="D29" s="63" t="n">
        <v>0</v>
      </c>
      <c r="E29" s="40" t="n">
        <v>0</v>
      </c>
      <c r="F29" s="41" t="n">
        <v>0</v>
      </c>
      <c r="G29" s="42" t="n">
        <f aca="false">D29+E29-F29</f>
        <v>0</v>
      </c>
      <c r="H29" s="65"/>
      <c r="I29" s="65"/>
      <c r="J29" s="39" t="n">
        <v>0</v>
      </c>
      <c r="K29" s="44"/>
      <c r="L29" s="45"/>
      <c r="M29" s="34" t="n">
        <f aca="false">G29-J29</f>
        <v>0</v>
      </c>
      <c r="N29" s="35" t="n">
        <f aca="false">M29/$M$37</f>
        <v>-0</v>
      </c>
      <c r="O29" s="46"/>
    </row>
    <row r="30" s="54" customFormat="true" ht="12.8" hidden="false" customHeight="false" outlineLevel="0" collapsed="false">
      <c r="B30" s="48"/>
      <c r="C30" s="48"/>
      <c r="D30" s="40" t="n">
        <v>0</v>
      </c>
      <c r="E30" s="40" t="n">
        <v>0</v>
      </c>
      <c r="F30" s="41" t="n">
        <v>0</v>
      </c>
      <c r="G30" s="42" t="n">
        <f aca="false">D30+E30-F30</f>
        <v>0</v>
      </c>
      <c r="H30" s="65"/>
      <c r="I30" s="65"/>
      <c r="J30" s="39" t="n">
        <v>0</v>
      </c>
      <c r="K30" s="44"/>
      <c r="L30" s="45"/>
      <c r="M30" s="34" t="n">
        <f aca="false">G30-J30</f>
        <v>0</v>
      </c>
      <c r="N30" s="35" t="n">
        <f aca="false">M30/$M$37</f>
        <v>-0</v>
      </c>
      <c r="O30" s="46"/>
    </row>
    <row r="31" s="54" customFormat="true" ht="12.8" hidden="false" customHeight="false" outlineLevel="0" collapsed="false">
      <c r="B31" s="48"/>
      <c r="C31" s="48"/>
      <c r="D31" s="63" t="n">
        <v>0</v>
      </c>
      <c r="E31" s="40" t="n">
        <v>0</v>
      </c>
      <c r="F31" s="41" t="n">
        <v>0</v>
      </c>
      <c r="G31" s="42" t="n">
        <f aca="false">D31+E31-F31</f>
        <v>0</v>
      </c>
      <c r="H31" s="65"/>
      <c r="I31" s="65"/>
      <c r="J31" s="39" t="n">
        <v>0</v>
      </c>
      <c r="K31" s="44"/>
      <c r="L31" s="45"/>
      <c r="M31" s="34" t="n">
        <f aca="false">G31-J31</f>
        <v>0</v>
      </c>
      <c r="N31" s="35" t="n">
        <f aca="false">M31/$M$37</f>
        <v>-0</v>
      </c>
      <c r="O31" s="46"/>
    </row>
    <row r="32" s="54" customFormat="true" ht="12.8" hidden="false" customHeight="false" outlineLevel="0" collapsed="false">
      <c r="B32" s="48"/>
      <c r="C32" s="48"/>
      <c r="D32" s="40" t="n">
        <v>0</v>
      </c>
      <c r="E32" s="40" t="n">
        <v>0</v>
      </c>
      <c r="F32" s="41" t="n">
        <v>0</v>
      </c>
      <c r="G32" s="42" t="n">
        <f aca="false">D32+E32-F32</f>
        <v>0</v>
      </c>
      <c r="H32" s="65"/>
      <c r="I32" s="65"/>
      <c r="J32" s="39" t="n">
        <v>0</v>
      </c>
      <c r="K32" s="69"/>
      <c r="L32" s="70"/>
      <c r="M32" s="34" t="n">
        <f aca="false">G32-J32</f>
        <v>0</v>
      </c>
      <c r="N32" s="35" t="n">
        <f aca="false">M32/$M$37</f>
        <v>-0</v>
      </c>
      <c r="O32" s="46"/>
    </row>
    <row r="33" s="54" customFormat="true" ht="12.8" hidden="false" customHeight="false" outlineLevel="0" collapsed="false">
      <c r="B33" s="48"/>
      <c r="C33" s="48"/>
      <c r="D33" s="63" t="n">
        <v>0</v>
      </c>
      <c r="E33" s="40" t="n">
        <v>0</v>
      </c>
      <c r="F33" s="41" t="n">
        <v>0</v>
      </c>
      <c r="G33" s="42" t="n">
        <f aca="false">D33+E33-F33</f>
        <v>0</v>
      </c>
      <c r="H33" s="65"/>
      <c r="I33" s="65"/>
      <c r="J33" s="39" t="n">
        <v>0</v>
      </c>
      <c r="K33" s="69"/>
      <c r="L33" s="70"/>
      <c r="M33" s="34" t="n">
        <f aca="false">G33-J33</f>
        <v>0</v>
      </c>
      <c r="N33" s="35" t="n">
        <f aca="false">M33/$M$37</f>
        <v>-0</v>
      </c>
      <c r="O33" s="46"/>
    </row>
    <row r="34" s="6" customFormat="true" ht="12.8" hidden="false" customHeight="false" outlineLevel="0" collapsed="false">
      <c r="B34" s="48"/>
      <c r="C34" s="48"/>
      <c r="D34" s="39" t="n">
        <v>0</v>
      </c>
      <c r="E34" s="40" t="n">
        <v>0</v>
      </c>
      <c r="F34" s="41" t="n">
        <v>0</v>
      </c>
      <c r="G34" s="42" t="n">
        <f aca="false">D34+E34-F34</f>
        <v>0</v>
      </c>
      <c r="H34" s="43"/>
      <c r="I34" s="71"/>
      <c r="J34" s="39" t="n">
        <v>0</v>
      </c>
      <c r="K34" s="72"/>
      <c r="L34" s="70"/>
      <c r="M34" s="34" t="n">
        <f aca="false">G34-J34</f>
        <v>0</v>
      </c>
      <c r="N34" s="35" t="n">
        <f aca="false">M34/$M$37</f>
        <v>-0</v>
      </c>
      <c r="O34" s="46"/>
    </row>
    <row r="35" s="6" customFormat="true" ht="12.8" hidden="false" customHeight="false" outlineLevel="0" collapsed="false">
      <c r="B35" s="48"/>
      <c r="C35" s="48"/>
      <c r="D35" s="39" t="n">
        <v>0</v>
      </c>
      <c r="E35" s="40" t="n">
        <v>0</v>
      </c>
      <c r="F35" s="41" t="n">
        <v>0</v>
      </c>
      <c r="G35" s="42" t="n">
        <f aca="false">D35+E35-F35</f>
        <v>0</v>
      </c>
      <c r="H35" s="52"/>
      <c r="I35" s="73"/>
      <c r="J35" s="39" t="n">
        <v>0</v>
      </c>
      <c r="K35" s="72"/>
      <c r="L35" s="70"/>
      <c r="M35" s="34" t="n">
        <f aca="false">G35-J35</f>
        <v>0</v>
      </c>
      <c r="N35" s="35" t="n">
        <f aca="false">M35/$M$37</f>
        <v>-0</v>
      </c>
      <c r="O35" s="46"/>
    </row>
    <row r="36" s="6" customFormat="true" ht="12.8" hidden="false" customHeight="false" outlineLevel="0" collapsed="false">
      <c r="B36" s="74"/>
      <c r="C36" s="75"/>
      <c r="D36" s="42" t="n">
        <v>0</v>
      </c>
      <c r="E36" s="40" t="n">
        <v>0</v>
      </c>
      <c r="F36" s="41" t="n">
        <v>0</v>
      </c>
      <c r="G36" s="76" t="n">
        <f aca="false">D36+E36-F36</f>
        <v>0</v>
      </c>
      <c r="H36" s="77"/>
      <c r="I36" s="78"/>
      <c r="J36" s="42" t="n">
        <v>0</v>
      </c>
      <c r="K36" s="79"/>
      <c r="L36" s="80"/>
      <c r="M36" s="34" t="n">
        <f aca="false">G36-J36</f>
        <v>0</v>
      </c>
      <c r="N36" s="35" t="n">
        <f aca="false">M36/$M$37</f>
        <v>-0</v>
      </c>
      <c r="O36" s="36"/>
    </row>
    <row r="37" s="81" customFormat="true" ht="18.75" hidden="false" customHeight="true" outlineLevel="0" collapsed="false">
      <c r="B37" s="82"/>
      <c r="C37" s="83" t="s">
        <v>53</v>
      </c>
      <c r="D37" s="84" t="n">
        <f aca="false">SUM(D14:D35)</f>
        <v>13998</v>
      </c>
      <c r="E37" s="84" t="n">
        <f aca="false">SUM(E14:E35)</f>
        <v>0</v>
      </c>
      <c r="F37" s="84" t="n">
        <f aca="false">SUM(F14:F35)</f>
        <v>0</v>
      </c>
      <c r="G37" s="85" t="n">
        <f aca="false">SUM(G14:G35)</f>
        <v>13998</v>
      </c>
      <c r="H37" s="82"/>
      <c r="I37" s="82"/>
      <c r="J37" s="84" t="n">
        <f aca="false">SUM(J14:J35)</f>
        <v>15397</v>
      </c>
      <c r="K37" s="84"/>
      <c r="L37" s="84"/>
      <c r="M37" s="86" t="n">
        <f aca="false">SUM(M14:M35)</f>
        <v>-1399</v>
      </c>
      <c r="N37" s="87"/>
      <c r="O37" s="88"/>
    </row>
    <row r="40" customFormat="false" ht="13.8" hidden="false" customHeight="false" outlineLevel="0" collapsed="false">
      <c r="C40" s="89"/>
      <c r="D40" s="90" t="s">
        <v>54</v>
      </c>
      <c r="E40" s="91" t="s">
        <v>54</v>
      </c>
    </row>
    <row r="41" customFormat="false" ht="13.8" hidden="false" customHeight="false" outlineLevel="0" collapsed="false">
      <c r="C41" s="92" t="s">
        <v>55</v>
      </c>
      <c r="D41" s="93" t="n">
        <v>44073</v>
      </c>
      <c r="E41" s="93" t="n">
        <v>43830</v>
      </c>
    </row>
    <row r="42" customFormat="false" ht="13.8" hidden="false" customHeight="false" outlineLevel="0" collapsed="false">
      <c r="C42" s="92"/>
      <c r="D42" s="93"/>
      <c r="E42" s="94"/>
    </row>
    <row r="43" customFormat="false" ht="13.8" hidden="false" customHeight="false" outlineLevel="0" collapsed="false">
      <c r="C43" s="95" t="s">
        <v>32</v>
      </c>
      <c r="D43" s="96" t="n">
        <f aca="false">D16</f>
        <v>7295</v>
      </c>
      <c r="E43" s="97" t="n">
        <f aca="false">J16</f>
        <v>1167</v>
      </c>
    </row>
    <row r="44" customFormat="false" ht="13.8" hidden="false" customHeight="false" outlineLevel="0" collapsed="false">
      <c r="C44" s="95" t="s">
        <v>34</v>
      </c>
      <c r="D44" s="96" t="n">
        <f aca="false">D17</f>
        <v>2000</v>
      </c>
      <c r="E44" s="97" t="n">
        <f aca="false">J17</f>
        <v>5183</v>
      </c>
    </row>
    <row r="45" customFormat="false" ht="13.8" hidden="false" customHeight="false" outlineLevel="0" collapsed="false">
      <c r="C45" s="95" t="s">
        <v>36</v>
      </c>
      <c r="D45" s="96" t="n">
        <f aca="false">D18</f>
        <v>405</v>
      </c>
      <c r="E45" s="97" t="n">
        <f aca="false">J18</f>
        <v>3431</v>
      </c>
    </row>
    <row r="46" customFormat="false" ht="13.8" hidden="false" customHeight="false" outlineLevel="0" collapsed="false">
      <c r="C46" s="95" t="s">
        <v>56</v>
      </c>
      <c r="D46" s="98"/>
      <c r="E46" s="97" t="n">
        <v>1408</v>
      </c>
    </row>
    <row r="47" customFormat="false" ht="13.8" hidden="false" customHeight="false" outlineLevel="0" collapsed="false">
      <c r="C47" s="95" t="s">
        <v>42</v>
      </c>
      <c r="D47" s="96" t="n">
        <f aca="false">D21</f>
        <v>369</v>
      </c>
      <c r="E47" s="97" t="n">
        <f aca="false">J21</f>
        <v>636</v>
      </c>
    </row>
    <row r="48" customFormat="false" ht="13.8" hidden="false" customHeight="false" outlineLevel="0" collapsed="false">
      <c r="C48" s="99"/>
      <c r="D48" s="100"/>
      <c r="E48" s="101"/>
    </row>
    <row r="49" customFormat="false" ht="13.8" hidden="false" customHeight="false" outlineLevel="0" collapsed="false">
      <c r="C49" s="102" t="s">
        <v>53</v>
      </c>
      <c r="D49" s="103" t="n">
        <f aca="false">+SUM(D43:D47)</f>
        <v>10069</v>
      </c>
      <c r="E49" s="104" t="n">
        <f aca="false">+SUM(E43:E47)</f>
        <v>11825</v>
      </c>
    </row>
    <row r="50" customFormat="false" ht="13.8" hidden="false" customHeight="false" outlineLevel="0" collapsed="false">
      <c r="C50" s="105"/>
      <c r="D50" s="105"/>
      <c r="E50" s="105"/>
    </row>
    <row r="51" customFormat="false" ht="13.8" hidden="false" customHeight="false" outlineLevel="0" collapsed="false">
      <c r="C51" s="106" t="s">
        <v>57</v>
      </c>
      <c r="D51" s="96" t="n">
        <f aca="false">D19+D20+D22+D23+D24+D25</f>
        <v>3929</v>
      </c>
      <c r="E51" s="97" t="n">
        <f aca="false">SUM(J19:J20)+SUM(J22:J30)</f>
        <v>4980</v>
      </c>
    </row>
    <row r="52" customFormat="false" ht="13.8" hidden="false" customHeight="false" outlineLevel="0" collapsed="false">
      <c r="C52" s="107"/>
      <c r="D52" s="107"/>
      <c r="E52" s="97"/>
    </row>
    <row r="53" customFormat="false" ht="13.8" hidden="false" customHeight="false" outlineLevel="0" collapsed="false">
      <c r="C53" s="102" t="s">
        <v>53</v>
      </c>
      <c r="D53" s="103" t="n">
        <f aca="false">D49+D51</f>
        <v>13998</v>
      </c>
      <c r="E53" s="108" t="n">
        <f aca="false">E49+E51</f>
        <v>16805</v>
      </c>
    </row>
    <row r="55" customFormat="false" ht="13.8" hidden="false" customHeight="false" outlineLevel="0" collapsed="false">
      <c r="C55" s="109" t="s">
        <v>58</v>
      </c>
      <c r="D55" s="110"/>
      <c r="E55" s="111"/>
    </row>
    <row r="56" customFormat="false" ht="13.8" hidden="false" customHeight="false" outlineLevel="0" collapsed="false">
      <c r="C56" s="102" t="s">
        <v>59</v>
      </c>
      <c r="D56" s="112" t="n">
        <f aca="false">D53-D55</f>
        <v>13998</v>
      </c>
      <c r="E56" s="112" t="n">
        <f aca="false">E53-E55</f>
        <v>16805</v>
      </c>
    </row>
    <row r="60" customFormat="false" ht="13.8" hidden="false" customHeight="false" outlineLevel="0" collapsed="false">
      <c r="B60" s="113" t="s">
        <v>60</v>
      </c>
      <c r="C60" s="114"/>
      <c r="D60" s="114"/>
      <c r="E60" s="114"/>
      <c r="F60" s="114"/>
      <c r="G60" s="114"/>
      <c r="H60" s="114"/>
      <c r="I60" s="115"/>
      <c r="J60" s="116"/>
      <c r="K60" s="116"/>
      <c r="L60" s="116"/>
      <c r="M60" s="116"/>
      <c r="N60" s="117"/>
      <c r="O60" s="116"/>
    </row>
    <row r="61" customFormat="false" ht="13.8" hidden="false" customHeight="false" outlineLevel="0" collapsed="false">
      <c r="B61" s="118" t="s">
        <v>61</v>
      </c>
      <c r="I61" s="119"/>
    </row>
    <row r="62" customFormat="false" ht="13.8" hidden="false" customHeight="false" outlineLevel="0" collapsed="false">
      <c r="B62" s="118"/>
      <c r="I62" s="119"/>
    </row>
    <row r="63" customFormat="false" ht="13.8" hidden="false" customHeight="false" outlineLevel="0" collapsed="false">
      <c r="B63" s="120" t="s">
        <v>62</v>
      </c>
      <c r="I63" s="119"/>
    </row>
    <row r="64" customFormat="false" ht="13.8" hidden="false" customHeight="false" outlineLevel="0" collapsed="false">
      <c r="B64" s="118" t="s">
        <v>63</v>
      </c>
      <c r="I64" s="119"/>
    </row>
    <row r="65" customFormat="false" ht="13.8" hidden="false" customHeight="false" outlineLevel="0" collapsed="false">
      <c r="B65" s="118" t="s">
        <v>64</v>
      </c>
      <c r="I65" s="119"/>
    </row>
    <row r="66" customFormat="false" ht="13.8" hidden="false" customHeight="false" outlineLevel="0" collapsed="false">
      <c r="B66" s="118"/>
      <c r="I66" s="119"/>
    </row>
    <row r="67" customFormat="false" ht="13.8" hidden="false" customHeight="false" outlineLevel="0" collapsed="false">
      <c r="B67" s="118"/>
      <c r="I67" s="119"/>
    </row>
    <row r="68" customFormat="false" ht="13.8" hidden="false" customHeight="false" outlineLevel="0" collapsed="false">
      <c r="B68" s="120" t="s">
        <v>65</v>
      </c>
      <c r="I68" s="119"/>
    </row>
  </sheetData>
  <mergeCells count="25">
    <mergeCell ref="B2:O2"/>
    <mergeCell ref="C4:J4"/>
    <mergeCell ref="K4:M4"/>
    <mergeCell ref="N4:O4"/>
    <mergeCell ref="C5:J5"/>
    <mergeCell ref="K5:M5"/>
    <mergeCell ref="N5:O5"/>
    <mergeCell ref="C6:J6"/>
    <mergeCell ref="K6:M6"/>
    <mergeCell ref="N6:O6"/>
    <mergeCell ref="C7:J7"/>
    <mergeCell ref="K7:M7"/>
    <mergeCell ref="N7:O7"/>
    <mergeCell ref="C8:J8"/>
    <mergeCell ref="K8:M8"/>
    <mergeCell ref="N8:O8"/>
    <mergeCell ref="B12:B13"/>
    <mergeCell ref="C12:C13"/>
    <mergeCell ref="E12:F12"/>
    <mergeCell ref="H12:H13"/>
    <mergeCell ref="I12:I13"/>
    <mergeCell ref="K12:K13"/>
    <mergeCell ref="L12:L13"/>
    <mergeCell ref="M12:N12"/>
    <mergeCell ref="O12:O13"/>
  </mergeCells>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1"/>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C33" activeCellId="0" sqref="C33"/>
    </sheetView>
  </sheetViews>
  <sheetFormatPr defaultColWidth="10.4765625" defaultRowHeight="12.8" zeroHeight="false" outlineLevelRow="0" outlineLevelCol="0"/>
  <cols>
    <col collapsed="false" customWidth="true" hidden="false" outlineLevel="0" max="1" min="1" style="0" width="4.74"/>
    <col collapsed="false" customWidth="true" hidden="false" outlineLevel="0" max="14" min="2" style="0" width="24.54"/>
  </cols>
  <sheetData>
    <row r="1" customFormat="false" ht="13.8" hidden="false" customHeight="false" outlineLevel="0" collapsed="false">
      <c r="N1" s="1"/>
    </row>
    <row r="2" s="2" customFormat="true" ht="18" hidden="false" customHeight="true" outlineLevel="0" collapsed="false">
      <c r="B2" s="3" t="s">
        <v>0</v>
      </c>
      <c r="C2" s="3"/>
      <c r="D2" s="3"/>
      <c r="E2" s="3"/>
      <c r="F2" s="3"/>
      <c r="G2" s="3"/>
      <c r="H2" s="3"/>
      <c r="I2" s="3"/>
      <c r="J2" s="3"/>
      <c r="K2" s="3"/>
      <c r="L2" s="3"/>
      <c r="M2" s="3"/>
      <c r="N2" s="3"/>
      <c r="O2" s="3"/>
    </row>
    <row r="3" s="2" customFormat="true" ht="12.8" hidden="false" customHeight="false" outlineLevel="0" collapsed="false">
      <c r="B3" s="4"/>
      <c r="C3" s="4"/>
      <c r="D3" s="4"/>
      <c r="E3" s="4"/>
      <c r="F3" s="4"/>
      <c r="G3" s="4"/>
      <c r="H3" s="4"/>
      <c r="I3" s="4"/>
      <c r="J3" s="4"/>
      <c r="K3" s="4"/>
      <c r="L3" s="4"/>
      <c r="M3" s="4"/>
      <c r="N3" s="5"/>
    </row>
    <row r="4" s="6" customFormat="true" ht="13.8" hidden="false" customHeight="false" outlineLevel="0" collapsed="false">
      <c r="B4" s="7" t="s">
        <v>1</v>
      </c>
      <c r="C4" s="8" t="s">
        <v>2</v>
      </c>
      <c r="D4" s="8"/>
      <c r="E4" s="8"/>
      <c r="F4" s="8"/>
      <c r="G4" s="8"/>
      <c r="H4" s="8"/>
      <c r="I4" s="8"/>
      <c r="J4" s="8"/>
      <c r="K4" s="9" t="s">
        <v>3</v>
      </c>
      <c r="L4" s="9"/>
      <c r="M4" s="9"/>
      <c r="N4" s="10"/>
      <c r="O4" s="10"/>
    </row>
    <row r="5" s="6" customFormat="true" ht="12.8" hidden="false" customHeight="false" outlineLevel="0" collapsed="false">
      <c r="B5" s="7" t="s">
        <v>4</v>
      </c>
      <c r="C5" s="8" t="s">
        <v>5</v>
      </c>
      <c r="D5" s="8"/>
      <c r="E5" s="8"/>
      <c r="F5" s="8"/>
      <c r="G5" s="8"/>
      <c r="H5" s="8"/>
      <c r="I5" s="8"/>
      <c r="J5" s="8"/>
      <c r="K5" s="9" t="s">
        <v>6</v>
      </c>
      <c r="L5" s="9"/>
      <c r="M5" s="9"/>
      <c r="N5" s="11" t="s">
        <v>7</v>
      </c>
      <c r="O5" s="11"/>
    </row>
    <row r="6" s="6" customFormat="true" ht="12.8" hidden="false" customHeight="false" outlineLevel="0" collapsed="false">
      <c r="B6" s="7" t="s">
        <v>8</v>
      </c>
      <c r="C6" s="8" t="s">
        <v>9</v>
      </c>
      <c r="D6" s="8"/>
      <c r="E6" s="8"/>
      <c r="F6" s="8"/>
      <c r="G6" s="8"/>
      <c r="H6" s="8"/>
      <c r="I6" s="8"/>
      <c r="J6" s="8"/>
      <c r="K6" s="9" t="s">
        <v>10</v>
      </c>
      <c r="L6" s="9"/>
      <c r="M6" s="9"/>
      <c r="N6" s="12" t="n">
        <v>44134</v>
      </c>
      <c r="O6" s="12"/>
    </row>
    <row r="7" s="6" customFormat="true" ht="12.8" hidden="false" customHeight="false" outlineLevel="0" collapsed="false">
      <c r="B7" s="7" t="s">
        <v>11</v>
      </c>
      <c r="C7" s="8" t="s">
        <v>12</v>
      </c>
      <c r="D7" s="8"/>
      <c r="E7" s="8"/>
      <c r="F7" s="8"/>
      <c r="G7" s="8"/>
      <c r="H7" s="8"/>
      <c r="I7" s="8"/>
      <c r="J7" s="8"/>
      <c r="K7" s="9" t="s">
        <v>13</v>
      </c>
      <c r="L7" s="9"/>
      <c r="M7" s="9"/>
      <c r="N7" s="11" t="s">
        <v>14</v>
      </c>
      <c r="O7" s="11"/>
    </row>
    <row r="8" s="6" customFormat="true" ht="13.8" hidden="false" customHeight="false" outlineLevel="0" collapsed="false">
      <c r="B8" s="7" t="s">
        <v>15</v>
      </c>
      <c r="C8" s="8" t="s">
        <v>16</v>
      </c>
      <c r="D8" s="8"/>
      <c r="E8" s="8"/>
      <c r="F8" s="8"/>
      <c r="G8" s="8"/>
      <c r="H8" s="8"/>
      <c r="I8" s="8"/>
      <c r="J8" s="8"/>
      <c r="K8" s="9" t="s">
        <v>10</v>
      </c>
      <c r="L8" s="9"/>
      <c r="M8" s="9"/>
      <c r="N8" s="10"/>
      <c r="O8" s="10"/>
    </row>
    <row r="9" s="2" customFormat="true" ht="12.8" hidden="false" customHeight="false" outlineLevel="0" collapsed="false">
      <c r="N9" s="13"/>
    </row>
    <row r="11" s="121" customFormat="true" ht="13.8" hidden="false" customHeight="false" outlineLevel="0" collapsed="false">
      <c r="A11" s="0"/>
      <c r="C11" s="122" t="s">
        <v>66</v>
      </c>
      <c r="D11" s="122"/>
      <c r="E11" s="122"/>
      <c r="F11" s="122"/>
      <c r="G11" s="122"/>
      <c r="H11" s="122"/>
      <c r="I11" s="123"/>
      <c r="J11" s="124" t="s">
        <v>67</v>
      </c>
      <c r="K11" s="124"/>
      <c r="L11" s="124"/>
      <c r="M11" s="124"/>
    </row>
    <row r="12" s="121" customFormat="true" ht="13.8" hidden="false" customHeight="true" outlineLevel="0" collapsed="false">
      <c r="A12" s="0"/>
      <c r="B12" s="125" t="s">
        <v>68</v>
      </c>
      <c r="C12" s="126" t="s">
        <v>35</v>
      </c>
      <c r="D12" s="127" t="s">
        <v>31</v>
      </c>
      <c r="E12" s="127" t="s">
        <v>33</v>
      </c>
      <c r="F12" s="127"/>
      <c r="G12" s="127" t="s">
        <v>41</v>
      </c>
      <c r="H12" s="128" t="s">
        <v>69</v>
      </c>
      <c r="I12" s="129"/>
      <c r="J12" s="130"/>
      <c r="K12" s="130" t="s">
        <v>70</v>
      </c>
      <c r="L12" s="130"/>
      <c r="M12" s="131" t="s">
        <v>71</v>
      </c>
    </row>
    <row r="13" s="121" customFormat="true" ht="38.2" hidden="false" customHeight="false" outlineLevel="0" collapsed="false">
      <c r="A13" s="0"/>
      <c r="B13" s="125"/>
      <c r="C13" s="132" t="s">
        <v>72</v>
      </c>
      <c r="D13" s="133" t="s">
        <v>73</v>
      </c>
      <c r="E13" s="133" t="s">
        <v>74</v>
      </c>
      <c r="F13" s="133" t="s">
        <v>75</v>
      </c>
      <c r="G13" s="133" t="s">
        <v>76</v>
      </c>
      <c r="H13" s="128"/>
      <c r="I13" s="129"/>
      <c r="J13" s="130" t="s">
        <v>77</v>
      </c>
      <c r="K13" s="131" t="s">
        <v>78</v>
      </c>
      <c r="L13" s="131" t="s">
        <v>79</v>
      </c>
      <c r="M13" s="131"/>
    </row>
    <row r="14" s="121" customFormat="true" ht="13.8" hidden="false" customHeight="false" outlineLevel="0" collapsed="false">
      <c r="B14" s="134" t="s">
        <v>80</v>
      </c>
      <c r="C14" s="135" t="n">
        <v>3431</v>
      </c>
      <c r="D14" s="136" t="n">
        <f aca="false">Cedula_Resumen!J16</f>
        <v>1167</v>
      </c>
      <c r="E14" s="136" t="n">
        <f aca="false">Cedula_Resumen!J17</f>
        <v>5183</v>
      </c>
      <c r="F14" s="136" t="n">
        <v>0</v>
      </c>
      <c r="G14" s="136" t="n">
        <f aca="false">Cedula_Resumen!J21</f>
        <v>636</v>
      </c>
      <c r="H14" s="137" t="n">
        <f aca="false">SUM(C14:G14)</f>
        <v>10417</v>
      </c>
      <c r="I14" s="138"/>
      <c r="J14" s="136" t="n">
        <f aca="false">Cedula_Resumen!J280</f>
        <v>0</v>
      </c>
      <c r="K14" s="136" t="n">
        <f aca="false">Cedula_Resumen!J19+Cedula_Resumen!J22</f>
        <v>2884</v>
      </c>
      <c r="L14" s="139" t="n">
        <f aca="false">Cedula_Resumen!J20+Cedula_Resumen!J23+Cedula_Resumen!J24+Cedula_Resumen!J25</f>
        <v>2096</v>
      </c>
      <c r="M14" s="136" t="n">
        <f aca="false">+H14+J14+K14</f>
        <v>13301</v>
      </c>
    </row>
    <row r="15" s="121" customFormat="true" ht="13.8" hidden="false" customHeight="false" outlineLevel="0" collapsed="false">
      <c r="A15" s="0"/>
      <c r="B15" s="140" t="s">
        <v>81</v>
      </c>
      <c r="C15" s="141" t="n">
        <v>4671</v>
      </c>
      <c r="D15" s="142" t="n">
        <v>7825</v>
      </c>
      <c r="E15" s="142" t="n">
        <v>3540</v>
      </c>
      <c r="F15" s="142" t="n">
        <v>0</v>
      </c>
      <c r="G15" s="142" t="n">
        <v>7712</v>
      </c>
      <c r="H15" s="143" t="n">
        <f aca="false">SUM(C15:G15)</f>
        <v>23748</v>
      </c>
      <c r="I15" s="138"/>
      <c r="J15" s="142" t="n">
        <v>66899</v>
      </c>
      <c r="K15" s="142" t="n">
        <v>11414</v>
      </c>
      <c r="L15" s="144"/>
      <c r="M15" s="145" t="n">
        <f aca="false">+H15+J15+K15</f>
        <v>102061</v>
      </c>
    </row>
    <row r="16" s="121" customFormat="true" ht="13.8" hidden="false" customHeight="false" outlineLevel="0" collapsed="false">
      <c r="A16" s="0"/>
      <c r="B16" s="140" t="s">
        <v>82</v>
      </c>
      <c r="C16" s="146" t="n">
        <v>-7697</v>
      </c>
      <c r="D16" s="147" t="n">
        <v>-1697</v>
      </c>
      <c r="E16" s="147" t="n">
        <v>-6723</v>
      </c>
      <c r="F16" s="147" t="n">
        <v>0</v>
      </c>
      <c r="G16" s="147" t="n">
        <v>-7979</v>
      </c>
      <c r="H16" s="143" t="n">
        <f aca="false">SUM(C16:G16)</f>
        <v>-24096</v>
      </c>
      <c r="I16" s="138"/>
      <c r="J16" s="147" t="n">
        <v>0</v>
      </c>
      <c r="K16" s="147" t="n">
        <v>-12294</v>
      </c>
      <c r="L16" s="148"/>
      <c r="M16" s="142" t="n">
        <f aca="false">+H16+J16+K16</f>
        <v>-36390</v>
      </c>
    </row>
    <row r="17" s="121" customFormat="true" ht="13.8" hidden="false" customHeight="false" outlineLevel="0" collapsed="false">
      <c r="A17" s="0"/>
      <c r="B17" s="140" t="s">
        <v>83</v>
      </c>
      <c r="C17" s="146" t="n">
        <v>0</v>
      </c>
      <c r="D17" s="147" t="n">
        <v>0</v>
      </c>
      <c r="E17" s="147" t="n">
        <v>0</v>
      </c>
      <c r="F17" s="147" t="n">
        <v>0</v>
      </c>
      <c r="G17" s="149" t="n">
        <v>0</v>
      </c>
      <c r="H17" s="150" t="n">
        <f aca="false">SUM(C17:G17)</f>
        <v>0</v>
      </c>
      <c r="I17" s="138"/>
      <c r="J17" s="147"/>
      <c r="K17" s="147"/>
      <c r="L17" s="148"/>
      <c r="M17" s="151" t="n">
        <f aca="false">+H17+J17+K17</f>
        <v>0</v>
      </c>
    </row>
    <row r="18" s="121" customFormat="true" ht="13.8" hidden="false" customHeight="false" outlineLevel="0" collapsed="false">
      <c r="A18" s="0"/>
      <c r="B18" s="152" t="s">
        <v>84</v>
      </c>
      <c r="C18" s="153" t="n">
        <f aca="false">SUM(C14:C17)</f>
        <v>405</v>
      </c>
      <c r="D18" s="154" t="n">
        <f aca="false">SUM(D14:D17)</f>
        <v>7295</v>
      </c>
      <c r="E18" s="154" t="n">
        <f aca="false">SUM(E14:E17)</f>
        <v>2000</v>
      </c>
      <c r="F18" s="154" t="n">
        <f aca="false">SUM(F14:F17)</f>
        <v>0</v>
      </c>
      <c r="G18" s="154" t="n">
        <f aca="false">SUM(G14:G17)</f>
        <v>369</v>
      </c>
      <c r="H18" s="155" t="n">
        <f aca="false">SUM(H14:H17)</f>
        <v>10069</v>
      </c>
      <c r="I18" s="138"/>
      <c r="J18" s="156" t="n">
        <f aca="false">SUM(J14:J17)</f>
        <v>66899</v>
      </c>
      <c r="K18" s="156" t="n">
        <f aca="false">SUM(K14:K17)</f>
        <v>2004</v>
      </c>
      <c r="L18" s="156" t="n">
        <f aca="false">SUM(L14:L17)</f>
        <v>2096</v>
      </c>
      <c r="M18" s="156" t="n">
        <f aca="false">SUM(M14:M17)</f>
        <v>78972</v>
      </c>
    </row>
    <row r="19" s="121" customFormat="true" ht="13.8" hidden="false" customHeight="false" outlineLevel="0" collapsed="false">
      <c r="A19" s="0"/>
      <c r="B19" s="157"/>
      <c r="C19" s="158"/>
      <c r="D19" s="158"/>
      <c r="E19" s="158"/>
      <c r="F19" s="158"/>
      <c r="H19" s="138"/>
      <c r="I19" s="158"/>
      <c r="J19" s="159"/>
      <c r="K19" s="159"/>
      <c r="L19" s="159"/>
      <c r="M19" s="160"/>
    </row>
    <row r="20" s="121" customFormat="true" ht="13.8" hidden="false" customHeight="false" outlineLevel="0" collapsed="false">
      <c r="A20" s="0"/>
      <c r="B20" s="121" t="s">
        <v>85</v>
      </c>
    </row>
    <row r="21" s="121" customFormat="true" ht="13.8" hidden="false" customHeight="false" outlineLevel="0" collapsed="false">
      <c r="A21" s="0"/>
      <c r="B21" s="161" t="s">
        <v>86</v>
      </c>
      <c r="C21" s="162"/>
      <c r="D21" s="162"/>
      <c r="E21" s="162"/>
      <c r="F21" s="162"/>
      <c r="G21" s="162"/>
      <c r="H21" s="163"/>
      <c r="I21" s="164"/>
      <c r="J21" s="162"/>
      <c r="K21" s="162"/>
      <c r="L21" s="162" t="s">
        <v>87</v>
      </c>
    </row>
    <row r="22" s="121" customFormat="true" ht="13.8" hidden="false" customHeight="false" outlineLevel="0" collapsed="false">
      <c r="A22" s="0"/>
      <c r="B22" s="165" t="s">
        <v>88</v>
      </c>
      <c r="C22" s="144" t="n">
        <v>2901.04</v>
      </c>
      <c r="D22" s="144" t="n">
        <v>5268.61</v>
      </c>
      <c r="E22" s="144" t="n">
        <v>2073.14</v>
      </c>
      <c r="F22" s="144"/>
      <c r="G22" s="144" t="n">
        <v>5155.91</v>
      </c>
      <c r="H22" s="166"/>
      <c r="I22" s="167"/>
      <c r="J22" s="144" t="n">
        <v>46728.65</v>
      </c>
      <c r="K22" s="144" t="n">
        <v>7686.25</v>
      </c>
      <c r="L22" s="144" t="n">
        <f aca="false">SUM(C22:K22)</f>
        <v>69813.6</v>
      </c>
    </row>
    <row r="23" s="121" customFormat="true" ht="13.8" hidden="false" customHeight="false" outlineLevel="0" collapsed="false">
      <c r="A23" s="0"/>
      <c r="B23" s="165" t="s">
        <v>89</v>
      </c>
      <c r="C23" s="144" t="n">
        <v>1769.56</v>
      </c>
      <c r="D23" s="144" t="n">
        <v>2556.68</v>
      </c>
      <c r="E23" s="144" t="n">
        <v>1466.54</v>
      </c>
      <c r="F23" s="144"/>
      <c r="G23" s="144" t="n">
        <v>2556.41</v>
      </c>
      <c r="H23" s="166"/>
      <c r="I23" s="167"/>
      <c r="J23" s="144" t="n">
        <v>20170.56</v>
      </c>
      <c r="K23" s="144" t="n">
        <v>3727.53</v>
      </c>
      <c r="L23" s="144" t="n">
        <f aca="false">SUM(C23:K23)</f>
        <v>32247.28</v>
      </c>
    </row>
    <row r="24" s="121" customFormat="true" ht="13.8" hidden="false" customHeight="false" outlineLevel="0" collapsed="false">
      <c r="A24" s="0"/>
      <c r="B24" s="165" t="s">
        <v>90</v>
      </c>
      <c r="C24" s="144"/>
      <c r="D24" s="144"/>
      <c r="E24" s="144"/>
      <c r="F24" s="144" t="n">
        <v>0</v>
      </c>
      <c r="G24" s="144"/>
      <c r="H24" s="166"/>
      <c r="I24" s="167"/>
      <c r="J24" s="144"/>
      <c r="K24" s="144"/>
      <c r="L24" s="144" t="n">
        <f aca="false">SUM(C24:K24)</f>
        <v>0</v>
      </c>
    </row>
    <row r="25" s="121" customFormat="true" ht="13.8" hidden="false" customHeight="false" outlineLevel="0" collapsed="false">
      <c r="A25" s="0"/>
      <c r="B25" s="162" t="s">
        <v>87</v>
      </c>
      <c r="C25" s="168" t="n">
        <f aca="false">SUM(C22:C24)</f>
        <v>4670.6</v>
      </c>
      <c r="D25" s="168" t="n">
        <f aca="false">SUM(D22:D24)</f>
        <v>7825.29</v>
      </c>
      <c r="E25" s="168" t="n">
        <f aca="false">SUM(E22:E24)</f>
        <v>3539.68</v>
      </c>
      <c r="F25" s="168" t="n">
        <f aca="false">SUM(F22:F24)</f>
        <v>0</v>
      </c>
      <c r="G25" s="168" t="n">
        <f aca="false">SUM(G22:G24)</f>
        <v>7712.32</v>
      </c>
      <c r="H25" s="169"/>
      <c r="I25" s="170" t="n">
        <f aca="false">SUM(I22:I24)</f>
        <v>0</v>
      </c>
      <c r="J25" s="168" t="n">
        <f aca="false">SUM(J22:J24)</f>
        <v>66899.21</v>
      </c>
      <c r="K25" s="168" t="n">
        <f aca="false">SUM(K22:K24)</f>
        <v>11413.78</v>
      </c>
      <c r="L25" s="171" t="n">
        <f aca="false">SUM(L22:L24)</f>
        <v>102060.88</v>
      </c>
    </row>
    <row r="26" s="121" customFormat="true" ht="13.8" hidden="false" customHeight="false" outlineLevel="0" collapsed="false">
      <c r="A26" s="0"/>
      <c r="B26" s="172" t="s">
        <v>59</v>
      </c>
      <c r="C26" s="173" t="n">
        <f aca="false">C15-C25</f>
        <v>0.399999999999636</v>
      </c>
      <c r="D26" s="173" t="n">
        <f aca="false">D15-D25</f>
        <v>-0.289999999999054</v>
      </c>
      <c r="E26" s="173" t="n">
        <f aca="false">E15-E25</f>
        <v>0.320000000000164</v>
      </c>
      <c r="F26" s="173" t="n">
        <f aca="false">F15-F25</f>
        <v>0</v>
      </c>
      <c r="G26" s="173" t="n">
        <f aca="false">G15-G25</f>
        <v>-0.319999999999709</v>
      </c>
      <c r="H26" s="173"/>
      <c r="I26" s="173" t="n">
        <f aca="false">+I25-I15</f>
        <v>0</v>
      </c>
      <c r="J26" s="173" t="n">
        <f aca="false">J15-J25</f>
        <v>-0.210000000006403</v>
      </c>
      <c r="K26" s="173" t="n">
        <f aca="false">K15-K25</f>
        <v>0.219999999999345</v>
      </c>
      <c r="L26" s="173" t="n">
        <f aca="false">M15-L25</f>
        <v>0.120000000009895</v>
      </c>
    </row>
    <row r="27" s="121" customFormat="true" ht="13.8" hidden="false" customHeight="false" outlineLevel="0" collapsed="false">
      <c r="A27" s="0"/>
      <c r="C27" s="174"/>
      <c r="D27" s="174"/>
      <c r="E27" s="174"/>
      <c r="F27" s="174"/>
      <c r="G27" s="174"/>
      <c r="H27" s="174"/>
      <c r="I27" s="174"/>
      <c r="J27" s="174"/>
      <c r="K27" s="174"/>
      <c r="L27" s="174"/>
    </row>
    <row r="28" s="121" customFormat="true" ht="13.8" hidden="false" customHeight="false" outlineLevel="0" collapsed="false">
      <c r="A28" s="0"/>
      <c r="B28" s="121" t="s">
        <v>91</v>
      </c>
    </row>
    <row r="29" customFormat="false" ht="12.8" hidden="false" customHeight="false" outlineLevel="0" collapsed="false">
      <c r="B29" s="0" t="s">
        <v>92</v>
      </c>
    </row>
    <row r="30" customFormat="false" ht="12.8" hidden="false" customHeight="false" outlineLevel="0" collapsed="false">
      <c r="B30" s="0" t="s">
        <v>93</v>
      </c>
    </row>
    <row r="31" customFormat="false" ht="12.8" hidden="false" customHeight="false" outlineLevel="0" collapsed="false">
      <c r="B31" s="0" t="s">
        <v>94</v>
      </c>
    </row>
  </sheetData>
  <mergeCells count="21">
    <mergeCell ref="B2:O2"/>
    <mergeCell ref="C4:J4"/>
    <mergeCell ref="K4:M4"/>
    <mergeCell ref="N4:O4"/>
    <mergeCell ref="C5:J5"/>
    <mergeCell ref="K5:M5"/>
    <mergeCell ref="N5:O5"/>
    <mergeCell ref="C6:J6"/>
    <mergeCell ref="K6:M6"/>
    <mergeCell ref="N6:O6"/>
    <mergeCell ref="C7:J7"/>
    <mergeCell ref="K7:M7"/>
    <mergeCell ref="N7:O7"/>
    <mergeCell ref="C8:J8"/>
    <mergeCell ref="K8:M8"/>
    <mergeCell ref="N8:O8"/>
    <mergeCell ref="C11:H11"/>
    <mergeCell ref="J11:M11"/>
    <mergeCell ref="B12:B13"/>
    <mergeCell ref="H12:H13"/>
    <mergeCell ref="M12:M1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MJ47"/>
  <sheetViews>
    <sheetView showFormulas="false" showGridLines="true" showRowColHeaders="true" showZeros="true" rightToLeft="false" tabSelected="false" showOutlineSymbols="true" defaultGridColor="true" view="normal" topLeftCell="A22" colorId="64" zoomScale="80" zoomScaleNormal="80" zoomScalePageLayoutView="100" workbookViewId="0">
      <selection pane="topLeft" activeCell="C47" activeCellId="0" sqref="C47"/>
    </sheetView>
  </sheetViews>
  <sheetFormatPr defaultColWidth="10.4765625" defaultRowHeight="13.8" zeroHeight="false" outlineLevelRow="0" outlineLevelCol="0"/>
  <cols>
    <col collapsed="false" customWidth="true" hidden="false" outlineLevel="0" max="5" min="5" style="0" width="14.88"/>
    <col collapsed="false" customWidth="false" hidden="true" outlineLevel="0" max="11" min="11" style="0" width="10.5"/>
    <col collapsed="false" customWidth="true" hidden="true" outlineLevel="0" max="12" min="12" style="0" width="11.07"/>
    <col collapsed="false" customWidth="true" hidden="false" outlineLevel="0" max="15" min="13" style="0" width="11.07"/>
    <col collapsed="false" customWidth="true" hidden="false" outlineLevel="0" max="16" min="16" style="0" width="15.04"/>
  </cols>
  <sheetData>
    <row r="1" customFormat="false" ht="13.8" hidden="false" customHeight="false" outlineLevel="0" collapsed="false">
      <c r="O1" s="1"/>
    </row>
    <row r="2" s="2" customFormat="true" ht="18" hidden="false" customHeight="true" outlineLevel="0" collapsed="false">
      <c r="B2" s="3" t="s">
        <v>0</v>
      </c>
      <c r="C2" s="3"/>
      <c r="D2" s="3"/>
      <c r="E2" s="3"/>
      <c r="F2" s="3"/>
      <c r="G2" s="3"/>
      <c r="H2" s="3"/>
      <c r="I2" s="3"/>
      <c r="J2" s="3"/>
      <c r="K2" s="3"/>
      <c r="L2" s="3"/>
      <c r="M2" s="3"/>
      <c r="N2" s="3"/>
      <c r="O2" s="3"/>
      <c r="P2" s="3"/>
      <c r="AMG2" s="0"/>
      <c r="AMH2" s="0"/>
      <c r="AMI2" s="0"/>
      <c r="AMJ2" s="0"/>
    </row>
    <row r="3" s="2" customFormat="true" ht="13.8" hidden="false" customHeight="false" outlineLevel="0" collapsed="false">
      <c r="B3" s="4"/>
      <c r="C3" s="4"/>
      <c r="D3" s="4"/>
      <c r="E3" s="4"/>
      <c r="F3" s="4"/>
      <c r="G3" s="4"/>
      <c r="H3" s="4"/>
      <c r="I3" s="4"/>
      <c r="J3" s="4"/>
      <c r="K3" s="4"/>
      <c r="L3" s="4"/>
      <c r="M3" s="4"/>
      <c r="N3" s="4"/>
      <c r="O3" s="5"/>
      <c r="AMG3" s="0"/>
      <c r="AMH3" s="0"/>
      <c r="AMI3" s="0"/>
      <c r="AMJ3" s="0"/>
    </row>
    <row r="4" s="6" customFormat="true" ht="13.8" hidden="false" customHeight="false" outlineLevel="0" collapsed="false">
      <c r="B4" s="7" t="s">
        <v>1</v>
      </c>
      <c r="C4" s="8" t="s">
        <v>2</v>
      </c>
      <c r="D4" s="8"/>
      <c r="E4" s="8"/>
      <c r="F4" s="8"/>
      <c r="G4" s="8"/>
      <c r="H4" s="8"/>
      <c r="I4" s="8"/>
      <c r="J4" s="8"/>
      <c r="K4" s="9" t="s">
        <v>3</v>
      </c>
      <c r="L4" s="9"/>
      <c r="M4" s="9"/>
      <c r="N4" s="9"/>
      <c r="O4" s="10"/>
      <c r="P4" s="10"/>
      <c r="AMG4" s="0"/>
      <c r="AMH4" s="0"/>
      <c r="AMI4" s="0"/>
      <c r="AMJ4" s="0"/>
    </row>
    <row r="5" s="6" customFormat="true" ht="13.8" hidden="false" customHeight="false" outlineLevel="0" collapsed="false">
      <c r="B5" s="7" t="s">
        <v>4</v>
      </c>
      <c r="C5" s="8" t="s">
        <v>5</v>
      </c>
      <c r="D5" s="8"/>
      <c r="E5" s="8"/>
      <c r="F5" s="8"/>
      <c r="G5" s="8"/>
      <c r="H5" s="8"/>
      <c r="I5" s="8"/>
      <c r="J5" s="8"/>
      <c r="K5" s="9" t="s">
        <v>6</v>
      </c>
      <c r="L5" s="9"/>
      <c r="M5" s="9"/>
      <c r="N5" s="9"/>
      <c r="O5" s="11" t="s">
        <v>7</v>
      </c>
      <c r="P5" s="11"/>
      <c r="AMG5" s="0"/>
      <c r="AMH5" s="0"/>
      <c r="AMI5" s="0"/>
      <c r="AMJ5" s="0"/>
    </row>
    <row r="6" s="6" customFormat="true" ht="13.8" hidden="false" customHeight="false" outlineLevel="0" collapsed="false">
      <c r="B6" s="7" t="s">
        <v>8</v>
      </c>
      <c r="C6" s="8" t="s">
        <v>9</v>
      </c>
      <c r="D6" s="8"/>
      <c r="E6" s="8"/>
      <c r="F6" s="8"/>
      <c r="G6" s="8"/>
      <c r="H6" s="8"/>
      <c r="I6" s="8"/>
      <c r="J6" s="8"/>
      <c r="K6" s="9" t="s">
        <v>10</v>
      </c>
      <c r="L6" s="9"/>
      <c r="M6" s="9"/>
      <c r="N6" s="9"/>
      <c r="O6" s="12" t="n">
        <v>44134</v>
      </c>
      <c r="P6" s="12"/>
      <c r="AMG6" s="0"/>
      <c r="AMH6" s="0"/>
      <c r="AMI6" s="0"/>
      <c r="AMJ6" s="0"/>
    </row>
    <row r="7" s="6" customFormat="true" ht="13.8" hidden="false" customHeight="false" outlineLevel="0" collapsed="false">
      <c r="B7" s="7" t="s">
        <v>11</v>
      </c>
      <c r="C7" s="8" t="s">
        <v>12</v>
      </c>
      <c r="D7" s="8"/>
      <c r="E7" s="8"/>
      <c r="F7" s="8"/>
      <c r="G7" s="8"/>
      <c r="H7" s="8"/>
      <c r="I7" s="8"/>
      <c r="J7" s="8"/>
      <c r="K7" s="9" t="s">
        <v>13</v>
      </c>
      <c r="L7" s="9"/>
      <c r="M7" s="9"/>
      <c r="N7" s="9"/>
      <c r="O7" s="11" t="s">
        <v>14</v>
      </c>
      <c r="P7" s="11"/>
      <c r="AMG7" s="0"/>
      <c r="AMH7" s="0"/>
      <c r="AMI7" s="0"/>
      <c r="AMJ7" s="0"/>
    </row>
    <row r="8" s="6" customFormat="true" ht="13.8" hidden="false" customHeight="false" outlineLevel="0" collapsed="false">
      <c r="B8" s="7" t="s">
        <v>15</v>
      </c>
      <c r="C8" s="8" t="s">
        <v>16</v>
      </c>
      <c r="D8" s="8"/>
      <c r="E8" s="8"/>
      <c r="F8" s="8"/>
      <c r="G8" s="8"/>
      <c r="H8" s="8"/>
      <c r="I8" s="8"/>
      <c r="J8" s="8"/>
      <c r="K8" s="9" t="s">
        <v>10</v>
      </c>
      <c r="L8" s="9"/>
      <c r="M8" s="9"/>
      <c r="N8" s="9"/>
      <c r="O8" s="10"/>
      <c r="P8" s="10"/>
      <c r="AMG8" s="0"/>
      <c r="AMH8" s="0"/>
      <c r="AMI8" s="0"/>
      <c r="AMJ8" s="0"/>
    </row>
    <row r="9" s="2" customFormat="true" ht="13.8" hidden="false" customHeight="false" outlineLevel="0" collapsed="false">
      <c r="O9" s="13"/>
      <c r="AMG9" s="0"/>
      <c r="AMH9" s="0"/>
      <c r="AMI9" s="0"/>
      <c r="AMJ9" s="0"/>
    </row>
    <row r="12" customFormat="false" ht="41.75" hidden="false" customHeight="false" outlineLevel="0" collapsed="false">
      <c r="B12" s="175" t="s">
        <v>95</v>
      </c>
      <c r="C12" s="175"/>
      <c r="D12" s="175"/>
      <c r="E12" s="175"/>
      <c r="F12" s="176" t="s">
        <v>96</v>
      </c>
      <c r="G12" s="176" t="s">
        <v>97</v>
      </c>
      <c r="H12" s="176" t="s">
        <v>98</v>
      </c>
    </row>
    <row r="13" customFormat="false" ht="13.8" hidden="false" customHeight="false" outlineLevel="0" collapsed="false">
      <c r="B13" s="177"/>
      <c r="C13" s="114"/>
      <c r="D13" s="114"/>
      <c r="E13" s="178"/>
      <c r="F13" s="179"/>
      <c r="G13" s="179"/>
      <c r="H13" s="179"/>
    </row>
    <row r="14" customFormat="false" ht="13.8" hidden="false" customHeight="false" outlineLevel="0" collapsed="false">
      <c r="B14" s="180" t="s">
        <v>99</v>
      </c>
      <c r="C14" s="116" t="s">
        <v>100</v>
      </c>
      <c r="D14" s="116"/>
      <c r="E14" s="181"/>
      <c r="F14" s="144" t="n">
        <v>29425.7</v>
      </c>
      <c r="G14" s="144" t="n">
        <v>4517.57</v>
      </c>
      <c r="H14" s="144" t="n">
        <v>2986.34</v>
      </c>
    </row>
    <row r="15" customFormat="false" ht="13.8" hidden="false" customHeight="false" outlineLevel="0" collapsed="false">
      <c r="B15" s="180" t="s">
        <v>101</v>
      </c>
      <c r="C15" s="116" t="s">
        <v>102</v>
      </c>
      <c r="D15" s="116"/>
      <c r="E15" s="181"/>
      <c r="F15" s="144" t="n">
        <v>15165</v>
      </c>
      <c r="G15" s="144" t="n">
        <v>2337.4</v>
      </c>
      <c r="H15" s="144" t="n">
        <v>1599.7</v>
      </c>
    </row>
    <row r="16" customFormat="false" ht="13.8" hidden="false" customHeight="false" outlineLevel="0" collapsed="false">
      <c r="B16" s="180" t="s">
        <v>103</v>
      </c>
      <c r="C16" s="116" t="s">
        <v>104</v>
      </c>
      <c r="D16" s="116"/>
      <c r="E16" s="181"/>
      <c r="F16" s="144" t="n">
        <v>2137.95</v>
      </c>
      <c r="G16" s="144" t="n">
        <v>831.28</v>
      </c>
      <c r="H16" s="144" t="n">
        <v>569.87</v>
      </c>
    </row>
    <row r="17" customFormat="false" ht="13.8" hidden="false" customHeight="false" outlineLevel="0" collapsed="false">
      <c r="B17" s="180" t="s">
        <v>105</v>
      </c>
      <c r="C17" s="116" t="s">
        <v>106</v>
      </c>
      <c r="D17" s="116"/>
      <c r="E17" s="181"/>
      <c r="F17" s="144" t="n">
        <v>20171</v>
      </c>
      <c r="G17" s="144" t="n">
        <v>3728</v>
      </c>
      <c r="H17" s="144" t="n">
        <v>2556</v>
      </c>
    </row>
    <row r="18" customFormat="false" ht="13.8" hidden="false" customHeight="false" outlineLevel="0" collapsed="false">
      <c r="B18" s="180"/>
      <c r="C18" s="116"/>
      <c r="D18" s="116"/>
      <c r="E18" s="181"/>
      <c r="F18" s="144"/>
      <c r="G18" s="144"/>
      <c r="H18" s="144"/>
    </row>
    <row r="19" customFormat="false" ht="13.8" hidden="false" customHeight="false" outlineLevel="0" collapsed="false">
      <c r="B19" s="180" t="s">
        <v>107</v>
      </c>
      <c r="C19" s="116"/>
      <c r="D19" s="116"/>
      <c r="E19" s="181"/>
      <c r="F19" s="182" t="n">
        <f aca="false">SUM(F14:F17)</f>
        <v>66899.65</v>
      </c>
      <c r="G19" s="182" t="n">
        <f aca="false">SUM(G14:G17)</f>
        <v>11414.25</v>
      </c>
      <c r="H19" s="182" t="n">
        <f aca="false">SUM(H14:H17)</f>
        <v>7711.91</v>
      </c>
    </row>
    <row r="20" customFormat="false" ht="13.8" hidden="false" customHeight="false" outlineLevel="0" collapsed="false">
      <c r="B20" s="180"/>
      <c r="C20" s="116"/>
      <c r="D20" s="116"/>
      <c r="E20" s="181"/>
      <c r="F20" s="144"/>
      <c r="G20" s="144"/>
      <c r="H20" s="144"/>
    </row>
    <row r="21" customFormat="false" ht="13.8" hidden="false" customHeight="false" outlineLevel="0" collapsed="false">
      <c r="B21" s="183" t="s">
        <v>108</v>
      </c>
      <c r="C21" s="184"/>
      <c r="D21" s="184"/>
      <c r="E21" s="185"/>
      <c r="F21" s="186" t="n">
        <f aca="false">+J41</f>
        <v>93902.52</v>
      </c>
      <c r="G21" s="186" t="n">
        <f aca="false">M41</f>
        <v>11409.2</v>
      </c>
      <c r="H21" s="186" t="n">
        <f aca="false">+N41</f>
        <v>3816.56</v>
      </c>
    </row>
    <row r="22" customFormat="false" ht="13.8" hidden="false" customHeight="false" outlineLevel="0" collapsed="false">
      <c r="B22" s="187" t="s">
        <v>59</v>
      </c>
      <c r="C22" s="188"/>
      <c r="D22" s="188"/>
      <c r="E22" s="189"/>
      <c r="F22" s="190" t="n">
        <f aca="false">+F19-F21</f>
        <v>-27002.87</v>
      </c>
      <c r="G22" s="191" t="n">
        <f aca="false">+G19-G21</f>
        <v>5.04999999999927</v>
      </c>
      <c r="H22" s="190" t="n">
        <f aca="false">+H19-H21</f>
        <v>3895.35</v>
      </c>
    </row>
    <row r="23" customFormat="false" ht="22.05" hidden="false" customHeight="false" outlineLevel="0" collapsed="false">
      <c r="F23" s="192" t="s">
        <v>109</v>
      </c>
      <c r="G23" s="193"/>
      <c r="H23" s="192" t="s">
        <v>110</v>
      </c>
    </row>
    <row r="24" customFormat="false" ht="13.8" hidden="false" customHeight="false" outlineLevel="0" collapsed="false">
      <c r="F24" s="194"/>
      <c r="G24" s="194"/>
      <c r="H24" s="194"/>
    </row>
    <row r="25" customFormat="false" ht="13.8" hidden="false" customHeight="false" outlineLevel="0" collapsed="false">
      <c r="B25" s="0" t="s">
        <v>111</v>
      </c>
      <c r="F25" s="195"/>
      <c r="G25" s="195"/>
      <c r="H25" s="195"/>
    </row>
    <row r="26" customFormat="false" ht="13.8" hidden="false" customHeight="false" outlineLevel="0" collapsed="false">
      <c r="F26" s="195"/>
      <c r="G26" s="195"/>
      <c r="H26" s="195"/>
    </row>
    <row r="27" customFormat="false" ht="13.8" hidden="false" customHeight="false" outlineLevel="0" collapsed="false">
      <c r="B27" s="196" t="s">
        <v>112</v>
      </c>
      <c r="C27" s="196"/>
      <c r="D27" s="196"/>
      <c r="E27" s="196"/>
      <c r="I27" s="197" t="s">
        <v>113</v>
      </c>
      <c r="J27" s="197"/>
      <c r="K27" s="197"/>
      <c r="L27" s="197"/>
      <c r="M27" s="197"/>
      <c r="N27" s="197"/>
    </row>
    <row r="28" customFormat="false" ht="39.55" hidden="false" customHeight="false" outlineLevel="0" collapsed="false">
      <c r="B28" s="198"/>
      <c r="C28" s="199" t="s">
        <v>114</v>
      </c>
      <c r="D28" s="200" t="s">
        <v>115</v>
      </c>
      <c r="E28" s="199" t="s">
        <v>116</v>
      </c>
      <c r="I28" s="198"/>
      <c r="J28" s="199" t="s">
        <v>114</v>
      </c>
      <c r="K28" s="199" t="s">
        <v>117</v>
      </c>
      <c r="L28" s="200" t="s">
        <v>118</v>
      </c>
      <c r="M28" s="200" t="s">
        <v>115</v>
      </c>
      <c r="N28" s="199" t="s">
        <v>116</v>
      </c>
    </row>
    <row r="29" customFormat="false" ht="13.8" hidden="false" customHeight="false" outlineLevel="0" collapsed="false">
      <c r="B29" s="177" t="s">
        <v>119</v>
      </c>
      <c r="C29" s="201" t="n">
        <f aca="false">'Detalle Contabilidad'!C43</f>
        <v>14038.24</v>
      </c>
      <c r="D29" s="201" t="n">
        <f aca="false">'Detalle Contabilidad'!C44</f>
        <v>1705.68</v>
      </c>
      <c r="E29" s="201" t="n">
        <f aca="false">'Detalle Contabilidad'!C48</f>
        <v>1113.78</v>
      </c>
      <c r="I29" s="177" t="s">
        <v>119</v>
      </c>
      <c r="J29" s="201" t="n">
        <v>14038.24</v>
      </c>
      <c r="K29" s="201" t="n">
        <v>1565.29</v>
      </c>
      <c r="L29" s="201" t="n">
        <v>140.37</v>
      </c>
      <c r="M29" s="201" t="n">
        <f aca="false">SUM(K29:L29)</f>
        <v>1705.66</v>
      </c>
      <c r="N29" s="201" t="n">
        <v>637.76</v>
      </c>
    </row>
    <row r="30" customFormat="false" ht="13.8" hidden="false" customHeight="false" outlineLevel="0" collapsed="false">
      <c r="B30" s="180" t="s">
        <v>120</v>
      </c>
      <c r="C30" s="202" t="n">
        <f aca="false">'Detalle Contabilidad'!D43</f>
        <v>14038.24</v>
      </c>
      <c r="D30" s="202" t="n">
        <f aca="false">'Detalle Contabilidad'!D44</f>
        <v>1705.66</v>
      </c>
      <c r="E30" s="202" t="n">
        <f aca="false">'Detalle Contabilidad'!D48</f>
        <v>1113.78</v>
      </c>
      <c r="I30" s="180" t="s">
        <v>120</v>
      </c>
      <c r="J30" s="202" t="n">
        <v>14038.24</v>
      </c>
      <c r="K30" s="202" t="n">
        <v>1565.29</v>
      </c>
      <c r="L30" s="202" t="n">
        <v>140.37</v>
      </c>
      <c r="M30" s="202" t="n">
        <f aca="false">SUM(K30:L30)</f>
        <v>1705.66</v>
      </c>
      <c r="N30" s="202" t="n">
        <v>637.76</v>
      </c>
    </row>
    <row r="31" customFormat="false" ht="13.8" hidden="false" customHeight="false" outlineLevel="0" collapsed="false">
      <c r="B31" s="180" t="s">
        <v>121</v>
      </c>
      <c r="C31" s="202" t="n">
        <f aca="false">'Detalle Contabilidad'!E43</f>
        <v>10764.37</v>
      </c>
      <c r="D31" s="202" t="n">
        <f aca="false">'Detalle Contabilidad'!E44</f>
        <v>1642.87</v>
      </c>
      <c r="E31" s="202" t="n">
        <f aca="false">'Detalle Contabilidad'!E48</f>
        <v>1126.63</v>
      </c>
      <c r="I31" s="180" t="s">
        <v>121</v>
      </c>
      <c r="J31" s="202" t="n">
        <v>13521.44</v>
      </c>
      <c r="K31" s="202" t="n">
        <v>1507.67</v>
      </c>
      <c r="L31" s="202" t="n">
        <v>135.2</v>
      </c>
      <c r="M31" s="202" t="n">
        <f aca="false">SUM(K31:L31)</f>
        <v>1642.87</v>
      </c>
      <c r="N31" s="202" t="n">
        <f aca="false">528.14+10.76</f>
        <v>538.9</v>
      </c>
    </row>
    <row r="32" customFormat="false" ht="13.8" hidden="false" customHeight="false" outlineLevel="0" collapsed="false">
      <c r="B32" s="180" t="s">
        <v>122</v>
      </c>
      <c r="C32" s="202" t="n">
        <f aca="false">'Detalle Contabilidad'!F43</f>
        <v>3866.04</v>
      </c>
      <c r="D32" s="202" t="n">
        <f aca="false">'Detalle Contabilidad'!F44</f>
        <v>1627.17</v>
      </c>
      <c r="E32" s="202" t="n">
        <f aca="false">'Detalle Contabilidad'!F48</f>
        <v>1116.01</v>
      </c>
      <c r="I32" s="180" t="s">
        <v>122</v>
      </c>
      <c r="J32" s="202" t="n">
        <v>13392.24</v>
      </c>
      <c r="K32" s="202" t="n">
        <v>1493.26</v>
      </c>
      <c r="L32" s="202" t="n">
        <v>133.91</v>
      </c>
      <c r="M32" s="202" t="n">
        <f aca="false">SUM(K32:L32)</f>
        <v>1627.17</v>
      </c>
      <c r="N32" s="202" t="n">
        <f aca="false">368.5+159.64</f>
        <v>528.14</v>
      </c>
    </row>
    <row r="33" customFormat="false" ht="13.8" hidden="false" customHeight="false" outlineLevel="0" collapsed="false">
      <c r="B33" s="180" t="s">
        <v>123</v>
      </c>
      <c r="C33" s="202" t="n">
        <f aca="false">'Detalle Contabilidad'!G43</f>
        <v>6048.08</v>
      </c>
      <c r="D33" s="202" t="n">
        <f aca="false">'Detalle Contabilidad'!G44</f>
        <v>1181.96</v>
      </c>
      <c r="E33" s="202" t="n">
        <f aca="false">'Detalle Contabilidad'!G48</f>
        <v>810.5</v>
      </c>
      <c r="I33" s="180" t="s">
        <v>123</v>
      </c>
      <c r="J33" s="202" t="n">
        <v>9728.09</v>
      </c>
      <c r="K33" s="202" t="n">
        <v>1084.69</v>
      </c>
      <c r="L33" s="202" t="n">
        <v>97.27</v>
      </c>
      <c r="M33" s="202" t="n">
        <f aca="false">SUM(K33:L33)</f>
        <v>1181.96</v>
      </c>
      <c r="N33" s="202" t="n">
        <v>368.5</v>
      </c>
    </row>
    <row r="34" customFormat="false" ht="13.8" hidden="false" customHeight="false" outlineLevel="0" collapsed="false">
      <c r="B34" s="180" t="s">
        <v>124</v>
      </c>
      <c r="C34" s="202" t="n">
        <f aca="false">'Detalle Contabilidad'!H43</f>
        <v>6048.08</v>
      </c>
      <c r="D34" s="202" t="n">
        <f aca="false">'Detalle Contabilidad'!H44</f>
        <v>1186.52</v>
      </c>
      <c r="E34" s="202" t="n">
        <f aca="false">'Detalle Contabilidad'!H48</f>
        <v>810.56</v>
      </c>
      <c r="I34" s="180" t="s">
        <v>124</v>
      </c>
      <c r="J34" s="202" t="n">
        <v>9728.09</v>
      </c>
      <c r="K34" s="202" t="n">
        <v>1084.69</v>
      </c>
      <c r="L34" s="202" t="n">
        <v>97.27</v>
      </c>
      <c r="M34" s="202" t="n">
        <f aca="false">SUM(K34:L34)</f>
        <v>1181.96</v>
      </c>
      <c r="N34" s="202" t="n">
        <v>368.5</v>
      </c>
    </row>
    <row r="35" customFormat="false" ht="13.8" hidden="false" customHeight="false" outlineLevel="0" collapsed="false">
      <c r="B35" s="180" t="s">
        <v>125</v>
      </c>
      <c r="C35" s="202" t="n">
        <f aca="false">'Detalle Contabilidad'!I43</f>
        <v>6048.08</v>
      </c>
      <c r="D35" s="202" t="n">
        <f aca="false">'Detalle Contabilidad'!I44</f>
        <v>1181.96</v>
      </c>
      <c r="E35" s="202" t="n">
        <f aca="false">'Detalle Contabilidad'!I48</f>
        <v>810.53</v>
      </c>
      <c r="I35" s="180" t="s">
        <v>125</v>
      </c>
      <c r="J35" s="202" t="n">
        <v>9728.09</v>
      </c>
      <c r="K35" s="202" t="n">
        <v>1084.69</v>
      </c>
      <c r="L35" s="202" t="n">
        <v>97.27</v>
      </c>
      <c r="M35" s="202" t="n">
        <f aca="false">SUM(K35:L35)</f>
        <v>1181.96</v>
      </c>
      <c r="N35" s="202" t="n">
        <v>368.5</v>
      </c>
    </row>
    <row r="36" customFormat="false" ht="13.8" hidden="false" customHeight="false" outlineLevel="0" collapsed="false">
      <c r="B36" s="180" t="s">
        <v>126</v>
      </c>
      <c r="C36" s="202" t="n">
        <f aca="false">'Detalle Contabilidad'!J43</f>
        <v>6048.08</v>
      </c>
      <c r="D36" s="202" t="n">
        <f aca="false">'Detalle Contabilidad'!J44</f>
        <v>1181.96</v>
      </c>
      <c r="E36" s="202" t="n">
        <f aca="false">'Detalle Contabilidad'!J48</f>
        <v>810.53</v>
      </c>
      <c r="I36" s="180" t="s">
        <v>126</v>
      </c>
      <c r="J36" s="202" t="n">
        <v>9728.09</v>
      </c>
      <c r="K36" s="202" t="n">
        <v>1084.69</v>
      </c>
      <c r="L36" s="202" t="n">
        <v>97.27</v>
      </c>
      <c r="M36" s="202" t="n">
        <f aca="false">SUM(K36:L36)</f>
        <v>1181.96</v>
      </c>
      <c r="N36" s="202" t="n">
        <v>368.5</v>
      </c>
    </row>
    <row r="37" customFormat="false" ht="13.8" hidden="false" customHeight="false" outlineLevel="0" collapsed="false">
      <c r="B37" s="180" t="s">
        <v>127</v>
      </c>
      <c r="C37" s="202" t="n">
        <f aca="false">'Detalle Contabilidad'!C51</f>
        <v>0</v>
      </c>
      <c r="D37" s="202" t="n">
        <f aca="false">'Detalle Contabilidad'!C52</f>
        <v>0</v>
      </c>
      <c r="E37" s="202" t="n">
        <f aca="false">'Detalle Contabilidad'!C56</f>
        <v>0</v>
      </c>
      <c r="I37" s="180" t="s">
        <v>127</v>
      </c>
      <c r="J37" s="202"/>
      <c r="K37" s="202"/>
      <c r="L37" s="202"/>
      <c r="M37" s="202" t="n">
        <f aca="false">SUM(K37:L37)</f>
        <v>0</v>
      </c>
      <c r="N37" s="202"/>
    </row>
    <row r="38" customFormat="false" ht="13.8" hidden="false" customHeight="false" outlineLevel="0" collapsed="false">
      <c r="B38" s="180" t="s">
        <v>128</v>
      </c>
      <c r="C38" s="202" t="n">
        <f aca="false">'Detalle Contabilidad'!C52</f>
        <v>0</v>
      </c>
      <c r="D38" s="202" t="n">
        <f aca="false">'Detalle Contabilidad'!C53</f>
        <v>0</v>
      </c>
      <c r="E38" s="202" t="n">
        <f aca="false">'Detalle Contabilidad'!C57</f>
        <v>0</v>
      </c>
      <c r="I38" s="180" t="s">
        <v>128</v>
      </c>
      <c r="J38" s="202"/>
      <c r="K38" s="202"/>
      <c r="L38" s="202"/>
      <c r="M38" s="202" t="n">
        <f aca="false">SUM(K38:L38)</f>
        <v>0</v>
      </c>
      <c r="N38" s="202"/>
    </row>
    <row r="39" customFormat="false" ht="13.8" hidden="false" customHeight="false" outlineLevel="0" collapsed="false">
      <c r="B39" s="180" t="s">
        <v>129</v>
      </c>
      <c r="C39" s="202" t="n">
        <f aca="false">'Detalle Contabilidad'!C53</f>
        <v>0</v>
      </c>
      <c r="D39" s="202" t="n">
        <f aca="false">'Detalle Contabilidad'!C54</f>
        <v>0</v>
      </c>
      <c r="E39" s="202" t="n">
        <f aca="false">'Detalle Contabilidad'!C58</f>
        <v>0</v>
      </c>
      <c r="I39" s="180" t="s">
        <v>129</v>
      </c>
      <c r="J39" s="202"/>
      <c r="K39" s="202"/>
      <c r="L39" s="202"/>
      <c r="M39" s="202" t="n">
        <f aca="false">SUM(K39:L39)</f>
        <v>0</v>
      </c>
      <c r="N39" s="202"/>
    </row>
    <row r="40" customFormat="false" ht="13.8" hidden="false" customHeight="false" outlineLevel="0" collapsed="false">
      <c r="B40" s="180" t="s">
        <v>130</v>
      </c>
      <c r="C40" s="203" t="n">
        <f aca="false">'Detalle Contabilidad'!C54</f>
        <v>0</v>
      </c>
      <c r="D40" s="203" t="n">
        <f aca="false">'Detalle Contabilidad'!C55</f>
        <v>0</v>
      </c>
      <c r="E40" s="203" t="n">
        <f aca="false">'Detalle Contabilidad'!C59</f>
        <v>0</v>
      </c>
      <c r="I40" s="180" t="s">
        <v>130</v>
      </c>
      <c r="J40" s="203"/>
      <c r="K40" s="203"/>
      <c r="L40" s="203"/>
      <c r="M40" s="203"/>
      <c r="N40" s="203"/>
    </row>
    <row r="41" customFormat="false" ht="13.8" hidden="false" customHeight="false" outlineLevel="0" collapsed="false">
      <c r="B41" s="183" t="s">
        <v>107</v>
      </c>
      <c r="C41" s="204" t="n">
        <f aca="false">SUM(C29:C40)</f>
        <v>66899.21</v>
      </c>
      <c r="D41" s="204" t="n">
        <f aca="false">SUM(D29:D40)</f>
        <v>11413.78</v>
      </c>
      <c r="E41" s="204" t="n">
        <f aca="false">SUM(E29:E40)</f>
        <v>7712.32</v>
      </c>
      <c r="I41" s="183" t="s">
        <v>107</v>
      </c>
      <c r="J41" s="205" t="n">
        <f aca="false">SUM(J29:J40)</f>
        <v>93902.52</v>
      </c>
      <c r="K41" s="205" t="n">
        <f aca="false">SUM(K29:K40)</f>
        <v>10470.27</v>
      </c>
      <c r="L41" s="205" t="n">
        <f aca="false">SUM(L29:L40)</f>
        <v>938.93</v>
      </c>
      <c r="M41" s="205" t="n">
        <f aca="false">SUM(M29:M40)</f>
        <v>11409.2</v>
      </c>
      <c r="N41" s="205" t="n">
        <f aca="false">SUM(N29:N40)</f>
        <v>3816.56</v>
      </c>
    </row>
    <row r="42" customFormat="false" ht="13.8" hidden="false" customHeight="false" outlineLevel="0" collapsed="false">
      <c r="B42" s="0" t="s">
        <v>131</v>
      </c>
      <c r="I42" s="0" t="s">
        <v>132</v>
      </c>
    </row>
    <row r="46" customFormat="false" ht="22.05" hidden="false" customHeight="false" outlineLevel="0" collapsed="false">
      <c r="B46" s="192" t="s">
        <v>109</v>
      </c>
      <c r="C46" s="0" t="s">
        <v>133</v>
      </c>
    </row>
    <row r="47" customFormat="false" ht="22.05" hidden="false" customHeight="false" outlineLevel="0" collapsed="false">
      <c r="B47" s="192" t="s">
        <v>110</v>
      </c>
      <c r="C47" s="0" t="s">
        <v>134</v>
      </c>
    </row>
  </sheetData>
  <mergeCells count="19">
    <mergeCell ref="B2:P2"/>
    <mergeCell ref="C4:J4"/>
    <mergeCell ref="K4:N4"/>
    <mergeCell ref="O4:P4"/>
    <mergeCell ref="C5:J5"/>
    <mergeCell ref="K5:N5"/>
    <mergeCell ref="O5:P5"/>
    <mergeCell ref="C6:J6"/>
    <mergeCell ref="K6:N6"/>
    <mergeCell ref="O6:P6"/>
    <mergeCell ref="C7:J7"/>
    <mergeCell ref="K7:N7"/>
    <mergeCell ref="O7:P7"/>
    <mergeCell ref="C8:J8"/>
    <mergeCell ref="K8:N8"/>
    <mergeCell ref="O8:P8"/>
    <mergeCell ref="B12:E12"/>
    <mergeCell ref="B27:E27"/>
    <mergeCell ref="I27:N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
  <sheetViews>
    <sheetView showFormulas="false" showGridLines="true" showRowColHeaders="true" showZeros="true" rightToLeft="false" tabSelected="false" showOutlineSymbols="true" defaultGridColor="true" view="normal" topLeftCell="A26" colorId="64" zoomScale="80" zoomScaleNormal="80" zoomScalePageLayoutView="100" workbookViewId="0">
      <selection pane="topLeft" activeCell="K48" activeCellId="0" sqref="K48"/>
    </sheetView>
  </sheetViews>
  <sheetFormatPr defaultColWidth="10.4765625" defaultRowHeight="13.8" zeroHeight="false" outlineLevelRow="0" outlineLevelCol="0"/>
  <cols>
    <col collapsed="false" customWidth="true" hidden="false" outlineLevel="0" max="1" min="1" style="0" width="8.84"/>
    <col collapsed="false" customWidth="true" hidden="false" outlineLevel="0" max="2" min="2" style="0" width="32.11"/>
    <col collapsed="false" customWidth="true" hidden="false" outlineLevel="0" max="10" min="3" style="0" width="13.61"/>
    <col collapsed="false" customWidth="true" hidden="false" outlineLevel="0" max="11" min="11" style="0" width="13.27"/>
  </cols>
  <sheetData>
    <row r="1" customFormat="false" ht="14.65" hidden="false" customHeight="false" outlineLevel="0" collapsed="false">
      <c r="C1" s="206" t="s">
        <v>135</v>
      </c>
      <c r="D1" s="206" t="s">
        <v>136</v>
      </c>
      <c r="E1" s="206" t="s">
        <v>137</v>
      </c>
      <c r="F1" s="206" t="s">
        <v>138</v>
      </c>
      <c r="G1" s="206" t="s">
        <v>139</v>
      </c>
      <c r="H1" s="206" t="s">
        <v>140</v>
      </c>
      <c r="I1" s="206" t="s">
        <v>141</v>
      </c>
      <c r="J1" s="206" t="s">
        <v>142</v>
      </c>
      <c r="K1" s="206"/>
    </row>
    <row r="3" customFormat="false" ht="14.65" hidden="false" customHeight="false" outlineLevel="0" collapsed="false">
      <c r="A3" s="207" t="s">
        <v>99</v>
      </c>
      <c r="B3" s="207" t="s">
        <v>143</v>
      </c>
      <c r="C3" s="208" t="n">
        <v>9094.14</v>
      </c>
      <c r="D3" s="208" t="n">
        <v>9094.11</v>
      </c>
      <c r="E3" s="208" t="n">
        <v>7699.63</v>
      </c>
      <c r="F3" s="208" t="n">
        <v>6024.4</v>
      </c>
      <c r="G3" s="208" t="n">
        <v>5390.08</v>
      </c>
      <c r="H3" s="208" t="n">
        <v>5452.58</v>
      </c>
      <c r="I3" s="208" t="n">
        <v>5390.08</v>
      </c>
      <c r="J3" s="208" t="n">
        <v>5390.08</v>
      </c>
      <c r="K3" s="208"/>
    </row>
    <row r="4" customFormat="false" ht="14.65" hidden="false" customHeight="false" outlineLevel="0" collapsed="false">
      <c r="A4" s="209" t="s">
        <v>144</v>
      </c>
      <c r="B4" s="209" t="s">
        <v>114</v>
      </c>
      <c r="C4" s="210" t="n">
        <v>5786</v>
      </c>
      <c r="D4" s="210" t="n">
        <v>5786</v>
      </c>
      <c r="E4" s="210" t="n">
        <v>4626.7</v>
      </c>
      <c r="F4" s="210" t="n">
        <v>1827</v>
      </c>
      <c r="G4" s="210" t="n">
        <v>2850</v>
      </c>
      <c r="H4" s="210" t="n">
        <v>2850</v>
      </c>
      <c r="I4" s="210" t="n">
        <v>2850</v>
      </c>
      <c r="J4" s="210" t="n">
        <v>2850</v>
      </c>
      <c r="K4" s="210"/>
    </row>
    <row r="5" customFormat="false" ht="14.65" hidden="false" customHeight="false" outlineLevel="0" collapsed="false">
      <c r="A5" s="209" t="s">
        <v>145</v>
      </c>
      <c r="B5" s="209" t="s">
        <v>146</v>
      </c>
      <c r="C5" s="210" t="n">
        <v>703.02</v>
      </c>
      <c r="D5" s="210" t="n">
        <v>703.01</v>
      </c>
      <c r="E5" s="210" t="n">
        <v>640.22</v>
      </c>
      <c r="F5" s="210" t="n">
        <v>624.52</v>
      </c>
      <c r="G5" s="210" t="n">
        <v>461.7</v>
      </c>
      <c r="H5" s="210" t="n">
        <v>461.7</v>
      </c>
      <c r="I5" s="210" t="n">
        <v>461.7</v>
      </c>
      <c r="J5" s="210" t="n">
        <v>461.7</v>
      </c>
      <c r="K5" s="210"/>
    </row>
    <row r="6" customFormat="false" ht="14.65" hidden="false" customHeight="false" outlineLevel="0" collapsed="false">
      <c r="A6" s="209" t="s">
        <v>147</v>
      </c>
      <c r="B6" s="209" t="s">
        <v>32</v>
      </c>
      <c r="C6" s="210" t="n">
        <v>482.16</v>
      </c>
      <c r="D6" s="210" t="n">
        <v>482.16</v>
      </c>
      <c r="E6" s="210" t="n">
        <v>439.1</v>
      </c>
      <c r="F6" s="210" t="n">
        <v>428.33</v>
      </c>
      <c r="G6" s="210" t="n">
        <v>316.67</v>
      </c>
      <c r="H6" s="210" t="n">
        <v>316.67</v>
      </c>
      <c r="I6" s="210" t="n">
        <v>316.67</v>
      </c>
      <c r="J6" s="210" t="n">
        <v>316.67</v>
      </c>
      <c r="K6" s="210"/>
    </row>
    <row r="7" customFormat="false" ht="14.65" hidden="false" customHeight="false" outlineLevel="0" collapsed="false">
      <c r="A7" s="209" t="s">
        <v>148</v>
      </c>
      <c r="B7" s="209" t="s">
        <v>34</v>
      </c>
      <c r="C7" s="210" t="n">
        <v>166.65</v>
      </c>
      <c r="D7" s="210" t="n">
        <v>166.65</v>
      </c>
      <c r="E7" s="210" t="n">
        <v>139.99</v>
      </c>
      <c r="F7" s="210" t="n">
        <v>133.32</v>
      </c>
      <c r="G7" s="210" t="n">
        <v>66.66</v>
      </c>
      <c r="H7" s="210" t="n">
        <v>66.66</v>
      </c>
      <c r="I7" s="210" t="n">
        <v>66.66</v>
      </c>
      <c r="J7" s="210" t="n">
        <v>66.66</v>
      </c>
      <c r="K7" s="210"/>
    </row>
    <row r="8" customFormat="false" ht="14.65" hidden="false" customHeight="false" outlineLevel="0" collapsed="false">
      <c r="A8" s="209" t="s">
        <v>149</v>
      </c>
      <c r="B8" s="209" t="s">
        <v>36</v>
      </c>
      <c r="C8" s="210" t="n">
        <v>311.1</v>
      </c>
      <c r="D8" s="210" t="n">
        <v>311.09</v>
      </c>
      <c r="E8" s="210" t="n">
        <v>219.55</v>
      </c>
      <c r="F8" s="210" t="n">
        <v>214.17</v>
      </c>
      <c r="G8" s="210" t="n">
        <v>158.33</v>
      </c>
      <c r="H8" s="210" t="n">
        <v>158.33</v>
      </c>
      <c r="I8" s="210" t="n">
        <v>158.33</v>
      </c>
      <c r="J8" s="210" t="n">
        <v>158.33</v>
      </c>
      <c r="K8" s="210"/>
    </row>
    <row r="9" customFormat="false" ht="14.65" hidden="false" customHeight="false" outlineLevel="0" collapsed="false">
      <c r="A9" s="209" t="s">
        <v>150</v>
      </c>
      <c r="B9" s="209" t="s">
        <v>151</v>
      </c>
      <c r="C9" s="210" t="n">
        <v>426.24</v>
      </c>
      <c r="D9" s="210" t="n">
        <v>426.23</v>
      </c>
      <c r="E9" s="210" t="n">
        <v>439.1</v>
      </c>
      <c r="F9" s="210" t="n">
        <v>428.33</v>
      </c>
      <c r="G9" s="210" t="n">
        <v>316.61</v>
      </c>
      <c r="H9" s="210" t="n">
        <v>316.61</v>
      </c>
      <c r="I9" s="210" t="n">
        <v>316.61</v>
      </c>
      <c r="J9" s="210" t="n">
        <v>316.61</v>
      </c>
      <c r="K9" s="210"/>
    </row>
    <row r="10" customFormat="false" ht="14.65" hidden="false" customHeight="false" outlineLevel="0" collapsed="false">
      <c r="A10" s="209" t="s">
        <v>152</v>
      </c>
      <c r="B10" s="209" t="s">
        <v>153</v>
      </c>
      <c r="C10" s="210" t="n">
        <v>294.97</v>
      </c>
      <c r="D10" s="210" t="n">
        <v>294.97</v>
      </c>
      <c r="E10" s="210" t="n">
        <v>294.97</v>
      </c>
      <c r="F10" s="210" t="n">
        <v>307.48</v>
      </c>
      <c r="G10" s="210" t="n">
        <v>320.11</v>
      </c>
      <c r="H10" s="210" t="n">
        <v>320.11</v>
      </c>
      <c r="I10" s="210" t="n">
        <v>320.11</v>
      </c>
      <c r="J10" s="210" t="n">
        <v>320.11</v>
      </c>
      <c r="K10" s="210"/>
    </row>
    <row r="11" customFormat="false" ht="14.65" hidden="false" customHeight="false" outlineLevel="0" collapsed="false">
      <c r="A11" s="209" t="s">
        <v>154</v>
      </c>
      <c r="B11" s="209" t="s">
        <v>155</v>
      </c>
      <c r="C11" s="210" t="n">
        <v>924</v>
      </c>
      <c r="D11" s="210" t="n">
        <v>924</v>
      </c>
      <c r="E11" s="210" t="n">
        <v>900</v>
      </c>
      <c r="F11" s="210" t="n">
        <v>2061.25</v>
      </c>
      <c r="G11" s="210" t="n">
        <v>900</v>
      </c>
      <c r="H11" s="210" t="n">
        <v>962.5</v>
      </c>
      <c r="I11" s="210" t="n">
        <v>900</v>
      </c>
      <c r="J11" s="210" t="n">
        <v>900</v>
      </c>
      <c r="K11" s="210"/>
    </row>
    <row r="12" customFormat="false" ht="14.65" hidden="false" customHeight="false" outlineLevel="0" collapsed="false">
      <c r="A12" s="207" t="s">
        <v>101</v>
      </c>
      <c r="B12" s="207" t="s">
        <v>156</v>
      </c>
      <c r="C12" s="208" t="n">
        <v>4725.59</v>
      </c>
      <c r="D12" s="208" t="n">
        <v>4729.56</v>
      </c>
      <c r="E12" s="208" t="n">
        <v>4319.2</v>
      </c>
      <c r="F12" s="208" t="n">
        <v>7271.76</v>
      </c>
      <c r="G12" s="208" t="n">
        <v>2614.3</v>
      </c>
      <c r="H12" s="208" t="n">
        <v>2656.42</v>
      </c>
      <c r="I12" s="208" t="n">
        <v>2614.33</v>
      </c>
      <c r="J12" s="208" t="n">
        <v>2614.33</v>
      </c>
      <c r="K12" s="208"/>
    </row>
    <row r="13" customFormat="false" ht="14.65" hidden="false" customHeight="false" outlineLevel="0" collapsed="false">
      <c r="A13" s="209" t="s">
        <v>157</v>
      </c>
      <c r="B13" s="209" t="s">
        <v>114</v>
      </c>
      <c r="C13" s="210" t="n">
        <v>2950</v>
      </c>
      <c r="D13" s="210" t="n">
        <v>2950</v>
      </c>
      <c r="E13" s="210" t="n">
        <v>2581.25</v>
      </c>
      <c r="F13" s="210" t="n">
        <v>1133.75</v>
      </c>
      <c r="G13" s="210" t="n">
        <v>1387.5</v>
      </c>
      <c r="H13" s="210" t="n">
        <v>1387.5</v>
      </c>
      <c r="I13" s="210" t="n">
        <v>1387.5</v>
      </c>
      <c r="J13" s="210" t="n">
        <v>1387.5</v>
      </c>
      <c r="K13" s="210"/>
    </row>
    <row r="14" customFormat="false" ht="14.65" hidden="false" customHeight="false" outlineLevel="0" collapsed="false">
      <c r="A14" s="209" t="s">
        <v>158</v>
      </c>
      <c r="B14" s="209" t="s">
        <v>146</v>
      </c>
      <c r="C14" s="210" t="n">
        <v>358.43</v>
      </c>
      <c r="D14" s="210" t="n">
        <v>358.43</v>
      </c>
      <c r="E14" s="210" t="n">
        <v>358.43</v>
      </c>
      <c r="F14" s="210" t="n">
        <v>358.43</v>
      </c>
      <c r="G14" s="210" t="n">
        <v>224.78</v>
      </c>
      <c r="H14" s="210" t="n">
        <v>229.34</v>
      </c>
      <c r="I14" s="210" t="n">
        <v>224.78</v>
      </c>
      <c r="J14" s="210" t="n">
        <v>224.78</v>
      </c>
      <c r="K14" s="210"/>
    </row>
    <row r="15" customFormat="false" ht="14.65" hidden="false" customHeight="false" outlineLevel="0" collapsed="false">
      <c r="A15" s="209" t="s">
        <v>159</v>
      </c>
      <c r="B15" s="209" t="s">
        <v>160</v>
      </c>
      <c r="C15" s="210" t="n">
        <v>245.84</v>
      </c>
      <c r="D15" s="210" t="n">
        <v>245.84</v>
      </c>
      <c r="E15" s="210" t="n">
        <v>245.84</v>
      </c>
      <c r="F15" s="210" t="n">
        <v>245.83</v>
      </c>
      <c r="G15" s="210" t="n">
        <v>154.17</v>
      </c>
      <c r="H15" s="210" t="n">
        <v>154.17</v>
      </c>
      <c r="I15" s="210" t="n">
        <v>154.17</v>
      </c>
      <c r="J15" s="210" t="n">
        <v>154.17</v>
      </c>
      <c r="K15" s="210"/>
    </row>
    <row r="16" customFormat="false" ht="14.65" hidden="false" customHeight="false" outlineLevel="0" collapsed="false">
      <c r="A16" s="209" t="s">
        <v>161</v>
      </c>
      <c r="B16" s="209" t="s">
        <v>162</v>
      </c>
      <c r="C16" s="210" t="n">
        <v>99.99</v>
      </c>
      <c r="D16" s="210" t="n">
        <v>99.99</v>
      </c>
      <c r="E16" s="210" t="n">
        <v>99.99</v>
      </c>
      <c r="F16" s="210" t="n">
        <v>100</v>
      </c>
      <c r="G16" s="210" t="n">
        <v>66.66</v>
      </c>
      <c r="H16" s="210" t="n">
        <v>66.66</v>
      </c>
      <c r="I16" s="210" t="n">
        <v>66.66</v>
      </c>
      <c r="J16" s="210" t="n">
        <v>66.66</v>
      </c>
      <c r="K16" s="210"/>
    </row>
    <row r="17" customFormat="false" ht="14.65" hidden="false" customHeight="false" outlineLevel="0" collapsed="false">
      <c r="A17" s="209" t="s">
        <v>163</v>
      </c>
      <c r="B17" s="209" t="s">
        <v>164</v>
      </c>
      <c r="C17" s="210" t="n">
        <v>160.56</v>
      </c>
      <c r="D17" s="210" t="n">
        <v>164.53</v>
      </c>
      <c r="E17" s="210" t="n">
        <v>122.92</v>
      </c>
      <c r="F17" s="210" t="n">
        <v>122.92</v>
      </c>
      <c r="G17" s="210" t="n">
        <v>77.08</v>
      </c>
      <c r="H17" s="210" t="n">
        <v>77.08</v>
      </c>
      <c r="I17" s="210" t="n">
        <v>77.08</v>
      </c>
      <c r="J17" s="210" t="n">
        <v>77.08</v>
      </c>
      <c r="K17" s="210"/>
    </row>
    <row r="18" customFormat="false" ht="14.65" hidden="false" customHeight="false" outlineLevel="0" collapsed="false">
      <c r="A18" s="209" t="s">
        <v>165</v>
      </c>
      <c r="B18" s="209" t="s">
        <v>151</v>
      </c>
      <c r="C18" s="210" t="n">
        <v>245.77</v>
      </c>
      <c r="D18" s="210" t="n">
        <v>245.77</v>
      </c>
      <c r="E18" s="210" t="n">
        <v>245.77</v>
      </c>
      <c r="F18" s="210" t="n">
        <v>245.83</v>
      </c>
      <c r="G18" s="210" t="n">
        <v>154.11</v>
      </c>
      <c r="H18" s="210" t="n">
        <v>154.17</v>
      </c>
      <c r="I18" s="210" t="n">
        <v>154.14</v>
      </c>
      <c r="J18" s="210" t="n">
        <v>154.14</v>
      </c>
      <c r="K18" s="210"/>
    </row>
    <row r="19" customFormat="false" ht="14.65" hidden="false" customHeight="false" outlineLevel="0" collapsed="false">
      <c r="A19" s="209" t="s">
        <v>166</v>
      </c>
      <c r="B19" s="209" t="s">
        <v>153</v>
      </c>
      <c r="C19" s="210" t="n">
        <v>0</v>
      </c>
      <c r="D19" s="210" t="n">
        <v>0</v>
      </c>
      <c r="E19" s="210" t="n">
        <v>0</v>
      </c>
      <c r="F19" s="210" t="n">
        <v>0</v>
      </c>
      <c r="G19" s="210" t="n">
        <v>0</v>
      </c>
      <c r="H19" s="210" t="n">
        <v>0</v>
      </c>
      <c r="I19" s="210" t="n">
        <v>0</v>
      </c>
      <c r="J19" s="210" t="n">
        <v>0</v>
      </c>
      <c r="K19" s="210"/>
    </row>
    <row r="20" customFormat="false" ht="14.65" hidden="false" customHeight="false" outlineLevel="0" collapsed="false">
      <c r="A20" s="209" t="s">
        <v>167</v>
      </c>
      <c r="B20" s="209" t="s">
        <v>155</v>
      </c>
      <c r="C20" s="210" t="n">
        <v>665</v>
      </c>
      <c r="D20" s="210" t="n">
        <v>665</v>
      </c>
      <c r="E20" s="210" t="n">
        <v>665</v>
      </c>
      <c r="F20" s="210" t="n">
        <v>5065</v>
      </c>
      <c r="G20" s="210" t="n">
        <v>550</v>
      </c>
      <c r="H20" s="210" t="n">
        <v>587.5</v>
      </c>
      <c r="I20" s="210" t="n">
        <v>550</v>
      </c>
      <c r="J20" s="210" t="n">
        <v>550</v>
      </c>
      <c r="K20" s="210"/>
    </row>
    <row r="21" customFormat="false" ht="14.65" hidden="false" customHeight="false" outlineLevel="0" collapsed="false">
      <c r="A21" s="207" t="s">
        <v>103</v>
      </c>
      <c r="B21" s="207" t="s">
        <v>168</v>
      </c>
      <c r="C21" s="208" t="n">
        <v>1387.64</v>
      </c>
      <c r="D21" s="208" t="n">
        <v>1387.64</v>
      </c>
      <c r="E21" s="208" t="n">
        <v>936.29</v>
      </c>
      <c r="F21" s="208" t="n">
        <v>508.72</v>
      </c>
      <c r="G21" s="208" t="n">
        <v>508.7</v>
      </c>
      <c r="H21" s="208" t="n">
        <v>588.7</v>
      </c>
      <c r="I21" s="208" t="n">
        <v>508.7</v>
      </c>
      <c r="J21" s="208" t="n">
        <v>508.7</v>
      </c>
      <c r="K21" s="208"/>
    </row>
    <row r="22" customFormat="false" ht="14.65" hidden="false" customHeight="false" outlineLevel="0" collapsed="false">
      <c r="A22" s="209" t="s">
        <v>169</v>
      </c>
      <c r="B22" s="209" t="s">
        <v>114</v>
      </c>
      <c r="C22" s="210" t="n">
        <v>855.18</v>
      </c>
      <c r="D22" s="210" t="n">
        <v>855.18</v>
      </c>
      <c r="E22" s="210" t="n">
        <v>427.59</v>
      </c>
      <c r="F22" s="210" t="n">
        <v>0</v>
      </c>
      <c r="G22" s="210" t="n">
        <v>0</v>
      </c>
      <c r="H22" s="210" t="n">
        <v>0</v>
      </c>
      <c r="I22" s="210" t="n">
        <v>0</v>
      </c>
      <c r="J22" s="210" t="n">
        <v>0</v>
      </c>
      <c r="K22" s="210"/>
    </row>
    <row r="23" customFormat="false" ht="14.65" hidden="false" customHeight="false" outlineLevel="0" collapsed="false">
      <c r="A23" s="209" t="s">
        <v>170</v>
      </c>
      <c r="B23" s="209" t="s">
        <v>146</v>
      </c>
      <c r="C23" s="210" t="n">
        <v>103.91</v>
      </c>
      <c r="D23" s="210" t="n">
        <v>103.91</v>
      </c>
      <c r="E23" s="210" t="n">
        <v>103.91</v>
      </c>
      <c r="F23" s="210" t="n">
        <v>103.91</v>
      </c>
      <c r="G23" s="210" t="n">
        <v>103.91</v>
      </c>
      <c r="H23" s="210" t="n">
        <v>103.91</v>
      </c>
      <c r="I23" s="210" t="n">
        <v>103.91</v>
      </c>
      <c r="J23" s="210" t="n">
        <v>103.91</v>
      </c>
      <c r="K23" s="210"/>
    </row>
    <row r="24" customFormat="false" ht="14.65" hidden="false" customHeight="false" outlineLevel="0" collapsed="false">
      <c r="A24" s="209" t="s">
        <v>171</v>
      </c>
      <c r="B24" s="209" t="s">
        <v>32</v>
      </c>
      <c r="C24" s="210" t="n">
        <v>71.27</v>
      </c>
      <c r="D24" s="210" t="n">
        <v>71.27</v>
      </c>
      <c r="E24" s="210" t="n">
        <v>71.27</v>
      </c>
      <c r="F24" s="210" t="n">
        <v>71.26</v>
      </c>
      <c r="G24" s="210" t="n">
        <v>71.27</v>
      </c>
      <c r="H24" s="210" t="n">
        <v>71.27</v>
      </c>
      <c r="I24" s="210" t="n">
        <v>71.27</v>
      </c>
      <c r="J24" s="210" t="n">
        <v>71.27</v>
      </c>
      <c r="K24" s="210"/>
    </row>
    <row r="25" customFormat="false" ht="14.65" hidden="false" customHeight="false" outlineLevel="0" collapsed="false">
      <c r="A25" s="209" t="s">
        <v>172</v>
      </c>
      <c r="B25" s="209" t="s">
        <v>34</v>
      </c>
      <c r="C25" s="210" t="n">
        <v>66.66</v>
      </c>
      <c r="D25" s="210" t="n">
        <v>66.66</v>
      </c>
      <c r="E25" s="210" t="n">
        <v>66.66</v>
      </c>
      <c r="F25" s="210" t="n">
        <v>66.66</v>
      </c>
      <c r="G25" s="210" t="n">
        <v>66.66</v>
      </c>
      <c r="H25" s="210" t="n">
        <v>66.66</v>
      </c>
      <c r="I25" s="210" t="n">
        <v>66.66</v>
      </c>
      <c r="J25" s="210" t="n">
        <v>66.66</v>
      </c>
      <c r="K25" s="210"/>
    </row>
    <row r="26" customFormat="false" ht="14.65" hidden="false" customHeight="false" outlineLevel="0" collapsed="false">
      <c r="A26" s="209" t="s">
        <v>173</v>
      </c>
      <c r="B26" s="209" t="s">
        <v>36</v>
      </c>
      <c r="C26" s="210" t="n">
        <v>59.39</v>
      </c>
      <c r="D26" s="210" t="n">
        <v>59.39</v>
      </c>
      <c r="E26" s="210" t="n">
        <v>35.63</v>
      </c>
      <c r="F26" s="210" t="n">
        <v>35.63</v>
      </c>
      <c r="G26" s="210" t="n">
        <v>35.63</v>
      </c>
      <c r="H26" s="210" t="n">
        <v>35.63</v>
      </c>
      <c r="I26" s="210" t="n">
        <v>35.63</v>
      </c>
      <c r="J26" s="210" t="n">
        <v>35.63</v>
      </c>
      <c r="K26" s="210"/>
    </row>
    <row r="27" customFormat="false" ht="14.65" hidden="false" customHeight="false" outlineLevel="0" collapsed="false">
      <c r="A27" s="209" t="s">
        <v>174</v>
      </c>
      <c r="B27" s="209" t="s">
        <v>151</v>
      </c>
      <c r="C27" s="210" t="n">
        <v>71.23</v>
      </c>
      <c r="D27" s="210" t="n">
        <v>71.23</v>
      </c>
      <c r="E27" s="210" t="n">
        <v>71.23</v>
      </c>
      <c r="F27" s="210" t="n">
        <v>71.26</v>
      </c>
      <c r="G27" s="210" t="n">
        <v>71.23</v>
      </c>
      <c r="H27" s="210" t="n">
        <v>71.23</v>
      </c>
      <c r="I27" s="210" t="n">
        <v>71.23</v>
      </c>
      <c r="J27" s="210" t="n">
        <v>71.23</v>
      </c>
      <c r="K27" s="210"/>
    </row>
    <row r="28" customFormat="false" ht="14.65" hidden="false" customHeight="false" outlineLevel="0" collapsed="false">
      <c r="A28" s="209" t="s">
        <v>175</v>
      </c>
      <c r="B28" s="209" t="s">
        <v>153</v>
      </c>
      <c r="C28" s="210" t="n">
        <v>0</v>
      </c>
      <c r="D28" s="210" t="n">
        <v>0</v>
      </c>
      <c r="E28" s="210" t="n">
        <v>0</v>
      </c>
      <c r="F28" s="210" t="n">
        <v>0</v>
      </c>
      <c r="G28" s="210" t="n">
        <v>0</v>
      </c>
      <c r="H28" s="210" t="n">
        <v>0</v>
      </c>
      <c r="I28" s="210" t="n">
        <v>0</v>
      </c>
      <c r="J28" s="210" t="n">
        <v>0</v>
      </c>
      <c r="K28" s="210"/>
    </row>
    <row r="29" customFormat="false" ht="14.65" hidden="false" customHeight="false" outlineLevel="0" collapsed="false">
      <c r="A29" s="209" t="s">
        <v>176</v>
      </c>
      <c r="B29" s="209" t="s">
        <v>155</v>
      </c>
      <c r="C29" s="210" t="n">
        <v>160</v>
      </c>
      <c r="D29" s="210" t="n">
        <v>160</v>
      </c>
      <c r="E29" s="210" t="n">
        <v>160</v>
      </c>
      <c r="F29" s="210" t="n">
        <v>160</v>
      </c>
      <c r="G29" s="210" t="n">
        <v>160</v>
      </c>
      <c r="H29" s="210" t="n">
        <v>240</v>
      </c>
      <c r="I29" s="210" t="n">
        <v>160</v>
      </c>
      <c r="J29" s="210" t="n">
        <v>160</v>
      </c>
      <c r="K29" s="210"/>
    </row>
    <row r="30" customFormat="false" ht="14.65" hidden="false" customHeight="false" outlineLevel="0" collapsed="false">
      <c r="A30" s="207" t="s">
        <v>177</v>
      </c>
      <c r="B30" s="207" t="s">
        <v>178</v>
      </c>
      <c r="C30" s="208" t="n">
        <v>19244.58</v>
      </c>
      <c r="D30" s="208" t="n">
        <v>20357.7</v>
      </c>
      <c r="E30" s="208" t="n">
        <v>13571.46</v>
      </c>
      <c r="F30" s="208" t="n">
        <v>17267.77</v>
      </c>
      <c r="G30" s="208" t="n">
        <v>11165.38</v>
      </c>
      <c r="H30" s="208" t="n">
        <v>14282.5</v>
      </c>
      <c r="I30" s="208" t="n">
        <v>10452.66</v>
      </c>
      <c r="J30" s="208" t="n">
        <v>10623.61</v>
      </c>
      <c r="K30" s="208"/>
    </row>
    <row r="31" customFormat="false" ht="14.65" hidden="false" customHeight="false" outlineLevel="0" collapsed="false">
      <c r="A31" s="209" t="s">
        <v>179</v>
      </c>
      <c r="B31" s="209" t="s">
        <v>114</v>
      </c>
      <c r="C31" s="210" t="n">
        <v>4447.06</v>
      </c>
      <c r="D31" s="210" t="n">
        <v>4447.06</v>
      </c>
      <c r="E31" s="210" t="n">
        <v>3128.83</v>
      </c>
      <c r="F31" s="210" t="n">
        <v>905.29</v>
      </c>
      <c r="G31" s="210" t="n">
        <v>1810.58</v>
      </c>
      <c r="H31" s="210" t="n">
        <v>1810.58</v>
      </c>
      <c r="I31" s="210" t="n">
        <v>1810.58</v>
      </c>
      <c r="J31" s="210" t="n">
        <v>1810.58</v>
      </c>
      <c r="K31" s="210"/>
    </row>
    <row r="32" customFormat="false" ht="14.65" hidden="false" customHeight="false" outlineLevel="0" collapsed="false">
      <c r="A32" s="209" t="s">
        <v>180</v>
      </c>
      <c r="B32" s="209" t="s">
        <v>146</v>
      </c>
      <c r="C32" s="210" t="n">
        <v>540.32</v>
      </c>
      <c r="D32" s="210" t="n">
        <v>540.31</v>
      </c>
      <c r="E32" s="210" t="n">
        <v>540.31</v>
      </c>
      <c r="F32" s="210" t="n">
        <v>540.31</v>
      </c>
      <c r="G32" s="210" t="n">
        <v>391.57</v>
      </c>
      <c r="H32" s="210" t="n">
        <v>391.57</v>
      </c>
      <c r="I32" s="210" t="n">
        <v>391.57</v>
      </c>
      <c r="J32" s="210" t="n">
        <v>391.57</v>
      </c>
      <c r="K32" s="210"/>
    </row>
    <row r="33" customFormat="false" ht="14.65" hidden="false" customHeight="false" outlineLevel="0" collapsed="false">
      <c r="A33" s="209" t="s">
        <v>181</v>
      </c>
      <c r="B33" s="209" t="s">
        <v>32</v>
      </c>
      <c r="C33" s="210" t="n">
        <v>370.59</v>
      </c>
      <c r="D33" s="210" t="n">
        <v>370.59</v>
      </c>
      <c r="E33" s="210" t="n">
        <v>370.59</v>
      </c>
      <c r="F33" s="210" t="n">
        <v>370.59</v>
      </c>
      <c r="G33" s="210" t="n">
        <v>268.58</v>
      </c>
      <c r="H33" s="210" t="n">
        <v>268.58</v>
      </c>
      <c r="I33" s="210" t="n">
        <v>268.58</v>
      </c>
      <c r="J33" s="210" t="n">
        <v>268.58</v>
      </c>
      <c r="K33" s="210"/>
    </row>
    <row r="34" customFormat="false" ht="14.65" hidden="false" customHeight="false" outlineLevel="0" collapsed="false">
      <c r="A34" s="209" t="s">
        <v>182</v>
      </c>
      <c r="B34" s="209" t="s">
        <v>34</v>
      </c>
      <c r="C34" s="210" t="n">
        <v>233.31</v>
      </c>
      <c r="D34" s="210" t="n">
        <v>233.31</v>
      </c>
      <c r="E34" s="210" t="n">
        <v>233.31</v>
      </c>
      <c r="F34" s="210" t="n">
        <v>233.33</v>
      </c>
      <c r="G34" s="210" t="n">
        <v>133.32</v>
      </c>
      <c r="H34" s="210" t="n">
        <v>133.32</v>
      </c>
      <c r="I34" s="210" t="n">
        <v>133.32</v>
      </c>
      <c r="J34" s="210" t="n">
        <v>133.32</v>
      </c>
      <c r="K34" s="210"/>
    </row>
    <row r="35" customFormat="false" ht="14.65" hidden="false" customHeight="false" outlineLevel="0" collapsed="false">
      <c r="A35" s="209" t="s">
        <v>183</v>
      </c>
      <c r="B35" s="209" t="s">
        <v>36</v>
      </c>
      <c r="C35" s="210" t="n">
        <v>287.26</v>
      </c>
      <c r="D35" s="210" t="n">
        <v>288.39</v>
      </c>
      <c r="E35" s="210" t="n">
        <v>185.29</v>
      </c>
      <c r="F35" s="210" t="n">
        <v>185.29</v>
      </c>
      <c r="G35" s="210" t="n">
        <v>134.29</v>
      </c>
      <c r="H35" s="210" t="n">
        <v>134.29</v>
      </c>
      <c r="I35" s="210" t="n">
        <v>420.45</v>
      </c>
      <c r="J35" s="210" t="n">
        <v>134.3</v>
      </c>
      <c r="K35" s="210"/>
    </row>
    <row r="36" customFormat="false" ht="14.65" hidden="false" customHeight="false" outlineLevel="0" collapsed="false">
      <c r="A36" s="209" t="s">
        <v>184</v>
      </c>
      <c r="B36" s="209" t="s">
        <v>151</v>
      </c>
      <c r="C36" s="210" t="n">
        <v>370.54</v>
      </c>
      <c r="D36" s="210" t="n">
        <v>370.55</v>
      </c>
      <c r="E36" s="210" t="n">
        <v>370.53</v>
      </c>
      <c r="F36" s="210" t="n">
        <v>370.59</v>
      </c>
      <c r="G36" s="210" t="n">
        <v>268.55</v>
      </c>
      <c r="H36" s="210" t="n">
        <v>268.55</v>
      </c>
      <c r="I36" s="210" t="n">
        <v>268.55</v>
      </c>
      <c r="J36" s="210" t="n">
        <v>268.55</v>
      </c>
      <c r="K36" s="210"/>
    </row>
    <row r="37" customFormat="false" ht="14.65" hidden="false" customHeight="false" outlineLevel="0" collapsed="false">
      <c r="A37" s="209"/>
      <c r="B37" s="209"/>
      <c r="C37" s="210" t="n">
        <v>0</v>
      </c>
      <c r="D37" s="210" t="n">
        <v>0</v>
      </c>
      <c r="E37" s="210" t="n">
        <v>0</v>
      </c>
      <c r="F37" s="210" t="n">
        <v>0</v>
      </c>
      <c r="G37" s="210" t="n">
        <v>0</v>
      </c>
      <c r="H37" s="210" t="n">
        <v>0</v>
      </c>
      <c r="I37" s="210" t="n">
        <v>0</v>
      </c>
      <c r="J37" s="210" t="n">
        <v>0</v>
      </c>
      <c r="K37" s="210"/>
    </row>
    <row r="38" customFormat="false" ht="14.65" hidden="false" customHeight="false" outlineLevel="0" collapsed="false">
      <c r="A38" s="209" t="s">
        <v>185</v>
      </c>
      <c r="B38" s="209" t="s">
        <v>155</v>
      </c>
      <c r="C38" s="210" t="n">
        <v>2454.54</v>
      </c>
      <c r="D38" s="210" t="n">
        <v>780.12</v>
      </c>
      <c r="E38" s="210" t="n">
        <v>766.74</v>
      </c>
      <c r="F38" s="210" t="n">
        <v>6247.29</v>
      </c>
      <c r="G38" s="210" t="n">
        <v>660</v>
      </c>
      <c r="H38" s="210" t="n">
        <v>460.19</v>
      </c>
      <c r="I38" s="210" t="n">
        <v>980.94</v>
      </c>
      <c r="J38" s="210" t="n">
        <v>660</v>
      </c>
      <c r="K38" s="210"/>
    </row>
    <row r="42" customFormat="false" ht="14.65" hidden="false" customHeight="false" outlineLevel="0" collapsed="false">
      <c r="C42" s="206" t="s">
        <v>135</v>
      </c>
      <c r="D42" s="206" t="s">
        <v>136</v>
      </c>
      <c r="E42" s="206" t="s">
        <v>137</v>
      </c>
      <c r="F42" s="206" t="s">
        <v>138</v>
      </c>
      <c r="G42" s="206" t="s">
        <v>139</v>
      </c>
      <c r="H42" s="206" t="s">
        <v>140</v>
      </c>
      <c r="I42" s="206" t="s">
        <v>141</v>
      </c>
      <c r="J42" s="206" t="s">
        <v>142</v>
      </c>
      <c r="K42" s="206" t="s">
        <v>186</v>
      </c>
    </row>
    <row r="43" customFormat="false" ht="14.65" hidden="false" customHeight="false" outlineLevel="0" collapsed="false">
      <c r="B43" s="211" t="s">
        <v>114</v>
      </c>
      <c r="C43" s="212" t="n">
        <f aca="false">C4+C13+C22+C31</f>
        <v>14038.24</v>
      </c>
      <c r="D43" s="212" t="n">
        <f aca="false">D4+D13+D22+D31</f>
        <v>14038.24</v>
      </c>
      <c r="E43" s="212" t="n">
        <f aca="false">E4+E13+E22+E31</f>
        <v>10764.37</v>
      </c>
      <c r="F43" s="212" t="n">
        <f aca="false">F4+F13+F22+F31</f>
        <v>3866.04</v>
      </c>
      <c r="G43" s="212" t="n">
        <f aca="false">G4+G13+G22+G31</f>
        <v>6048.08</v>
      </c>
      <c r="H43" s="212" t="n">
        <f aca="false">H4+H13+H22+H31</f>
        <v>6048.08</v>
      </c>
      <c r="I43" s="212" t="n">
        <f aca="false">I4+I13+I22+I31</f>
        <v>6048.08</v>
      </c>
      <c r="J43" s="212" t="n">
        <f aca="false">J4+J13+J22+J31</f>
        <v>6048.08</v>
      </c>
      <c r="K43" s="212" t="n">
        <f aca="false">SUM(C43:J43)</f>
        <v>66899.21</v>
      </c>
    </row>
    <row r="44" customFormat="false" ht="14.65" hidden="false" customHeight="false" outlineLevel="0" collapsed="false">
      <c r="B44" s="211" t="s">
        <v>146</v>
      </c>
      <c r="C44" s="212" t="n">
        <f aca="false">C5+C14+C23+C32</f>
        <v>1705.68</v>
      </c>
      <c r="D44" s="212" t="n">
        <f aca="false">D5+D14+D23+D32</f>
        <v>1705.66</v>
      </c>
      <c r="E44" s="212" t="n">
        <f aca="false">E5+E14+E23+E32</f>
        <v>1642.87</v>
      </c>
      <c r="F44" s="212" t="n">
        <f aca="false">F5+F14+F23+F32</f>
        <v>1627.17</v>
      </c>
      <c r="G44" s="212" t="n">
        <f aca="false">G5+G14+G23+G32</f>
        <v>1181.96</v>
      </c>
      <c r="H44" s="212" t="n">
        <f aca="false">H5+H14+H23+H32</f>
        <v>1186.52</v>
      </c>
      <c r="I44" s="212" t="n">
        <f aca="false">I5+I14+I23+I32</f>
        <v>1181.96</v>
      </c>
      <c r="J44" s="212" t="n">
        <f aca="false">J5+J14+J23+J32</f>
        <v>1181.96</v>
      </c>
      <c r="K44" s="212" t="n">
        <f aca="false">SUM(C44:J44)</f>
        <v>11413.78</v>
      </c>
    </row>
    <row r="45" customFormat="false" ht="14.65" hidden="false" customHeight="false" outlineLevel="0" collapsed="false">
      <c r="B45" s="209" t="s">
        <v>32</v>
      </c>
      <c r="C45" s="0" t="n">
        <f aca="false">C6+C15+C24+C33</f>
        <v>1169.86</v>
      </c>
      <c r="D45" s="0" t="n">
        <f aca="false">D6+D15+D24+D33</f>
        <v>1169.86</v>
      </c>
      <c r="E45" s="0" t="n">
        <f aca="false">E6+E15+E24+E33</f>
        <v>1126.8</v>
      </c>
      <c r="F45" s="0" t="n">
        <f aca="false">F6+F15+F24+F33</f>
        <v>1116.01</v>
      </c>
      <c r="G45" s="0" t="n">
        <f aca="false">G6+G15+G24+G33</f>
        <v>810.69</v>
      </c>
      <c r="H45" s="0" t="n">
        <f aca="false">H6+H15+H24+H33</f>
        <v>810.69</v>
      </c>
      <c r="I45" s="0" t="n">
        <f aca="false">I6+I15+I24+I33</f>
        <v>810.69</v>
      </c>
      <c r="J45" s="0" t="n">
        <f aca="false">J6+J15+J24+J33</f>
        <v>810.69</v>
      </c>
      <c r="K45" s="0" t="n">
        <f aca="false">SUM(C45:J45)</f>
        <v>7825.29</v>
      </c>
    </row>
    <row r="46" customFormat="false" ht="14.65" hidden="false" customHeight="false" outlineLevel="0" collapsed="false">
      <c r="B46" s="209" t="s">
        <v>34</v>
      </c>
      <c r="C46" s="0" t="n">
        <f aca="false">C7+C16+C25+C34</f>
        <v>566.61</v>
      </c>
      <c r="D46" s="0" t="n">
        <f aca="false">D7+D16+D25+D34</f>
        <v>566.61</v>
      </c>
      <c r="E46" s="0" t="n">
        <f aca="false">E7+E16+E25+E34</f>
        <v>539.95</v>
      </c>
      <c r="F46" s="0" t="n">
        <f aca="false">F7+F16+F25+F34</f>
        <v>533.31</v>
      </c>
      <c r="G46" s="0" t="n">
        <f aca="false">G7+G16+G25+G34</f>
        <v>333.3</v>
      </c>
      <c r="H46" s="0" t="n">
        <f aca="false">H7+H16+H25+H34</f>
        <v>333.3</v>
      </c>
      <c r="I46" s="0" t="n">
        <f aca="false">I7+I16+I25+I34</f>
        <v>333.3</v>
      </c>
      <c r="J46" s="0" t="n">
        <f aca="false">J7+J16+J25+J34</f>
        <v>333.3</v>
      </c>
      <c r="K46" s="0" t="n">
        <f aca="false">SUM(C46:J46)</f>
        <v>3539.68</v>
      </c>
    </row>
    <row r="47" customFormat="false" ht="14.65" hidden="false" customHeight="false" outlineLevel="0" collapsed="false">
      <c r="B47" s="209" t="s">
        <v>36</v>
      </c>
      <c r="C47" s="0" t="n">
        <f aca="false">C8+C17+C26+C35</f>
        <v>818.31</v>
      </c>
      <c r="D47" s="0" t="n">
        <f aca="false">D8+D17+D26+D35</f>
        <v>823.4</v>
      </c>
      <c r="E47" s="0" t="n">
        <f aca="false">E8+E17+E26+E35</f>
        <v>563.39</v>
      </c>
      <c r="F47" s="0" t="n">
        <f aca="false">F8+F17+F26+F35</f>
        <v>558.01</v>
      </c>
      <c r="G47" s="0" t="n">
        <f aca="false">G8+G17+G26+G35</f>
        <v>405.33</v>
      </c>
      <c r="H47" s="0" t="n">
        <f aca="false">H8+H17+H26+H35</f>
        <v>405.33</v>
      </c>
      <c r="I47" s="0" t="n">
        <f aca="false">I8+I17+I26+I35</f>
        <v>691.49</v>
      </c>
      <c r="J47" s="0" t="n">
        <f aca="false">J8+J17+J26+J35</f>
        <v>405.34</v>
      </c>
      <c r="K47" s="0" t="n">
        <f aca="false">SUM(C47:J47)</f>
        <v>4670.6</v>
      </c>
    </row>
    <row r="48" customFormat="false" ht="14.65" hidden="false" customHeight="false" outlineLevel="0" collapsed="false">
      <c r="B48" s="211" t="s">
        <v>151</v>
      </c>
      <c r="C48" s="212" t="n">
        <f aca="false">C9+C18+C27+C36</f>
        <v>1113.78</v>
      </c>
      <c r="D48" s="212" t="n">
        <f aca="false">D9+D18+D27+D36</f>
        <v>1113.78</v>
      </c>
      <c r="E48" s="212" t="n">
        <f aca="false">E9+E18+E27+E36</f>
        <v>1126.63</v>
      </c>
      <c r="F48" s="212" t="n">
        <f aca="false">F9+F18+F27+F36</f>
        <v>1116.01</v>
      </c>
      <c r="G48" s="212" t="n">
        <f aca="false">G9+G18+G27+G36</f>
        <v>810.5</v>
      </c>
      <c r="H48" s="212" t="n">
        <f aca="false">H9+H18+H27+H36</f>
        <v>810.56</v>
      </c>
      <c r="I48" s="212" t="n">
        <f aca="false">I9+I18+I27+I36</f>
        <v>810.53</v>
      </c>
      <c r="J48" s="212" t="n">
        <f aca="false">J9+J18+J27+J36</f>
        <v>810.53</v>
      </c>
      <c r="K48" s="212" t="n">
        <f aca="false">SUM(C48:J48)</f>
        <v>7712.32</v>
      </c>
    </row>
    <row r="49" customFormat="false" ht="14.65" hidden="false" customHeight="false" outlineLevel="0" collapsed="false">
      <c r="B49" s="209" t="s">
        <v>153</v>
      </c>
      <c r="C49" s="0" t="n">
        <f aca="false">C10+C19+C28+C37</f>
        <v>294.97</v>
      </c>
      <c r="D49" s="0" t="n">
        <f aca="false">D10+D19+D28+D37</f>
        <v>294.97</v>
      </c>
      <c r="E49" s="0" t="n">
        <f aca="false">E10+E19+E28+E37</f>
        <v>294.97</v>
      </c>
      <c r="F49" s="0" t="n">
        <f aca="false">F10+F19+F28+F37</f>
        <v>307.48</v>
      </c>
      <c r="G49" s="0" t="n">
        <f aca="false">G10+G19+G28+G37</f>
        <v>320.11</v>
      </c>
      <c r="H49" s="0" t="n">
        <f aca="false">H10+H19+H28+H37</f>
        <v>320.11</v>
      </c>
      <c r="I49" s="0" t="n">
        <f aca="false">I10+I19+I28+I37</f>
        <v>320.11</v>
      </c>
      <c r="J49" s="0" t="n">
        <f aca="false">J10+J19+J28+J37</f>
        <v>320.11</v>
      </c>
      <c r="K49" s="0" t="n">
        <f aca="false">SUM(C49:J49)</f>
        <v>2472.83</v>
      </c>
    </row>
    <row r="50" customFormat="false" ht="14.65" hidden="false" customHeight="false" outlineLevel="0" collapsed="false">
      <c r="B50" s="209" t="s">
        <v>155</v>
      </c>
      <c r="C50" s="0" t="n">
        <f aca="false">C11+C20+C29+C38</f>
        <v>4203.54</v>
      </c>
      <c r="D50" s="0" t="n">
        <f aca="false">D11+D20+D29+D38</f>
        <v>2529.12</v>
      </c>
      <c r="E50" s="0" t="n">
        <f aca="false">E11+E20+E29+E38</f>
        <v>2491.74</v>
      </c>
      <c r="F50" s="0" t="n">
        <f aca="false">F11+F20+F29+F38</f>
        <v>13533.54</v>
      </c>
      <c r="G50" s="0" t="n">
        <f aca="false">G11+G20+G29+G38</f>
        <v>2270</v>
      </c>
      <c r="H50" s="0" t="n">
        <f aca="false">H11+H20+H29+H38</f>
        <v>2250.19</v>
      </c>
      <c r="I50" s="0" t="n">
        <f aca="false">I11+I20+I29+I38</f>
        <v>2590.94</v>
      </c>
      <c r="J50" s="0" t="n">
        <f aca="false">J11+J20+J29+J38</f>
        <v>2270</v>
      </c>
      <c r="K50" s="0" t="n">
        <f aca="false">SUM(C50:J50)</f>
        <v>32139.07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1" topLeftCell="P96" activePane="bottomRight" state="frozen"/>
      <selection pane="topLeft" activeCell="A1" activeCellId="0" sqref="A1"/>
      <selection pane="topRight" activeCell="P1" activeCellId="0" sqref="P1"/>
      <selection pane="bottomLeft" activeCell="A96" activeCellId="0" sqref="A96"/>
      <selection pane="bottomRight" activeCell="U122" activeCellId="0" sqref="U122"/>
    </sheetView>
  </sheetViews>
  <sheetFormatPr defaultColWidth="10.4765625" defaultRowHeight="13.8" zeroHeight="false" outlineLevelRow="0" outlineLevelCol="0"/>
  <cols>
    <col collapsed="false" customWidth="true" hidden="false" outlineLevel="0" max="1" min="1" style="213" width="12.66"/>
    <col collapsed="false" customWidth="true" hidden="false" outlineLevel="0" max="2" min="2" style="213" width="9.47"/>
    <col collapsed="false" customWidth="true" hidden="false" outlineLevel="0" max="3" min="3" style="213" width="12.94"/>
    <col collapsed="false" customWidth="true" hidden="false" outlineLevel="0" max="4" min="4" style="213" width="40.81"/>
    <col collapsed="false" customWidth="true" hidden="false" outlineLevel="0" max="5" min="5" style="213" width="15.66"/>
    <col collapsed="false" customWidth="true" hidden="false" outlineLevel="0" max="6" min="6" style="213" width="18.99"/>
    <col collapsed="false" customWidth="true" hidden="false" outlineLevel="0" max="7" min="7" style="213" width="17.39"/>
    <col collapsed="false" customWidth="true" hidden="false" outlineLevel="0" max="8" min="8" style="213" width="23.09"/>
    <col collapsed="false" customWidth="true" hidden="false" outlineLevel="0" max="9" min="9" style="213" width="19.75"/>
    <col collapsed="false" customWidth="true" hidden="false" outlineLevel="0" max="10" min="10" style="213" width="22.78"/>
    <col collapsed="false" customWidth="true" hidden="false" outlineLevel="0" max="11" min="11" style="213" width="15"/>
    <col collapsed="false" customWidth="true" hidden="false" outlineLevel="0" max="12" min="12" style="213" width="15.81"/>
    <col collapsed="false" customWidth="true" hidden="false" outlineLevel="0" max="14" min="13" style="213" width="24.2"/>
    <col collapsed="false" customWidth="true" hidden="false" outlineLevel="0" max="16" min="15" style="213" width="15.17"/>
    <col collapsed="false" customWidth="true" hidden="false" outlineLevel="0" max="17" min="17" style="213" width="17.87"/>
    <col collapsed="false" customWidth="true" hidden="false" outlineLevel="0" max="20" min="18" style="213" width="32.59"/>
    <col collapsed="false" customWidth="true" hidden="false" outlineLevel="0" max="21" min="21" style="214" width="32.59"/>
    <col collapsed="false" customWidth="true" hidden="false" outlineLevel="0" max="22" min="22" style="213" width="16.44"/>
    <col collapsed="false" customWidth="true" hidden="false" outlineLevel="0" max="25" min="23" style="213" width="35.28"/>
    <col collapsed="false" customWidth="true" hidden="false" outlineLevel="0" max="26" min="26" style="213" width="23.09"/>
    <col collapsed="false" customWidth="true" hidden="false" outlineLevel="0" max="29" min="27" style="213" width="23.73"/>
    <col collapsed="false" customWidth="true" hidden="false" outlineLevel="0" max="30" min="30" style="213" width="20.73"/>
    <col collapsed="false" customWidth="true" hidden="false" outlineLevel="0" max="33" min="31" style="213" width="19.92"/>
    <col collapsed="false" customWidth="true" hidden="false" outlineLevel="0" max="34" min="34" style="213" width="17.7"/>
    <col collapsed="false" customWidth="true" hidden="false" outlineLevel="0" max="35" min="35" style="213" width="15.97"/>
    <col collapsed="false" customWidth="false" hidden="false" outlineLevel="0" max="1024" min="36" style="213" width="10.48"/>
  </cols>
  <sheetData>
    <row r="1" customFormat="false" ht="14.65" hidden="false" customHeight="false" outlineLevel="0" collapsed="false">
      <c r="A1" s="215" t="s">
        <v>187</v>
      </c>
      <c r="B1" s="216" t="s">
        <v>188</v>
      </c>
      <c r="C1" s="216" t="s">
        <v>189</v>
      </c>
      <c r="D1" s="216" t="s">
        <v>190</v>
      </c>
      <c r="E1" s="216" t="s">
        <v>191</v>
      </c>
      <c r="F1" s="216" t="s">
        <v>192</v>
      </c>
      <c r="G1" s="216" t="s">
        <v>193</v>
      </c>
      <c r="H1" s="216" t="s">
        <v>194</v>
      </c>
      <c r="I1" s="216" t="s">
        <v>195</v>
      </c>
      <c r="J1" s="216" t="s">
        <v>196</v>
      </c>
      <c r="K1" s="216" t="s">
        <v>197</v>
      </c>
      <c r="L1" s="216" t="s">
        <v>198</v>
      </c>
      <c r="M1" s="216" t="s">
        <v>199</v>
      </c>
      <c r="N1" s="216" t="s">
        <v>200</v>
      </c>
      <c r="O1" s="216" t="s">
        <v>201</v>
      </c>
      <c r="Q1" s="216" t="s">
        <v>202</v>
      </c>
      <c r="R1" s="216" t="s">
        <v>203</v>
      </c>
      <c r="S1" s="216" t="s">
        <v>204</v>
      </c>
      <c r="T1" s="216" t="s">
        <v>205</v>
      </c>
      <c r="U1" s="217" t="s">
        <v>206</v>
      </c>
      <c r="V1" s="216" t="s">
        <v>207</v>
      </c>
      <c r="W1" s="216" t="s">
        <v>208</v>
      </c>
      <c r="X1" s="216" t="s">
        <v>209</v>
      </c>
      <c r="Y1" s="216" t="s">
        <v>210</v>
      </c>
      <c r="Z1" s="216" t="s">
        <v>211</v>
      </c>
      <c r="AA1" s="216" t="s">
        <v>212</v>
      </c>
      <c r="AB1" s="216" t="s">
        <v>213</v>
      </c>
      <c r="AC1" s="216" t="s">
        <v>214</v>
      </c>
      <c r="AD1" s="216" t="s">
        <v>162</v>
      </c>
      <c r="AE1" s="216" t="s">
        <v>215</v>
      </c>
      <c r="AF1" s="216" t="s">
        <v>216</v>
      </c>
      <c r="AG1" s="216" t="s">
        <v>36</v>
      </c>
      <c r="AH1" s="216" t="s">
        <v>217</v>
      </c>
      <c r="AI1" s="216" t="s">
        <v>218</v>
      </c>
      <c r="AJ1" s="216" t="s">
        <v>219</v>
      </c>
    </row>
    <row r="2" customFormat="false" ht="14.65" hidden="false" customHeight="false" outlineLevel="0" collapsed="false">
      <c r="A2" s="213" t="s">
        <v>220</v>
      </c>
      <c r="B2" s="218" t="n">
        <v>1</v>
      </c>
      <c r="C2" s="218" t="s">
        <v>221</v>
      </c>
      <c r="D2" s="218" t="s">
        <v>222</v>
      </c>
      <c r="E2" s="218" t="s">
        <v>223</v>
      </c>
      <c r="F2" s="219" t="s">
        <v>224</v>
      </c>
      <c r="G2" s="219" t="s">
        <v>225</v>
      </c>
      <c r="H2" s="220" t="n">
        <v>0.07</v>
      </c>
      <c r="I2" s="220" t="n">
        <v>166.61</v>
      </c>
      <c r="K2" s="220" t="n">
        <v>2000</v>
      </c>
      <c r="L2" s="220" t="n">
        <v>500</v>
      </c>
      <c r="M2" s="220" t="n">
        <v>2666.68</v>
      </c>
      <c r="O2" s="220" t="n">
        <v>189.01</v>
      </c>
      <c r="R2" s="220" t="n">
        <v>36.58</v>
      </c>
      <c r="V2" s="220" t="n">
        <v>1250</v>
      </c>
      <c r="W2" s="220" t="n">
        <v>1475.59</v>
      </c>
      <c r="X2" s="220" t="n">
        <v>1191.09</v>
      </c>
      <c r="Y2" s="219" t="s">
        <v>226</v>
      </c>
      <c r="Z2" s="218" t="s">
        <v>227</v>
      </c>
      <c r="AA2" s="218" t="s">
        <v>228</v>
      </c>
      <c r="AB2" s="218" t="s">
        <v>229</v>
      </c>
      <c r="AC2" s="220" t="n">
        <v>166.67</v>
      </c>
      <c r="AD2" s="220" t="n">
        <v>33.33</v>
      </c>
      <c r="AE2" s="220" t="n">
        <v>223.01</v>
      </c>
      <c r="AF2" s="220" t="n">
        <v>20</v>
      </c>
      <c r="AG2" s="220" t="n">
        <v>138.89</v>
      </c>
      <c r="AH2" s="220" t="n">
        <v>0</v>
      </c>
      <c r="AJ2" s="218" t="s">
        <v>230</v>
      </c>
    </row>
    <row r="3" customFormat="false" ht="14.65" hidden="false" customHeight="false" outlineLevel="0" collapsed="false">
      <c r="A3" s="213" t="s">
        <v>220</v>
      </c>
      <c r="B3" s="218" t="n">
        <v>2</v>
      </c>
      <c r="C3" s="218" t="s">
        <v>231</v>
      </c>
      <c r="D3" s="218" t="s">
        <v>232</v>
      </c>
      <c r="E3" s="218" t="s">
        <v>233</v>
      </c>
      <c r="F3" s="219" t="s">
        <v>234</v>
      </c>
      <c r="G3" s="219" t="s">
        <v>225</v>
      </c>
      <c r="K3" s="220" t="n">
        <v>1800</v>
      </c>
      <c r="L3" s="220" t="n">
        <v>400</v>
      </c>
      <c r="M3" s="220" t="n">
        <v>2200</v>
      </c>
      <c r="O3" s="220" t="n">
        <v>170.1</v>
      </c>
      <c r="Q3" s="220" t="n">
        <v>707.81</v>
      </c>
      <c r="R3" s="220" t="n">
        <v>31.15</v>
      </c>
      <c r="S3" s="220" t="n">
        <v>312.5</v>
      </c>
      <c r="V3" s="220" t="n">
        <v>590.85</v>
      </c>
      <c r="W3" s="220" t="n">
        <v>1812.41</v>
      </c>
      <c r="X3" s="220" t="n">
        <v>387.59</v>
      </c>
      <c r="Y3" s="219" t="s">
        <v>226</v>
      </c>
      <c r="Z3" s="218" t="s">
        <v>235</v>
      </c>
      <c r="AA3" s="218" t="s">
        <v>236</v>
      </c>
      <c r="AB3" s="218" t="s">
        <v>229</v>
      </c>
      <c r="AC3" s="220" t="n">
        <v>150</v>
      </c>
      <c r="AD3" s="220" t="n">
        <v>33.33</v>
      </c>
      <c r="AE3" s="220" t="n">
        <v>200.7</v>
      </c>
      <c r="AF3" s="220" t="n">
        <v>18</v>
      </c>
      <c r="AG3" s="220" t="n">
        <v>95</v>
      </c>
      <c r="AH3" s="220" t="n">
        <v>149.94</v>
      </c>
    </row>
    <row r="4" customFormat="false" ht="14.65" hidden="false" customHeight="false" outlineLevel="0" collapsed="false">
      <c r="A4" s="213" t="s">
        <v>220</v>
      </c>
      <c r="B4" s="218" t="n">
        <v>3</v>
      </c>
      <c r="C4" s="218" t="s">
        <v>237</v>
      </c>
      <c r="D4" s="218" t="s">
        <v>238</v>
      </c>
      <c r="E4" s="218" t="s">
        <v>233</v>
      </c>
      <c r="F4" s="219" t="s">
        <v>239</v>
      </c>
      <c r="G4" s="219" t="s">
        <v>225</v>
      </c>
      <c r="K4" s="220" t="n">
        <v>670</v>
      </c>
      <c r="M4" s="220" t="n">
        <v>670</v>
      </c>
      <c r="O4" s="220" t="n">
        <v>63.32</v>
      </c>
      <c r="V4" s="220" t="n">
        <v>335</v>
      </c>
      <c r="W4" s="220" t="n">
        <v>398.32</v>
      </c>
      <c r="X4" s="220" t="n">
        <v>271.68</v>
      </c>
      <c r="Y4" s="219" t="s">
        <v>226</v>
      </c>
      <c r="Z4" s="218"/>
      <c r="AA4" s="218"/>
      <c r="AC4" s="220" t="n">
        <v>55.83</v>
      </c>
      <c r="AD4" s="220" t="n">
        <v>33.33</v>
      </c>
      <c r="AE4" s="220" t="n">
        <v>74.71</v>
      </c>
      <c r="AF4" s="220" t="n">
        <v>6.7</v>
      </c>
      <c r="AG4" s="220" t="n">
        <v>27.92</v>
      </c>
      <c r="AH4" s="220" t="n">
        <v>0</v>
      </c>
    </row>
    <row r="5" customFormat="false" ht="14.65" hidden="false" customHeight="false" outlineLevel="0" collapsed="false">
      <c r="A5" s="213" t="s">
        <v>220</v>
      </c>
      <c r="B5" s="218" t="n">
        <v>4</v>
      </c>
      <c r="C5" s="218" t="s">
        <v>240</v>
      </c>
      <c r="D5" s="218" t="s">
        <v>241</v>
      </c>
      <c r="E5" s="218" t="s">
        <v>223</v>
      </c>
      <c r="F5" s="219" t="s">
        <v>242</v>
      </c>
      <c r="G5" s="219" t="s">
        <v>225</v>
      </c>
      <c r="K5" s="220" t="n">
        <v>414.11</v>
      </c>
      <c r="L5" s="220" t="n">
        <v>100</v>
      </c>
      <c r="M5" s="220" t="n">
        <v>514.11</v>
      </c>
      <c r="O5" s="220" t="n">
        <v>39.13</v>
      </c>
      <c r="Q5" s="220" t="n">
        <v>104.41</v>
      </c>
      <c r="T5" s="220" t="n">
        <v>59.4</v>
      </c>
      <c r="V5" s="220" t="n">
        <v>257.06</v>
      </c>
      <c r="W5" s="220" t="n">
        <v>460</v>
      </c>
      <c r="X5" s="220" t="n">
        <v>54.11</v>
      </c>
      <c r="Y5" s="219" t="s">
        <v>226</v>
      </c>
      <c r="Z5" s="218" t="s">
        <v>243</v>
      </c>
      <c r="AA5" s="218" t="s">
        <v>228</v>
      </c>
      <c r="AB5" s="218" t="s">
        <v>229</v>
      </c>
      <c r="AC5" s="220" t="n">
        <v>34.51</v>
      </c>
      <c r="AD5" s="220" t="n">
        <v>33.33</v>
      </c>
      <c r="AE5" s="220" t="n">
        <v>46.17</v>
      </c>
      <c r="AF5" s="220" t="n">
        <v>4.14</v>
      </c>
      <c r="AG5" s="220" t="n">
        <v>26.46</v>
      </c>
      <c r="AH5" s="220" t="n">
        <v>34.5</v>
      </c>
    </row>
    <row r="6" customFormat="false" ht="14.65" hidden="false" customHeight="false" outlineLevel="0" collapsed="false">
      <c r="A6" s="213" t="s">
        <v>220</v>
      </c>
      <c r="B6" s="218" t="n">
        <v>5</v>
      </c>
      <c r="C6" s="218" t="s">
        <v>244</v>
      </c>
      <c r="D6" s="218" t="s">
        <v>245</v>
      </c>
      <c r="E6" s="218" t="s">
        <v>223</v>
      </c>
      <c r="F6" s="219" t="s">
        <v>246</v>
      </c>
      <c r="G6" s="219" t="s">
        <v>225</v>
      </c>
      <c r="I6" s="220" t="n">
        <v>33.69</v>
      </c>
      <c r="K6" s="220" t="n">
        <v>404.4</v>
      </c>
      <c r="M6" s="220" t="n">
        <v>438.09</v>
      </c>
      <c r="O6" s="220" t="n">
        <v>38.22</v>
      </c>
      <c r="T6" s="220" t="n">
        <v>38.67</v>
      </c>
      <c r="V6" s="220" t="n">
        <v>202.2</v>
      </c>
      <c r="W6" s="220" t="n">
        <v>279.09</v>
      </c>
      <c r="X6" s="220" t="n">
        <v>159</v>
      </c>
      <c r="Y6" s="219" t="s">
        <v>226</v>
      </c>
      <c r="Z6" s="218" t="s">
        <v>247</v>
      </c>
      <c r="AA6" s="218" t="s">
        <v>228</v>
      </c>
      <c r="AB6" s="218" t="s">
        <v>229</v>
      </c>
      <c r="AC6" s="220" t="n">
        <v>33.7</v>
      </c>
      <c r="AD6" s="220" t="n">
        <v>33.33</v>
      </c>
      <c r="AE6" s="220" t="n">
        <v>45.09</v>
      </c>
      <c r="AF6" s="220" t="n">
        <v>4.04</v>
      </c>
      <c r="AG6" s="220" t="n">
        <v>21.34</v>
      </c>
      <c r="AH6" s="220" t="n">
        <v>0</v>
      </c>
    </row>
    <row r="7" customFormat="false" ht="14.65" hidden="false" customHeight="false" outlineLevel="0" collapsed="false">
      <c r="A7" s="213" t="s">
        <v>220</v>
      </c>
      <c r="B7" s="218" t="n">
        <v>6</v>
      </c>
      <c r="C7" s="218" t="s">
        <v>248</v>
      </c>
      <c r="D7" s="218" t="s">
        <v>249</v>
      </c>
      <c r="E7" s="218" t="s">
        <v>250</v>
      </c>
      <c r="F7" s="219" t="s">
        <v>224</v>
      </c>
      <c r="G7" s="219" t="s">
        <v>225</v>
      </c>
      <c r="K7" s="220" t="n">
        <v>426.34</v>
      </c>
      <c r="L7" s="220" t="n">
        <v>80</v>
      </c>
      <c r="M7" s="220" t="n">
        <v>506.34</v>
      </c>
      <c r="N7" s="220" t="n">
        <v>14.54</v>
      </c>
      <c r="O7" s="220" t="n">
        <v>40.29</v>
      </c>
      <c r="T7" s="220" t="n">
        <v>75.23</v>
      </c>
      <c r="V7" s="220" t="n">
        <v>253.17</v>
      </c>
      <c r="W7" s="220" t="n">
        <v>383.23</v>
      </c>
      <c r="X7" s="220" t="n">
        <v>123.11</v>
      </c>
      <c r="Y7" s="219" t="s">
        <v>226</v>
      </c>
      <c r="Z7" s="218" t="s">
        <v>251</v>
      </c>
      <c r="AA7" s="218" t="s">
        <v>228</v>
      </c>
      <c r="AB7" s="218" t="s">
        <v>229</v>
      </c>
      <c r="AC7" s="220" t="n">
        <v>35.53</v>
      </c>
      <c r="AD7" s="220" t="n">
        <v>33.33</v>
      </c>
      <c r="AE7" s="220" t="n">
        <v>47.54</v>
      </c>
      <c r="AF7" s="220" t="n">
        <v>4.26</v>
      </c>
      <c r="AG7" s="220" t="n">
        <v>29.61</v>
      </c>
      <c r="AH7" s="220" t="n">
        <v>35.51</v>
      </c>
    </row>
    <row r="8" customFormat="false" ht="14.65" hidden="false" customHeight="false" outlineLevel="0" collapsed="false">
      <c r="A8" s="213" t="s">
        <v>220</v>
      </c>
      <c r="B8" s="218" t="n">
        <v>7</v>
      </c>
      <c r="C8" s="218" t="s">
        <v>252</v>
      </c>
      <c r="D8" s="218" t="s">
        <v>253</v>
      </c>
      <c r="E8" s="218" t="s">
        <v>223</v>
      </c>
      <c r="F8" s="219" t="s">
        <v>254</v>
      </c>
      <c r="G8" s="219" t="s">
        <v>225</v>
      </c>
      <c r="K8" s="220" t="n">
        <v>411.99</v>
      </c>
      <c r="L8" s="220" t="n">
        <v>30</v>
      </c>
      <c r="M8" s="220" t="n">
        <v>441.99</v>
      </c>
      <c r="O8" s="220" t="n">
        <v>38.93</v>
      </c>
      <c r="V8" s="220" t="n">
        <v>221</v>
      </c>
      <c r="W8" s="220" t="n">
        <v>259.93</v>
      </c>
      <c r="X8" s="220" t="n">
        <v>182.06</v>
      </c>
      <c r="Y8" s="219" t="s">
        <v>226</v>
      </c>
      <c r="Z8" s="218" t="s">
        <v>255</v>
      </c>
      <c r="AA8" s="218" t="s">
        <v>228</v>
      </c>
      <c r="AB8" s="218" t="s">
        <v>229</v>
      </c>
      <c r="AC8" s="220" t="n">
        <v>34.33</v>
      </c>
      <c r="AD8" s="220" t="n">
        <v>33.33</v>
      </c>
      <c r="AE8" s="220" t="n">
        <v>45.94</v>
      </c>
      <c r="AF8" s="220" t="n">
        <v>4.12</v>
      </c>
      <c r="AG8" s="220" t="n">
        <v>17.17</v>
      </c>
      <c r="AH8" s="220" t="n">
        <v>34.32</v>
      </c>
    </row>
    <row r="9" customFormat="false" ht="14.65" hidden="false" customHeight="false" outlineLevel="0" collapsed="false">
      <c r="A9" s="213" t="s">
        <v>220</v>
      </c>
      <c r="B9" s="218" t="n">
        <v>8</v>
      </c>
      <c r="C9" s="218" t="s">
        <v>256</v>
      </c>
      <c r="D9" s="218" t="s">
        <v>257</v>
      </c>
      <c r="E9" s="218" t="s">
        <v>258</v>
      </c>
      <c r="F9" s="219" t="s">
        <v>259</v>
      </c>
      <c r="G9" s="219" t="s">
        <v>225</v>
      </c>
      <c r="K9" s="220" t="n">
        <v>1100</v>
      </c>
      <c r="L9" s="220" t="n">
        <v>115</v>
      </c>
      <c r="M9" s="220" t="n">
        <v>1215</v>
      </c>
      <c r="O9" s="220" t="n">
        <v>103.95</v>
      </c>
      <c r="T9" s="220" t="n">
        <v>125.71</v>
      </c>
      <c r="V9" s="220" t="n">
        <v>607.5</v>
      </c>
      <c r="W9" s="220" t="n">
        <v>837.16</v>
      </c>
      <c r="X9" s="220" t="n">
        <v>377.84</v>
      </c>
      <c r="Y9" s="219" t="s">
        <v>226</v>
      </c>
      <c r="Z9" s="218" t="s">
        <v>260</v>
      </c>
      <c r="AA9" s="218" t="s">
        <v>228</v>
      </c>
      <c r="AB9" s="218" t="s">
        <v>229</v>
      </c>
      <c r="AC9" s="220" t="n">
        <v>91.67</v>
      </c>
      <c r="AD9" s="220" t="n">
        <v>33.33</v>
      </c>
      <c r="AE9" s="220" t="n">
        <v>122.65</v>
      </c>
      <c r="AF9" s="220" t="n">
        <v>11</v>
      </c>
      <c r="AG9" s="220" t="n">
        <v>55</v>
      </c>
      <c r="AH9" s="220" t="n">
        <v>91.63</v>
      </c>
    </row>
    <row r="10" customFormat="false" ht="14.65" hidden="false" customHeight="false" outlineLevel="0" collapsed="false">
      <c r="A10" s="213" t="s">
        <v>220</v>
      </c>
      <c r="B10" s="218" t="n">
        <v>9</v>
      </c>
      <c r="C10" s="218" t="s">
        <v>261</v>
      </c>
      <c r="D10" s="218" t="s">
        <v>262</v>
      </c>
      <c r="E10" s="218" t="s">
        <v>258</v>
      </c>
      <c r="F10" s="219" t="s">
        <v>263</v>
      </c>
      <c r="G10" s="219" t="s">
        <v>225</v>
      </c>
      <c r="H10" s="220" t="n">
        <v>0.03</v>
      </c>
      <c r="I10" s="220" t="n">
        <v>74.97</v>
      </c>
      <c r="K10" s="220" t="n">
        <v>900</v>
      </c>
      <c r="L10" s="220" t="n">
        <v>300</v>
      </c>
      <c r="M10" s="220" t="n">
        <v>1275</v>
      </c>
      <c r="O10" s="220" t="n">
        <v>85.05</v>
      </c>
      <c r="Q10" s="220" t="n">
        <v>90.28</v>
      </c>
      <c r="V10" s="220" t="n">
        <v>509.72</v>
      </c>
      <c r="W10" s="220" t="n">
        <v>685.05</v>
      </c>
      <c r="X10" s="220" t="n">
        <v>589.95</v>
      </c>
      <c r="Y10" s="219" t="s">
        <v>226</v>
      </c>
      <c r="Z10" s="218" t="s">
        <v>264</v>
      </c>
      <c r="AA10" s="218" t="s">
        <v>228</v>
      </c>
      <c r="AB10" s="218" t="s">
        <v>229</v>
      </c>
      <c r="AC10" s="220" t="n">
        <v>75</v>
      </c>
      <c r="AD10" s="220" t="n">
        <v>33.33</v>
      </c>
      <c r="AE10" s="220" t="n">
        <v>100.35</v>
      </c>
      <c r="AF10" s="220" t="n">
        <v>9</v>
      </c>
      <c r="AG10" s="220" t="n">
        <v>47.5</v>
      </c>
      <c r="AH10" s="220" t="n">
        <v>0</v>
      </c>
    </row>
    <row r="11" customFormat="false" ht="14.65" hidden="false" customHeight="false" outlineLevel="0" collapsed="false">
      <c r="A11" s="213" t="s">
        <v>220</v>
      </c>
      <c r="B11" s="218" t="n">
        <v>10</v>
      </c>
      <c r="C11" s="218" t="s">
        <v>265</v>
      </c>
      <c r="D11" s="218" t="s">
        <v>266</v>
      </c>
      <c r="E11" s="218" t="s">
        <v>223</v>
      </c>
      <c r="F11" s="219" t="s">
        <v>267</v>
      </c>
      <c r="G11" s="219" t="s">
        <v>225</v>
      </c>
      <c r="K11" s="220" t="n">
        <v>404.4</v>
      </c>
      <c r="L11" s="220" t="n">
        <v>60</v>
      </c>
      <c r="M11" s="220" t="n">
        <v>464.4</v>
      </c>
      <c r="N11" s="220" t="n">
        <v>13.79</v>
      </c>
      <c r="O11" s="220" t="n">
        <v>38.22</v>
      </c>
      <c r="T11" s="220" t="n">
        <v>79.75</v>
      </c>
      <c r="V11" s="220" t="n">
        <v>232.2</v>
      </c>
      <c r="W11" s="220" t="n">
        <v>363.96</v>
      </c>
      <c r="X11" s="220" t="n">
        <v>100.44</v>
      </c>
      <c r="Y11" s="219" t="s">
        <v>226</v>
      </c>
      <c r="Z11" s="218" t="s">
        <v>268</v>
      </c>
      <c r="AA11" s="218" t="s">
        <v>228</v>
      </c>
      <c r="AB11" s="218" t="s">
        <v>229</v>
      </c>
      <c r="AC11" s="220" t="n">
        <v>33.7</v>
      </c>
      <c r="AD11" s="220" t="n">
        <v>33.33</v>
      </c>
      <c r="AE11" s="220" t="n">
        <v>45.09</v>
      </c>
      <c r="AF11" s="220" t="n">
        <v>4.04</v>
      </c>
      <c r="AG11" s="220" t="n">
        <v>24.71</v>
      </c>
      <c r="AH11" s="220" t="n">
        <v>33.69</v>
      </c>
    </row>
    <row r="12" customFormat="false" ht="14.65" hidden="false" customHeight="false" outlineLevel="0" collapsed="false">
      <c r="A12" s="213" t="s">
        <v>220</v>
      </c>
      <c r="B12" s="218" t="n">
        <v>11</v>
      </c>
      <c r="C12" s="218" t="s">
        <v>269</v>
      </c>
      <c r="D12" s="218" t="s">
        <v>270</v>
      </c>
      <c r="E12" s="218" t="s">
        <v>233</v>
      </c>
      <c r="F12" s="219" t="s">
        <v>271</v>
      </c>
      <c r="G12" s="219" t="s">
        <v>225</v>
      </c>
      <c r="K12" s="220" t="n">
        <v>646</v>
      </c>
      <c r="L12" s="220" t="n">
        <v>24</v>
      </c>
      <c r="M12" s="220" t="n">
        <v>670</v>
      </c>
      <c r="O12" s="220" t="n">
        <v>61.05</v>
      </c>
      <c r="T12" s="220" t="n">
        <v>63.35</v>
      </c>
      <c r="V12" s="220" t="n">
        <v>335</v>
      </c>
      <c r="W12" s="220" t="n">
        <v>459.4</v>
      </c>
      <c r="X12" s="220" t="n">
        <v>210.6</v>
      </c>
      <c r="Y12" s="219" t="s">
        <v>226</v>
      </c>
      <c r="Z12" s="218" t="s">
        <v>272</v>
      </c>
      <c r="AA12" s="218" t="s">
        <v>228</v>
      </c>
      <c r="AB12" s="218" t="s">
        <v>229</v>
      </c>
      <c r="AC12" s="220" t="n">
        <v>53.83</v>
      </c>
      <c r="AD12" s="220" t="n">
        <v>33.33</v>
      </c>
      <c r="AE12" s="220" t="n">
        <v>72.03</v>
      </c>
      <c r="AF12" s="220" t="n">
        <v>6.46</v>
      </c>
      <c r="AG12" s="220" t="n">
        <v>26.92</v>
      </c>
      <c r="AH12" s="220" t="n">
        <v>53.81</v>
      </c>
    </row>
    <row r="13" customFormat="false" ht="14.65" hidden="false" customHeight="false" outlineLevel="0" collapsed="false">
      <c r="A13" s="213" t="s">
        <v>220</v>
      </c>
      <c r="B13" s="218" t="n">
        <v>12</v>
      </c>
      <c r="C13" s="218" t="s">
        <v>273</v>
      </c>
      <c r="D13" s="218" t="s">
        <v>274</v>
      </c>
      <c r="E13" s="218" t="s">
        <v>258</v>
      </c>
      <c r="F13" s="219" t="s">
        <v>275</v>
      </c>
      <c r="G13" s="219" t="s">
        <v>225</v>
      </c>
      <c r="K13" s="220" t="n">
        <v>950</v>
      </c>
      <c r="L13" s="220" t="n">
        <v>250</v>
      </c>
      <c r="M13" s="220" t="n">
        <v>1200</v>
      </c>
      <c r="O13" s="220" t="n">
        <v>89.78</v>
      </c>
      <c r="V13" s="220" t="n">
        <v>600</v>
      </c>
      <c r="W13" s="220" t="n">
        <v>689.78</v>
      </c>
      <c r="X13" s="220" t="n">
        <v>510.22</v>
      </c>
      <c r="Y13" s="219" t="s">
        <v>226</v>
      </c>
      <c r="Z13" s="218" t="s">
        <v>276</v>
      </c>
      <c r="AA13" s="218" t="s">
        <v>228</v>
      </c>
      <c r="AB13" s="218" t="s">
        <v>229</v>
      </c>
      <c r="AC13" s="220" t="n">
        <v>79.17</v>
      </c>
      <c r="AD13" s="220" t="n">
        <v>33.33</v>
      </c>
      <c r="AE13" s="220" t="n">
        <v>105.93</v>
      </c>
      <c r="AF13" s="220" t="n">
        <v>9.5</v>
      </c>
      <c r="AG13" s="220" t="n">
        <v>58.06</v>
      </c>
      <c r="AH13" s="220" t="n">
        <v>79.14</v>
      </c>
    </row>
    <row r="14" customFormat="false" ht="14.65" hidden="false" customHeight="false" outlineLevel="0" collapsed="false">
      <c r="A14" s="213" t="s">
        <v>220</v>
      </c>
      <c r="B14" s="218" t="n">
        <v>13</v>
      </c>
      <c r="C14" s="218" t="s">
        <v>277</v>
      </c>
      <c r="D14" s="218" t="s">
        <v>278</v>
      </c>
      <c r="E14" s="218" t="s">
        <v>250</v>
      </c>
      <c r="F14" s="219" t="s">
        <v>224</v>
      </c>
      <c r="G14" s="219" t="s">
        <v>225</v>
      </c>
      <c r="K14" s="220" t="n">
        <v>428.84</v>
      </c>
      <c r="L14" s="220" t="n">
        <v>80</v>
      </c>
      <c r="M14" s="220" t="n">
        <v>508.84</v>
      </c>
      <c r="O14" s="220" t="n">
        <v>40.53</v>
      </c>
      <c r="T14" s="220" t="n">
        <v>113.42</v>
      </c>
      <c r="V14" s="220" t="n">
        <v>254.42</v>
      </c>
      <c r="W14" s="220" t="n">
        <v>408.37</v>
      </c>
      <c r="X14" s="220" t="n">
        <v>100.47</v>
      </c>
      <c r="Y14" s="219" t="s">
        <v>226</v>
      </c>
      <c r="Z14" s="218" t="s">
        <v>279</v>
      </c>
      <c r="AA14" s="218" t="s">
        <v>228</v>
      </c>
      <c r="AB14" s="218" t="s">
        <v>229</v>
      </c>
      <c r="AC14" s="220" t="n">
        <v>35.74</v>
      </c>
      <c r="AD14" s="220" t="n">
        <v>33.33</v>
      </c>
      <c r="AE14" s="220" t="n">
        <v>47.82</v>
      </c>
      <c r="AF14" s="220" t="n">
        <v>4.29</v>
      </c>
      <c r="AG14" s="220" t="n">
        <v>29.78</v>
      </c>
      <c r="AH14" s="220" t="n">
        <v>35.72</v>
      </c>
    </row>
    <row r="15" customFormat="false" ht="14.65" hidden="false" customHeight="false" outlineLevel="0" collapsed="false">
      <c r="A15" s="213" t="s">
        <v>220</v>
      </c>
      <c r="B15" s="218" t="n">
        <v>14</v>
      </c>
      <c r="C15" s="218" t="s">
        <v>280</v>
      </c>
      <c r="D15" s="218" t="s">
        <v>281</v>
      </c>
      <c r="E15" s="218" t="s">
        <v>223</v>
      </c>
      <c r="F15" s="219" t="s">
        <v>282</v>
      </c>
      <c r="G15" s="219" t="s">
        <v>225</v>
      </c>
      <c r="H15" s="220" t="n">
        <v>0.07</v>
      </c>
      <c r="I15" s="220" t="n">
        <v>166.61</v>
      </c>
      <c r="K15" s="220" t="n">
        <v>2000</v>
      </c>
      <c r="L15" s="220" t="n">
        <v>500</v>
      </c>
      <c r="M15" s="220" t="n">
        <v>2666.68</v>
      </c>
      <c r="O15" s="220" t="n">
        <v>189.01</v>
      </c>
      <c r="R15" s="220" t="n">
        <v>49.12</v>
      </c>
      <c r="V15" s="220" t="n">
        <v>1250</v>
      </c>
      <c r="W15" s="220" t="n">
        <v>1488.13</v>
      </c>
      <c r="X15" s="220" t="n">
        <v>1178.55</v>
      </c>
      <c r="Y15" s="219" t="s">
        <v>226</v>
      </c>
      <c r="Z15" s="218" t="s">
        <v>283</v>
      </c>
      <c r="AA15" s="218" t="s">
        <v>236</v>
      </c>
      <c r="AB15" s="218" t="s">
        <v>229</v>
      </c>
      <c r="AC15" s="220" t="n">
        <v>166.67</v>
      </c>
      <c r="AD15" s="220" t="n">
        <v>33.33</v>
      </c>
      <c r="AE15" s="220" t="n">
        <v>223.01</v>
      </c>
      <c r="AF15" s="220" t="n">
        <v>20</v>
      </c>
      <c r="AG15" s="220" t="n">
        <v>133.34</v>
      </c>
      <c r="AH15" s="220" t="n">
        <v>0</v>
      </c>
    </row>
    <row r="16" customFormat="false" ht="14.65" hidden="false" customHeight="false" outlineLevel="0" collapsed="false">
      <c r="A16" s="213" t="s">
        <v>220</v>
      </c>
      <c r="B16" s="218" t="n">
        <v>15</v>
      </c>
      <c r="C16" s="218" t="s">
        <v>284</v>
      </c>
      <c r="D16" s="218" t="s">
        <v>285</v>
      </c>
      <c r="E16" s="218" t="s">
        <v>233</v>
      </c>
      <c r="F16" s="219" t="s">
        <v>286</v>
      </c>
      <c r="G16" s="219" t="s">
        <v>225</v>
      </c>
      <c r="K16" s="220" t="n">
        <v>670</v>
      </c>
      <c r="M16" s="220" t="n">
        <v>670</v>
      </c>
      <c r="O16" s="220" t="n">
        <v>63.32</v>
      </c>
      <c r="T16" s="220" t="n">
        <v>175.94</v>
      </c>
      <c r="V16" s="220" t="n">
        <v>335</v>
      </c>
      <c r="W16" s="220" t="n">
        <v>574.26</v>
      </c>
      <c r="X16" s="220" t="n">
        <v>95.74</v>
      </c>
      <c r="Y16" s="219" t="s">
        <v>226</v>
      </c>
      <c r="Z16" s="218" t="s">
        <v>287</v>
      </c>
      <c r="AA16" s="218" t="s">
        <v>228</v>
      </c>
      <c r="AB16" s="218" t="s">
        <v>229</v>
      </c>
      <c r="AC16" s="220" t="n">
        <v>55.83</v>
      </c>
      <c r="AD16" s="220" t="n">
        <v>33.33</v>
      </c>
      <c r="AE16" s="220" t="n">
        <v>74.71</v>
      </c>
      <c r="AF16" s="220" t="n">
        <v>6.7</v>
      </c>
      <c r="AG16" s="220" t="n">
        <v>27.92</v>
      </c>
      <c r="AH16" s="220" t="n">
        <v>55.81</v>
      </c>
    </row>
    <row r="17" customFormat="false" ht="14.65" hidden="false" customHeight="false" outlineLevel="0" collapsed="false">
      <c r="A17" s="213" t="s">
        <v>220</v>
      </c>
      <c r="B17" s="218" t="n">
        <v>16</v>
      </c>
      <c r="C17" s="218" t="s">
        <v>288</v>
      </c>
      <c r="D17" s="218" t="s">
        <v>289</v>
      </c>
      <c r="E17" s="218" t="s">
        <v>223</v>
      </c>
      <c r="F17" s="219" t="s">
        <v>275</v>
      </c>
      <c r="G17" s="219" t="s">
        <v>225</v>
      </c>
      <c r="K17" s="220" t="n">
        <v>404.4</v>
      </c>
      <c r="L17" s="220" t="n">
        <v>60</v>
      </c>
      <c r="M17" s="220" t="n">
        <v>464.4</v>
      </c>
      <c r="O17" s="220" t="n">
        <v>38.22</v>
      </c>
      <c r="T17" s="220" t="n">
        <v>144.56</v>
      </c>
      <c r="V17" s="220" t="n">
        <v>232.2</v>
      </c>
      <c r="W17" s="220" t="n">
        <v>414.98</v>
      </c>
      <c r="X17" s="220" t="n">
        <v>49.42</v>
      </c>
      <c r="Y17" s="219" t="s">
        <v>226</v>
      </c>
      <c r="Z17" s="218" t="s">
        <v>290</v>
      </c>
      <c r="AA17" s="218" t="s">
        <v>228</v>
      </c>
      <c r="AB17" s="218" t="s">
        <v>229</v>
      </c>
      <c r="AC17" s="220" t="n">
        <v>33.7</v>
      </c>
      <c r="AD17" s="220" t="n">
        <v>33.33</v>
      </c>
      <c r="AE17" s="220" t="n">
        <v>45.09</v>
      </c>
      <c r="AF17" s="220" t="n">
        <v>4.04</v>
      </c>
      <c r="AG17" s="220" t="n">
        <v>24.71</v>
      </c>
      <c r="AH17" s="220" t="n">
        <v>33.69</v>
      </c>
    </row>
    <row r="18" customFormat="false" ht="14.65" hidden="false" customHeight="false" outlineLevel="0" collapsed="false">
      <c r="A18" s="213" t="s">
        <v>220</v>
      </c>
      <c r="B18" s="218" t="n">
        <v>17</v>
      </c>
      <c r="C18" s="218" t="s">
        <v>291</v>
      </c>
      <c r="D18" s="218" t="s">
        <v>292</v>
      </c>
      <c r="E18" s="218" t="s">
        <v>223</v>
      </c>
      <c r="F18" s="219" t="s">
        <v>293</v>
      </c>
      <c r="G18" s="219" t="s">
        <v>225</v>
      </c>
      <c r="I18" s="220" t="n">
        <v>33.97</v>
      </c>
      <c r="J18" s="220" t="n">
        <v>35.14</v>
      </c>
      <c r="K18" s="220" t="n">
        <v>407.76</v>
      </c>
      <c r="M18" s="220" t="n">
        <v>476.87</v>
      </c>
      <c r="O18" s="220" t="n">
        <v>38.53</v>
      </c>
      <c r="T18" s="220" t="n">
        <v>54.88</v>
      </c>
      <c r="V18" s="220" t="n">
        <v>203.88</v>
      </c>
      <c r="W18" s="220" t="n">
        <v>297.29</v>
      </c>
      <c r="X18" s="220" t="n">
        <v>179.58</v>
      </c>
      <c r="Y18" s="219" t="s">
        <v>226</v>
      </c>
      <c r="Z18" s="218" t="s">
        <v>294</v>
      </c>
      <c r="AA18" s="218" t="s">
        <v>228</v>
      </c>
      <c r="AB18" s="218" t="s">
        <v>229</v>
      </c>
      <c r="AC18" s="220" t="n">
        <v>33.98</v>
      </c>
      <c r="AD18" s="220" t="n">
        <v>33.33</v>
      </c>
      <c r="AE18" s="220" t="n">
        <v>45.47</v>
      </c>
      <c r="AF18" s="220" t="n">
        <v>4.08</v>
      </c>
      <c r="AG18" s="220" t="n">
        <v>33.98</v>
      </c>
      <c r="AH18" s="220" t="n">
        <v>0</v>
      </c>
      <c r="AJ18" s="218" t="s">
        <v>295</v>
      </c>
    </row>
    <row r="20" customFormat="false" ht="14.65" hidden="false" customHeight="false" outlineLevel="0" collapsed="false">
      <c r="B20" s="216" t="s">
        <v>188</v>
      </c>
      <c r="C20" s="216" t="s">
        <v>189</v>
      </c>
      <c r="D20" s="216" t="s">
        <v>190</v>
      </c>
      <c r="E20" s="216" t="s">
        <v>191</v>
      </c>
      <c r="F20" s="216" t="s">
        <v>192</v>
      </c>
      <c r="G20" s="216" t="s">
        <v>193</v>
      </c>
      <c r="H20" s="216" t="s">
        <v>194</v>
      </c>
      <c r="I20" s="216" t="s">
        <v>195</v>
      </c>
      <c r="J20" s="216" t="s">
        <v>196</v>
      </c>
      <c r="K20" s="216" t="s">
        <v>197</v>
      </c>
      <c r="L20" s="216" t="s">
        <v>198</v>
      </c>
      <c r="M20" s="216" t="s">
        <v>199</v>
      </c>
      <c r="N20" s="216" t="s">
        <v>200</v>
      </c>
      <c r="O20" s="216" t="s">
        <v>201</v>
      </c>
      <c r="P20" s="216" t="s">
        <v>296</v>
      </c>
      <c r="Q20" s="216" t="s">
        <v>202</v>
      </c>
      <c r="R20" s="216" t="s">
        <v>203</v>
      </c>
      <c r="S20" s="216" t="s">
        <v>204</v>
      </c>
      <c r="T20" s="216" t="s">
        <v>205</v>
      </c>
      <c r="U20" s="217" t="s">
        <v>206</v>
      </c>
      <c r="V20" s="216" t="s">
        <v>207</v>
      </c>
      <c r="W20" s="216" t="s">
        <v>208</v>
      </c>
      <c r="X20" s="216" t="s">
        <v>209</v>
      </c>
      <c r="Y20" s="216" t="s">
        <v>210</v>
      </c>
      <c r="Z20" s="216" t="s">
        <v>211</v>
      </c>
      <c r="AA20" s="216" t="s">
        <v>212</v>
      </c>
      <c r="AB20" s="216" t="s">
        <v>213</v>
      </c>
      <c r="AC20" s="216" t="s">
        <v>214</v>
      </c>
      <c r="AD20" s="216" t="s">
        <v>162</v>
      </c>
      <c r="AE20" s="216" t="s">
        <v>215</v>
      </c>
      <c r="AF20" s="216" t="s">
        <v>216</v>
      </c>
      <c r="AG20" s="216" t="s">
        <v>36</v>
      </c>
      <c r="AH20" s="216" t="s">
        <v>217</v>
      </c>
      <c r="AI20" s="216" t="s">
        <v>218</v>
      </c>
      <c r="AJ20" s="216" t="s">
        <v>219</v>
      </c>
    </row>
    <row r="21" customFormat="false" ht="14.65" hidden="false" customHeight="false" outlineLevel="0" collapsed="false">
      <c r="A21" s="213" t="s">
        <v>297</v>
      </c>
      <c r="B21" s="218" t="n">
        <v>1</v>
      </c>
      <c r="C21" s="218" t="s">
        <v>221</v>
      </c>
      <c r="D21" s="218" t="s">
        <v>222</v>
      </c>
      <c r="E21" s="218" t="s">
        <v>223</v>
      </c>
      <c r="F21" s="219" t="s">
        <v>224</v>
      </c>
      <c r="G21" s="219" t="s">
        <v>225</v>
      </c>
      <c r="H21" s="220" t="n">
        <v>0.07</v>
      </c>
      <c r="I21" s="220" t="n">
        <v>166.6</v>
      </c>
      <c r="K21" s="220" t="n">
        <v>2000</v>
      </c>
      <c r="L21" s="220" t="n">
        <v>500</v>
      </c>
      <c r="M21" s="220" t="n">
        <v>2666.67</v>
      </c>
      <c r="O21" s="220" t="n">
        <v>189</v>
      </c>
      <c r="R21" s="220" t="n">
        <v>36.58</v>
      </c>
      <c r="V21" s="220" t="n">
        <v>1250</v>
      </c>
      <c r="W21" s="220" t="n">
        <v>1475.58</v>
      </c>
      <c r="X21" s="220" t="n">
        <v>1191.09</v>
      </c>
      <c r="Y21" s="219" t="s">
        <v>226</v>
      </c>
      <c r="Z21" s="218" t="s">
        <v>227</v>
      </c>
      <c r="AA21" s="218" t="s">
        <v>228</v>
      </c>
      <c r="AB21" s="218" t="s">
        <v>229</v>
      </c>
      <c r="AC21" s="220" t="n">
        <v>166.67</v>
      </c>
      <c r="AD21" s="220" t="n">
        <v>33.33</v>
      </c>
      <c r="AE21" s="220" t="n">
        <v>223</v>
      </c>
      <c r="AF21" s="220" t="n">
        <v>20</v>
      </c>
      <c r="AG21" s="220" t="n">
        <v>138.89</v>
      </c>
      <c r="AH21" s="220" t="n">
        <v>0</v>
      </c>
      <c r="AJ21" s="218" t="s">
        <v>230</v>
      </c>
    </row>
    <row r="22" customFormat="false" ht="14.65" hidden="false" customHeight="false" outlineLevel="0" collapsed="false">
      <c r="A22" s="213" t="s">
        <v>297</v>
      </c>
      <c r="B22" s="218" t="n">
        <v>2</v>
      </c>
      <c r="C22" s="218" t="s">
        <v>231</v>
      </c>
      <c r="D22" s="218" t="s">
        <v>232</v>
      </c>
      <c r="E22" s="218" t="s">
        <v>233</v>
      </c>
      <c r="F22" s="219" t="s">
        <v>234</v>
      </c>
      <c r="G22" s="219" t="s">
        <v>225</v>
      </c>
      <c r="K22" s="220" t="n">
        <v>1800</v>
      </c>
      <c r="L22" s="220" t="n">
        <v>400</v>
      </c>
      <c r="M22" s="220" t="n">
        <v>2200</v>
      </c>
      <c r="O22" s="220" t="n">
        <v>170.1</v>
      </c>
      <c r="Q22" s="220" t="n">
        <v>707.81</v>
      </c>
      <c r="R22" s="220" t="n">
        <v>31.15</v>
      </c>
      <c r="S22" s="220" t="n">
        <v>312.5</v>
      </c>
      <c r="V22" s="220" t="n">
        <v>590.85</v>
      </c>
      <c r="W22" s="220" t="n">
        <v>1812.41</v>
      </c>
      <c r="X22" s="220" t="n">
        <v>387.59</v>
      </c>
      <c r="Y22" s="219" t="s">
        <v>226</v>
      </c>
      <c r="Z22" s="218" t="s">
        <v>235</v>
      </c>
      <c r="AA22" s="218" t="s">
        <v>236</v>
      </c>
      <c r="AB22" s="218" t="s">
        <v>229</v>
      </c>
      <c r="AC22" s="220" t="n">
        <v>150</v>
      </c>
      <c r="AD22" s="220" t="n">
        <v>33.33</v>
      </c>
      <c r="AE22" s="220" t="n">
        <v>200.7</v>
      </c>
      <c r="AF22" s="220" t="n">
        <v>18</v>
      </c>
      <c r="AG22" s="220" t="n">
        <v>95</v>
      </c>
      <c r="AH22" s="220" t="n">
        <v>149.94</v>
      </c>
    </row>
    <row r="23" customFormat="false" ht="14.65" hidden="false" customHeight="false" outlineLevel="0" collapsed="false">
      <c r="A23" s="213" t="s">
        <v>297</v>
      </c>
      <c r="B23" s="218" t="n">
        <v>3</v>
      </c>
      <c r="C23" s="218" t="s">
        <v>237</v>
      </c>
      <c r="D23" s="218" t="s">
        <v>238</v>
      </c>
      <c r="E23" s="218" t="s">
        <v>233</v>
      </c>
      <c r="F23" s="219" t="s">
        <v>239</v>
      </c>
      <c r="G23" s="219" t="s">
        <v>225</v>
      </c>
      <c r="K23" s="220" t="n">
        <v>670</v>
      </c>
      <c r="M23" s="220" t="n">
        <v>670</v>
      </c>
      <c r="O23" s="220" t="n">
        <v>63.32</v>
      </c>
      <c r="V23" s="220" t="n">
        <v>335</v>
      </c>
      <c r="W23" s="220" t="n">
        <v>398.32</v>
      </c>
      <c r="X23" s="220" t="n">
        <v>271.68</v>
      </c>
      <c r="Y23" s="219" t="s">
        <v>226</v>
      </c>
      <c r="Z23" s="218"/>
      <c r="AA23" s="218"/>
      <c r="AC23" s="220" t="n">
        <v>55.83</v>
      </c>
      <c r="AD23" s="220" t="n">
        <v>33.33</v>
      </c>
      <c r="AE23" s="220" t="n">
        <v>74.71</v>
      </c>
      <c r="AF23" s="220" t="n">
        <v>6.7</v>
      </c>
      <c r="AG23" s="220" t="n">
        <v>27.92</v>
      </c>
      <c r="AH23" s="220" t="n">
        <v>0</v>
      </c>
    </row>
    <row r="24" customFormat="false" ht="14.65" hidden="false" customHeight="false" outlineLevel="0" collapsed="false">
      <c r="A24" s="213" t="s">
        <v>297</v>
      </c>
      <c r="B24" s="218" t="n">
        <v>4</v>
      </c>
      <c r="C24" s="218" t="s">
        <v>240</v>
      </c>
      <c r="D24" s="218" t="s">
        <v>241</v>
      </c>
      <c r="E24" s="218" t="s">
        <v>223</v>
      </c>
      <c r="F24" s="219" t="s">
        <v>242</v>
      </c>
      <c r="G24" s="219" t="s">
        <v>225</v>
      </c>
      <c r="K24" s="220" t="n">
        <v>414.11</v>
      </c>
      <c r="L24" s="220" t="n">
        <v>100</v>
      </c>
      <c r="M24" s="220" t="n">
        <v>514.11</v>
      </c>
      <c r="O24" s="220" t="n">
        <v>39.13</v>
      </c>
      <c r="Q24" s="220" t="n">
        <v>104.41</v>
      </c>
      <c r="T24" s="220" t="n">
        <v>56.81</v>
      </c>
      <c r="V24" s="220" t="n">
        <v>257.06</v>
      </c>
      <c r="W24" s="220" t="n">
        <v>457.41</v>
      </c>
      <c r="X24" s="220" t="n">
        <v>56.7</v>
      </c>
      <c r="Y24" s="219" t="s">
        <v>226</v>
      </c>
      <c r="Z24" s="218" t="s">
        <v>243</v>
      </c>
      <c r="AA24" s="218" t="s">
        <v>228</v>
      </c>
      <c r="AB24" s="218" t="s">
        <v>229</v>
      </c>
      <c r="AC24" s="220" t="n">
        <v>34.51</v>
      </c>
      <c r="AD24" s="220" t="n">
        <v>33.33</v>
      </c>
      <c r="AE24" s="220" t="n">
        <v>46.17</v>
      </c>
      <c r="AF24" s="220" t="n">
        <v>4.14</v>
      </c>
      <c r="AG24" s="220" t="n">
        <v>26.46</v>
      </c>
      <c r="AH24" s="220" t="n">
        <v>34.5</v>
      </c>
    </row>
    <row r="25" customFormat="false" ht="14.65" hidden="false" customHeight="false" outlineLevel="0" collapsed="false">
      <c r="A25" s="213" t="s">
        <v>297</v>
      </c>
      <c r="B25" s="218" t="n">
        <v>5</v>
      </c>
      <c r="C25" s="218" t="s">
        <v>244</v>
      </c>
      <c r="D25" s="218" t="s">
        <v>245</v>
      </c>
      <c r="E25" s="218" t="s">
        <v>223</v>
      </c>
      <c r="F25" s="219" t="s">
        <v>246</v>
      </c>
      <c r="G25" s="219" t="s">
        <v>225</v>
      </c>
      <c r="H25" s="220" t="n">
        <v>0.01</v>
      </c>
      <c r="I25" s="220" t="n">
        <v>33.69</v>
      </c>
      <c r="K25" s="220" t="n">
        <v>404.4</v>
      </c>
      <c r="M25" s="220" t="n">
        <v>438.1</v>
      </c>
      <c r="O25" s="220" t="n">
        <v>38.22</v>
      </c>
      <c r="T25" s="220" t="n">
        <v>38.67</v>
      </c>
      <c r="V25" s="220" t="n">
        <v>202.2</v>
      </c>
      <c r="W25" s="220" t="n">
        <v>279.09</v>
      </c>
      <c r="X25" s="220" t="n">
        <v>159.01</v>
      </c>
      <c r="Y25" s="219" t="s">
        <v>226</v>
      </c>
      <c r="Z25" s="218" t="s">
        <v>247</v>
      </c>
      <c r="AA25" s="218" t="s">
        <v>228</v>
      </c>
      <c r="AB25" s="218" t="s">
        <v>229</v>
      </c>
      <c r="AC25" s="220" t="n">
        <v>33.7</v>
      </c>
      <c r="AD25" s="220" t="n">
        <v>33.33</v>
      </c>
      <c r="AE25" s="220" t="n">
        <v>45.09</v>
      </c>
      <c r="AF25" s="220" t="n">
        <v>4.04</v>
      </c>
      <c r="AG25" s="220" t="n">
        <v>21.34</v>
      </c>
      <c r="AH25" s="220" t="n">
        <v>0</v>
      </c>
    </row>
    <row r="26" customFormat="false" ht="14.65" hidden="false" customHeight="false" outlineLevel="0" collapsed="false">
      <c r="A26" s="213" t="s">
        <v>297</v>
      </c>
      <c r="B26" s="218" t="n">
        <v>6</v>
      </c>
      <c r="C26" s="218" t="s">
        <v>248</v>
      </c>
      <c r="D26" s="218" t="s">
        <v>249</v>
      </c>
      <c r="E26" s="218" t="s">
        <v>250</v>
      </c>
      <c r="F26" s="219" t="s">
        <v>224</v>
      </c>
      <c r="G26" s="219" t="s">
        <v>225</v>
      </c>
      <c r="K26" s="220" t="n">
        <v>426.34</v>
      </c>
      <c r="L26" s="220" t="n">
        <v>80</v>
      </c>
      <c r="M26" s="220" t="n">
        <v>506.34</v>
      </c>
      <c r="N26" s="220" t="n">
        <v>14.54</v>
      </c>
      <c r="O26" s="220" t="n">
        <v>40.29</v>
      </c>
      <c r="S26" s="220" t="n">
        <v>100</v>
      </c>
      <c r="T26" s="220" t="n">
        <v>74.75</v>
      </c>
      <c r="V26" s="220" t="n">
        <v>153.17</v>
      </c>
      <c r="W26" s="220" t="n">
        <v>382.75</v>
      </c>
      <c r="X26" s="220" t="n">
        <v>123.59</v>
      </c>
      <c r="Y26" s="219" t="s">
        <v>226</v>
      </c>
      <c r="Z26" s="218" t="s">
        <v>251</v>
      </c>
      <c r="AA26" s="218" t="s">
        <v>228</v>
      </c>
      <c r="AB26" s="218" t="s">
        <v>229</v>
      </c>
      <c r="AC26" s="220" t="n">
        <v>35.53</v>
      </c>
      <c r="AD26" s="220" t="n">
        <v>33.33</v>
      </c>
      <c r="AE26" s="220" t="n">
        <v>47.54</v>
      </c>
      <c r="AF26" s="220" t="n">
        <v>4.26</v>
      </c>
      <c r="AG26" s="220" t="n">
        <v>29.61</v>
      </c>
      <c r="AH26" s="220" t="n">
        <v>35.51</v>
      </c>
    </row>
    <row r="27" customFormat="false" ht="14.65" hidden="false" customHeight="false" outlineLevel="0" collapsed="false">
      <c r="A27" s="213" t="s">
        <v>297</v>
      </c>
      <c r="B27" s="218" t="n">
        <v>7</v>
      </c>
      <c r="C27" s="218" t="s">
        <v>252</v>
      </c>
      <c r="D27" s="218" t="s">
        <v>253</v>
      </c>
      <c r="E27" s="218" t="s">
        <v>223</v>
      </c>
      <c r="F27" s="219" t="s">
        <v>254</v>
      </c>
      <c r="G27" s="219" t="s">
        <v>225</v>
      </c>
      <c r="K27" s="220" t="n">
        <v>411.99</v>
      </c>
      <c r="L27" s="220" t="n">
        <v>30</v>
      </c>
      <c r="M27" s="220" t="n">
        <v>441.99</v>
      </c>
      <c r="O27" s="220" t="n">
        <v>38.93</v>
      </c>
      <c r="T27" s="220" t="n">
        <v>43.16</v>
      </c>
      <c r="V27" s="220" t="n">
        <v>221</v>
      </c>
      <c r="W27" s="220" t="n">
        <v>303.09</v>
      </c>
      <c r="X27" s="220" t="n">
        <v>138.9</v>
      </c>
      <c r="Y27" s="219" t="s">
        <v>226</v>
      </c>
      <c r="Z27" s="218" t="s">
        <v>255</v>
      </c>
      <c r="AA27" s="218" t="s">
        <v>228</v>
      </c>
      <c r="AB27" s="218" t="s">
        <v>229</v>
      </c>
      <c r="AC27" s="220" t="n">
        <v>34.33</v>
      </c>
      <c r="AD27" s="220" t="n">
        <v>33.33</v>
      </c>
      <c r="AE27" s="220" t="n">
        <v>45.94</v>
      </c>
      <c r="AF27" s="220" t="n">
        <v>4.12</v>
      </c>
      <c r="AG27" s="220" t="n">
        <v>17.17</v>
      </c>
      <c r="AH27" s="220" t="n">
        <v>34.32</v>
      </c>
    </row>
    <row r="28" customFormat="false" ht="14.65" hidden="false" customHeight="false" outlineLevel="0" collapsed="false">
      <c r="A28" s="213" t="s">
        <v>297</v>
      </c>
      <c r="B28" s="218" t="n">
        <v>8</v>
      </c>
      <c r="C28" s="218" t="s">
        <v>256</v>
      </c>
      <c r="D28" s="218" t="s">
        <v>257</v>
      </c>
      <c r="E28" s="218" t="s">
        <v>258</v>
      </c>
      <c r="F28" s="219" t="s">
        <v>259</v>
      </c>
      <c r="G28" s="219" t="s">
        <v>225</v>
      </c>
      <c r="K28" s="220" t="n">
        <v>1100</v>
      </c>
      <c r="L28" s="220" t="n">
        <v>115</v>
      </c>
      <c r="M28" s="220" t="n">
        <v>1215</v>
      </c>
      <c r="O28" s="220" t="n">
        <v>103.95</v>
      </c>
      <c r="T28" s="220" t="n">
        <v>125.71</v>
      </c>
      <c r="V28" s="220" t="n">
        <v>607.5</v>
      </c>
      <c r="W28" s="220" t="n">
        <v>837.16</v>
      </c>
      <c r="X28" s="220" t="n">
        <v>377.84</v>
      </c>
      <c r="Y28" s="219" t="s">
        <v>226</v>
      </c>
      <c r="Z28" s="218" t="s">
        <v>260</v>
      </c>
      <c r="AA28" s="218" t="s">
        <v>228</v>
      </c>
      <c r="AB28" s="218" t="s">
        <v>229</v>
      </c>
      <c r="AC28" s="220" t="n">
        <v>91.67</v>
      </c>
      <c r="AD28" s="220" t="n">
        <v>33.33</v>
      </c>
      <c r="AE28" s="220" t="n">
        <v>122.65</v>
      </c>
      <c r="AF28" s="220" t="n">
        <v>11</v>
      </c>
      <c r="AG28" s="220" t="n">
        <v>55</v>
      </c>
      <c r="AH28" s="220" t="n">
        <v>91.63</v>
      </c>
    </row>
    <row r="29" customFormat="false" ht="14.65" hidden="false" customHeight="false" outlineLevel="0" collapsed="false">
      <c r="A29" s="213" t="s">
        <v>297</v>
      </c>
      <c r="B29" s="218" t="n">
        <v>9</v>
      </c>
      <c r="C29" s="218" t="s">
        <v>261</v>
      </c>
      <c r="D29" s="218" t="s">
        <v>262</v>
      </c>
      <c r="E29" s="218" t="s">
        <v>258</v>
      </c>
      <c r="F29" s="219" t="s">
        <v>263</v>
      </c>
      <c r="G29" s="219" t="s">
        <v>225</v>
      </c>
      <c r="H29" s="220" t="n">
        <v>0.03</v>
      </c>
      <c r="I29" s="220" t="n">
        <v>74.97</v>
      </c>
      <c r="K29" s="220" t="n">
        <v>900</v>
      </c>
      <c r="L29" s="220" t="n">
        <v>300</v>
      </c>
      <c r="M29" s="220" t="n">
        <v>1275</v>
      </c>
      <c r="O29" s="220" t="n">
        <v>85.05</v>
      </c>
      <c r="Q29" s="220" t="n">
        <v>90.29</v>
      </c>
      <c r="V29" s="220" t="n">
        <v>509.71</v>
      </c>
      <c r="W29" s="220" t="n">
        <v>685.05</v>
      </c>
      <c r="X29" s="220" t="n">
        <v>589.95</v>
      </c>
      <c r="Y29" s="219" t="s">
        <v>226</v>
      </c>
      <c r="Z29" s="218" t="s">
        <v>264</v>
      </c>
      <c r="AA29" s="218" t="s">
        <v>228</v>
      </c>
      <c r="AB29" s="218" t="s">
        <v>229</v>
      </c>
      <c r="AC29" s="220" t="n">
        <v>75</v>
      </c>
      <c r="AD29" s="220" t="n">
        <v>33.33</v>
      </c>
      <c r="AE29" s="220" t="n">
        <v>100.35</v>
      </c>
      <c r="AF29" s="220" t="n">
        <v>9</v>
      </c>
      <c r="AG29" s="220" t="n">
        <v>48.84</v>
      </c>
      <c r="AH29" s="220" t="n">
        <v>0</v>
      </c>
    </row>
    <row r="30" customFormat="false" ht="14.65" hidden="false" customHeight="false" outlineLevel="0" collapsed="false">
      <c r="A30" s="213" t="s">
        <v>297</v>
      </c>
      <c r="B30" s="218" t="n">
        <v>10</v>
      </c>
      <c r="C30" s="218" t="s">
        <v>265</v>
      </c>
      <c r="D30" s="218" t="s">
        <v>266</v>
      </c>
      <c r="E30" s="218" t="s">
        <v>223</v>
      </c>
      <c r="F30" s="219" t="s">
        <v>267</v>
      </c>
      <c r="G30" s="219" t="s">
        <v>225</v>
      </c>
      <c r="K30" s="220" t="n">
        <v>404.4</v>
      </c>
      <c r="L30" s="220" t="n">
        <v>60</v>
      </c>
      <c r="M30" s="220" t="n">
        <v>464.4</v>
      </c>
      <c r="N30" s="220" t="n">
        <v>13.79</v>
      </c>
      <c r="O30" s="220" t="n">
        <v>38.22</v>
      </c>
      <c r="T30" s="220" t="n">
        <v>79.39</v>
      </c>
      <c r="V30" s="220" t="n">
        <v>232.2</v>
      </c>
      <c r="W30" s="220" t="n">
        <v>363.6</v>
      </c>
      <c r="X30" s="220" t="n">
        <v>100.8</v>
      </c>
      <c r="Y30" s="219" t="s">
        <v>226</v>
      </c>
      <c r="Z30" s="218" t="s">
        <v>268</v>
      </c>
      <c r="AA30" s="218" t="s">
        <v>228</v>
      </c>
      <c r="AB30" s="218" t="s">
        <v>229</v>
      </c>
      <c r="AC30" s="220" t="n">
        <v>33.7</v>
      </c>
      <c r="AD30" s="220" t="n">
        <v>33.33</v>
      </c>
      <c r="AE30" s="220" t="n">
        <v>45.09</v>
      </c>
      <c r="AF30" s="220" t="n">
        <v>4.04</v>
      </c>
      <c r="AG30" s="220" t="n">
        <v>24.71</v>
      </c>
      <c r="AH30" s="220" t="n">
        <v>33.69</v>
      </c>
    </row>
    <row r="31" customFormat="false" ht="14.65" hidden="false" customHeight="false" outlineLevel="0" collapsed="false">
      <c r="A31" s="213" t="s">
        <v>297</v>
      </c>
      <c r="B31" s="218" t="n">
        <v>11</v>
      </c>
      <c r="C31" s="218" t="s">
        <v>269</v>
      </c>
      <c r="D31" s="218" t="s">
        <v>270</v>
      </c>
      <c r="E31" s="218" t="s">
        <v>233</v>
      </c>
      <c r="F31" s="219" t="s">
        <v>271</v>
      </c>
      <c r="G31" s="219" t="s">
        <v>225</v>
      </c>
      <c r="K31" s="220" t="n">
        <v>646</v>
      </c>
      <c r="L31" s="220" t="n">
        <v>24</v>
      </c>
      <c r="M31" s="220" t="n">
        <v>670</v>
      </c>
      <c r="O31" s="220" t="n">
        <v>61.05</v>
      </c>
      <c r="T31" s="220" t="n">
        <v>27.77</v>
      </c>
      <c r="V31" s="220" t="n">
        <v>335</v>
      </c>
      <c r="W31" s="220" t="n">
        <v>423.82</v>
      </c>
      <c r="X31" s="220" t="n">
        <v>246.18</v>
      </c>
      <c r="Y31" s="219" t="s">
        <v>226</v>
      </c>
      <c r="Z31" s="218" t="s">
        <v>272</v>
      </c>
      <c r="AA31" s="218" t="s">
        <v>228</v>
      </c>
      <c r="AB31" s="218" t="s">
        <v>229</v>
      </c>
      <c r="AC31" s="220" t="n">
        <v>53.83</v>
      </c>
      <c r="AD31" s="220" t="n">
        <v>33.33</v>
      </c>
      <c r="AE31" s="220" t="n">
        <v>72.03</v>
      </c>
      <c r="AF31" s="220" t="n">
        <v>6.46</v>
      </c>
      <c r="AG31" s="220" t="n">
        <v>26.92</v>
      </c>
      <c r="AH31" s="220" t="n">
        <v>53.81</v>
      </c>
    </row>
    <row r="32" customFormat="false" ht="14.65" hidden="false" customHeight="false" outlineLevel="0" collapsed="false">
      <c r="A32" s="213" t="s">
        <v>297</v>
      </c>
      <c r="B32" s="218" t="n">
        <v>12</v>
      </c>
      <c r="C32" s="218" t="s">
        <v>273</v>
      </c>
      <c r="D32" s="218" t="s">
        <v>274</v>
      </c>
      <c r="E32" s="218" t="s">
        <v>258</v>
      </c>
      <c r="F32" s="219" t="s">
        <v>275</v>
      </c>
      <c r="G32" s="219" t="s">
        <v>225</v>
      </c>
      <c r="K32" s="220" t="n">
        <v>950</v>
      </c>
      <c r="L32" s="220" t="n">
        <v>250</v>
      </c>
      <c r="M32" s="220" t="n">
        <v>1200</v>
      </c>
      <c r="O32" s="220" t="n">
        <v>89.78</v>
      </c>
      <c r="V32" s="220" t="n">
        <v>600</v>
      </c>
      <c r="W32" s="220" t="n">
        <v>689.78</v>
      </c>
      <c r="X32" s="220" t="n">
        <v>510.22</v>
      </c>
      <c r="Y32" s="219" t="s">
        <v>226</v>
      </c>
      <c r="Z32" s="218" t="s">
        <v>276</v>
      </c>
      <c r="AA32" s="218" t="s">
        <v>228</v>
      </c>
      <c r="AB32" s="218" t="s">
        <v>229</v>
      </c>
      <c r="AC32" s="220" t="n">
        <v>79.17</v>
      </c>
      <c r="AD32" s="220" t="n">
        <v>33.33</v>
      </c>
      <c r="AE32" s="220" t="n">
        <v>105.93</v>
      </c>
      <c r="AF32" s="220" t="n">
        <v>9.5</v>
      </c>
      <c r="AG32" s="220" t="n">
        <v>60.69</v>
      </c>
      <c r="AH32" s="220" t="n">
        <v>79.14</v>
      </c>
    </row>
    <row r="33" customFormat="false" ht="14.65" hidden="false" customHeight="false" outlineLevel="0" collapsed="false">
      <c r="A33" s="213" t="s">
        <v>297</v>
      </c>
      <c r="B33" s="218" t="n">
        <v>13</v>
      </c>
      <c r="C33" s="218" t="s">
        <v>277</v>
      </c>
      <c r="D33" s="218" t="s">
        <v>278</v>
      </c>
      <c r="E33" s="218" t="s">
        <v>250</v>
      </c>
      <c r="F33" s="219" t="s">
        <v>224</v>
      </c>
      <c r="G33" s="219" t="s">
        <v>225</v>
      </c>
      <c r="K33" s="220" t="n">
        <v>428.84</v>
      </c>
      <c r="L33" s="220" t="n">
        <v>80</v>
      </c>
      <c r="M33" s="220" t="n">
        <v>508.84</v>
      </c>
      <c r="O33" s="220" t="n">
        <v>40.53</v>
      </c>
      <c r="T33" s="220" t="n">
        <v>113.42</v>
      </c>
      <c r="V33" s="220" t="n">
        <v>254.42</v>
      </c>
      <c r="W33" s="220" t="n">
        <v>408.37</v>
      </c>
      <c r="X33" s="220" t="n">
        <v>100.47</v>
      </c>
      <c r="Y33" s="219" t="s">
        <v>226</v>
      </c>
      <c r="Z33" s="218" t="s">
        <v>279</v>
      </c>
      <c r="AA33" s="218" t="s">
        <v>228</v>
      </c>
      <c r="AB33" s="218" t="s">
        <v>229</v>
      </c>
      <c r="AC33" s="220" t="n">
        <v>35.74</v>
      </c>
      <c r="AD33" s="220" t="n">
        <v>33.33</v>
      </c>
      <c r="AE33" s="220" t="n">
        <v>47.82</v>
      </c>
      <c r="AF33" s="220" t="n">
        <v>4.29</v>
      </c>
      <c r="AG33" s="220" t="n">
        <v>29.78</v>
      </c>
      <c r="AH33" s="220" t="n">
        <v>35.72</v>
      </c>
    </row>
    <row r="34" customFormat="false" ht="14.65" hidden="false" customHeight="false" outlineLevel="0" collapsed="false">
      <c r="A34" s="213" t="s">
        <v>297</v>
      </c>
      <c r="B34" s="218" t="n">
        <v>14</v>
      </c>
      <c r="C34" s="218" t="s">
        <v>280</v>
      </c>
      <c r="D34" s="218" t="s">
        <v>281</v>
      </c>
      <c r="E34" s="218" t="s">
        <v>223</v>
      </c>
      <c r="F34" s="219" t="s">
        <v>282</v>
      </c>
      <c r="G34" s="219" t="s">
        <v>225</v>
      </c>
      <c r="H34" s="220" t="n">
        <v>0.07</v>
      </c>
      <c r="I34" s="220" t="n">
        <v>166.6</v>
      </c>
      <c r="K34" s="220" t="n">
        <v>2000</v>
      </c>
      <c r="L34" s="220" t="n">
        <v>500</v>
      </c>
      <c r="M34" s="220" t="n">
        <v>2666.67</v>
      </c>
      <c r="O34" s="220" t="n">
        <v>189</v>
      </c>
      <c r="R34" s="220" t="n">
        <v>49.12</v>
      </c>
      <c r="V34" s="220" t="n">
        <v>1250</v>
      </c>
      <c r="W34" s="220" t="n">
        <v>1488.12</v>
      </c>
      <c r="X34" s="220" t="n">
        <v>1178.55</v>
      </c>
      <c r="Y34" s="219" t="s">
        <v>226</v>
      </c>
      <c r="Z34" s="218" t="s">
        <v>283</v>
      </c>
      <c r="AA34" s="218" t="s">
        <v>236</v>
      </c>
      <c r="AB34" s="218" t="s">
        <v>229</v>
      </c>
      <c r="AC34" s="220" t="n">
        <v>166.67</v>
      </c>
      <c r="AD34" s="220" t="n">
        <v>33.33</v>
      </c>
      <c r="AE34" s="220" t="n">
        <v>223</v>
      </c>
      <c r="AF34" s="220" t="n">
        <v>20</v>
      </c>
      <c r="AG34" s="220" t="n">
        <v>133.33</v>
      </c>
      <c r="AH34" s="220" t="n">
        <v>0</v>
      </c>
    </row>
    <row r="35" customFormat="false" ht="14.65" hidden="false" customHeight="false" outlineLevel="0" collapsed="false">
      <c r="A35" s="213" t="s">
        <v>297</v>
      </c>
      <c r="B35" s="218" t="n">
        <v>15</v>
      </c>
      <c r="C35" s="218" t="s">
        <v>284</v>
      </c>
      <c r="D35" s="218" t="s">
        <v>285</v>
      </c>
      <c r="E35" s="218" t="s">
        <v>233</v>
      </c>
      <c r="F35" s="219" t="s">
        <v>286</v>
      </c>
      <c r="G35" s="219" t="s">
        <v>225</v>
      </c>
      <c r="K35" s="220" t="n">
        <v>670</v>
      </c>
      <c r="M35" s="220" t="n">
        <v>670</v>
      </c>
      <c r="O35" s="220" t="n">
        <v>63.32</v>
      </c>
      <c r="T35" s="220" t="n">
        <v>173.61</v>
      </c>
      <c r="V35" s="220" t="n">
        <v>335</v>
      </c>
      <c r="W35" s="220" t="n">
        <v>571.93</v>
      </c>
      <c r="X35" s="220" t="n">
        <v>98.07</v>
      </c>
      <c r="Y35" s="219" t="s">
        <v>226</v>
      </c>
      <c r="Z35" s="218" t="s">
        <v>287</v>
      </c>
      <c r="AA35" s="218" t="s">
        <v>228</v>
      </c>
      <c r="AB35" s="218" t="s">
        <v>229</v>
      </c>
      <c r="AC35" s="220" t="n">
        <v>55.83</v>
      </c>
      <c r="AD35" s="220" t="n">
        <v>33.33</v>
      </c>
      <c r="AE35" s="220" t="n">
        <v>74.71</v>
      </c>
      <c r="AF35" s="220" t="n">
        <v>6.7</v>
      </c>
      <c r="AG35" s="220" t="n">
        <v>27.92</v>
      </c>
      <c r="AH35" s="220" t="n">
        <v>55.81</v>
      </c>
    </row>
    <row r="36" customFormat="false" ht="14.65" hidden="false" customHeight="false" outlineLevel="0" collapsed="false">
      <c r="A36" s="213" t="s">
        <v>297</v>
      </c>
      <c r="B36" s="218" t="n">
        <v>16</v>
      </c>
      <c r="C36" s="218" t="s">
        <v>288</v>
      </c>
      <c r="D36" s="218" t="s">
        <v>289</v>
      </c>
      <c r="E36" s="218" t="s">
        <v>223</v>
      </c>
      <c r="F36" s="219" t="s">
        <v>275</v>
      </c>
      <c r="G36" s="219" t="s">
        <v>225</v>
      </c>
      <c r="K36" s="220" t="n">
        <v>404.4</v>
      </c>
      <c r="L36" s="220" t="n">
        <v>60</v>
      </c>
      <c r="M36" s="220" t="n">
        <v>464.4</v>
      </c>
      <c r="O36" s="220" t="n">
        <v>38.22</v>
      </c>
      <c r="T36" s="220" t="n">
        <v>158.93</v>
      </c>
      <c r="V36" s="220" t="n">
        <v>232.2</v>
      </c>
      <c r="W36" s="220" t="n">
        <v>429.35</v>
      </c>
      <c r="X36" s="220" t="n">
        <v>35.05</v>
      </c>
      <c r="Y36" s="219" t="s">
        <v>226</v>
      </c>
      <c r="Z36" s="218" t="s">
        <v>290</v>
      </c>
      <c r="AA36" s="218" t="s">
        <v>228</v>
      </c>
      <c r="AB36" s="218" t="s">
        <v>229</v>
      </c>
      <c r="AC36" s="220" t="n">
        <v>33.7</v>
      </c>
      <c r="AD36" s="220" t="n">
        <v>33.33</v>
      </c>
      <c r="AE36" s="220" t="n">
        <v>45.09</v>
      </c>
      <c r="AF36" s="220" t="n">
        <v>4.04</v>
      </c>
      <c r="AG36" s="220" t="n">
        <v>25.84</v>
      </c>
      <c r="AH36" s="220" t="n">
        <v>33.69</v>
      </c>
    </row>
    <row r="37" customFormat="false" ht="14.65" hidden="false" customHeight="false" outlineLevel="0" collapsed="false">
      <c r="A37" s="213" t="s">
        <v>297</v>
      </c>
      <c r="B37" s="218" t="n">
        <v>17</v>
      </c>
      <c r="C37" s="218" t="s">
        <v>291</v>
      </c>
      <c r="D37" s="218" t="s">
        <v>292</v>
      </c>
      <c r="E37" s="218" t="s">
        <v>223</v>
      </c>
      <c r="F37" s="219" t="s">
        <v>293</v>
      </c>
      <c r="G37" s="219" t="s">
        <v>225</v>
      </c>
      <c r="H37" s="220" t="n">
        <v>0.01</v>
      </c>
      <c r="I37" s="220" t="n">
        <v>33.97</v>
      </c>
      <c r="J37" s="220" t="n">
        <v>30.12</v>
      </c>
      <c r="K37" s="220" t="n">
        <v>407.76</v>
      </c>
      <c r="M37" s="220" t="n">
        <v>471.86</v>
      </c>
      <c r="O37" s="220" t="n">
        <v>38.53</v>
      </c>
      <c r="P37" s="220" t="n">
        <v>13.59</v>
      </c>
      <c r="T37" s="220" t="n">
        <v>51.65</v>
      </c>
      <c r="V37" s="220" t="n">
        <v>203.88</v>
      </c>
      <c r="W37" s="220" t="n">
        <v>307.65</v>
      </c>
      <c r="X37" s="220" t="n">
        <v>164.21</v>
      </c>
      <c r="Y37" s="219" t="s">
        <v>226</v>
      </c>
      <c r="Z37" s="218" t="s">
        <v>294</v>
      </c>
      <c r="AA37" s="218" t="s">
        <v>228</v>
      </c>
      <c r="AB37" s="218" t="s">
        <v>229</v>
      </c>
      <c r="AC37" s="220" t="n">
        <v>33.98</v>
      </c>
      <c r="AD37" s="220" t="n">
        <v>33.33</v>
      </c>
      <c r="AE37" s="220" t="n">
        <v>45.47</v>
      </c>
      <c r="AF37" s="220" t="n">
        <v>4.08</v>
      </c>
      <c r="AG37" s="220" t="n">
        <v>33.98</v>
      </c>
      <c r="AH37" s="220" t="n">
        <v>0</v>
      </c>
      <c r="AJ37" s="218" t="s">
        <v>295</v>
      </c>
    </row>
    <row r="39" customFormat="false" ht="14.65" hidden="false" customHeight="false" outlineLevel="0" collapsed="false">
      <c r="B39" s="216" t="s">
        <v>188</v>
      </c>
      <c r="C39" s="216" t="s">
        <v>189</v>
      </c>
      <c r="D39" s="216" t="s">
        <v>190</v>
      </c>
      <c r="E39" s="216" t="s">
        <v>191</v>
      </c>
      <c r="F39" s="216" t="s">
        <v>192</v>
      </c>
      <c r="G39" s="216" t="s">
        <v>193</v>
      </c>
      <c r="H39" s="216" t="s">
        <v>194</v>
      </c>
      <c r="I39" s="216" t="s">
        <v>195</v>
      </c>
      <c r="J39" s="216" t="s">
        <v>196</v>
      </c>
      <c r="K39" s="216" t="s">
        <v>197</v>
      </c>
      <c r="L39" s="216" t="s">
        <v>198</v>
      </c>
      <c r="M39" s="216" t="s">
        <v>199</v>
      </c>
      <c r="N39" s="216" t="s">
        <v>200</v>
      </c>
      <c r="O39" s="216" t="s">
        <v>201</v>
      </c>
      <c r="Q39" s="216" t="s">
        <v>202</v>
      </c>
      <c r="R39" s="216" t="s">
        <v>203</v>
      </c>
      <c r="S39" s="216" t="s">
        <v>204</v>
      </c>
      <c r="T39" s="216" t="s">
        <v>205</v>
      </c>
      <c r="U39" s="217" t="s">
        <v>206</v>
      </c>
      <c r="V39" s="216" t="s">
        <v>207</v>
      </c>
      <c r="W39" s="216" t="s">
        <v>208</v>
      </c>
      <c r="X39" s="216" t="s">
        <v>209</v>
      </c>
      <c r="Y39" s="216" t="s">
        <v>210</v>
      </c>
      <c r="Z39" s="216" t="s">
        <v>211</v>
      </c>
      <c r="AA39" s="216" t="s">
        <v>212</v>
      </c>
      <c r="AB39" s="216" t="s">
        <v>213</v>
      </c>
      <c r="AC39" s="216" t="s">
        <v>214</v>
      </c>
      <c r="AD39" s="216" t="s">
        <v>162</v>
      </c>
      <c r="AE39" s="216" t="s">
        <v>215</v>
      </c>
      <c r="AF39" s="216" t="s">
        <v>216</v>
      </c>
      <c r="AG39" s="216" t="s">
        <v>36</v>
      </c>
      <c r="AH39" s="216" t="s">
        <v>217</v>
      </c>
      <c r="AI39" s="216" t="s">
        <v>218</v>
      </c>
      <c r="AJ39" s="216" t="s">
        <v>219</v>
      </c>
    </row>
    <row r="40" customFormat="false" ht="14.65" hidden="false" customHeight="false" outlineLevel="0" collapsed="false">
      <c r="A40" s="213" t="s">
        <v>298</v>
      </c>
      <c r="B40" s="218" t="n">
        <v>1</v>
      </c>
      <c r="C40" s="218" t="s">
        <v>221</v>
      </c>
      <c r="D40" s="218" t="s">
        <v>222</v>
      </c>
      <c r="E40" s="218" t="s">
        <v>223</v>
      </c>
      <c r="F40" s="219" t="s">
        <v>224</v>
      </c>
      <c r="G40" s="219" t="s">
        <v>225</v>
      </c>
      <c r="H40" s="220" t="n">
        <v>0.07</v>
      </c>
      <c r="I40" s="220" t="n">
        <v>166.6</v>
      </c>
      <c r="K40" s="220" t="n">
        <v>2000</v>
      </c>
      <c r="L40" s="220" t="n">
        <v>500</v>
      </c>
      <c r="M40" s="220" t="n">
        <v>2666.67</v>
      </c>
      <c r="O40" s="220" t="n">
        <v>189</v>
      </c>
      <c r="R40" s="220" t="n">
        <v>36.58</v>
      </c>
      <c r="V40" s="220" t="n">
        <v>1250</v>
      </c>
      <c r="W40" s="220" t="n">
        <v>1475.58</v>
      </c>
      <c r="X40" s="220" t="n">
        <v>1191.09</v>
      </c>
      <c r="Y40" s="219" t="s">
        <v>226</v>
      </c>
      <c r="Z40" s="218" t="s">
        <v>227</v>
      </c>
      <c r="AA40" s="218" t="s">
        <v>228</v>
      </c>
      <c r="AB40" s="218" t="s">
        <v>229</v>
      </c>
      <c r="AC40" s="220" t="n">
        <v>166.67</v>
      </c>
      <c r="AD40" s="220" t="n">
        <v>33.33</v>
      </c>
      <c r="AE40" s="220" t="n">
        <v>223</v>
      </c>
      <c r="AF40" s="220" t="n">
        <v>20</v>
      </c>
      <c r="AG40" s="220" t="n">
        <v>138.89</v>
      </c>
      <c r="AH40" s="220" t="n">
        <v>0</v>
      </c>
      <c r="AJ40" s="218" t="s">
        <v>230</v>
      </c>
    </row>
    <row r="41" customFormat="false" ht="14.65" hidden="false" customHeight="false" outlineLevel="0" collapsed="false">
      <c r="A41" s="213" t="s">
        <v>298</v>
      </c>
      <c r="B41" s="218" t="n">
        <v>2</v>
      </c>
      <c r="C41" s="218" t="s">
        <v>231</v>
      </c>
      <c r="D41" s="218" t="s">
        <v>232</v>
      </c>
      <c r="E41" s="218" t="s">
        <v>233</v>
      </c>
      <c r="F41" s="219" t="s">
        <v>234</v>
      </c>
      <c r="G41" s="219" t="s">
        <v>225</v>
      </c>
      <c r="K41" s="220" t="n">
        <v>1800</v>
      </c>
      <c r="L41" s="220" t="n">
        <v>400</v>
      </c>
      <c r="M41" s="220" t="n">
        <v>2200</v>
      </c>
      <c r="O41" s="220" t="n">
        <v>170.1</v>
      </c>
      <c r="Q41" s="220" t="n">
        <v>707.8</v>
      </c>
      <c r="R41" s="220" t="n">
        <v>31.15</v>
      </c>
      <c r="S41" s="220" t="n">
        <v>312.5</v>
      </c>
      <c r="V41" s="220" t="n">
        <v>590.85</v>
      </c>
      <c r="W41" s="220" t="n">
        <v>1812.4</v>
      </c>
      <c r="X41" s="220" t="n">
        <v>387.6</v>
      </c>
      <c r="Y41" s="219" t="s">
        <v>226</v>
      </c>
      <c r="Z41" s="218" t="s">
        <v>235</v>
      </c>
      <c r="AA41" s="218" t="s">
        <v>236</v>
      </c>
      <c r="AB41" s="218" t="s">
        <v>229</v>
      </c>
      <c r="AC41" s="220" t="n">
        <v>150</v>
      </c>
      <c r="AD41" s="220" t="n">
        <v>33.33</v>
      </c>
      <c r="AE41" s="220" t="n">
        <v>200.7</v>
      </c>
      <c r="AF41" s="220" t="n">
        <v>18</v>
      </c>
      <c r="AG41" s="220" t="n">
        <v>95</v>
      </c>
      <c r="AH41" s="220" t="n">
        <v>149.94</v>
      </c>
    </row>
    <row r="42" customFormat="false" ht="14.65" hidden="false" customHeight="false" outlineLevel="0" collapsed="false">
      <c r="A42" s="213" t="s">
        <v>298</v>
      </c>
      <c r="B42" s="218" t="n">
        <v>3</v>
      </c>
      <c r="C42" s="218" t="s">
        <v>237</v>
      </c>
      <c r="D42" s="218" t="s">
        <v>238</v>
      </c>
      <c r="E42" s="218" t="s">
        <v>233</v>
      </c>
      <c r="F42" s="219" t="s">
        <v>239</v>
      </c>
      <c r="G42" s="219" t="s">
        <v>225</v>
      </c>
      <c r="K42" s="220" t="n">
        <v>670</v>
      </c>
      <c r="M42" s="220" t="n">
        <v>670</v>
      </c>
      <c r="O42" s="220" t="n">
        <v>63.32</v>
      </c>
      <c r="V42" s="220" t="n">
        <v>335</v>
      </c>
      <c r="W42" s="220" t="n">
        <v>398.32</v>
      </c>
      <c r="X42" s="220" t="n">
        <v>271.68</v>
      </c>
      <c r="Y42" s="219" t="s">
        <v>226</v>
      </c>
      <c r="Z42" s="218"/>
      <c r="AA42" s="218"/>
      <c r="AC42" s="220" t="n">
        <v>55.83</v>
      </c>
      <c r="AD42" s="220" t="n">
        <v>33.33</v>
      </c>
      <c r="AE42" s="220" t="n">
        <v>74.71</v>
      </c>
      <c r="AF42" s="220" t="n">
        <v>6.7</v>
      </c>
      <c r="AG42" s="220" t="n">
        <v>27.92</v>
      </c>
      <c r="AH42" s="220" t="n">
        <v>0</v>
      </c>
    </row>
    <row r="43" customFormat="false" ht="14.65" hidden="false" customHeight="false" outlineLevel="0" collapsed="false">
      <c r="A43" s="213" t="s">
        <v>298</v>
      </c>
      <c r="B43" s="218" t="n">
        <v>4</v>
      </c>
      <c r="C43" s="218" t="s">
        <v>240</v>
      </c>
      <c r="D43" s="218" t="s">
        <v>241</v>
      </c>
      <c r="E43" s="218" t="s">
        <v>223</v>
      </c>
      <c r="F43" s="219" t="s">
        <v>242</v>
      </c>
      <c r="G43" s="219" t="s">
        <v>225</v>
      </c>
      <c r="K43" s="220" t="n">
        <v>414.11</v>
      </c>
      <c r="L43" s="220" t="n">
        <v>100</v>
      </c>
      <c r="M43" s="220" t="n">
        <v>514.11</v>
      </c>
      <c r="O43" s="220" t="n">
        <v>39.13</v>
      </c>
      <c r="Q43" s="220" t="n">
        <v>104.42</v>
      </c>
      <c r="T43" s="220" t="n">
        <v>56.81</v>
      </c>
      <c r="V43" s="220" t="n">
        <v>257.06</v>
      </c>
      <c r="W43" s="220" t="n">
        <v>457.42</v>
      </c>
      <c r="X43" s="220" t="n">
        <v>56.69</v>
      </c>
      <c r="Y43" s="219" t="s">
        <v>226</v>
      </c>
      <c r="Z43" s="218" t="s">
        <v>243</v>
      </c>
      <c r="AA43" s="218" t="s">
        <v>228</v>
      </c>
      <c r="AB43" s="218" t="s">
        <v>229</v>
      </c>
      <c r="AC43" s="220" t="n">
        <v>34.51</v>
      </c>
      <c r="AD43" s="220" t="n">
        <v>33.33</v>
      </c>
      <c r="AE43" s="220" t="n">
        <v>46.17</v>
      </c>
      <c r="AF43" s="220" t="n">
        <v>4.14</v>
      </c>
      <c r="AG43" s="220" t="n">
        <v>26.46</v>
      </c>
      <c r="AH43" s="220" t="n">
        <v>34.5</v>
      </c>
    </row>
    <row r="44" customFormat="false" ht="14.65" hidden="false" customHeight="false" outlineLevel="0" collapsed="false">
      <c r="A44" s="213" t="s">
        <v>298</v>
      </c>
      <c r="B44" s="218" t="n">
        <v>5</v>
      </c>
      <c r="C44" s="218" t="s">
        <v>244</v>
      </c>
      <c r="D44" s="218" t="s">
        <v>245</v>
      </c>
      <c r="E44" s="218" t="s">
        <v>223</v>
      </c>
      <c r="F44" s="219" t="s">
        <v>246</v>
      </c>
      <c r="G44" s="219" t="s">
        <v>225</v>
      </c>
      <c r="I44" s="220" t="n">
        <v>33.69</v>
      </c>
      <c r="K44" s="220" t="n">
        <v>404.4</v>
      </c>
      <c r="M44" s="220" t="n">
        <v>438.09</v>
      </c>
      <c r="O44" s="220" t="n">
        <v>38.22</v>
      </c>
      <c r="T44" s="220" t="n">
        <v>38.67</v>
      </c>
      <c r="V44" s="220" t="n">
        <v>202.2</v>
      </c>
      <c r="W44" s="220" t="n">
        <v>279.09</v>
      </c>
      <c r="X44" s="220" t="n">
        <v>159</v>
      </c>
      <c r="Y44" s="219" t="s">
        <v>226</v>
      </c>
      <c r="Z44" s="218" t="s">
        <v>247</v>
      </c>
      <c r="AA44" s="218" t="s">
        <v>228</v>
      </c>
      <c r="AB44" s="218" t="s">
        <v>229</v>
      </c>
      <c r="AC44" s="220" t="n">
        <v>33.7</v>
      </c>
      <c r="AD44" s="220" t="n">
        <v>33.33</v>
      </c>
      <c r="AE44" s="220" t="n">
        <v>45.09</v>
      </c>
      <c r="AF44" s="220" t="n">
        <v>4.04</v>
      </c>
      <c r="AG44" s="220" t="n">
        <v>21.34</v>
      </c>
      <c r="AH44" s="220" t="n">
        <v>0</v>
      </c>
    </row>
    <row r="45" customFormat="false" ht="14.65" hidden="false" customHeight="false" outlineLevel="0" collapsed="false">
      <c r="A45" s="213" t="s">
        <v>298</v>
      </c>
      <c r="B45" s="218" t="n">
        <v>6</v>
      </c>
      <c r="C45" s="218" t="s">
        <v>248</v>
      </c>
      <c r="D45" s="218" t="s">
        <v>249</v>
      </c>
      <c r="E45" s="218" t="s">
        <v>250</v>
      </c>
      <c r="F45" s="219" t="s">
        <v>224</v>
      </c>
      <c r="G45" s="219" t="s">
        <v>225</v>
      </c>
      <c r="K45" s="220" t="n">
        <v>426.34</v>
      </c>
      <c r="L45" s="220" t="n">
        <v>80</v>
      </c>
      <c r="M45" s="220" t="n">
        <v>506.34</v>
      </c>
      <c r="N45" s="220" t="n">
        <v>14.54</v>
      </c>
      <c r="O45" s="220" t="n">
        <v>40.29</v>
      </c>
      <c r="S45" s="220" t="n">
        <v>100</v>
      </c>
      <c r="T45" s="220" t="n">
        <v>74.27</v>
      </c>
      <c r="V45" s="220" t="n">
        <v>153.17</v>
      </c>
      <c r="W45" s="220" t="n">
        <v>382.27</v>
      </c>
      <c r="X45" s="220" t="n">
        <v>124.07</v>
      </c>
      <c r="Y45" s="219" t="s">
        <v>226</v>
      </c>
      <c r="Z45" s="218" t="s">
        <v>251</v>
      </c>
      <c r="AA45" s="218" t="s">
        <v>228</v>
      </c>
      <c r="AB45" s="218" t="s">
        <v>229</v>
      </c>
      <c r="AC45" s="220" t="n">
        <v>35.53</v>
      </c>
      <c r="AD45" s="220" t="n">
        <v>33.33</v>
      </c>
      <c r="AE45" s="220" t="n">
        <v>47.54</v>
      </c>
      <c r="AF45" s="220" t="n">
        <v>4.26</v>
      </c>
      <c r="AG45" s="220" t="n">
        <v>29.61</v>
      </c>
      <c r="AH45" s="220" t="n">
        <v>35.51</v>
      </c>
    </row>
    <row r="46" customFormat="false" ht="14.65" hidden="false" customHeight="false" outlineLevel="0" collapsed="false">
      <c r="A46" s="213" t="s">
        <v>298</v>
      </c>
      <c r="B46" s="218" t="n">
        <v>7</v>
      </c>
      <c r="C46" s="218" t="s">
        <v>252</v>
      </c>
      <c r="D46" s="218" t="s">
        <v>253</v>
      </c>
      <c r="E46" s="218" t="s">
        <v>223</v>
      </c>
      <c r="F46" s="219" t="s">
        <v>254</v>
      </c>
      <c r="G46" s="219" t="s">
        <v>225</v>
      </c>
      <c r="K46" s="220" t="n">
        <v>411.99</v>
      </c>
      <c r="L46" s="220" t="n">
        <v>30</v>
      </c>
      <c r="M46" s="220" t="n">
        <v>441.99</v>
      </c>
      <c r="O46" s="220" t="n">
        <v>38.93</v>
      </c>
      <c r="T46" s="220" t="n">
        <v>40.05</v>
      </c>
      <c r="V46" s="220" t="n">
        <v>221</v>
      </c>
      <c r="W46" s="220" t="n">
        <v>299.98</v>
      </c>
      <c r="X46" s="220" t="n">
        <v>142.01</v>
      </c>
      <c r="Y46" s="219" t="s">
        <v>226</v>
      </c>
      <c r="Z46" s="218" t="s">
        <v>255</v>
      </c>
      <c r="AA46" s="218" t="s">
        <v>228</v>
      </c>
      <c r="AB46" s="218" t="s">
        <v>229</v>
      </c>
      <c r="AC46" s="220" t="n">
        <v>34.33</v>
      </c>
      <c r="AD46" s="220" t="n">
        <v>33.33</v>
      </c>
      <c r="AE46" s="220" t="n">
        <v>45.94</v>
      </c>
      <c r="AF46" s="220" t="n">
        <v>4.12</v>
      </c>
      <c r="AG46" s="220" t="n">
        <v>17.17</v>
      </c>
      <c r="AH46" s="220" t="n">
        <v>34.32</v>
      </c>
    </row>
    <row r="47" customFormat="false" ht="14.65" hidden="false" customHeight="false" outlineLevel="0" collapsed="false">
      <c r="A47" s="213" t="s">
        <v>298</v>
      </c>
      <c r="B47" s="218" t="n">
        <v>8</v>
      </c>
      <c r="C47" s="218" t="s">
        <v>256</v>
      </c>
      <c r="D47" s="218" t="s">
        <v>257</v>
      </c>
      <c r="E47" s="218" t="s">
        <v>258</v>
      </c>
      <c r="F47" s="219" t="s">
        <v>259</v>
      </c>
      <c r="G47" s="219" t="s">
        <v>225</v>
      </c>
      <c r="K47" s="220" t="n">
        <v>1100</v>
      </c>
      <c r="L47" s="220" t="n">
        <v>115</v>
      </c>
      <c r="M47" s="220" t="n">
        <v>1215</v>
      </c>
      <c r="O47" s="220" t="n">
        <v>103.95</v>
      </c>
      <c r="T47" s="220" t="n">
        <v>125.71</v>
      </c>
      <c r="V47" s="220" t="n">
        <v>607.5</v>
      </c>
      <c r="W47" s="220" t="n">
        <v>837.16</v>
      </c>
      <c r="X47" s="220" t="n">
        <v>377.84</v>
      </c>
      <c r="Y47" s="219" t="s">
        <v>226</v>
      </c>
      <c r="Z47" s="218" t="s">
        <v>260</v>
      </c>
      <c r="AA47" s="218" t="s">
        <v>228</v>
      </c>
      <c r="AB47" s="218" t="s">
        <v>229</v>
      </c>
      <c r="AC47" s="220" t="n">
        <v>91.67</v>
      </c>
      <c r="AD47" s="220" t="n">
        <v>33.33</v>
      </c>
      <c r="AE47" s="220" t="n">
        <v>122.65</v>
      </c>
      <c r="AF47" s="220" t="n">
        <v>11</v>
      </c>
      <c r="AG47" s="220" t="n">
        <v>55</v>
      </c>
      <c r="AH47" s="220" t="n">
        <v>91.63</v>
      </c>
    </row>
    <row r="48" customFormat="false" ht="14.65" hidden="false" customHeight="false" outlineLevel="0" collapsed="false">
      <c r="A48" s="213" t="s">
        <v>298</v>
      </c>
      <c r="B48" s="218" t="n">
        <v>9</v>
      </c>
      <c r="C48" s="218" t="s">
        <v>261</v>
      </c>
      <c r="D48" s="218" t="s">
        <v>262</v>
      </c>
      <c r="E48" s="218" t="s">
        <v>258</v>
      </c>
      <c r="F48" s="219" t="s">
        <v>263</v>
      </c>
      <c r="G48" s="219" t="s">
        <v>225</v>
      </c>
      <c r="H48" s="220" t="n">
        <v>0.03</v>
      </c>
      <c r="I48" s="220" t="n">
        <v>74.97</v>
      </c>
      <c r="K48" s="220" t="n">
        <v>900</v>
      </c>
      <c r="L48" s="220" t="n">
        <v>300</v>
      </c>
      <c r="M48" s="220" t="n">
        <v>1275</v>
      </c>
      <c r="O48" s="220" t="n">
        <v>85.05</v>
      </c>
      <c r="Q48" s="220" t="n">
        <v>90.3</v>
      </c>
      <c r="V48" s="220" t="n">
        <v>509.71</v>
      </c>
      <c r="W48" s="220" t="n">
        <v>685.06</v>
      </c>
      <c r="X48" s="220" t="n">
        <v>589.94</v>
      </c>
      <c r="Y48" s="219" t="s">
        <v>226</v>
      </c>
      <c r="Z48" s="218" t="s">
        <v>264</v>
      </c>
      <c r="AA48" s="218" t="s">
        <v>228</v>
      </c>
      <c r="AB48" s="218" t="s">
        <v>229</v>
      </c>
      <c r="AC48" s="220" t="n">
        <v>75</v>
      </c>
      <c r="AD48" s="220" t="n">
        <v>33.33</v>
      </c>
      <c r="AE48" s="220" t="n">
        <v>100.35</v>
      </c>
      <c r="AF48" s="220" t="n">
        <v>9</v>
      </c>
      <c r="AG48" s="220" t="n">
        <v>50</v>
      </c>
      <c r="AH48" s="220" t="n">
        <v>0</v>
      </c>
    </row>
    <row r="49" customFormat="false" ht="14.65" hidden="false" customHeight="false" outlineLevel="0" collapsed="false">
      <c r="A49" s="213" t="s">
        <v>298</v>
      </c>
      <c r="B49" s="218" t="n">
        <v>10</v>
      </c>
      <c r="C49" s="218" t="s">
        <v>265</v>
      </c>
      <c r="D49" s="218" t="s">
        <v>266</v>
      </c>
      <c r="E49" s="218" t="s">
        <v>223</v>
      </c>
      <c r="F49" s="219" t="s">
        <v>267</v>
      </c>
      <c r="G49" s="219" t="s">
        <v>225</v>
      </c>
      <c r="K49" s="220" t="n">
        <v>404.4</v>
      </c>
      <c r="L49" s="220" t="n">
        <v>60</v>
      </c>
      <c r="M49" s="220" t="n">
        <v>464.4</v>
      </c>
      <c r="N49" s="220" t="n">
        <v>13.79</v>
      </c>
      <c r="O49" s="220" t="n">
        <v>38.22</v>
      </c>
      <c r="T49" s="220" t="n">
        <v>79.03</v>
      </c>
      <c r="V49" s="220" t="n">
        <v>232.2</v>
      </c>
      <c r="W49" s="220" t="n">
        <v>363.24</v>
      </c>
      <c r="X49" s="220" t="n">
        <v>101.16</v>
      </c>
      <c r="Y49" s="219" t="s">
        <v>226</v>
      </c>
      <c r="Z49" s="218" t="s">
        <v>268</v>
      </c>
      <c r="AA49" s="218" t="s">
        <v>228</v>
      </c>
      <c r="AB49" s="218" t="s">
        <v>229</v>
      </c>
      <c r="AC49" s="220" t="n">
        <v>33.7</v>
      </c>
      <c r="AD49" s="220" t="n">
        <v>33.33</v>
      </c>
      <c r="AE49" s="220" t="n">
        <v>45.09</v>
      </c>
      <c r="AF49" s="220" t="n">
        <v>4.04</v>
      </c>
      <c r="AG49" s="220" t="n">
        <v>24.71</v>
      </c>
      <c r="AH49" s="220" t="n">
        <v>33.69</v>
      </c>
    </row>
    <row r="50" customFormat="false" ht="14.65" hidden="false" customHeight="false" outlineLevel="0" collapsed="false">
      <c r="A50" s="213" t="s">
        <v>298</v>
      </c>
      <c r="B50" s="218" t="n">
        <v>11</v>
      </c>
      <c r="C50" s="218" t="s">
        <v>273</v>
      </c>
      <c r="D50" s="218" t="s">
        <v>274</v>
      </c>
      <c r="E50" s="218" t="s">
        <v>258</v>
      </c>
      <c r="F50" s="219" t="s">
        <v>275</v>
      </c>
      <c r="G50" s="219" t="s">
        <v>225</v>
      </c>
      <c r="K50" s="220" t="n">
        <v>950</v>
      </c>
      <c r="L50" s="220" t="n">
        <v>250</v>
      </c>
      <c r="M50" s="220" t="n">
        <v>1200</v>
      </c>
      <c r="O50" s="220" t="n">
        <v>89.78</v>
      </c>
      <c r="V50" s="220" t="n">
        <v>600</v>
      </c>
      <c r="W50" s="220" t="n">
        <v>689.78</v>
      </c>
      <c r="X50" s="220" t="n">
        <v>510.22</v>
      </c>
      <c r="Y50" s="219" t="s">
        <v>226</v>
      </c>
      <c r="Z50" s="218" t="s">
        <v>276</v>
      </c>
      <c r="AA50" s="218" t="s">
        <v>228</v>
      </c>
      <c r="AB50" s="218" t="s">
        <v>229</v>
      </c>
      <c r="AC50" s="220" t="n">
        <v>79.17</v>
      </c>
      <c r="AD50" s="220" t="n">
        <v>33.33</v>
      </c>
      <c r="AE50" s="220" t="n">
        <v>105.93</v>
      </c>
      <c r="AF50" s="220" t="n">
        <v>9.5</v>
      </c>
      <c r="AG50" s="220" t="n">
        <v>60.69</v>
      </c>
      <c r="AH50" s="220" t="n">
        <v>79.14</v>
      </c>
    </row>
    <row r="51" customFormat="false" ht="14.65" hidden="false" customHeight="false" outlineLevel="0" collapsed="false">
      <c r="A51" s="213" t="s">
        <v>298</v>
      </c>
      <c r="B51" s="218" t="n">
        <v>12</v>
      </c>
      <c r="C51" s="218" t="s">
        <v>277</v>
      </c>
      <c r="D51" s="218" t="s">
        <v>278</v>
      </c>
      <c r="E51" s="218" t="s">
        <v>250</v>
      </c>
      <c r="F51" s="219" t="s">
        <v>224</v>
      </c>
      <c r="G51" s="219" t="s">
        <v>225</v>
      </c>
      <c r="K51" s="220" t="n">
        <v>428.84</v>
      </c>
      <c r="L51" s="220" t="n">
        <v>80</v>
      </c>
      <c r="M51" s="220" t="n">
        <v>508.84</v>
      </c>
      <c r="O51" s="220" t="n">
        <v>40.53</v>
      </c>
      <c r="T51" s="220" t="n">
        <v>113.42</v>
      </c>
      <c r="V51" s="220" t="n">
        <v>254.42</v>
      </c>
      <c r="W51" s="220" t="n">
        <v>408.37</v>
      </c>
      <c r="X51" s="220" t="n">
        <v>100.47</v>
      </c>
      <c r="Y51" s="219" t="s">
        <v>226</v>
      </c>
      <c r="Z51" s="218" t="s">
        <v>279</v>
      </c>
      <c r="AA51" s="218" t="s">
        <v>228</v>
      </c>
      <c r="AB51" s="218" t="s">
        <v>229</v>
      </c>
      <c r="AC51" s="220" t="n">
        <v>35.74</v>
      </c>
      <c r="AD51" s="220" t="n">
        <v>33.33</v>
      </c>
      <c r="AE51" s="220" t="n">
        <v>47.82</v>
      </c>
      <c r="AF51" s="220" t="n">
        <v>4.29</v>
      </c>
      <c r="AG51" s="220" t="n">
        <v>29.78</v>
      </c>
      <c r="AH51" s="220" t="n">
        <v>35.72</v>
      </c>
    </row>
    <row r="52" customFormat="false" ht="14.65" hidden="false" customHeight="false" outlineLevel="0" collapsed="false">
      <c r="A52" s="213" t="s">
        <v>298</v>
      </c>
      <c r="B52" s="218" t="n">
        <v>13</v>
      </c>
      <c r="C52" s="218" t="s">
        <v>280</v>
      </c>
      <c r="D52" s="218" t="s">
        <v>281</v>
      </c>
      <c r="E52" s="218" t="s">
        <v>223</v>
      </c>
      <c r="F52" s="219" t="s">
        <v>282</v>
      </c>
      <c r="G52" s="219" t="s">
        <v>225</v>
      </c>
      <c r="H52" s="220" t="n">
        <v>0.07</v>
      </c>
      <c r="I52" s="220" t="n">
        <v>166.6</v>
      </c>
      <c r="K52" s="220" t="n">
        <v>2000</v>
      </c>
      <c r="L52" s="220" t="n">
        <v>500</v>
      </c>
      <c r="M52" s="220" t="n">
        <v>2666.67</v>
      </c>
      <c r="O52" s="220" t="n">
        <v>189</v>
      </c>
      <c r="R52" s="220" t="n">
        <v>49.12</v>
      </c>
      <c r="V52" s="220" t="n">
        <v>1250</v>
      </c>
      <c r="W52" s="220" t="n">
        <v>1488.12</v>
      </c>
      <c r="X52" s="220" t="n">
        <v>1178.55</v>
      </c>
      <c r="Y52" s="219" t="s">
        <v>226</v>
      </c>
      <c r="Z52" s="218" t="s">
        <v>283</v>
      </c>
      <c r="AA52" s="218" t="s">
        <v>236</v>
      </c>
      <c r="AB52" s="218" t="s">
        <v>229</v>
      </c>
      <c r="AC52" s="220" t="n">
        <v>166.67</v>
      </c>
      <c r="AD52" s="220" t="n">
        <v>33.33</v>
      </c>
      <c r="AE52" s="220" t="n">
        <v>223</v>
      </c>
      <c r="AF52" s="220" t="n">
        <v>20</v>
      </c>
      <c r="AG52" s="220" t="n">
        <v>133.33</v>
      </c>
      <c r="AH52" s="220" t="n">
        <v>0</v>
      </c>
    </row>
    <row r="53" customFormat="false" ht="14.65" hidden="false" customHeight="false" outlineLevel="0" collapsed="false">
      <c r="A53" s="213" t="s">
        <v>298</v>
      </c>
      <c r="B53" s="218" t="n">
        <v>14</v>
      </c>
      <c r="C53" s="218" t="s">
        <v>284</v>
      </c>
      <c r="D53" s="218" t="s">
        <v>285</v>
      </c>
      <c r="E53" s="218" t="s">
        <v>233</v>
      </c>
      <c r="F53" s="219" t="s">
        <v>286</v>
      </c>
      <c r="G53" s="219" t="s">
        <v>225</v>
      </c>
      <c r="K53" s="220" t="n">
        <v>670</v>
      </c>
      <c r="M53" s="220" t="n">
        <v>670</v>
      </c>
      <c r="O53" s="220" t="n">
        <v>63.32</v>
      </c>
      <c r="T53" s="220" t="n">
        <v>187.56</v>
      </c>
      <c r="V53" s="220" t="n">
        <v>335</v>
      </c>
      <c r="W53" s="220" t="n">
        <v>585.88</v>
      </c>
      <c r="X53" s="220" t="n">
        <v>84.12</v>
      </c>
      <c r="Y53" s="219" t="s">
        <v>226</v>
      </c>
      <c r="Z53" s="218" t="s">
        <v>287</v>
      </c>
      <c r="AA53" s="218" t="s">
        <v>228</v>
      </c>
      <c r="AB53" s="218" t="s">
        <v>229</v>
      </c>
      <c r="AC53" s="220" t="n">
        <v>55.83</v>
      </c>
      <c r="AD53" s="220" t="n">
        <v>33.33</v>
      </c>
      <c r="AE53" s="220" t="n">
        <v>74.71</v>
      </c>
      <c r="AF53" s="220" t="n">
        <v>6.7</v>
      </c>
      <c r="AG53" s="220" t="n">
        <v>27.92</v>
      </c>
      <c r="AH53" s="220" t="n">
        <v>55.81</v>
      </c>
    </row>
    <row r="54" customFormat="false" ht="14.65" hidden="false" customHeight="false" outlineLevel="0" collapsed="false">
      <c r="A54" s="213" t="s">
        <v>298</v>
      </c>
      <c r="B54" s="218" t="n">
        <v>15</v>
      </c>
      <c r="C54" s="218" t="s">
        <v>288</v>
      </c>
      <c r="D54" s="218" t="s">
        <v>289</v>
      </c>
      <c r="E54" s="218" t="s">
        <v>223</v>
      </c>
      <c r="F54" s="219" t="s">
        <v>275</v>
      </c>
      <c r="G54" s="219" t="s">
        <v>225</v>
      </c>
      <c r="K54" s="220" t="n">
        <v>404.4</v>
      </c>
      <c r="L54" s="220" t="n">
        <v>60</v>
      </c>
      <c r="M54" s="220" t="n">
        <v>464.4</v>
      </c>
      <c r="O54" s="220" t="n">
        <v>38.22</v>
      </c>
      <c r="S54" s="220" t="n">
        <v>80</v>
      </c>
      <c r="T54" s="220" t="n">
        <v>156.7</v>
      </c>
      <c r="V54" s="220" t="n">
        <v>152.2</v>
      </c>
      <c r="W54" s="220" t="n">
        <v>427.12</v>
      </c>
      <c r="X54" s="220" t="n">
        <v>37.28</v>
      </c>
      <c r="Y54" s="219" t="s">
        <v>226</v>
      </c>
      <c r="Z54" s="218" t="s">
        <v>290</v>
      </c>
      <c r="AA54" s="218" t="s">
        <v>228</v>
      </c>
      <c r="AB54" s="218" t="s">
        <v>229</v>
      </c>
      <c r="AC54" s="220" t="n">
        <v>33.7</v>
      </c>
      <c r="AD54" s="220" t="n">
        <v>33.33</v>
      </c>
      <c r="AE54" s="220" t="n">
        <v>45.09</v>
      </c>
      <c r="AF54" s="220" t="n">
        <v>4.04</v>
      </c>
      <c r="AG54" s="220" t="n">
        <v>25.84</v>
      </c>
      <c r="AH54" s="220" t="n">
        <v>33.69</v>
      </c>
    </row>
    <row r="55" customFormat="false" ht="14.65" hidden="false" customHeight="false" outlineLevel="0" collapsed="false">
      <c r="A55" s="213" t="s">
        <v>298</v>
      </c>
      <c r="B55" s="218" t="n">
        <v>16</v>
      </c>
      <c r="C55" s="218" t="s">
        <v>291</v>
      </c>
      <c r="D55" s="218" t="s">
        <v>292</v>
      </c>
      <c r="E55" s="218" t="s">
        <v>223</v>
      </c>
      <c r="F55" s="219" t="s">
        <v>293</v>
      </c>
      <c r="G55" s="219" t="s">
        <v>225</v>
      </c>
      <c r="I55" s="220" t="n">
        <v>33.97</v>
      </c>
      <c r="J55" s="220" t="n">
        <v>16.74</v>
      </c>
      <c r="K55" s="220" t="n">
        <v>407.76</v>
      </c>
      <c r="M55" s="220" t="n">
        <v>458.47</v>
      </c>
      <c r="O55" s="220" t="n">
        <v>38.53</v>
      </c>
      <c r="T55" s="220" t="n">
        <v>51.65</v>
      </c>
      <c r="V55" s="220" t="n">
        <v>203.88</v>
      </c>
      <c r="W55" s="220" t="n">
        <v>294.06</v>
      </c>
      <c r="X55" s="220" t="n">
        <v>164.41</v>
      </c>
      <c r="Y55" s="219" t="s">
        <v>226</v>
      </c>
      <c r="Z55" s="218" t="s">
        <v>294</v>
      </c>
      <c r="AA55" s="218" t="s">
        <v>228</v>
      </c>
      <c r="AB55" s="218" t="s">
        <v>229</v>
      </c>
      <c r="AC55" s="220" t="n">
        <v>33.98</v>
      </c>
      <c r="AD55" s="220" t="n">
        <v>33.33</v>
      </c>
      <c r="AE55" s="220" t="n">
        <v>45.47</v>
      </c>
      <c r="AF55" s="220" t="n">
        <v>4.08</v>
      </c>
      <c r="AG55" s="220" t="n">
        <v>33.98</v>
      </c>
      <c r="AH55" s="220" t="n">
        <v>0</v>
      </c>
      <c r="AJ55" s="218" t="s">
        <v>295</v>
      </c>
    </row>
    <row r="57" customFormat="false" ht="14.65" hidden="false" customHeight="false" outlineLevel="0" collapsed="false">
      <c r="B57" s="216" t="s">
        <v>188</v>
      </c>
      <c r="C57" s="216" t="s">
        <v>189</v>
      </c>
      <c r="D57" s="216" t="s">
        <v>190</v>
      </c>
      <c r="E57" s="216" t="s">
        <v>191</v>
      </c>
      <c r="F57" s="216" t="s">
        <v>192</v>
      </c>
      <c r="G57" s="216" t="s">
        <v>193</v>
      </c>
      <c r="H57" s="216" t="s">
        <v>194</v>
      </c>
      <c r="I57" s="216" t="s">
        <v>195</v>
      </c>
      <c r="J57" s="216" t="s">
        <v>299</v>
      </c>
      <c r="K57" s="216" t="s">
        <v>197</v>
      </c>
      <c r="L57" s="216" t="s">
        <v>198</v>
      </c>
      <c r="M57" s="216" t="s">
        <v>199</v>
      </c>
      <c r="N57" s="216" t="s">
        <v>200</v>
      </c>
      <c r="O57" s="216" t="s">
        <v>201</v>
      </c>
      <c r="Q57" s="216" t="s">
        <v>202</v>
      </c>
      <c r="R57" s="216" t="s">
        <v>203</v>
      </c>
      <c r="S57" s="216" t="s">
        <v>204</v>
      </c>
      <c r="T57" s="216" t="s">
        <v>205</v>
      </c>
      <c r="U57" s="217" t="s">
        <v>206</v>
      </c>
      <c r="V57" s="216" t="s">
        <v>207</v>
      </c>
      <c r="W57" s="216" t="s">
        <v>208</v>
      </c>
      <c r="X57" s="216" t="s">
        <v>209</v>
      </c>
      <c r="Y57" s="216" t="s">
        <v>210</v>
      </c>
      <c r="Z57" s="216" t="s">
        <v>211</v>
      </c>
      <c r="AA57" s="216" t="s">
        <v>212</v>
      </c>
      <c r="AB57" s="216" t="s">
        <v>213</v>
      </c>
      <c r="AC57" s="216" t="s">
        <v>214</v>
      </c>
      <c r="AD57" s="216" t="s">
        <v>162</v>
      </c>
      <c r="AE57" s="216" t="s">
        <v>215</v>
      </c>
      <c r="AF57" s="216" t="s">
        <v>216</v>
      </c>
      <c r="AG57" s="216" t="s">
        <v>36</v>
      </c>
      <c r="AH57" s="216" t="s">
        <v>217</v>
      </c>
      <c r="AI57" s="216" t="s">
        <v>218</v>
      </c>
      <c r="AJ57" s="216" t="s">
        <v>219</v>
      </c>
    </row>
    <row r="58" customFormat="false" ht="14.65" hidden="false" customHeight="false" outlineLevel="0" collapsed="false">
      <c r="A58" s="213" t="s">
        <v>300</v>
      </c>
      <c r="B58" s="218" t="n">
        <v>1</v>
      </c>
      <c r="C58" s="218" t="s">
        <v>221</v>
      </c>
      <c r="D58" s="218" t="s">
        <v>222</v>
      </c>
      <c r="E58" s="218" t="s">
        <v>223</v>
      </c>
      <c r="F58" s="219" t="s">
        <v>224</v>
      </c>
      <c r="G58" s="219" t="s">
        <v>225</v>
      </c>
      <c r="H58" s="220" t="n">
        <v>0.07</v>
      </c>
      <c r="I58" s="220" t="n">
        <v>166.6</v>
      </c>
      <c r="K58" s="220" t="n">
        <v>2000</v>
      </c>
      <c r="L58" s="220" t="n">
        <v>500</v>
      </c>
      <c r="M58" s="220" t="n">
        <v>2666.67</v>
      </c>
      <c r="O58" s="220" t="n">
        <v>189</v>
      </c>
      <c r="R58" s="220" t="n">
        <v>36.58</v>
      </c>
      <c r="V58" s="220" t="n">
        <v>1250</v>
      </c>
      <c r="W58" s="220" t="n">
        <v>1475.58</v>
      </c>
      <c r="X58" s="220" t="n">
        <v>1191.09</v>
      </c>
      <c r="Y58" s="219" t="s">
        <v>226</v>
      </c>
      <c r="Z58" s="218" t="s">
        <v>227</v>
      </c>
      <c r="AA58" s="218" t="s">
        <v>228</v>
      </c>
      <c r="AB58" s="218" t="s">
        <v>229</v>
      </c>
      <c r="AC58" s="220" t="n">
        <v>166.67</v>
      </c>
      <c r="AD58" s="220" t="n">
        <v>33.33</v>
      </c>
      <c r="AE58" s="220" t="n">
        <v>223</v>
      </c>
      <c r="AF58" s="220" t="n">
        <v>20</v>
      </c>
      <c r="AG58" s="220" t="n">
        <v>138.89</v>
      </c>
      <c r="AH58" s="220" t="n">
        <v>0</v>
      </c>
      <c r="AJ58" s="218" t="s">
        <v>230</v>
      </c>
    </row>
    <row r="59" customFormat="false" ht="14.65" hidden="false" customHeight="false" outlineLevel="0" collapsed="false">
      <c r="A59" s="213" t="s">
        <v>300</v>
      </c>
      <c r="B59" s="218" t="n">
        <v>2</v>
      </c>
      <c r="C59" s="218" t="s">
        <v>231</v>
      </c>
      <c r="D59" s="218" t="s">
        <v>232</v>
      </c>
      <c r="E59" s="218" t="s">
        <v>233</v>
      </c>
      <c r="F59" s="219" t="s">
        <v>234</v>
      </c>
      <c r="G59" s="219" t="s">
        <v>225</v>
      </c>
      <c r="J59" s="220" t="n">
        <v>156.25</v>
      </c>
      <c r="K59" s="220" t="n">
        <v>1800</v>
      </c>
      <c r="L59" s="220" t="n">
        <v>400</v>
      </c>
      <c r="M59" s="220" t="n">
        <v>2356.25</v>
      </c>
      <c r="O59" s="220" t="n">
        <v>170.1</v>
      </c>
      <c r="Q59" s="220" t="n">
        <v>707.8</v>
      </c>
      <c r="R59" s="220" t="n">
        <v>31.15</v>
      </c>
      <c r="S59" s="220" t="n">
        <v>156.25</v>
      </c>
      <c r="V59" s="220" t="n">
        <v>590.85</v>
      </c>
      <c r="W59" s="220" t="n">
        <v>1656.15</v>
      </c>
      <c r="X59" s="220" t="n">
        <v>700.1</v>
      </c>
      <c r="Y59" s="219" t="s">
        <v>226</v>
      </c>
      <c r="Z59" s="218" t="s">
        <v>235</v>
      </c>
      <c r="AA59" s="218" t="s">
        <v>236</v>
      </c>
      <c r="AB59" s="218" t="s">
        <v>229</v>
      </c>
      <c r="AC59" s="220" t="n">
        <v>150</v>
      </c>
      <c r="AD59" s="220" t="n">
        <v>33.33</v>
      </c>
      <c r="AE59" s="220" t="n">
        <v>200.7</v>
      </c>
      <c r="AF59" s="220" t="n">
        <v>18</v>
      </c>
      <c r="AG59" s="220" t="n">
        <v>95</v>
      </c>
      <c r="AH59" s="220" t="n">
        <v>149.94</v>
      </c>
    </row>
    <row r="60" customFormat="false" ht="14.65" hidden="false" customHeight="false" outlineLevel="0" collapsed="false">
      <c r="A60" s="213" t="s">
        <v>300</v>
      </c>
      <c r="B60" s="218" t="n">
        <v>3</v>
      </c>
      <c r="C60" s="218" t="s">
        <v>237</v>
      </c>
      <c r="D60" s="218" t="s">
        <v>238</v>
      </c>
      <c r="E60" s="218" t="s">
        <v>233</v>
      </c>
      <c r="F60" s="219" t="s">
        <v>239</v>
      </c>
      <c r="G60" s="219" t="s">
        <v>225</v>
      </c>
      <c r="K60" s="220" t="n">
        <v>670</v>
      </c>
      <c r="M60" s="220" t="n">
        <v>670</v>
      </c>
      <c r="O60" s="220" t="n">
        <v>63.32</v>
      </c>
      <c r="V60" s="220" t="n">
        <v>335</v>
      </c>
      <c r="W60" s="220" t="n">
        <v>398.32</v>
      </c>
      <c r="X60" s="220" t="n">
        <v>271.68</v>
      </c>
      <c r="Y60" s="219" t="s">
        <v>226</v>
      </c>
      <c r="Z60" s="218"/>
      <c r="AA60" s="218"/>
      <c r="AC60" s="220" t="n">
        <v>55.83</v>
      </c>
      <c r="AD60" s="220" t="n">
        <v>33.33</v>
      </c>
      <c r="AE60" s="220" t="n">
        <v>74.71</v>
      </c>
      <c r="AF60" s="220" t="n">
        <v>6.7</v>
      </c>
      <c r="AG60" s="220" t="n">
        <v>27.92</v>
      </c>
      <c r="AH60" s="220" t="n">
        <v>0</v>
      </c>
    </row>
    <row r="61" customFormat="false" ht="14.65" hidden="false" customHeight="false" outlineLevel="0" collapsed="false">
      <c r="A61" s="213" t="s">
        <v>300</v>
      </c>
      <c r="B61" s="218" t="n">
        <v>4</v>
      </c>
      <c r="C61" s="218" t="s">
        <v>240</v>
      </c>
      <c r="D61" s="218" t="s">
        <v>241</v>
      </c>
      <c r="E61" s="218" t="s">
        <v>223</v>
      </c>
      <c r="F61" s="219" t="s">
        <v>242</v>
      </c>
      <c r="G61" s="219" t="s">
        <v>225</v>
      </c>
      <c r="K61" s="220" t="n">
        <v>414.11</v>
      </c>
      <c r="L61" s="220" t="n">
        <v>100</v>
      </c>
      <c r="M61" s="220" t="n">
        <v>514.11</v>
      </c>
      <c r="O61" s="220" t="n">
        <v>39.13</v>
      </c>
      <c r="Q61" s="220" t="n">
        <v>104.41</v>
      </c>
      <c r="T61" s="220" t="n">
        <v>56.81</v>
      </c>
      <c r="V61" s="220" t="n">
        <v>257.06</v>
      </c>
      <c r="W61" s="220" t="n">
        <v>457.41</v>
      </c>
      <c r="X61" s="220" t="n">
        <v>56.7</v>
      </c>
      <c r="Y61" s="219" t="s">
        <v>226</v>
      </c>
      <c r="Z61" s="218" t="s">
        <v>243</v>
      </c>
      <c r="AA61" s="218" t="s">
        <v>228</v>
      </c>
      <c r="AB61" s="218" t="s">
        <v>229</v>
      </c>
      <c r="AC61" s="220" t="n">
        <v>34.51</v>
      </c>
      <c r="AD61" s="220" t="n">
        <v>33.33</v>
      </c>
      <c r="AE61" s="220" t="n">
        <v>46.17</v>
      </c>
      <c r="AF61" s="220" t="n">
        <v>4.14</v>
      </c>
      <c r="AG61" s="220" t="n">
        <v>26.46</v>
      </c>
      <c r="AH61" s="220" t="n">
        <v>34.5</v>
      </c>
    </row>
    <row r="62" customFormat="false" ht="14.65" hidden="false" customHeight="false" outlineLevel="0" collapsed="false">
      <c r="A62" s="213" t="s">
        <v>300</v>
      </c>
      <c r="B62" s="218" t="n">
        <v>5</v>
      </c>
      <c r="C62" s="218" t="s">
        <v>244</v>
      </c>
      <c r="D62" s="218" t="s">
        <v>245</v>
      </c>
      <c r="E62" s="218" t="s">
        <v>223</v>
      </c>
      <c r="F62" s="219" t="s">
        <v>246</v>
      </c>
      <c r="G62" s="219" t="s">
        <v>225</v>
      </c>
      <c r="I62" s="220" t="n">
        <v>33.69</v>
      </c>
      <c r="K62" s="220" t="n">
        <v>404.4</v>
      </c>
      <c r="M62" s="220" t="n">
        <v>438.09</v>
      </c>
      <c r="O62" s="220" t="n">
        <v>38.22</v>
      </c>
      <c r="T62" s="220" t="n">
        <v>38.67</v>
      </c>
      <c r="V62" s="220" t="n">
        <v>202.2</v>
      </c>
      <c r="W62" s="220" t="n">
        <v>279.09</v>
      </c>
      <c r="X62" s="220" t="n">
        <v>159</v>
      </c>
      <c r="Y62" s="219" t="s">
        <v>226</v>
      </c>
      <c r="Z62" s="218" t="s">
        <v>247</v>
      </c>
      <c r="AA62" s="218" t="s">
        <v>228</v>
      </c>
      <c r="AB62" s="218" t="s">
        <v>229</v>
      </c>
      <c r="AC62" s="220" t="n">
        <v>33.7</v>
      </c>
      <c r="AD62" s="220" t="n">
        <v>33.33</v>
      </c>
      <c r="AE62" s="220" t="n">
        <v>45.09</v>
      </c>
      <c r="AF62" s="220" t="n">
        <v>4.04</v>
      </c>
      <c r="AG62" s="220" t="n">
        <v>21.83</v>
      </c>
      <c r="AH62" s="220" t="n">
        <v>0</v>
      </c>
    </row>
    <row r="63" customFormat="false" ht="14.65" hidden="false" customHeight="false" outlineLevel="0" collapsed="false">
      <c r="A63" s="213" t="s">
        <v>300</v>
      </c>
      <c r="B63" s="218" t="n">
        <v>6</v>
      </c>
      <c r="C63" s="218" t="s">
        <v>248</v>
      </c>
      <c r="D63" s="218" t="s">
        <v>249</v>
      </c>
      <c r="E63" s="218" t="s">
        <v>250</v>
      </c>
      <c r="F63" s="219" t="s">
        <v>224</v>
      </c>
      <c r="G63" s="219" t="s">
        <v>225</v>
      </c>
      <c r="K63" s="220" t="n">
        <v>426.34</v>
      </c>
      <c r="L63" s="220" t="n">
        <v>80</v>
      </c>
      <c r="M63" s="220" t="n">
        <v>506.34</v>
      </c>
      <c r="N63" s="220" t="n">
        <v>14.54</v>
      </c>
      <c r="O63" s="220" t="n">
        <v>40.29</v>
      </c>
      <c r="S63" s="220" t="n">
        <v>100</v>
      </c>
      <c r="T63" s="220" t="n">
        <v>73.79</v>
      </c>
      <c r="V63" s="220" t="n">
        <v>153.17</v>
      </c>
      <c r="W63" s="220" t="n">
        <v>381.79</v>
      </c>
      <c r="X63" s="220" t="n">
        <v>124.55</v>
      </c>
      <c r="Y63" s="219" t="s">
        <v>226</v>
      </c>
      <c r="Z63" s="218" t="s">
        <v>251</v>
      </c>
      <c r="AA63" s="218" t="s">
        <v>228</v>
      </c>
      <c r="AB63" s="218" t="s">
        <v>229</v>
      </c>
      <c r="AC63" s="220" t="n">
        <v>35.53</v>
      </c>
      <c r="AD63" s="220" t="n">
        <v>33.33</v>
      </c>
      <c r="AE63" s="220" t="n">
        <v>47.54</v>
      </c>
      <c r="AF63" s="220" t="n">
        <v>4.26</v>
      </c>
      <c r="AG63" s="220" t="n">
        <v>29.61</v>
      </c>
      <c r="AH63" s="220" t="n">
        <v>35.51</v>
      </c>
    </row>
    <row r="64" customFormat="false" ht="14.65" hidden="false" customHeight="false" outlineLevel="0" collapsed="false">
      <c r="A64" s="213" t="s">
        <v>300</v>
      </c>
      <c r="B64" s="218" t="n">
        <v>7</v>
      </c>
      <c r="C64" s="218" t="s">
        <v>252</v>
      </c>
      <c r="D64" s="218" t="s">
        <v>253</v>
      </c>
      <c r="E64" s="218" t="s">
        <v>223</v>
      </c>
      <c r="F64" s="219" t="s">
        <v>254</v>
      </c>
      <c r="G64" s="219" t="s">
        <v>225</v>
      </c>
      <c r="K64" s="220" t="n">
        <v>411.99</v>
      </c>
      <c r="L64" s="220" t="n">
        <v>30</v>
      </c>
      <c r="M64" s="220" t="n">
        <v>441.99</v>
      </c>
      <c r="O64" s="220" t="n">
        <v>38.93</v>
      </c>
      <c r="T64" s="220" t="n">
        <v>40.05</v>
      </c>
      <c r="V64" s="220" t="n">
        <v>221</v>
      </c>
      <c r="W64" s="220" t="n">
        <v>299.98</v>
      </c>
      <c r="X64" s="220" t="n">
        <v>142.01</v>
      </c>
      <c r="Y64" s="219" t="s">
        <v>226</v>
      </c>
      <c r="Z64" s="218" t="s">
        <v>255</v>
      </c>
      <c r="AA64" s="218" t="s">
        <v>228</v>
      </c>
      <c r="AB64" s="218" t="s">
        <v>229</v>
      </c>
      <c r="AC64" s="220" t="n">
        <v>34.33</v>
      </c>
      <c r="AD64" s="220" t="n">
        <v>33.33</v>
      </c>
      <c r="AE64" s="220" t="n">
        <v>45.94</v>
      </c>
      <c r="AF64" s="220" t="n">
        <v>4.12</v>
      </c>
      <c r="AG64" s="220" t="n">
        <v>18.31</v>
      </c>
      <c r="AH64" s="220" t="n">
        <v>34.32</v>
      </c>
    </row>
    <row r="65" customFormat="false" ht="14.65" hidden="false" customHeight="false" outlineLevel="0" collapsed="false">
      <c r="A65" s="213" t="s">
        <v>300</v>
      </c>
      <c r="B65" s="218" t="n">
        <v>8</v>
      </c>
      <c r="C65" s="218" t="s">
        <v>256</v>
      </c>
      <c r="D65" s="218" t="s">
        <v>257</v>
      </c>
      <c r="E65" s="218" t="s">
        <v>258</v>
      </c>
      <c r="F65" s="219" t="s">
        <v>259</v>
      </c>
      <c r="G65" s="219" t="s">
        <v>225</v>
      </c>
      <c r="K65" s="220" t="n">
        <v>1100</v>
      </c>
      <c r="L65" s="220" t="n">
        <v>115</v>
      </c>
      <c r="M65" s="220" t="n">
        <v>1215</v>
      </c>
      <c r="O65" s="220" t="n">
        <v>103.95</v>
      </c>
      <c r="T65" s="220" t="n">
        <v>125.71</v>
      </c>
      <c r="V65" s="220" t="n">
        <v>607.5</v>
      </c>
      <c r="W65" s="220" t="n">
        <v>837.16</v>
      </c>
      <c r="X65" s="220" t="n">
        <v>377.84</v>
      </c>
      <c r="Y65" s="219" t="s">
        <v>226</v>
      </c>
      <c r="Z65" s="218" t="s">
        <v>260</v>
      </c>
      <c r="AA65" s="218" t="s">
        <v>228</v>
      </c>
      <c r="AB65" s="218" t="s">
        <v>229</v>
      </c>
      <c r="AC65" s="220" t="n">
        <v>91.67</v>
      </c>
      <c r="AD65" s="220" t="n">
        <v>33.33</v>
      </c>
      <c r="AE65" s="220" t="n">
        <v>122.65</v>
      </c>
      <c r="AF65" s="220" t="n">
        <v>11</v>
      </c>
      <c r="AG65" s="220" t="n">
        <v>55</v>
      </c>
      <c r="AH65" s="220" t="n">
        <v>91.63</v>
      </c>
    </row>
    <row r="66" customFormat="false" ht="14.65" hidden="false" customHeight="false" outlineLevel="0" collapsed="false">
      <c r="A66" s="213" t="s">
        <v>300</v>
      </c>
      <c r="B66" s="218" t="n">
        <v>9</v>
      </c>
      <c r="C66" s="218" t="s">
        <v>261</v>
      </c>
      <c r="D66" s="218" t="s">
        <v>262</v>
      </c>
      <c r="E66" s="218" t="s">
        <v>258</v>
      </c>
      <c r="F66" s="219" t="s">
        <v>263</v>
      </c>
      <c r="G66" s="219" t="s">
        <v>225</v>
      </c>
      <c r="H66" s="220" t="n">
        <v>0.03</v>
      </c>
      <c r="I66" s="220" t="n">
        <v>74.97</v>
      </c>
      <c r="K66" s="220" t="n">
        <v>900</v>
      </c>
      <c r="L66" s="220" t="n">
        <v>300</v>
      </c>
      <c r="M66" s="220" t="n">
        <v>1275</v>
      </c>
      <c r="O66" s="220" t="n">
        <v>85.05</v>
      </c>
      <c r="Q66" s="220" t="n">
        <v>90.29</v>
      </c>
      <c r="V66" s="220" t="n">
        <v>509.71</v>
      </c>
      <c r="W66" s="220" t="n">
        <v>685.05</v>
      </c>
      <c r="X66" s="220" t="n">
        <v>589.95</v>
      </c>
      <c r="Y66" s="219" t="s">
        <v>226</v>
      </c>
      <c r="Z66" s="218" t="s">
        <v>264</v>
      </c>
      <c r="AA66" s="218" t="s">
        <v>228</v>
      </c>
      <c r="AB66" s="218" t="s">
        <v>229</v>
      </c>
      <c r="AC66" s="220" t="n">
        <v>75</v>
      </c>
      <c r="AD66" s="220" t="n">
        <v>33.33</v>
      </c>
      <c r="AE66" s="220" t="n">
        <v>100.35</v>
      </c>
      <c r="AF66" s="220" t="n">
        <v>9</v>
      </c>
      <c r="AG66" s="220" t="n">
        <v>50</v>
      </c>
      <c r="AH66" s="220" t="n">
        <v>0</v>
      </c>
    </row>
    <row r="67" customFormat="false" ht="14.65" hidden="false" customHeight="false" outlineLevel="0" collapsed="false">
      <c r="A67" s="213" t="s">
        <v>300</v>
      </c>
      <c r="B67" s="218" t="n">
        <v>10</v>
      </c>
      <c r="C67" s="218" t="s">
        <v>265</v>
      </c>
      <c r="D67" s="218" t="s">
        <v>266</v>
      </c>
      <c r="E67" s="218" t="s">
        <v>223</v>
      </c>
      <c r="F67" s="219" t="s">
        <v>267</v>
      </c>
      <c r="G67" s="219" t="s">
        <v>225</v>
      </c>
      <c r="K67" s="220" t="n">
        <v>404.4</v>
      </c>
      <c r="L67" s="220" t="n">
        <v>60</v>
      </c>
      <c r="M67" s="220" t="n">
        <v>464.4</v>
      </c>
      <c r="N67" s="220" t="n">
        <v>13.79</v>
      </c>
      <c r="O67" s="220" t="n">
        <v>38.22</v>
      </c>
      <c r="T67" s="220" t="n">
        <v>78.65</v>
      </c>
      <c r="V67" s="220" t="n">
        <v>232.2</v>
      </c>
      <c r="W67" s="220" t="n">
        <v>362.86</v>
      </c>
      <c r="X67" s="220" t="n">
        <v>101.54</v>
      </c>
      <c r="Y67" s="219" t="s">
        <v>226</v>
      </c>
      <c r="Z67" s="218" t="s">
        <v>268</v>
      </c>
      <c r="AA67" s="218" t="s">
        <v>228</v>
      </c>
      <c r="AB67" s="218" t="s">
        <v>229</v>
      </c>
      <c r="AC67" s="220" t="n">
        <v>33.7</v>
      </c>
      <c r="AD67" s="220" t="n">
        <v>33.33</v>
      </c>
      <c r="AE67" s="220" t="n">
        <v>45.09</v>
      </c>
      <c r="AF67" s="220" t="n">
        <v>4.04</v>
      </c>
      <c r="AG67" s="220" t="n">
        <v>24.71</v>
      </c>
      <c r="AH67" s="220" t="n">
        <v>33.69</v>
      </c>
    </row>
    <row r="68" customFormat="false" ht="14.65" hidden="false" customHeight="false" outlineLevel="0" collapsed="false">
      <c r="A68" s="213" t="s">
        <v>300</v>
      </c>
      <c r="B68" s="218" t="n">
        <v>11</v>
      </c>
      <c r="C68" s="218" t="s">
        <v>273</v>
      </c>
      <c r="D68" s="218" t="s">
        <v>274</v>
      </c>
      <c r="E68" s="218" t="s">
        <v>258</v>
      </c>
      <c r="F68" s="219" t="s">
        <v>275</v>
      </c>
      <c r="G68" s="219" t="s">
        <v>225</v>
      </c>
      <c r="K68" s="220" t="n">
        <v>950</v>
      </c>
      <c r="L68" s="220" t="n">
        <v>250</v>
      </c>
      <c r="M68" s="220" t="n">
        <v>1200</v>
      </c>
      <c r="O68" s="220" t="n">
        <v>89.78</v>
      </c>
      <c r="V68" s="220" t="n">
        <v>600</v>
      </c>
      <c r="W68" s="220" t="n">
        <v>689.78</v>
      </c>
      <c r="X68" s="220" t="n">
        <v>510.22</v>
      </c>
      <c r="Y68" s="219" t="s">
        <v>226</v>
      </c>
      <c r="Z68" s="218" t="s">
        <v>276</v>
      </c>
      <c r="AA68" s="218" t="s">
        <v>228</v>
      </c>
      <c r="AB68" s="218" t="s">
        <v>229</v>
      </c>
      <c r="AC68" s="220" t="n">
        <v>79.17</v>
      </c>
      <c r="AD68" s="220" t="n">
        <v>33.33</v>
      </c>
      <c r="AE68" s="220" t="n">
        <v>105.93</v>
      </c>
      <c r="AF68" s="220" t="n">
        <v>9.5</v>
      </c>
      <c r="AG68" s="220" t="n">
        <v>60.69</v>
      </c>
      <c r="AH68" s="220" t="n">
        <v>79.14</v>
      </c>
    </row>
    <row r="69" customFormat="false" ht="14.65" hidden="false" customHeight="false" outlineLevel="0" collapsed="false">
      <c r="A69" s="213" t="s">
        <v>300</v>
      </c>
      <c r="B69" s="218" t="n">
        <v>12</v>
      </c>
      <c r="C69" s="218" t="s">
        <v>277</v>
      </c>
      <c r="D69" s="218" t="s">
        <v>278</v>
      </c>
      <c r="E69" s="218" t="s">
        <v>250</v>
      </c>
      <c r="F69" s="219" t="s">
        <v>224</v>
      </c>
      <c r="G69" s="219" t="s">
        <v>225</v>
      </c>
      <c r="K69" s="220" t="n">
        <v>428.84</v>
      </c>
      <c r="L69" s="220" t="n">
        <v>80</v>
      </c>
      <c r="M69" s="220" t="n">
        <v>508.84</v>
      </c>
      <c r="O69" s="220" t="n">
        <v>40.53</v>
      </c>
      <c r="T69" s="220" t="n">
        <v>113.42</v>
      </c>
      <c r="V69" s="220" t="n">
        <v>254.42</v>
      </c>
      <c r="W69" s="220" t="n">
        <v>408.37</v>
      </c>
      <c r="X69" s="220" t="n">
        <v>100.47</v>
      </c>
      <c r="Y69" s="219" t="s">
        <v>226</v>
      </c>
      <c r="Z69" s="218" t="s">
        <v>279</v>
      </c>
      <c r="AA69" s="218" t="s">
        <v>228</v>
      </c>
      <c r="AB69" s="218" t="s">
        <v>229</v>
      </c>
      <c r="AC69" s="220" t="n">
        <v>35.74</v>
      </c>
      <c r="AD69" s="220" t="n">
        <v>33.33</v>
      </c>
      <c r="AE69" s="220" t="n">
        <v>47.82</v>
      </c>
      <c r="AF69" s="220" t="n">
        <v>4.29</v>
      </c>
      <c r="AG69" s="220" t="n">
        <v>29.78</v>
      </c>
      <c r="AH69" s="220" t="n">
        <v>35.72</v>
      </c>
    </row>
    <row r="70" customFormat="false" ht="14.65" hidden="false" customHeight="false" outlineLevel="0" collapsed="false">
      <c r="A70" s="213" t="s">
        <v>300</v>
      </c>
      <c r="B70" s="218" t="n">
        <v>13</v>
      </c>
      <c r="C70" s="218" t="s">
        <v>280</v>
      </c>
      <c r="D70" s="218" t="s">
        <v>281</v>
      </c>
      <c r="E70" s="218" t="s">
        <v>223</v>
      </c>
      <c r="F70" s="219" t="s">
        <v>282</v>
      </c>
      <c r="G70" s="219" t="s">
        <v>225</v>
      </c>
      <c r="H70" s="220" t="n">
        <v>0.07</v>
      </c>
      <c r="I70" s="220" t="n">
        <v>166.6</v>
      </c>
      <c r="K70" s="220" t="n">
        <v>2000</v>
      </c>
      <c r="L70" s="220" t="n">
        <v>500</v>
      </c>
      <c r="M70" s="220" t="n">
        <v>2666.67</v>
      </c>
      <c r="O70" s="220" t="n">
        <v>189</v>
      </c>
      <c r="R70" s="220" t="n">
        <v>49.12</v>
      </c>
      <c r="V70" s="220" t="n">
        <v>1250</v>
      </c>
      <c r="W70" s="220" t="n">
        <v>1488.12</v>
      </c>
      <c r="X70" s="220" t="n">
        <v>1178.55</v>
      </c>
      <c r="Y70" s="219" t="s">
        <v>226</v>
      </c>
      <c r="Z70" s="218" t="s">
        <v>283</v>
      </c>
      <c r="AA70" s="218" t="s">
        <v>236</v>
      </c>
      <c r="AB70" s="218" t="s">
        <v>229</v>
      </c>
      <c r="AC70" s="220" t="n">
        <v>166.67</v>
      </c>
      <c r="AD70" s="220" t="n">
        <v>33.33</v>
      </c>
      <c r="AE70" s="220" t="n">
        <v>223</v>
      </c>
      <c r="AF70" s="220" t="n">
        <v>20</v>
      </c>
      <c r="AG70" s="220" t="n">
        <v>133.33</v>
      </c>
      <c r="AH70" s="220" t="n">
        <v>0</v>
      </c>
    </row>
    <row r="71" customFormat="false" ht="14.65" hidden="false" customHeight="false" outlineLevel="0" collapsed="false">
      <c r="A71" s="213" t="s">
        <v>300</v>
      </c>
      <c r="B71" s="218" t="n">
        <v>14</v>
      </c>
      <c r="C71" s="218" t="s">
        <v>284</v>
      </c>
      <c r="D71" s="218" t="s">
        <v>285</v>
      </c>
      <c r="E71" s="218" t="s">
        <v>233</v>
      </c>
      <c r="F71" s="219" t="s">
        <v>286</v>
      </c>
      <c r="G71" s="219" t="s">
        <v>225</v>
      </c>
      <c r="K71" s="220" t="n">
        <v>670</v>
      </c>
      <c r="M71" s="220" t="n">
        <v>670</v>
      </c>
      <c r="O71" s="220" t="n">
        <v>63.32</v>
      </c>
      <c r="T71" s="220" t="n">
        <v>184.05</v>
      </c>
      <c r="V71" s="220" t="n">
        <v>335</v>
      </c>
      <c r="W71" s="220" t="n">
        <v>582.37</v>
      </c>
      <c r="X71" s="220" t="n">
        <v>87.63</v>
      </c>
      <c r="Y71" s="219" t="s">
        <v>226</v>
      </c>
      <c r="Z71" s="218" t="s">
        <v>287</v>
      </c>
      <c r="AA71" s="218" t="s">
        <v>228</v>
      </c>
      <c r="AB71" s="218" t="s">
        <v>229</v>
      </c>
      <c r="AC71" s="220" t="n">
        <v>55.83</v>
      </c>
      <c r="AD71" s="220" t="n">
        <v>33.33</v>
      </c>
      <c r="AE71" s="220" t="n">
        <v>74.71</v>
      </c>
      <c r="AF71" s="220" t="n">
        <v>6.7</v>
      </c>
      <c r="AG71" s="220" t="n">
        <v>27.92</v>
      </c>
      <c r="AH71" s="220" t="n">
        <v>55.81</v>
      </c>
    </row>
    <row r="72" customFormat="false" ht="14.65" hidden="false" customHeight="false" outlineLevel="0" collapsed="false">
      <c r="A72" s="213" t="s">
        <v>300</v>
      </c>
      <c r="B72" s="218" t="n">
        <v>15</v>
      </c>
      <c r="C72" s="218" t="s">
        <v>288</v>
      </c>
      <c r="D72" s="218" t="s">
        <v>289</v>
      </c>
      <c r="E72" s="218" t="s">
        <v>223</v>
      </c>
      <c r="F72" s="219" t="s">
        <v>275</v>
      </c>
      <c r="G72" s="219" t="s">
        <v>225</v>
      </c>
      <c r="K72" s="220" t="n">
        <v>404.4</v>
      </c>
      <c r="L72" s="220" t="n">
        <v>60</v>
      </c>
      <c r="M72" s="220" t="n">
        <v>464.4</v>
      </c>
      <c r="O72" s="220" t="n">
        <v>38.22</v>
      </c>
      <c r="T72" s="220" t="n">
        <v>156.78</v>
      </c>
      <c r="V72" s="220" t="n">
        <v>232.2</v>
      </c>
      <c r="W72" s="220" t="n">
        <v>427.2</v>
      </c>
      <c r="X72" s="220" t="n">
        <v>37.2</v>
      </c>
      <c r="Y72" s="219" t="s">
        <v>226</v>
      </c>
      <c r="Z72" s="218" t="s">
        <v>290</v>
      </c>
      <c r="AA72" s="218" t="s">
        <v>228</v>
      </c>
      <c r="AB72" s="218" t="s">
        <v>229</v>
      </c>
      <c r="AC72" s="220" t="n">
        <v>33.7</v>
      </c>
      <c r="AD72" s="220" t="n">
        <v>33.33</v>
      </c>
      <c r="AE72" s="220" t="n">
        <v>45.09</v>
      </c>
      <c r="AF72" s="220" t="n">
        <v>4.04</v>
      </c>
      <c r="AG72" s="220" t="n">
        <v>25.84</v>
      </c>
      <c r="AH72" s="220" t="n">
        <v>33.69</v>
      </c>
    </row>
    <row r="73" customFormat="false" ht="14.65" hidden="false" customHeight="false" outlineLevel="0" collapsed="false">
      <c r="A73" s="213" t="s">
        <v>300</v>
      </c>
      <c r="B73" s="218" t="n">
        <v>16</v>
      </c>
      <c r="C73" s="218" t="s">
        <v>291</v>
      </c>
      <c r="D73" s="218" t="s">
        <v>292</v>
      </c>
      <c r="E73" s="218" t="s">
        <v>223</v>
      </c>
      <c r="F73" s="219" t="s">
        <v>293</v>
      </c>
      <c r="G73" s="219" t="s">
        <v>225</v>
      </c>
      <c r="I73" s="220" t="n">
        <v>33.97</v>
      </c>
      <c r="K73" s="220" t="n">
        <v>407.76</v>
      </c>
      <c r="M73" s="220" t="n">
        <v>441.73</v>
      </c>
      <c r="O73" s="220" t="n">
        <v>38.53</v>
      </c>
      <c r="T73" s="220" t="n">
        <v>51.61</v>
      </c>
      <c r="V73" s="220" t="n">
        <v>203.88</v>
      </c>
      <c r="W73" s="220" t="n">
        <v>294.02</v>
      </c>
      <c r="X73" s="220" t="n">
        <v>147.71</v>
      </c>
      <c r="Y73" s="219" t="s">
        <v>226</v>
      </c>
      <c r="Z73" s="218" t="s">
        <v>294</v>
      </c>
      <c r="AA73" s="218" t="s">
        <v>228</v>
      </c>
      <c r="AB73" s="218" t="s">
        <v>229</v>
      </c>
      <c r="AC73" s="220" t="n">
        <v>33.98</v>
      </c>
      <c r="AD73" s="220" t="n">
        <v>33.33</v>
      </c>
      <c r="AE73" s="220" t="n">
        <v>45.47</v>
      </c>
      <c r="AF73" s="220" t="n">
        <v>4.08</v>
      </c>
      <c r="AG73" s="220" t="n">
        <v>33.98</v>
      </c>
      <c r="AH73" s="220" t="n">
        <v>0</v>
      </c>
      <c r="AJ73" s="218" t="s">
        <v>295</v>
      </c>
    </row>
    <row r="75" customFormat="false" ht="14.65" hidden="false" customHeight="false" outlineLevel="0" collapsed="false">
      <c r="B75" s="216" t="s">
        <v>188</v>
      </c>
      <c r="C75" s="216" t="s">
        <v>189</v>
      </c>
      <c r="D75" s="216" t="s">
        <v>190</v>
      </c>
      <c r="E75" s="216" t="s">
        <v>191</v>
      </c>
      <c r="F75" s="216" t="s">
        <v>192</v>
      </c>
      <c r="G75" s="216" t="s">
        <v>193</v>
      </c>
      <c r="H75" s="216" t="s">
        <v>194</v>
      </c>
      <c r="I75" s="216" t="s">
        <v>195</v>
      </c>
      <c r="K75" s="216" t="s">
        <v>197</v>
      </c>
      <c r="L75" s="216" t="s">
        <v>198</v>
      </c>
      <c r="M75" s="216" t="s">
        <v>199</v>
      </c>
      <c r="N75" s="216" t="s">
        <v>200</v>
      </c>
      <c r="O75" s="216" t="s">
        <v>201</v>
      </c>
      <c r="Q75" s="216" t="s">
        <v>202</v>
      </c>
      <c r="R75" s="216" t="s">
        <v>203</v>
      </c>
      <c r="S75" s="216" t="s">
        <v>196</v>
      </c>
      <c r="T75" s="216" t="s">
        <v>205</v>
      </c>
      <c r="U75" s="217" t="s">
        <v>206</v>
      </c>
      <c r="V75" s="216" t="s">
        <v>207</v>
      </c>
      <c r="W75" s="216" t="s">
        <v>208</v>
      </c>
      <c r="X75" s="216" t="s">
        <v>209</v>
      </c>
      <c r="Y75" s="216" t="s">
        <v>210</v>
      </c>
      <c r="Z75" s="216" t="s">
        <v>211</v>
      </c>
      <c r="AA75" s="216" t="s">
        <v>212</v>
      </c>
      <c r="AB75" s="216" t="s">
        <v>213</v>
      </c>
      <c r="AC75" s="216" t="s">
        <v>214</v>
      </c>
      <c r="AD75" s="216" t="s">
        <v>162</v>
      </c>
      <c r="AE75" s="216" t="s">
        <v>215</v>
      </c>
      <c r="AF75" s="216" t="s">
        <v>216</v>
      </c>
      <c r="AG75" s="216" t="s">
        <v>36</v>
      </c>
      <c r="AH75" s="216" t="s">
        <v>217</v>
      </c>
      <c r="AI75" s="216" t="s">
        <v>218</v>
      </c>
      <c r="AJ75" s="216" t="s">
        <v>219</v>
      </c>
    </row>
    <row r="76" customFormat="false" ht="14.65" hidden="false" customHeight="false" outlineLevel="0" collapsed="false">
      <c r="A76" s="213" t="s">
        <v>301</v>
      </c>
      <c r="B76" s="218" t="n">
        <v>1</v>
      </c>
      <c r="C76" s="218" t="s">
        <v>221</v>
      </c>
      <c r="D76" s="218" t="s">
        <v>222</v>
      </c>
      <c r="E76" s="218" t="s">
        <v>223</v>
      </c>
      <c r="F76" s="219" t="s">
        <v>224</v>
      </c>
      <c r="G76" s="219" t="s">
        <v>225</v>
      </c>
      <c r="H76" s="220" t="n">
        <v>0.07</v>
      </c>
      <c r="I76" s="220" t="n">
        <v>166.6</v>
      </c>
      <c r="K76" s="220" t="n">
        <v>2000</v>
      </c>
      <c r="L76" s="220" t="n">
        <v>500</v>
      </c>
      <c r="M76" s="220" t="n">
        <v>2666.67</v>
      </c>
      <c r="O76" s="220" t="n">
        <v>189</v>
      </c>
      <c r="R76" s="220" t="n">
        <v>36.58</v>
      </c>
      <c r="S76" s="220" t="n">
        <v>62.5</v>
      </c>
      <c r="U76" s="221" t="n">
        <v>500</v>
      </c>
      <c r="V76" s="220" t="n">
        <v>937.5</v>
      </c>
      <c r="W76" s="220" t="n">
        <v>1725.58</v>
      </c>
      <c r="X76" s="220" t="n">
        <v>941.09</v>
      </c>
      <c r="Y76" s="219" t="s">
        <v>226</v>
      </c>
      <c r="Z76" s="218" t="s">
        <v>227</v>
      </c>
      <c r="AA76" s="218" t="s">
        <v>228</v>
      </c>
      <c r="AB76" s="218" t="s">
        <v>229</v>
      </c>
      <c r="AC76" s="220" t="n">
        <v>166.67</v>
      </c>
      <c r="AD76" s="220" t="n">
        <v>33.33</v>
      </c>
      <c r="AE76" s="220" t="n">
        <v>223</v>
      </c>
      <c r="AF76" s="220" t="n">
        <v>20</v>
      </c>
      <c r="AG76" s="220" t="n">
        <v>138.89</v>
      </c>
      <c r="AH76" s="220" t="n">
        <v>0</v>
      </c>
      <c r="AJ76" s="218" t="s">
        <v>230</v>
      </c>
    </row>
    <row r="77" customFormat="false" ht="14.65" hidden="false" customHeight="false" outlineLevel="0" collapsed="false">
      <c r="A77" s="213" t="s">
        <v>301</v>
      </c>
      <c r="B77" s="218" t="n">
        <v>2</v>
      </c>
      <c r="C77" s="218" t="s">
        <v>231</v>
      </c>
      <c r="D77" s="218" t="s">
        <v>232</v>
      </c>
      <c r="E77" s="218" t="s">
        <v>233</v>
      </c>
      <c r="F77" s="219" t="s">
        <v>234</v>
      </c>
      <c r="G77" s="219" t="s">
        <v>225</v>
      </c>
      <c r="K77" s="220" t="n">
        <v>1800</v>
      </c>
      <c r="L77" s="220" t="n">
        <v>400</v>
      </c>
      <c r="M77" s="220" t="n">
        <v>2200</v>
      </c>
      <c r="O77" s="220" t="n">
        <v>170.1</v>
      </c>
      <c r="Q77" s="220" t="n">
        <v>352.91</v>
      </c>
      <c r="R77" s="220" t="n">
        <v>31.15</v>
      </c>
      <c r="S77" s="220" t="n">
        <v>50</v>
      </c>
      <c r="U77" s="221" t="n">
        <v>426.99</v>
      </c>
      <c r="V77" s="220" t="n">
        <v>472.09</v>
      </c>
      <c r="W77" s="220" t="n">
        <v>1503.24</v>
      </c>
      <c r="X77" s="220" t="n">
        <v>696.76</v>
      </c>
      <c r="Y77" s="219" t="s">
        <v>226</v>
      </c>
      <c r="Z77" s="218" t="s">
        <v>235</v>
      </c>
      <c r="AA77" s="218" t="s">
        <v>236</v>
      </c>
      <c r="AB77" s="218" t="s">
        <v>229</v>
      </c>
      <c r="AC77" s="220" t="n">
        <v>150</v>
      </c>
      <c r="AD77" s="220" t="n">
        <v>33.33</v>
      </c>
      <c r="AE77" s="220" t="n">
        <v>200.7</v>
      </c>
      <c r="AF77" s="220" t="n">
        <v>18</v>
      </c>
      <c r="AG77" s="220" t="n">
        <v>97.5</v>
      </c>
      <c r="AH77" s="220" t="n">
        <v>149.94</v>
      </c>
    </row>
    <row r="78" customFormat="false" ht="14.65" hidden="false" customHeight="false" outlineLevel="0" collapsed="false">
      <c r="A78" s="213" t="s">
        <v>301</v>
      </c>
      <c r="B78" s="218" t="n">
        <v>3</v>
      </c>
      <c r="C78" s="218" t="s">
        <v>240</v>
      </c>
      <c r="D78" s="218" t="s">
        <v>241</v>
      </c>
      <c r="E78" s="218" t="s">
        <v>223</v>
      </c>
      <c r="F78" s="219" t="s">
        <v>242</v>
      </c>
      <c r="G78" s="219" t="s">
        <v>225</v>
      </c>
      <c r="K78" s="220" t="n">
        <v>414.11</v>
      </c>
      <c r="L78" s="220" t="n">
        <v>100</v>
      </c>
      <c r="M78" s="220" t="n">
        <v>514.11</v>
      </c>
      <c r="O78" s="220" t="n">
        <v>39.13</v>
      </c>
      <c r="Q78" s="220" t="n">
        <v>104.42</v>
      </c>
      <c r="S78" s="220" t="n">
        <v>12.5</v>
      </c>
      <c r="T78" s="220" t="n">
        <v>56.81</v>
      </c>
      <c r="U78" s="221" t="n">
        <v>101.76</v>
      </c>
      <c r="V78" s="220" t="n">
        <v>192.8</v>
      </c>
      <c r="W78" s="220" t="n">
        <v>507.42</v>
      </c>
      <c r="X78" s="220" t="n">
        <v>6.69</v>
      </c>
      <c r="Y78" s="219" t="s">
        <v>226</v>
      </c>
      <c r="Z78" s="218" t="s">
        <v>243</v>
      </c>
      <c r="AA78" s="218" t="s">
        <v>228</v>
      </c>
      <c r="AB78" s="218" t="s">
        <v>229</v>
      </c>
      <c r="AC78" s="220" t="n">
        <v>34.51</v>
      </c>
      <c r="AD78" s="220" t="n">
        <v>33.33</v>
      </c>
      <c r="AE78" s="220" t="n">
        <v>46.17</v>
      </c>
      <c r="AF78" s="220" t="n">
        <v>4.14</v>
      </c>
      <c r="AG78" s="220" t="n">
        <v>26.46</v>
      </c>
      <c r="AH78" s="220" t="n">
        <v>34.5</v>
      </c>
    </row>
    <row r="79" customFormat="false" ht="14.65" hidden="false" customHeight="false" outlineLevel="0" collapsed="false">
      <c r="A79" s="213" t="s">
        <v>301</v>
      </c>
      <c r="B79" s="218" t="n">
        <v>4</v>
      </c>
      <c r="C79" s="218" t="s">
        <v>244</v>
      </c>
      <c r="D79" s="218" t="s">
        <v>245</v>
      </c>
      <c r="E79" s="218" t="s">
        <v>223</v>
      </c>
      <c r="F79" s="219" t="s">
        <v>246</v>
      </c>
      <c r="G79" s="219" t="s">
        <v>225</v>
      </c>
      <c r="I79" s="220" t="n">
        <v>33.69</v>
      </c>
      <c r="K79" s="220" t="n">
        <v>404.4</v>
      </c>
      <c r="M79" s="220" t="n">
        <v>438.09</v>
      </c>
      <c r="O79" s="220" t="n">
        <v>38.22</v>
      </c>
      <c r="T79" s="220" t="n">
        <v>38.67</v>
      </c>
      <c r="V79" s="220" t="n">
        <v>202.2</v>
      </c>
      <c r="W79" s="220" t="n">
        <v>279.09</v>
      </c>
      <c r="X79" s="220" t="n">
        <v>159</v>
      </c>
      <c r="Y79" s="219" t="s">
        <v>226</v>
      </c>
      <c r="Z79" s="218" t="s">
        <v>247</v>
      </c>
      <c r="AA79" s="218" t="s">
        <v>228</v>
      </c>
      <c r="AB79" s="218" t="s">
        <v>229</v>
      </c>
      <c r="AC79" s="220" t="n">
        <v>33.7</v>
      </c>
      <c r="AD79" s="220" t="n">
        <v>33.33</v>
      </c>
      <c r="AE79" s="220" t="n">
        <v>45.09</v>
      </c>
      <c r="AF79" s="220" t="n">
        <v>4.04</v>
      </c>
      <c r="AG79" s="220" t="n">
        <v>22.47</v>
      </c>
      <c r="AH79" s="220" t="n">
        <v>0</v>
      </c>
    </row>
    <row r="80" customFormat="false" ht="14.65" hidden="false" customHeight="false" outlineLevel="0" collapsed="false">
      <c r="A80" s="213" t="s">
        <v>301</v>
      </c>
      <c r="B80" s="218" t="n">
        <v>5</v>
      </c>
      <c r="C80" s="218" t="s">
        <v>248</v>
      </c>
      <c r="D80" s="218" t="s">
        <v>249</v>
      </c>
      <c r="E80" s="218" t="s">
        <v>250</v>
      </c>
      <c r="F80" s="219" t="s">
        <v>224</v>
      </c>
      <c r="G80" s="219" t="s">
        <v>225</v>
      </c>
      <c r="K80" s="220" t="n">
        <v>426.34</v>
      </c>
      <c r="L80" s="220" t="n">
        <v>80</v>
      </c>
      <c r="M80" s="220" t="n">
        <v>506.34</v>
      </c>
      <c r="N80" s="220" t="n">
        <v>14.54</v>
      </c>
      <c r="O80" s="220" t="n">
        <v>40.29</v>
      </c>
      <c r="S80" s="220" t="n">
        <v>40</v>
      </c>
      <c r="T80" s="220" t="n">
        <v>73.32</v>
      </c>
      <c r="V80" s="220" t="n">
        <v>253.17</v>
      </c>
      <c r="W80" s="220" t="n">
        <v>421.32</v>
      </c>
      <c r="X80" s="220" t="n">
        <v>85.02</v>
      </c>
      <c r="Y80" s="219" t="s">
        <v>226</v>
      </c>
      <c r="Z80" s="218" t="s">
        <v>251</v>
      </c>
      <c r="AA80" s="218" t="s">
        <v>228</v>
      </c>
      <c r="AB80" s="218" t="s">
        <v>229</v>
      </c>
      <c r="AC80" s="220" t="n">
        <v>35.53</v>
      </c>
      <c r="AD80" s="220" t="n">
        <v>33.33</v>
      </c>
      <c r="AE80" s="220" t="n">
        <v>47.54</v>
      </c>
      <c r="AF80" s="220" t="n">
        <v>4.26</v>
      </c>
      <c r="AG80" s="220" t="n">
        <v>29.61</v>
      </c>
      <c r="AH80" s="220" t="n">
        <v>35.51</v>
      </c>
    </row>
    <row r="81" customFormat="false" ht="14.65" hidden="false" customHeight="false" outlineLevel="0" collapsed="false">
      <c r="A81" s="213" t="s">
        <v>301</v>
      </c>
      <c r="B81" s="218" t="n">
        <v>6</v>
      </c>
      <c r="C81" s="218" t="s">
        <v>261</v>
      </c>
      <c r="D81" s="218" t="s">
        <v>262</v>
      </c>
      <c r="E81" s="218" t="s">
        <v>258</v>
      </c>
      <c r="F81" s="219" t="s">
        <v>263</v>
      </c>
      <c r="G81" s="219" t="s">
        <v>225</v>
      </c>
      <c r="I81" s="220" t="n">
        <v>74.97</v>
      </c>
      <c r="K81" s="220" t="n">
        <v>900</v>
      </c>
      <c r="L81" s="220" t="n">
        <v>300</v>
      </c>
      <c r="M81" s="220" t="n">
        <v>1274.97</v>
      </c>
      <c r="O81" s="220" t="n">
        <v>85.05</v>
      </c>
      <c r="Q81" s="220" t="n">
        <v>475.29</v>
      </c>
      <c r="S81" s="220" t="n">
        <v>37.5</v>
      </c>
      <c r="U81" s="221" t="n">
        <v>172.18</v>
      </c>
      <c r="V81" s="220" t="n">
        <v>359.71</v>
      </c>
      <c r="W81" s="220" t="n">
        <v>1129.73</v>
      </c>
      <c r="X81" s="220" t="n">
        <v>145.24</v>
      </c>
      <c r="Y81" s="219" t="s">
        <v>226</v>
      </c>
      <c r="Z81" s="218" t="s">
        <v>264</v>
      </c>
      <c r="AA81" s="218" t="s">
        <v>228</v>
      </c>
      <c r="AB81" s="218" t="s">
        <v>229</v>
      </c>
      <c r="AC81" s="220" t="n">
        <v>75</v>
      </c>
      <c r="AD81" s="220" t="n">
        <v>33.33</v>
      </c>
      <c r="AE81" s="220" t="n">
        <v>100.35</v>
      </c>
      <c r="AF81" s="220" t="n">
        <v>9</v>
      </c>
      <c r="AG81" s="220" t="n">
        <v>50</v>
      </c>
      <c r="AH81" s="220" t="n">
        <v>0</v>
      </c>
    </row>
    <row r="82" customFormat="false" ht="14.65" hidden="false" customHeight="false" outlineLevel="0" collapsed="false">
      <c r="A82" s="213" t="s">
        <v>301</v>
      </c>
      <c r="B82" s="218" t="n">
        <v>7</v>
      </c>
      <c r="C82" s="218" t="s">
        <v>273</v>
      </c>
      <c r="D82" s="218" t="s">
        <v>274</v>
      </c>
      <c r="E82" s="218" t="s">
        <v>258</v>
      </c>
      <c r="F82" s="219" t="s">
        <v>275</v>
      </c>
      <c r="G82" s="219" t="s">
        <v>225</v>
      </c>
      <c r="K82" s="220" t="n">
        <v>950</v>
      </c>
      <c r="L82" s="220" t="n">
        <v>250</v>
      </c>
      <c r="M82" s="220" t="n">
        <v>1200</v>
      </c>
      <c r="O82" s="220" t="n">
        <v>89.78</v>
      </c>
      <c r="S82" s="220" t="n">
        <v>37.49</v>
      </c>
      <c r="U82" s="221" t="n">
        <v>237.5</v>
      </c>
      <c r="V82" s="220" t="n">
        <v>450</v>
      </c>
      <c r="W82" s="220" t="n">
        <v>814.77</v>
      </c>
      <c r="X82" s="220" t="n">
        <v>385.23</v>
      </c>
      <c r="Y82" s="219" t="s">
        <v>226</v>
      </c>
      <c r="Z82" s="218" t="s">
        <v>276</v>
      </c>
      <c r="AA82" s="218" t="s">
        <v>228</v>
      </c>
      <c r="AB82" s="218" t="s">
        <v>229</v>
      </c>
      <c r="AC82" s="220" t="n">
        <v>79.17</v>
      </c>
      <c r="AD82" s="220" t="n">
        <v>33.33</v>
      </c>
      <c r="AE82" s="220" t="n">
        <v>105.93</v>
      </c>
      <c r="AF82" s="220" t="n">
        <v>9.5</v>
      </c>
      <c r="AG82" s="220" t="n">
        <v>60.69</v>
      </c>
      <c r="AH82" s="220" t="n">
        <v>79.14</v>
      </c>
    </row>
    <row r="83" customFormat="false" ht="14.65" hidden="false" customHeight="false" outlineLevel="0" collapsed="false">
      <c r="A83" s="213" t="s">
        <v>301</v>
      </c>
      <c r="B83" s="218" t="n">
        <v>8</v>
      </c>
      <c r="C83" s="218" t="s">
        <v>277</v>
      </c>
      <c r="D83" s="218" t="s">
        <v>278</v>
      </c>
      <c r="E83" s="218" t="s">
        <v>250</v>
      </c>
      <c r="F83" s="219" t="s">
        <v>224</v>
      </c>
      <c r="G83" s="219" t="s">
        <v>225</v>
      </c>
      <c r="K83" s="220" t="n">
        <v>428.84</v>
      </c>
      <c r="L83" s="220" t="n">
        <v>80</v>
      </c>
      <c r="M83" s="220" t="n">
        <v>508.84</v>
      </c>
      <c r="O83" s="220" t="n">
        <v>40.53</v>
      </c>
      <c r="S83" s="220" t="n">
        <v>40</v>
      </c>
      <c r="T83" s="220" t="n">
        <v>113.42</v>
      </c>
      <c r="V83" s="220" t="n">
        <v>254.42</v>
      </c>
      <c r="W83" s="220" t="n">
        <v>448.37</v>
      </c>
      <c r="X83" s="220" t="n">
        <v>60.47</v>
      </c>
      <c r="Y83" s="219" t="s">
        <v>226</v>
      </c>
      <c r="Z83" s="218" t="s">
        <v>279</v>
      </c>
      <c r="AA83" s="218" t="s">
        <v>228</v>
      </c>
      <c r="AB83" s="218" t="s">
        <v>229</v>
      </c>
      <c r="AC83" s="220" t="n">
        <v>35.74</v>
      </c>
      <c r="AD83" s="220" t="n">
        <v>33.33</v>
      </c>
      <c r="AE83" s="220" t="n">
        <v>47.82</v>
      </c>
      <c r="AF83" s="220" t="n">
        <v>4.29</v>
      </c>
      <c r="AG83" s="220" t="n">
        <v>29.78</v>
      </c>
      <c r="AH83" s="220" t="n">
        <v>35.72</v>
      </c>
    </row>
    <row r="84" customFormat="false" ht="14.65" hidden="false" customHeight="false" outlineLevel="0" collapsed="false">
      <c r="A84" s="213" t="s">
        <v>301</v>
      </c>
      <c r="B84" s="218" t="n">
        <v>9</v>
      </c>
      <c r="C84" s="218" t="s">
        <v>280</v>
      </c>
      <c r="D84" s="218" t="s">
        <v>281</v>
      </c>
      <c r="E84" s="218" t="s">
        <v>223</v>
      </c>
      <c r="F84" s="219" t="s">
        <v>282</v>
      </c>
      <c r="G84" s="219" t="s">
        <v>225</v>
      </c>
      <c r="H84" s="220" t="n">
        <v>0.07</v>
      </c>
      <c r="I84" s="220" t="n">
        <v>166.6</v>
      </c>
      <c r="K84" s="220" t="n">
        <v>2000</v>
      </c>
      <c r="L84" s="220" t="n">
        <v>500</v>
      </c>
      <c r="M84" s="220" t="n">
        <v>2666.67</v>
      </c>
      <c r="O84" s="220" t="n">
        <v>189</v>
      </c>
      <c r="R84" s="220" t="n">
        <v>49.12</v>
      </c>
      <c r="S84" s="220" t="n">
        <v>62.5</v>
      </c>
      <c r="U84" s="221" t="n">
        <v>500</v>
      </c>
      <c r="V84" s="220" t="n">
        <v>937.5</v>
      </c>
      <c r="W84" s="220" t="n">
        <v>1738.12</v>
      </c>
      <c r="X84" s="220" t="n">
        <v>928.55</v>
      </c>
      <c r="Y84" s="219" t="s">
        <v>226</v>
      </c>
      <c r="Z84" s="218" t="s">
        <v>283</v>
      </c>
      <c r="AA84" s="218" t="s">
        <v>236</v>
      </c>
      <c r="AB84" s="218" t="s">
        <v>229</v>
      </c>
      <c r="AC84" s="220" t="n">
        <v>166.67</v>
      </c>
      <c r="AD84" s="220" t="n">
        <v>33.33</v>
      </c>
      <c r="AE84" s="220" t="n">
        <v>223</v>
      </c>
      <c r="AF84" s="220" t="n">
        <v>20</v>
      </c>
      <c r="AG84" s="220" t="n">
        <v>138.89</v>
      </c>
      <c r="AH84" s="220" t="n">
        <v>0</v>
      </c>
    </row>
    <row r="85" customFormat="false" ht="14.65" hidden="false" customHeight="false" outlineLevel="0" collapsed="false">
      <c r="A85" s="213" t="s">
        <v>301</v>
      </c>
      <c r="B85" s="218" t="n">
        <v>10</v>
      </c>
      <c r="C85" s="218" t="s">
        <v>288</v>
      </c>
      <c r="D85" s="218" t="s">
        <v>289</v>
      </c>
      <c r="E85" s="218" t="s">
        <v>223</v>
      </c>
      <c r="F85" s="219" t="s">
        <v>275</v>
      </c>
      <c r="G85" s="219" t="s">
        <v>225</v>
      </c>
      <c r="K85" s="220" t="n">
        <v>404.4</v>
      </c>
      <c r="L85" s="220" t="n">
        <v>60</v>
      </c>
      <c r="M85" s="220" t="n">
        <v>464.4</v>
      </c>
      <c r="O85" s="220" t="n">
        <v>38.22</v>
      </c>
      <c r="S85" s="220" t="n">
        <v>30</v>
      </c>
      <c r="T85" s="220" t="n">
        <v>144.51</v>
      </c>
      <c r="V85" s="220" t="n">
        <v>232.2</v>
      </c>
      <c r="W85" s="220" t="n">
        <v>444.93</v>
      </c>
      <c r="X85" s="220" t="n">
        <v>19.47</v>
      </c>
      <c r="Y85" s="219" t="s">
        <v>226</v>
      </c>
      <c r="Z85" s="218" t="s">
        <v>290</v>
      </c>
      <c r="AA85" s="218" t="s">
        <v>228</v>
      </c>
      <c r="AB85" s="218" t="s">
        <v>229</v>
      </c>
      <c r="AC85" s="220" t="n">
        <v>33.7</v>
      </c>
      <c r="AD85" s="220" t="n">
        <v>33.33</v>
      </c>
      <c r="AE85" s="220" t="n">
        <v>45.09</v>
      </c>
      <c r="AF85" s="220" t="n">
        <v>4.04</v>
      </c>
      <c r="AG85" s="220" t="n">
        <v>25.84</v>
      </c>
      <c r="AH85" s="220" t="n">
        <v>33.69</v>
      </c>
    </row>
    <row r="87" customFormat="false" ht="14.65" hidden="false" customHeight="false" outlineLevel="0" collapsed="false">
      <c r="B87" s="216" t="s">
        <v>188</v>
      </c>
      <c r="C87" s="216" t="s">
        <v>189</v>
      </c>
      <c r="D87" s="216" t="s">
        <v>190</v>
      </c>
      <c r="E87" s="216" t="s">
        <v>191</v>
      </c>
      <c r="F87" s="216" t="s">
        <v>192</v>
      </c>
      <c r="G87" s="216" t="s">
        <v>193</v>
      </c>
      <c r="H87" s="216" t="s">
        <v>194</v>
      </c>
      <c r="I87" s="216" t="s">
        <v>195</v>
      </c>
      <c r="J87" s="216" t="s">
        <v>196</v>
      </c>
      <c r="K87" s="216" t="s">
        <v>197</v>
      </c>
      <c r="L87" s="216" t="s">
        <v>198</v>
      </c>
      <c r="M87" s="216" t="s">
        <v>199</v>
      </c>
      <c r="N87" s="216" t="s">
        <v>200</v>
      </c>
      <c r="O87" s="216" t="s">
        <v>201</v>
      </c>
      <c r="Q87" s="216" t="s">
        <v>202</v>
      </c>
      <c r="R87" s="216" t="s">
        <v>203</v>
      </c>
      <c r="S87" s="216" t="s">
        <v>196</v>
      </c>
      <c r="T87" s="216" t="s">
        <v>205</v>
      </c>
      <c r="U87" s="217" t="s">
        <v>206</v>
      </c>
      <c r="V87" s="216" t="s">
        <v>207</v>
      </c>
      <c r="W87" s="216" t="s">
        <v>208</v>
      </c>
      <c r="X87" s="216" t="s">
        <v>209</v>
      </c>
      <c r="Y87" s="216" t="s">
        <v>210</v>
      </c>
      <c r="Z87" s="216" t="s">
        <v>211</v>
      </c>
      <c r="AA87" s="216" t="s">
        <v>212</v>
      </c>
      <c r="AB87" s="216" t="s">
        <v>213</v>
      </c>
      <c r="AC87" s="216" t="s">
        <v>214</v>
      </c>
      <c r="AD87" s="216" t="s">
        <v>162</v>
      </c>
      <c r="AE87" s="216" t="s">
        <v>215</v>
      </c>
      <c r="AF87" s="216" t="s">
        <v>216</v>
      </c>
      <c r="AG87" s="216" t="s">
        <v>36</v>
      </c>
      <c r="AH87" s="216" t="s">
        <v>217</v>
      </c>
      <c r="AI87" s="216" t="s">
        <v>218</v>
      </c>
      <c r="AJ87" s="216" t="s">
        <v>219</v>
      </c>
    </row>
    <row r="88" customFormat="false" ht="14.65" hidden="false" customHeight="false" outlineLevel="0" collapsed="false">
      <c r="A88" s="213" t="s">
        <v>302</v>
      </c>
      <c r="B88" s="218" t="n">
        <v>1</v>
      </c>
      <c r="C88" s="218" t="s">
        <v>221</v>
      </c>
      <c r="D88" s="218" t="s">
        <v>222</v>
      </c>
      <c r="E88" s="218" t="s">
        <v>223</v>
      </c>
      <c r="F88" s="219" t="s">
        <v>224</v>
      </c>
      <c r="G88" s="219" t="s">
        <v>225</v>
      </c>
      <c r="H88" s="220" t="n">
        <v>0.07</v>
      </c>
      <c r="I88" s="220" t="n">
        <v>166.6</v>
      </c>
      <c r="J88" s="220" t="n">
        <v>62.5</v>
      </c>
      <c r="K88" s="220" t="n">
        <v>2000</v>
      </c>
      <c r="L88" s="220" t="n">
        <v>500</v>
      </c>
      <c r="M88" s="220" t="n">
        <v>2729.17</v>
      </c>
      <c r="O88" s="220" t="n">
        <v>189</v>
      </c>
      <c r="R88" s="220" t="n">
        <v>36.58</v>
      </c>
      <c r="S88" s="220" t="n">
        <v>62.5</v>
      </c>
      <c r="U88" s="221" t="n">
        <v>437.5</v>
      </c>
      <c r="V88" s="220" t="n">
        <v>937.5</v>
      </c>
      <c r="W88" s="220" t="n">
        <v>1663.08</v>
      </c>
      <c r="X88" s="220" t="n">
        <v>1066.09</v>
      </c>
      <c r="Y88" s="219" t="s">
        <v>226</v>
      </c>
      <c r="Z88" s="218" t="s">
        <v>227</v>
      </c>
      <c r="AA88" s="218" t="s">
        <v>228</v>
      </c>
      <c r="AB88" s="218" t="s">
        <v>229</v>
      </c>
      <c r="AC88" s="220" t="n">
        <v>166.67</v>
      </c>
      <c r="AD88" s="220" t="n">
        <v>33.33</v>
      </c>
      <c r="AE88" s="220" t="n">
        <v>223</v>
      </c>
      <c r="AF88" s="220" t="n">
        <v>20</v>
      </c>
      <c r="AG88" s="220" t="n">
        <v>138.89</v>
      </c>
      <c r="AH88" s="220" t="n">
        <v>0</v>
      </c>
      <c r="AJ88" s="218" t="s">
        <v>230</v>
      </c>
    </row>
    <row r="89" customFormat="false" ht="14.65" hidden="false" customHeight="false" outlineLevel="0" collapsed="false">
      <c r="A89" s="213" t="s">
        <v>302</v>
      </c>
      <c r="B89" s="218" t="n">
        <v>2</v>
      </c>
      <c r="C89" s="218" t="s">
        <v>231</v>
      </c>
      <c r="D89" s="218" t="s">
        <v>232</v>
      </c>
      <c r="E89" s="218" t="s">
        <v>233</v>
      </c>
      <c r="F89" s="219" t="s">
        <v>234</v>
      </c>
      <c r="G89" s="219" t="s">
        <v>225</v>
      </c>
      <c r="K89" s="220" t="n">
        <v>1800</v>
      </c>
      <c r="L89" s="220" t="n">
        <v>400</v>
      </c>
      <c r="M89" s="220" t="n">
        <v>2200</v>
      </c>
      <c r="O89" s="220" t="n">
        <v>170.1</v>
      </c>
      <c r="Q89" s="220" t="n">
        <v>707.81</v>
      </c>
      <c r="R89" s="220" t="n">
        <v>31.15</v>
      </c>
      <c r="S89" s="220" t="n">
        <v>50</v>
      </c>
      <c r="T89" s="220" t="n">
        <v>107.27</v>
      </c>
      <c r="U89" s="221" t="n">
        <v>400</v>
      </c>
      <c r="V89" s="220" t="n">
        <v>472.09</v>
      </c>
      <c r="W89" s="220" t="n">
        <v>1938.42</v>
      </c>
      <c r="X89" s="220" t="n">
        <v>261.58</v>
      </c>
      <c r="Y89" s="219" t="s">
        <v>226</v>
      </c>
      <c r="Z89" s="218" t="s">
        <v>235</v>
      </c>
      <c r="AA89" s="218" t="s">
        <v>236</v>
      </c>
      <c r="AB89" s="218" t="s">
        <v>229</v>
      </c>
      <c r="AC89" s="220" t="n">
        <v>150</v>
      </c>
      <c r="AD89" s="220" t="n">
        <v>33.33</v>
      </c>
      <c r="AE89" s="220" t="n">
        <v>200.7</v>
      </c>
      <c r="AF89" s="220" t="n">
        <v>18</v>
      </c>
      <c r="AG89" s="220" t="n">
        <v>100</v>
      </c>
      <c r="AH89" s="220" t="n">
        <v>149.94</v>
      </c>
    </row>
    <row r="90" customFormat="false" ht="14.65" hidden="false" customHeight="false" outlineLevel="0" collapsed="false">
      <c r="A90" s="213" t="s">
        <v>302</v>
      </c>
      <c r="B90" s="218" t="n">
        <v>3</v>
      </c>
      <c r="C90" s="218" t="s">
        <v>240</v>
      </c>
      <c r="D90" s="218" t="s">
        <v>241</v>
      </c>
      <c r="E90" s="218" t="s">
        <v>223</v>
      </c>
      <c r="F90" s="219" t="s">
        <v>242</v>
      </c>
      <c r="G90" s="219" t="s">
        <v>225</v>
      </c>
      <c r="J90" s="220" t="n">
        <v>10.47</v>
      </c>
      <c r="K90" s="220" t="n">
        <v>414.11</v>
      </c>
      <c r="L90" s="220" t="n">
        <v>100</v>
      </c>
      <c r="M90" s="220" t="n">
        <v>524.58</v>
      </c>
      <c r="O90" s="220" t="n">
        <v>39.13</v>
      </c>
      <c r="Q90" s="220" t="n">
        <v>104.41</v>
      </c>
      <c r="S90" s="220" t="n">
        <v>52.09</v>
      </c>
      <c r="T90" s="220" t="n">
        <v>56.21</v>
      </c>
      <c r="U90" s="221" t="n">
        <v>51.76</v>
      </c>
      <c r="V90" s="220" t="n">
        <v>192.8</v>
      </c>
      <c r="W90" s="220" t="n">
        <v>496.4</v>
      </c>
      <c r="X90" s="220" t="n">
        <v>28.18</v>
      </c>
      <c r="Y90" s="219" t="s">
        <v>226</v>
      </c>
      <c r="Z90" s="218" t="s">
        <v>243</v>
      </c>
      <c r="AA90" s="218" t="s">
        <v>228</v>
      </c>
      <c r="AB90" s="218" t="s">
        <v>229</v>
      </c>
      <c r="AC90" s="220" t="n">
        <v>34.51</v>
      </c>
      <c r="AD90" s="220" t="n">
        <v>33.33</v>
      </c>
      <c r="AE90" s="220" t="n">
        <v>46.17</v>
      </c>
      <c r="AF90" s="220" t="n">
        <v>4.14</v>
      </c>
      <c r="AG90" s="220" t="n">
        <v>26.46</v>
      </c>
      <c r="AH90" s="220" t="n">
        <v>34.5</v>
      </c>
    </row>
    <row r="91" customFormat="false" ht="14.65" hidden="false" customHeight="false" outlineLevel="0" collapsed="false">
      <c r="A91" s="213" t="s">
        <v>302</v>
      </c>
      <c r="B91" s="218" t="n">
        <v>4</v>
      </c>
      <c r="C91" s="218" t="s">
        <v>244</v>
      </c>
      <c r="D91" s="218" t="s">
        <v>245</v>
      </c>
      <c r="E91" s="218" t="s">
        <v>223</v>
      </c>
      <c r="F91" s="219" t="s">
        <v>246</v>
      </c>
      <c r="G91" s="219" t="s">
        <v>225</v>
      </c>
      <c r="I91" s="220" t="n">
        <v>33.69</v>
      </c>
      <c r="K91" s="220" t="n">
        <v>404.4</v>
      </c>
      <c r="M91" s="220" t="n">
        <v>438.09</v>
      </c>
      <c r="O91" s="220" t="n">
        <v>38.22</v>
      </c>
      <c r="T91" s="220" t="n">
        <v>38.67</v>
      </c>
      <c r="V91" s="220" t="n">
        <v>202.2</v>
      </c>
      <c r="W91" s="220" t="n">
        <v>279.09</v>
      </c>
      <c r="X91" s="220" t="n">
        <v>159</v>
      </c>
      <c r="Y91" s="219" t="s">
        <v>226</v>
      </c>
      <c r="Z91" s="218" t="s">
        <v>247</v>
      </c>
      <c r="AA91" s="218" t="s">
        <v>228</v>
      </c>
      <c r="AB91" s="218" t="s">
        <v>229</v>
      </c>
      <c r="AC91" s="220" t="n">
        <v>33.7</v>
      </c>
      <c r="AD91" s="220" t="n">
        <v>33.33</v>
      </c>
      <c r="AE91" s="220" t="n">
        <v>45.09</v>
      </c>
      <c r="AF91" s="220" t="n">
        <v>4.04</v>
      </c>
      <c r="AG91" s="220" t="n">
        <v>22.47</v>
      </c>
      <c r="AH91" s="220" t="n">
        <v>0</v>
      </c>
    </row>
    <row r="92" customFormat="false" ht="14.65" hidden="false" customHeight="false" outlineLevel="0" collapsed="false">
      <c r="A92" s="213" t="s">
        <v>302</v>
      </c>
      <c r="B92" s="218" t="n">
        <v>5</v>
      </c>
      <c r="C92" s="218" t="s">
        <v>248</v>
      </c>
      <c r="D92" s="218" t="s">
        <v>249</v>
      </c>
      <c r="E92" s="218" t="s">
        <v>250</v>
      </c>
      <c r="F92" s="219" t="s">
        <v>224</v>
      </c>
      <c r="G92" s="219" t="s">
        <v>225</v>
      </c>
      <c r="J92" s="220" t="n">
        <v>40</v>
      </c>
      <c r="K92" s="220" t="n">
        <v>426.34</v>
      </c>
      <c r="L92" s="220" t="n">
        <v>80</v>
      </c>
      <c r="M92" s="220" t="n">
        <v>546.34</v>
      </c>
      <c r="N92" s="220" t="n">
        <v>14.54</v>
      </c>
      <c r="O92" s="220" t="n">
        <v>40.29</v>
      </c>
      <c r="T92" s="220" t="n">
        <v>72.84</v>
      </c>
      <c r="V92" s="220" t="n">
        <v>253.17</v>
      </c>
      <c r="W92" s="220" t="n">
        <v>380.84</v>
      </c>
      <c r="X92" s="220" t="n">
        <v>165.5</v>
      </c>
      <c r="Y92" s="219" t="s">
        <v>226</v>
      </c>
      <c r="Z92" s="218" t="s">
        <v>251</v>
      </c>
      <c r="AA92" s="218" t="s">
        <v>228</v>
      </c>
      <c r="AB92" s="218" t="s">
        <v>229</v>
      </c>
      <c r="AC92" s="220" t="n">
        <v>35.53</v>
      </c>
      <c r="AD92" s="220" t="n">
        <v>33.33</v>
      </c>
      <c r="AE92" s="220" t="n">
        <v>47.54</v>
      </c>
      <c r="AF92" s="220" t="n">
        <v>4.26</v>
      </c>
      <c r="AG92" s="220" t="n">
        <v>29.61</v>
      </c>
      <c r="AH92" s="220" t="n">
        <v>35.51</v>
      </c>
    </row>
    <row r="93" customFormat="false" ht="14.65" hidden="false" customHeight="false" outlineLevel="0" collapsed="false">
      <c r="A93" s="213" t="s">
        <v>302</v>
      </c>
      <c r="B93" s="218" t="n">
        <v>6</v>
      </c>
      <c r="C93" s="218" t="s">
        <v>261</v>
      </c>
      <c r="D93" s="218" t="s">
        <v>262</v>
      </c>
      <c r="E93" s="218" t="s">
        <v>258</v>
      </c>
      <c r="F93" s="219" t="s">
        <v>263</v>
      </c>
      <c r="G93" s="219" t="s">
        <v>225</v>
      </c>
      <c r="H93" s="220" t="n">
        <v>0.03</v>
      </c>
      <c r="I93" s="220" t="n">
        <v>74.97</v>
      </c>
      <c r="K93" s="220" t="n">
        <v>900</v>
      </c>
      <c r="L93" s="220" t="n">
        <v>300</v>
      </c>
      <c r="M93" s="220" t="n">
        <v>1275</v>
      </c>
      <c r="O93" s="220" t="n">
        <v>85.05</v>
      </c>
      <c r="Q93" s="220" t="n">
        <v>475.29</v>
      </c>
      <c r="S93" s="220" t="n">
        <v>37.5</v>
      </c>
      <c r="U93" s="221" t="n">
        <v>202.79</v>
      </c>
      <c r="V93" s="220" t="n">
        <v>359.71</v>
      </c>
      <c r="W93" s="220" t="n">
        <v>1160.34</v>
      </c>
      <c r="X93" s="220" t="n">
        <v>114.66</v>
      </c>
      <c r="Y93" s="219" t="s">
        <v>226</v>
      </c>
      <c r="Z93" s="218" t="s">
        <v>264</v>
      </c>
      <c r="AA93" s="218" t="s">
        <v>228</v>
      </c>
      <c r="AB93" s="218" t="s">
        <v>229</v>
      </c>
      <c r="AC93" s="220" t="n">
        <v>75</v>
      </c>
      <c r="AD93" s="220" t="n">
        <v>33.33</v>
      </c>
      <c r="AE93" s="220" t="n">
        <v>100.35</v>
      </c>
      <c r="AF93" s="220" t="n">
        <v>9</v>
      </c>
      <c r="AG93" s="220" t="n">
        <v>50</v>
      </c>
      <c r="AH93" s="220" t="n">
        <v>0</v>
      </c>
    </row>
    <row r="94" customFormat="false" ht="14.65" hidden="false" customHeight="false" outlineLevel="0" collapsed="false">
      <c r="A94" s="213" t="s">
        <v>302</v>
      </c>
      <c r="B94" s="218" t="n">
        <v>7</v>
      </c>
      <c r="C94" s="218" t="s">
        <v>273</v>
      </c>
      <c r="D94" s="218" t="s">
        <v>274</v>
      </c>
      <c r="E94" s="218" t="s">
        <v>258</v>
      </c>
      <c r="F94" s="219" t="s">
        <v>275</v>
      </c>
      <c r="G94" s="219" t="s">
        <v>225</v>
      </c>
      <c r="J94" s="220" t="n">
        <v>37.5</v>
      </c>
      <c r="K94" s="220" t="n">
        <v>950</v>
      </c>
      <c r="L94" s="220" t="n">
        <v>250</v>
      </c>
      <c r="M94" s="220" t="n">
        <v>1237.5</v>
      </c>
      <c r="O94" s="220" t="n">
        <v>93.32</v>
      </c>
      <c r="S94" s="220" t="n">
        <v>31.25</v>
      </c>
      <c r="U94" s="221" t="n">
        <v>202.7</v>
      </c>
      <c r="V94" s="220" t="n">
        <v>450</v>
      </c>
      <c r="W94" s="220" t="n">
        <v>777.27</v>
      </c>
      <c r="X94" s="220" t="n">
        <v>460.23</v>
      </c>
      <c r="Y94" s="219" t="s">
        <v>226</v>
      </c>
      <c r="Z94" s="218" t="s">
        <v>276</v>
      </c>
      <c r="AA94" s="218" t="s">
        <v>228</v>
      </c>
      <c r="AB94" s="218" t="s">
        <v>229</v>
      </c>
      <c r="AC94" s="220" t="n">
        <v>82.29</v>
      </c>
      <c r="AD94" s="220" t="n">
        <v>33.33</v>
      </c>
      <c r="AE94" s="220" t="n">
        <v>110.11</v>
      </c>
      <c r="AF94" s="220" t="n">
        <v>9.88</v>
      </c>
      <c r="AG94" s="220" t="n">
        <v>63.09</v>
      </c>
      <c r="AH94" s="220" t="n">
        <v>82.26</v>
      </c>
    </row>
    <row r="95" customFormat="false" ht="14.65" hidden="false" customHeight="false" outlineLevel="0" collapsed="false">
      <c r="A95" s="213" t="s">
        <v>302</v>
      </c>
      <c r="B95" s="218" t="n">
        <v>8</v>
      </c>
      <c r="C95" s="218" t="s">
        <v>277</v>
      </c>
      <c r="D95" s="218" t="s">
        <v>278</v>
      </c>
      <c r="E95" s="218" t="s">
        <v>250</v>
      </c>
      <c r="F95" s="219" t="s">
        <v>224</v>
      </c>
      <c r="G95" s="219" t="s">
        <v>225</v>
      </c>
      <c r="J95" s="220" t="n">
        <v>40</v>
      </c>
      <c r="K95" s="220" t="n">
        <v>428.84</v>
      </c>
      <c r="L95" s="220" t="n">
        <v>80</v>
      </c>
      <c r="M95" s="220" t="n">
        <v>548.84</v>
      </c>
      <c r="O95" s="220" t="n">
        <v>40.53</v>
      </c>
      <c r="T95" s="220" t="n">
        <v>113.42</v>
      </c>
      <c r="V95" s="220" t="n">
        <v>254.42</v>
      </c>
      <c r="W95" s="220" t="n">
        <v>408.37</v>
      </c>
      <c r="X95" s="220" t="n">
        <v>140.47</v>
      </c>
      <c r="Y95" s="219" t="s">
        <v>226</v>
      </c>
      <c r="Z95" s="218" t="s">
        <v>279</v>
      </c>
      <c r="AA95" s="218" t="s">
        <v>228</v>
      </c>
      <c r="AB95" s="218" t="s">
        <v>229</v>
      </c>
      <c r="AC95" s="220" t="n">
        <v>35.74</v>
      </c>
      <c r="AD95" s="220" t="n">
        <v>33.33</v>
      </c>
      <c r="AE95" s="220" t="n">
        <v>47.82</v>
      </c>
      <c r="AF95" s="220" t="n">
        <v>4.29</v>
      </c>
      <c r="AG95" s="220" t="n">
        <v>29.78</v>
      </c>
      <c r="AH95" s="220" t="n">
        <v>35.72</v>
      </c>
    </row>
    <row r="96" customFormat="false" ht="14.65" hidden="false" customHeight="false" outlineLevel="0" collapsed="false">
      <c r="A96" s="213" t="s">
        <v>302</v>
      </c>
      <c r="B96" s="218" t="n">
        <v>9</v>
      </c>
      <c r="C96" s="218" t="s">
        <v>280</v>
      </c>
      <c r="D96" s="218" t="s">
        <v>281</v>
      </c>
      <c r="E96" s="218" t="s">
        <v>223</v>
      </c>
      <c r="F96" s="219" t="s">
        <v>282</v>
      </c>
      <c r="G96" s="219" t="s">
        <v>225</v>
      </c>
      <c r="H96" s="220" t="n">
        <v>0.07</v>
      </c>
      <c r="I96" s="220" t="n">
        <v>166.6</v>
      </c>
      <c r="J96" s="220" t="n">
        <v>62.5</v>
      </c>
      <c r="K96" s="220" t="n">
        <v>2000</v>
      </c>
      <c r="L96" s="220" t="n">
        <v>500</v>
      </c>
      <c r="M96" s="220" t="n">
        <v>2729.17</v>
      </c>
      <c r="O96" s="220" t="n">
        <v>189</v>
      </c>
      <c r="R96" s="220" t="n">
        <v>49.12</v>
      </c>
      <c r="S96" s="220" t="n">
        <v>62.5</v>
      </c>
      <c r="U96" s="221" t="n">
        <v>437.5</v>
      </c>
      <c r="V96" s="220" t="n">
        <v>937.5</v>
      </c>
      <c r="W96" s="220" t="n">
        <v>1675.62</v>
      </c>
      <c r="X96" s="220" t="n">
        <v>1053.55</v>
      </c>
      <c r="Y96" s="219" t="s">
        <v>226</v>
      </c>
      <c r="Z96" s="218" t="s">
        <v>283</v>
      </c>
      <c r="AA96" s="218" t="s">
        <v>236</v>
      </c>
      <c r="AB96" s="218" t="s">
        <v>229</v>
      </c>
      <c r="AC96" s="220" t="n">
        <v>166.67</v>
      </c>
      <c r="AD96" s="220" t="n">
        <v>33.33</v>
      </c>
      <c r="AE96" s="220" t="n">
        <v>223</v>
      </c>
      <c r="AF96" s="220" t="n">
        <v>20</v>
      </c>
      <c r="AG96" s="220" t="n">
        <v>138.89</v>
      </c>
      <c r="AH96" s="220" t="n">
        <v>0</v>
      </c>
    </row>
    <row r="97" customFormat="false" ht="14.65" hidden="false" customHeight="false" outlineLevel="0" collapsed="false">
      <c r="A97" s="213" t="s">
        <v>302</v>
      </c>
      <c r="B97" s="218" t="n">
        <v>10</v>
      </c>
      <c r="C97" s="218" t="s">
        <v>288</v>
      </c>
      <c r="D97" s="218" t="s">
        <v>289</v>
      </c>
      <c r="E97" s="218" t="s">
        <v>223</v>
      </c>
      <c r="F97" s="219" t="s">
        <v>275</v>
      </c>
      <c r="G97" s="219" t="s">
        <v>225</v>
      </c>
      <c r="J97" s="220" t="n">
        <v>30</v>
      </c>
      <c r="K97" s="220" t="n">
        <v>404.4</v>
      </c>
      <c r="L97" s="220" t="n">
        <v>60</v>
      </c>
      <c r="M97" s="220" t="n">
        <v>494.4</v>
      </c>
      <c r="O97" s="220" t="n">
        <v>38.22</v>
      </c>
      <c r="T97" s="220" t="n">
        <v>136.58</v>
      </c>
      <c r="V97" s="220" t="n">
        <v>232.2</v>
      </c>
      <c r="W97" s="220" t="n">
        <v>407</v>
      </c>
      <c r="X97" s="220" t="n">
        <v>87.4</v>
      </c>
      <c r="Y97" s="219" t="s">
        <v>226</v>
      </c>
      <c r="Z97" s="218" t="s">
        <v>290</v>
      </c>
      <c r="AA97" s="218" t="s">
        <v>228</v>
      </c>
      <c r="AB97" s="218" t="s">
        <v>229</v>
      </c>
      <c r="AC97" s="220" t="n">
        <v>33.7</v>
      </c>
      <c r="AD97" s="220" t="n">
        <v>33.33</v>
      </c>
      <c r="AE97" s="220" t="n">
        <v>45.09</v>
      </c>
      <c r="AF97" s="220" t="n">
        <v>4.04</v>
      </c>
      <c r="AG97" s="220" t="n">
        <v>25.84</v>
      </c>
      <c r="AH97" s="220" t="n">
        <v>33.69</v>
      </c>
    </row>
    <row r="99" customFormat="false" ht="14.65" hidden="false" customHeight="false" outlineLevel="0" collapsed="false">
      <c r="B99" s="216" t="s">
        <v>188</v>
      </c>
      <c r="C99" s="216" t="s">
        <v>189</v>
      </c>
      <c r="D99" s="216" t="s">
        <v>190</v>
      </c>
      <c r="E99" s="216" t="s">
        <v>191</v>
      </c>
      <c r="F99" s="216" t="s">
        <v>192</v>
      </c>
      <c r="G99" s="216" t="s">
        <v>193</v>
      </c>
      <c r="H99" s="216" t="s">
        <v>194</v>
      </c>
      <c r="I99" s="216" t="s">
        <v>195</v>
      </c>
      <c r="K99" s="216" t="s">
        <v>197</v>
      </c>
      <c r="L99" s="216" t="s">
        <v>198</v>
      </c>
      <c r="M99" s="216" t="s">
        <v>199</v>
      </c>
      <c r="N99" s="216" t="s">
        <v>200</v>
      </c>
      <c r="O99" s="216" t="s">
        <v>201</v>
      </c>
      <c r="Q99" s="216" t="s">
        <v>202</v>
      </c>
      <c r="R99" s="216" t="s">
        <v>203</v>
      </c>
      <c r="T99" s="216" t="s">
        <v>205</v>
      </c>
      <c r="U99" s="217" t="s">
        <v>206</v>
      </c>
      <c r="V99" s="216" t="s">
        <v>207</v>
      </c>
      <c r="W99" s="216" t="s">
        <v>208</v>
      </c>
      <c r="X99" s="216" t="s">
        <v>209</v>
      </c>
      <c r="Y99" s="216" t="s">
        <v>210</v>
      </c>
      <c r="Z99" s="216" t="s">
        <v>211</v>
      </c>
      <c r="AA99" s="216" t="s">
        <v>212</v>
      </c>
      <c r="AB99" s="216" t="s">
        <v>213</v>
      </c>
      <c r="AC99" s="216" t="s">
        <v>214</v>
      </c>
      <c r="AD99" s="216" t="s">
        <v>162</v>
      </c>
      <c r="AE99" s="216" t="s">
        <v>215</v>
      </c>
      <c r="AF99" s="216" t="s">
        <v>216</v>
      </c>
      <c r="AG99" s="216" t="s">
        <v>36</v>
      </c>
      <c r="AH99" s="216" t="s">
        <v>217</v>
      </c>
      <c r="AI99" s="216" t="s">
        <v>218</v>
      </c>
      <c r="AJ99" s="216" t="s">
        <v>219</v>
      </c>
    </row>
    <row r="100" customFormat="false" ht="14.65" hidden="false" customHeight="false" outlineLevel="0" collapsed="false">
      <c r="A100" s="213" t="s">
        <v>303</v>
      </c>
      <c r="B100" s="218" t="n">
        <v>1</v>
      </c>
      <c r="C100" s="218" t="s">
        <v>221</v>
      </c>
      <c r="D100" s="218" t="s">
        <v>222</v>
      </c>
      <c r="E100" s="218" t="s">
        <v>223</v>
      </c>
      <c r="F100" s="219" t="s">
        <v>224</v>
      </c>
      <c r="G100" s="219" t="s">
        <v>225</v>
      </c>
      <c r="H100" s="220" t="n">
        <v>0.07</v>
      </c>
      <c r="I100" s="220" t="n">
        <v>166.6</v>
      </c>
      <c r="K100" s="220" t="n">
        <v>2000</v>
      </c>
      <c r="L100" s="220" t="n">
        <v>500</v>
      </c>
      <c r="M100" s="220" t="n">
        <v>2666.67</v>
      </c>
      <c r="O100" s="220" t="n">
        <v>189</v>
      </c>
      <c r="R100" s="220" t="n">
        <v>36.58</v>
      </c>
      <c r="U100" s="221" t="n">
        <v>500</v>
      </c>
      <c r="V100" s="220" t="n">
        <v>1000</v>
      </c>
      <c r="W100" s="220" t="n">
        <v>1725.58</v>
      </c>
      <c r="X100" s="220" t="n">
        <v>941.09</v>
      </c>
      <c r="Y100" s="219" t="s">
        <v>226</v>
      </c>
      <c r="Z100" s="218" t="s">
        <v>227</v>
      </c>
      <c r="AA100" s="218" t="s">
        <v>228</v>
      </c>
      <c r="AB100" s="218" t="s">
        <v>229</v>
      </c>
      <c r="AC100" s="220" t="n">
        <v>166.67</v>
      </c>
      <c r="AD100" s="220" t="n">
        <v>33.33</v>
      </c>
      <c r="AE100" s="220" t="n">
        <v>223</v>
      </c>
      <c r="AF100" s="220" t="n">
        <v>20</v>
      </c>
      <c r="AG100" s="220" t="n">
        <v>138.89</v>
      </c>
      <c r="AH100" s="220" t="n">
        <v>0</v>
      </c>
      <c r="AJ100" s="218" t="s">
        <v>230</v>
      </c>
    </row>
    <row r="101" customFormat="false" ht="14.65" hidden="false" customHeight="false" outlineLevel="0" collapsed="false">
      <c r="A101" s="213" t="s">
        <v>303</v>
      </c>
      <c r="B101" s="218" t="n">
        <v>2</v>
      </c>
      <c r="C101" s="218" t="s">
        <v>231</v>
      </c>
      <c r="D101" s="218" t="s">
        <v>232</v>
      </c>
      <c r="E101" s="218" t="s">
        <v>233</v>
      </c>
      <c r="F101" s="219" t="s">
        <v>234</v>
      </c>
      <c r="G101" s="219" t="s">
        <v>225</v>
      </c>
      <c r="K101" s="220" t="n">
        <v>1800</v>
      </c>
      <c r="L101" s="220" t="n">
        <v>400</v>
      </c>
      <c r="M101" s="220" t="n">
        <v>2200</v>
      </c>
      <c r="O101" s="220" t="n">
        <v>170.1</v>
      </c>
      <c r="Q101" s="220" t="n">
        <v>707.81</v>
      </c>
      <c r="R101" s="220" t="n">
        <v>31.15</v>
      </c>
      <c r="T101" s="220" t="n">
        <v>102.45</v>
      </c>
      <c r="U101" s="221" t="n">
        <v>450</v>
      </c>
      <c r="V101" s="220" t="n">
        <v>522.09</v>
      </c>
      <c r="W101" s="220" t="n">
        <v>1983.6</v>
      </c>
      <c r="X101" s="220" t="n">
        <v>216.4</v>
      </c>
      <c r="Y101" s="219" t="s">
        <v>226</v>
      </c>
      <c r="Z101" s="218" t="s">
        <v>235</v>
      </c>
      <c r="AA101" s="218" t="s">
        <v>236</v>
      </c>
      <c r="AB101" s="218" t="s">
        <v>229</v>
      </c>
      <c r="AC101" s="220" t="n">
        <v>150</v>
      </c>
      <c r="AD101" s="220" t="n">
        <v>33.33</v>
      </c>
      <c r="AE101" s="220" t="n">
        <v>200.7</v>
      </c>
      <c r="AF101" s="220" t="n">
        <v>18</v>
      </c>
      <c r="AG101" s="220" t="n">
        <v>100</v>
      </c>
      <c r="AH101" s="220" t="n">
        <v>149.94</v>
      </c>
    </row>
    <row r="102" customFormat="false" ht="14.65" hidden="false" customHeight="false" outlineLevel="0" collapsed="false">
      <c r="A102" s="213" t="s">
        <v>303</v>
      </c>
      <c r="B102" s="218" t="n">
        <v>3</v>
      </c>
      <c r="C102" s="218" t="s">
        <v>240</v>
      </c>
      <c r="D102" s="218" t="s">
        <v>241</v>
      </c>
      <c r="E102" s="218" t="s">
        <v>223</v>
      </c>
      <c r="F102" s="219" t="s">
        <v>242</v>
      </c>
      <c r="G102" s="219" t="s">
        <v>225</v>
      </c>
      <c r="K102" s="220" t="n">
        <v>414.11</v>
      </c>
      <c r="L102" s="220" t="n">
        <v>100</v>
      </c>
      <c r="M102" s="220" t="n">
        <v>514.11</v>
      </c>
      <c r="O102" s="220" t="n">
        <v>39.13</v>
      </c>
      <c r="Q102" s="220" t="n">
        <v>104.41</v>
      </c>
      <c r="T102" s="220" t="n">
        <v>56.81</v>
      </c>
      <c r="U102" s="221" t="n">
        <v>103.52</v>
      </c>
      <c r="V102" s="220" t="n">
        <v>205.3</v>
      </c>
      <c r="W102" s="220" t="n">
        <v>509.17</v>
      </c>
      <c r="X102" s="220" t="n">
        <v>4.94</v>
      </c>
      <c r="Y102" s="219" t="s">
        <v>226</v>
      </c>
      <c r="Z102" s="218" t="s">
        <v>243</v>
      </c>
      <c r="AA102" s="218" t="s">
        <v>228</v>
      </c>
      <c r="AB102" s="218" t="s">
        <v>229</v>
      </c>
      <c r="AC102" s="220" t="n">
        <v>34.51</v>
      </c>
      <c r="AD102" s="220" t="n">
        <v>33.33</v>
      </c>
      <c r="AE102" s="220" t="n">
        <v>46.17</v>
      </c>
      <c r="AF102" s="220" t="n">
        <v>4.14</v>
      </c>
      <c r="AG102" s="220" t="n">
        <v>26.46</v>
      </c>
      <c r="AH102" s="220" t="n">
        <v>34.5</v>
      </c>
    </row>
    <row r="103" customFormat="false" ht="14.65" hidden="false" customHeight="false" outlineLevel="0" collapsed="false">
      <c r="A103" s="213" t="s">
        <v>303</v>
      </c>
      <c r="B103" s="218" t="n">
        <v>4</v>
      </c>
      <c r="C103" s="218" t="s">
        <v>244</v>
      </c>
      <c r="D103" s="218" t="s">
        <v>245</v>
      </c>
      <c r="E103" s="218" t="s">
        <v>223</v>
      </c>
      <c r="F103" s="219" t="s">
        <v>246</v>
      </c>
      <c r="G103" s="219" t="s">
        <v>225</v>
      </c>
      <c r="I103" s="220" t="n">
        <v>33.69</v>
      </c>
      <c r="K103" s="220" t="n">
        <v>404.4</v>
      </c>
      <c r="M103" s="220" t="n">
        <v>438.09</v>
      </c>
      <c r="O103" s="220" t="n">
        <v>38.22</v>
      </c>
      <c r="T103" s="220" t="n">
        <v>38.67</v>
      </c>
      <c r="V103" s="220" t="n">
        <v>202.2</v>
      </c>
      <c r="W103" s="220" t="n">
        <v>279.09</v>
      </c>
      <c r="X103" s="220" t="n">
        <v>159</v>
      </c>
      <c r="Y103" s="219" t="s">
        <v>226</v>
      </c>
      <c r="Z103" s="218" t="s">
        <v>247</v>
      </c>
      <c r="AA103" s="218" t="s">
        <v>228</v>
      </c>
      <c r="AB103" s="218" t="s">
        <v>229</v>
      </c>
      <c r="AC103" s="220" t="n">
        <v>33.7</v>
      </c>
      <c r="AD103" s="220" t="n">
        <v>33.33</v>
      </c>
      <c r="AE103" s="220" t="n">
        <v>45.09</v>
      </c>
      <c r="AF103" s="220" t="n">
        <v>4.04</v>
      </c>
      <c r="AG103" s="220" t="n">
        <v>22.47</v>
      </c>
      <c r="AH103" s="220" t="n">
        <v>0</v>
      </c>
    </row>
    <row r="104" customFormat="false" ht="14.65" hidden="false" customHeight="false" outlineLevel="0" collapsed="false">
      <c r="A104" s="213" t="s">
        <v>303</v>
      </c>
      <c r="B104" s="218" t="n">
        <v>5</v>
      </c>
      <c r="C104" s="218" t="s">
        <v>248</v>
      </c>
      <c r="D104" s="218" t="s">
        <v>249</v>
      </c>
      <c r="E104" s="218" t="s">
        <v>250</v>
      </c>
      <c r="F104" s="219" t="s">
        <v>224</v>
      </c>
      <c r="G104" s="219" t="s">
        <v>225</v>
      </c>
      <c r="K104" s="220" t="n">
        <v>426.34</v>
      </c>
      <c r="L104" s="220" t="n">
        <v>80</v>
      </c>
      <c r="M104" s="220" t="n">
        <v>506.34</v>
      </c>
      <c r="N104" s="220" t="n">
        <v>14.54</v>
      </c>
      <c r="O104" s="220" t="n">
        <v>40.29</v>
      </c>
      <c r="T104" s="220" t="n">
        <v>72.36</v>
      </c>
      <c r="V104" s="220" t="n">
        <v>253.17</v>
      </c>
      <c r="W104" s="220" t="n">
        <v>380.36</v>
      </c>
      <c r="X104" s="220" t="n">
        <v>125.98</v>
      </c>
      <c r="Y104" s="219" t="s">
        <v>226</v>
      </c>
      <c r="Z104" s="218" t="s">
        <v>251</v>
      </c>
      <c r="AA104" s="218" t="s">
        <v>228</v>
      </c>
      <c r="AB104" s="218" t="s">
        <v>229</v>
      </c>
      <c r="AC104" s="220" t="n">
        <v>35.53</v>
      </c>
      <c r="AD104" s="220" t="n">
        <v>33.33</v>
      </c>
      <c r="AE104" s="220" t="n">
        <v>47.54</v>
      </c>
      <c r="AF104" s="220" t="n">
        <v>4.26</v>
      </c>
      <c r="AG104" s="220" t="n">
        <v>29.61</v>
      </c>
      <c r="AH104" s="220" t="n">
        <v>35.51</v>
      </c>
    </row>
    <row r="105" customFormat="false" ht="14.65" hidden="false" customHeight="false" outlineLevel="0" collapsed="false">
      <c r="A105" s="213" t="s">
        <v>303</v>
      </c>
      <c r="B105" s="218" t="n">
        <v>6</v>
      </c>
      <c r="C105" s="218" t="s">
        <v>261</v>
      </c>
      <c r="D105" s="218" t="s">
        <v>262</v>
      </c>
      <c r="E105" s="218" t="s">
        <v>258</v>
      </c>
      <c r="F105" s="219" t="s">
        <v>263</v>
      </c>
      <c r="G105" s="219" t="s">
        <v>225</v>
      </c>
      <c r="H105" s="220" t="n">
        <v>0.03</v>
      </c>
      <c r="I105" s="220" t="n">
        <v>74.97</v>
      </c>
      <c r="K105" s="220" t="n">
        <v>900</v>
      </c>
      <c r="L105" s="220" t="n">
        <v>300</v>
      </c>
      <c r="M105" s="220" t="n">
        <v>1275</v>
      </c>
      <c r="O105" s="220" t="n">
        <v>85.05</v>
      </c>
      <c r="Q105" s="220" t="n">
        <v>475.29</v>
      </c>
      <c r="U105" s="221" t="n">
        <v>225</v>
      </c>
      <c r="V105" s="220" t="n">
        <v>397.21</v>
      </c>
      <c r="W105" s="220" t="n">
        <v>1182.55</v>
      </c>
      <c r="X105" s="220" t="n">
        <v>92.45</v>
      </c>
      <c r="Y105" s="219" t="s">
        <v>226</v>
      </c>
      <c r="Z105" s="218" t="s">
        <v>264</v>
      </c>
      <c r="AA105" s="218" t="s">
        <v>228</v>
      </c>
      <c r="AB105" s="218" t="s">
        <v>229</v>
      </c>
      <c r="AC105" s="220" t="n">
        <v>75</v>
      </c>
      <c r="AD105" s="220" t="n">
        <v>33.33</v>
      </c>
      <c r="AE105" s="220" t="n">
        <v>100.35</v>
      </c>
      <c r="AF105" s="220" t="n">
        <v>9</v>
      </c>
      <c r="AG105" s="220" t="n">
        <v>50</v>
      </c>
      <c r="AH105" s="220" t="n">
        <v>0</v>
      </c>
    </row>
    <row r="106" customFormat="false" ht="14.65" hidden="false" customHeight="false" outlineLevel="0" collapsed="false">
      <c r="A106" s="213" t="s">
        <v>303</v>
      </c>
      <c r="B106" s="218" t="n">
        <v>7</v>
      </c>
      <c r="C106" s="218" t="s">
        <v>273</v>
      </c>
      <c r="D106" s="218" t="s">
        <v>274</v>
      </c>
      <c r="E106" s="218" t="s">
        <v>258</v>
      </c>
      <c r="F106" s="219" t="s">
        <v>275</v>
      </c>
      <c r="G106" s="219" t="s">
        <v>225</v>
      </c>
      <c r="K106" s="220" t="n">
        <v>950</v>
      </c>
      <c r="L106" s="220" t="n">
        <v>250</v>
      </c>
      <c r="M106" s="220" t="n">
        <v>1200</v>
      </c>
      <c r="O106" s="220" t="n">
        <v>89.78</v>
      </c>
      <c r="U106" s="221" t="n">
        <v>237.5</v>
      </c>
      <c r="V106" s="220" t="n">
        <v>481.25</v>
      </c>
      <c r="W106" s="220" t="n">
        <v>808.53</v>
      </c>
      <c r="X106" s="220" t="n">
        <v>391.47</v>
      </c>
      <c r="Y106" s="219" t="s">
        <v>226</v>
      </c>
      <c r="Z106" s="218" t="s">
        <v>276</v>
      </c>
      <c r="AA106" s="218" t="s">
        <v>228</v>
      </c>
      <c r="AB106" s="218" t="s">
        <v>229</v>
      </c>
      <c r="AC106" s="220" t="n">
        <v>79.17</v>
      </c>
      <c r="AD106" s="220" t="n">
        <v>33.33</v>
      </c>
      <c r="AE106" s="220" t="n">
        <v>105.93</v>
      </c>
      <c r="AF106" s="220" t="n">
        <v>9.5</v>
      </c>
      <c r="AG106" s="220" t="n">
        <v>60.69</v>
      </c>
      <c r="AH106" s="220" t="n">
        <v>79.14</v>
      </c>
    </row>
    <row r="107" customFormat="false" ht="14.65" hidden="false" customHeight="false" outlineLevel="0" collapsed="false">
      <c r="A107" s="213" t="s">
        <v>303</v>
      </c>
      <c r="B107" s="218" t="n">
        <v>8</v>
      </c>
      <c r="C107" s="218" t="s">
        <v>277</v>
      </c>
      <c r="D107" s="218" t="s">
        <v>278</v>
      </c>
      <c r="E107" s="218" t="s">
        <v>250</v>
      </c>
      <c r="F107" s="219" t="s">
        <v>224</v>
      </c>
      <c r="G107" s="219" t="s">
        <v>225</v>
      </c>
      <c r="K107" s="220" t="n">
        <v>428.84</v>
      </c>
      <c r="L107" s="220" t="n">
        <v>80</v>
      </c>
      <c r="M107" s="220" t="n">
        <v>508.84</v>
      </c>
      <c r="O107" s="220" t="n">
        <v>40.53</v>
      </c>
      <c r="T107" s="220" t="n">
        <v>113.42</v>
      </c>
      <c r="V107" s="220" t="n">
        <v>254.42</v>
      </c>
      <c r="W107" s="220" t="n">
        <v>408.37</v>
      </c>
      <c r="X107" s="220" t="n">
        <v>100.47</v>
      </c>
      <c r="Y107" s="219" t="s">
        <v>226</v>
      </c>
      <c r="Z107" s="218" t="s">
        <v>279</v>
      </c>
      <c r="AA107" s="218" t="s">
        <v>228</v>
      </c>
      <c r="AB107" s="218" t="s">
        <v>229</v>
      </c>
      <c r="AC107" s="220" t="n">
        <v>35.74</v>
      </c>
      <c r="AD107" s="220" t="n">
        <v>33.33</v>
      </c>
      <c r="AE107" s="220" t="n">
        <v>47.82</v>
      </c>
      <c r="AF107" s="220" t="n">
        <v>4.29</v>
      </c>
      <c r="AG107" s="220" t="n">
        <v>29.78</v>
      </c>
      <c r="AH107" s="220" t="n">
        <v>35.72</v>
      </c>
    </row>
    <row r="108" customFormat="false" ht="14.65" hidden="false" customHeight="false" outlineLevel="0" collapsed="false">
      <c r="A108" s="213" t="s">
        <v>303</v>
      </c>
      <c r="B108" s="218" t="n">
        <v>9</v>
      </c>
      <c r="C108" s="218" t="s">
        <v>280</v>
      </c>
      <c r="D108" s="218" t="s">
        <v>281</v>
      </c>
      <c r="E108" s="218" t="s">
        <v>223</v>
      </c>
      <c r="F108" s="219" t="s">
        <v>282</v>
      </c>
      <c r="G108" s="219" t="s">
        <v>225</v>
      </c>
      <c r="H108" s="220" t="n">
        <v>0.07</v>
      </c>
      <c r="I108" s="220" t="n">
        <v>166.6</v>
      </c>
      <c r="K108" s="220" t="n">
        <v>2000</v>
      </c>
      <c r="L108" s="220" t="n">
        <v>500</v>
      </c>
      <c r="M108" s="220" t="n">
        <v>2666.67</v>
      </c>
      <c r="O108" s="220" t="n">
        <v>189</v>
      </c>
      <c r="R108" s="220" t="n">
        <v>49.12</v>
      </c>
      <c r="U108" s="221" t="n">
        <v>500</v>
      </c>
      <c r="V108" s="220" t="n">
        <v>1000</v>
      </c>
      <c r="W108" s="220" t="n">
        <v>1738.12</v>
      </c>
      <c r="X108" s="220" t="n">
        <v>928.55</v>
      </c>
      <c r="Y108" s="219" t="s">
        <v>226</v>
      </c>
      <c r="Z108" s="218" t="s">
        <v>283</v>
      </c>
      <c r="AA108" s="218" t="s">
        <v>236</v>
      </c>
      <c r="AB108" s="218" t="s">
        <v>229</v>
      </c>
      <c r="AC108" s="220" t="n">
        <v>166.67</v>
      </c>
      <c r="AD108" s="220" t="n">
        <v>33.33</v>
      </c>
      <c r="AE108" s="220" t="n">
        <v>223</v>
      </c>
      <c r="AF108" s="220" t="n">
        <v>20</v>
      </c>
      <c r="AG108" s="220" t="n">
        <v>138.89</v>
      </c>
      <c r="AH108" s="220" t="n">
        <v>0</v>
      </c>
    </row>
    <row r="109" customFormat="false" ht="14.65" hidden="false" customHeight="false" outlineLevel="0" collapsed="false">
      <c r="A109" s="213" t="s">
        <v>303</v>
      </c>
      <c r="B109" s="218" t="n">
        <v>10</v>
      </c>
      <c r="C109" s="218" t="s">
        <v>288</v>
      </c>
      <c r="D109" s="218" t="s">
        <v>289</v>
      </c>
      <c r="E109" s="218" t="s">
        <v>223</v>
      </c>
      <c r="F109" s="219" t="s">
        <v>275</v>
      </c>
      <c r="G109" s="219" t="s">
        <v>225</v>
      </c>
      <c r="K109" s="220" t="n">
        <v>404.4</v>
      </c>
      <c r="L109" s="220" t="n">
        <v>60</v>
      </c>
      <c r="M109" s="220" t="n">
        <v>464.4</v>
      </c>
      <c r="O109" s="220" t="n">
        <v>38.22</v>
      </c>
      <c r="T109" s="220" t="n">
        <v>112.94</v>
      </c>
      <c r="V109" s="220" t="n">
        <v>232.2</v>
      </c>
      <c r="W109" s="220" t="n">
        <v>383.36</v>
      </c>
      <c r="X109" s="220" t="n">
        <v>81.04</v>
      </c>
      <c r="Y109" s="219" t="s">
        <v>226</v>
      </c>
      <c r="Z109" s="218" t="s">
        <v>290</v>
      </c>
      <c r="AA109" s="218" t="s">
        <v>228</v>
      </c>
      <c r="AB109" s="218" t="s">
        <v>229</v>
      </c>
      <c r="AC109" s="220" t="n">
        <v>33.7</v>
      </c>
      <c r="AD109" s="220" t="n">
        <v>33.33</v>
      </c>
      <c r="AE109" s="220" t="n">
        <v>45.09</v>
      </c>
      <c r="AF109" s="220" t="n">
        <v>4.04</v>
      </c>
      <c r="AG109" s="220" t="n">
        <v>25.84</v>
      </c>
      <c r="AH109" s="220" t="n">
        <v>33.69</v>
      </c>
    </row>
    <row r="111" customFormat="false" ht="14.65" hidden="false" customHeight="false" outlineLevel="0" collapsed="false">
      <c r="B111" s="216" t="s">
        <v>188</v>
      </c>
      <c r="C111" s="216" t="s">
        <v>189</v>
      </c>
      <c r="D111" s="216" t="s">
        <v>190</v>
      </c>
      <c r="E111" s="216" t="s">
        <v>191</v>
      </c>
      <c r="F111" s="216" t="s">
        <v>192</v>
      </c>
      <c r="G111" s="216" t="s">
        <v>193</v>
      </c>
      <c r="H111" s="216" t="s">
        <v>194</v>
      </c>
      <c r="I111" s="216" t="s">
        <v>195</v>
      </c>
      <c r="K111" s="216" t="s">
        <v>197</v>
      </c>
      <c r="L111" s="216" t="s">
        <v>198</v>
      </c>
      <c r="M111" s="216" t="s">
        <v>199</v>
      </c>
      <c r="N111" s="216" t="s">
        <v>200</v>
      </c>
      <c r="O111" s="216" t="s">
        <v>201</v>
      </c>
      <c r="Q111" s="216" t="s">
        <v>202</v>
      </c>
      <c r="R111" s="216" t="s">
        <v>203</v>
      </c>
      <c r="T111" s="216" t="s">
        <v>205</v>
      </c>
      <c r="U111" s="217" t="s">
        <v>206</v>
      </c>
      <c r="V111" s="216" t="s">
        <v>207</v>
      </c>
      <c r="W111" s="216" t="s">
        <v>208</v>
      </c>
      <c r="X111" s="216" t="s">
        <v>209</v>
      </c>
      <c r="Y111" s="216" t="s">
        <v>210</v>
      </c>
      <c r="Z111" s="216" t="s">
        <v>211</v>
      </c>
      <c r="AA111" s="216" t="s">
        <v>212</v>
      </c>
      <c r="AB111" s="216" t="s">
        <v>213</v>
      </c>
      <c r="AC111" s="216" t="s">
        <v>214</v>
      </c>
      <c r="AD111" s="216" t="s">
        <v>162</v>
      </c>
      <c r="AE111" s="216" t="s">
        <v>215</v>
      </c>
      <c r="AF111" s="216" t="s">
        <v>216</v>
      </c>
      <c r="AG111" s="216" t="s">
        <v>36</v>
      </c>
      <c r="AH111" s="216" t="s">
        <v>217</v>
      </c>
      <c r="AI111" s="216" t="s">
        <v>218</v>
      </c>
      <c r="AJ111" s="216" t="s">
        <v>219</v>
      </c>
    </row>
    <row r="112" customFormat="false" ht="14.65" hidden="false" customHeight="false" outlineLevel="0" collapsed="false">
      <c r="A112" s="213" t="s">
        <v>304</v>
      </c>
      <c r="B112" s="218" t="n">
        <v>1</v>
      </c>
      <c r="C112" s="218" t="s">
        <v>221</v>
      </c>
      <c r="D112" s="218" t="s">
        <v>222</v>
      </c>
      <c r="E112" s="218" t="s">
        <v>223</v>
      </c>
      <c r="F112" s="219" t="s">
        <v>224</v>
      </c>
      <c r="G112" s="219" t="s">
        <v>225</v>
      </c>
      <c r="H112" s="220" t="n">
        <v>0.07</v>
      </c>
      <c r="I112" s="220" t="n">
        <v>166.6</v>
      </c>
      <c r="K112" s="220" t="n">
        <v>2000</v>
      </c>
      <c r="L112" s="220" t="n">
        <v>500</v>
      </c>
      <c r="M112" s="220" t="n">
        <v>2666.67</v>
      </c>
      <c r="O112" s="220" t="n">
        <v>189</v>
      </c>
      <c r="R112" s="220" t="n">
        <v>36.58</v>
      </c>
      <c r="U112" s="221" t="n">
        <v>500</v>
      </c>
      <c r="V112" s="220" t="n">
        <v>1000</v>
      </c>
      <c r="W112" s="220" t="n">
        <v>1725.58</v>
      </c>
      <c r="X112" s="220" t="n">
        <v>941.09</v>
      </c>
      <c r="Y112" s="219" t="s">
        <v>226</v>
      </c>
      <c r="Z112" s="218" t="s">
        <v>227</v>
      </c>
      <c r="AA112" s="218" t="s">
        <v>228</v>
      </c>
      <c r="AB112" s="218" t="s">
        <v>229</v>
      </c>
      <c r="AC112" s="220" t="n">
        <v>166.67</v>
      </c>
      <c r="AD112" s="220" t="n">
        <v>33.33</v>
      </c>
      <c r="AE112" s="220" t="n">
        <v>223</v>
      </c>
      <c r="AF112" s="220" t="n">
        <v>20</v>
      </c>
      <c r="AG112" s="220" t="n">
        <v>138.89</v>
      </c>
      <c r="AH112" s="220" t="n">
        <v>0</v>
      </c>
      <c r="AJ112" s="218" t="s">
        <v>230</v>
      </c>
    </row>
    <row r="113" customFormat="false" ht="14.65" hidden="false" customHeight="false" outlineLevel="0" collapsed="false">
      <c r="A113" s="213" t="s">
        <v>304</v>
      </c>
      <c r="B113" s="218" t="n">
        <v>2</v>
      </c>
      <c r="C113" s="218" t="s">
        <v>231</v>
      </c>
      <c r="D113" s="218" t="s">
        <v>232</v>
      </c>
      <c r="E113" s="218" t="s">
        <v>233</v>
      </c>
      <c r="F113" s="219" t="s">
        <v>234</v>
      </c>
      <c r="G113" s="219" t="s">
        <v>225</v>
      </c>
      <c r="K113" s="220" t="n">
        <v>1800</v>
      </c>
      <c r="L113" s="220" t="n">
        <v>400</v>
      </c>
      <c r="M113" s="220" t="n">
        <v>2200</v>
      </c>
      <c r="O113" s="220" t="n">
        <v>170.1</v>
      </c>
      <c r="Q113" s="220" t="n">
        <v>707.8</v>
      </c>
      <c r="R113" s="220" t="n">
        <v>31.15</v>
      </c>
      <c r="T113" s="220" t="n">
        <v>101.62</v>
      </c>
      <c r="U113" s="221" t="n">
        <v>450</v>
      </c>
      <c r="V113" s="220" t="n">
        <v>522.09</v>
      </c>
      <c r="W113" s="220" t="n">
        <v>1982.76</v>
      </c>
      <c r="X113" s="220" t="n">
        <v>217.24</v>
      </c>
      <c r="Y113" s="219" t="s">
        <v>226</v>
      </c>
      <c r="Z113" s="218" t="s">
        <v>235</v>
      </c>
      <c r="AA113" s="218" t="s">
        <v>236</v>
      </c>
      <c r="AB113" s="218" t="s">
        <v>229</v>
      </c>
      <c r="AC113" s="220" t="n">
        <v>150</v>
      </c>
      <c r="AD113" s="220" t="n">
        <v>33.33</v>
      </c>
      <c r="AE113" s="220" t="n">
        <v>200.7</v>
      </c>
      <c r="AF113" s="220" t="n">
        <v>18</v>
      </c>
      <c r="AG113" s="220" t="n">
        <v>100</v>
      </c>
      <c r="AH113" s="220" t="n">
        <v>149.94</v>
      </c>
    </row>
    <row r="114" customFormat="false" ht="14.65" hidden="false" customHeight="false" outlineLevel="0" collapsed="false">
      <c r="A114" s="213" t="s">
        <v>304</v>
      </c>
      <c r="B114" s="218" t="n">
        <v>3</v>
      </c>
      <c r="C114" s="218" t="s">
        <v>240</v>
      </c>
      <c r="D114" s="218" t="s">
        <v>241</v>
      </c>
      <c r="E114" s="218" t="s">
        <v>223</v>
      </c>
      <c r="F114" s="219" t="s">
        <v>242</v>
      </c>
      <c r="G114" s="219" t="s">
        <v>225</v>
      </c>
      <c r="K114" s="220" t="n">
        <v>414.11</v>
      </c>
      <c r="L114" s="220" t="n">
        <v>100</v>
      </c>
      <c r="M114" s="220" t="n">
        <v>514.11</v>
      </c>
      <c r="O114" s="220" t="n">
        <v>39.13</v>
      </c>
      <c r="Q114" s="220" t="n">
        <v>104.41</v>
      </c>
      <c r="T114" s="220" t="n">
        <v>56.81</v>
      </c>
      <c r="U114" s="221" t="n">
        <v>103.52</v>
      </c>
      <c r="V114" s="220" t="n">
        <v>205.3</v>
      </c>
      <c r="W114" s="220" t="n">
        <v>509.17</v>
      </c>
      <c r="X114" s="220" t="n">
        <v>4.94</v>
      </c>
      <c r="Y114" s="219" t="s">
        <v>226</v>
      </c>
      <c r="Z114" s="218" t="s">
        <v>243</v>
      </c>
      <c r="AA114" s="218" t="s">
        <v>228</v>
      </c>
      <c r="AB114" s="218" t="s">
        <v>229</v>
      </c>
      <c r="AC114" s="220" t="n">
        <v>34.51</v>
      </c>
      <c r="AD114" s="220" t="n">
        <v>33.33</v>
      </c>
      <c r="AE114" s="220" t="n">
        <v>46.17</v>
      </c>
      <c r="AF114" s="220" t="n">
        <v>4.14</v>
      </c>
      <c r="AG114" s="220" t="n">
        <v>26.46</v>
      </c>
      <c r="AH114" s="220" t="n">
        <v>34.5</v>
      </c>
    </row>
    <row r="115" customFormat="false" ht="14.65" hidden="false" customHeight="false" outlineLevel="0" collapsed="false">
      <c r="A115" s="213" t="s">
        <v>304</v>
      </c>
      <c r="B115" s="218" t="n">
        <v>4</v>
      </c>
      <c r="C115" s="218" t="s">
        <v>244</v>
      </c>
      <c r="D115" s="218" t="s">
        <v>245</v>
      </c>
      <c r="E115" s="218" t="s">
        <v>223</v>
      </c>
      <c r="F115" s="219" t="s">
        <v>246</v>
      </c>
      <c r="G115" s="219" t="s">
        <v>225</v>
      </c>
      <c r="I115" s="220" t="n">
        <v>33.69</v>
      </c>
      <c r="K115" s="220" t="n">
        <v>404.4</v>
      </c>
      <c r="M115" s="220" t="n">
        <v>438.09</v>
      </c>
      <c r="O115" s="220" t="n">
        <v>38.22</v>
      </c>
      <c r="T115" s="220" t="n">
        <v>38.67</v>
      </c>
      <c r="V115" s="220" t="n">
        <v>202.2</v>
      </c>
      <c r="W115" s="220" t="n">
        <v>279.09</v>
      </c>
      <c r="X115" s="220" t="n">
        <v>159</v>
      </c>
      <c r="Y115" s="219" t="s">
        <v>226</v>
      </c>
      <c r="Z115" s="218" t="s">
        <v>247</v>
      </c>
      <c r="AA115" s="218" t="s">
        <v>228</v>
      </c>
      <c r="AB115" s="218" t="s">
        <v>229</v>
      </c>
      <c r="AC115" s="220" t="n">
        <v>33.7</v>
      </c>
      <c r="AD115" s="220" t="n">
        <v>33.33</v>
      </c>
      <c r="AE115" s="220" t="n">
        <v>45.09</v>
      </c>
      <c r="AF115" s="220" t="n">
        <v>4.04</v>
      </c>
      <c r="AG115" s="220" t="n">
        <v>22.47</v>
      </c>
      <c r="AH115" s="220" t="n">
        <v>0</v>
      </c>
    </row>
    <row r="116" customFormat="false" ht="14.65" hidden="false" customHeight="false" outlineLevel="0" collapsed="false">
      <c r="A116" s="213" t="s">
        <v>304</v>
      </c>
      <c r="B116" s="218" t="n">
        <v>5</v>
      </c>
      <c r="C116" s="218" t="s">
        <v>248</v>
      </c>
      <c r="D116" s="218" t="s">
        <v>249</v>
      </c>
      <c r="E116" s="218" t="s">
        <v>250</v>
      </c>
      <c r="F116" s="219" t="s">
        <v>224</v>
      </c>
      <c r="G116" s="219" t="s">
        <v>225</v>
      </c>
      <c r="K116" s="220" t="n">
        <v>426.34</v>
      </c>
      <c r="L116" s="220" t="n">
        <v>80</v>
      </c>
      <c r="M116" s="220" t="n">
        <v>506.34</v>
      </c>
      <c r="N116" s="220" t="n">
        <v>14.54</v>
      </c>
      <c r="O116" s="220" t="n">
        <v>40.29</v>
      </c>
      <c r="T116" s="220" t="n">
        <v>71.88</v>
      </c>
      <c r="V116" s="220" t="n">
        <v>253.17</v>
      </c>
      <c r="W116" s="220" t="n">
        <v>379.88</v>
      </c>
      <c r="X116" s="220" t="n">
        <v>126.46</v>
      </c>
      <c r="Y116" s="219" t="s">
        <v>226</v>
      </c>
      <c r="Z116" s="218" t="s">
        <v>251</v>
      </c>
      <c r="AA116" s="218" t="s">
        <v>228</v>
      </c>
      <c r="AB116" s="218" t="s">
        <v>229</v>
      </c>
      <c r="AC116" s="220" t="n">
        <v>35.53</v>
      </c>
      <c r="AD116" s="220" t="n">
        <v>33.33</v>
      </c>
      <c r="AE116" s="220" t="n">
        <v>47.54</v>
      </c>
      <c r="AF116" s="220" t="n">
        <v>4.26</v>
      </c>
      <c r="AG116" s="220" t="n">
        <v>29.61</v>
      </c>
      <c r="AH116" s="220" t="n">
        <v>35.51</v>
      </c>
    </row>
    <row r="117" customFormat="false" ht="14.65" hidden="false" customHeight="false" outlineLevel="0" collapsed="false">
      <c r="A117" s="213" t="s">
        <v>304</v>
      </c>
      <c r="B117" s="218" t="n">
        <v>6</v>
      </c>
      <c r="C117" s="218" t="s">
        <v>261</v>
      </c>
      <c r="D117" s="218" t="s">
        <v>262</v>
      </c>
      <c r="E117" s="218" t="s">
        <v>258</v>
      </c>
      <c r="F117" s="219" t="s">
        <v>263</v>
      </c>
      <c r="G117" s="219" t="s">
        <v>225</v>
      </c>
      <c r="H117" s="220" t="n">
        <v>0.03</v>
      </c>
      <c r="I117" s="220" t="n">
        <v>74.97</v>
      </c>
      <c r="K117" s="220" t="n">
        <v>900</v>
      </c>
      <c r="L117" s="220" t="n">
        <v>300</v>
      </c>
      <c r="M117" s="220" t="n">
        <v>1275</v>
      </c>
      <c r="O117" s="220" t="n">
        <v>85.05</v>
      </c>
      <c r="Q117" s="220" t="n">
        <v>475.28</v>
      </c>
      <c r="U117" s="221" t="n">
        <v>225</v>
      </c>
      <c r="V117" s="220" t="n">
        <v>397.21</v>
      </c>
      <c r="W117" s="220" t="n">
        <v>1182.54</v>
      </c>
      <c r="X117" s="220" t="n">
        <v>92.46</v>
      </c>
      <c r="Y117" s="219" t="s">
        <v>226</v>
      </c>
      <c r="Z117" s="218" t="s">
        <v>264</v>
      </c>
      <c r="AA117" s="218" t="s">
        <v>228</v>
      </c>
      <c r="AB117" s="218" t="s">
        <v>229</v>
      </c>
      <c r="AC117" s="220" t="n">
        <v>75</v>
      </c>
      <c r="AD117" s="220" t="n">
        <v>33.33</v>
      </c>
      <c r="AE117" s="220" t="n">
        <v>100.35</v>
      </c>
      <c r="AF117" s="220" t="n">
        <v>9</v>
      </c>
      <c r="AG117" s="220" t="n">
        <v>50</v>
      </c>
      <c r="AH117" s="220" t="n">
        <v>0</v>
      </c>
    </row>
    <row r="118" customFormat="false" ht="14.65" hidden="false" customHeight="false" outlineLevel="0" collapsed="false">
      <c r="A118" s="213" t="s">
        <v>304</v>
      </c>
      <c r="B118" s="218" t="n">
        <v>7</v>
      </c>
      <c r="C118" s="218" t="s">
        <v>273</v>
      </c>
      <c r="D118" s="218" t="s">
        <v>274</v>
      </c>
      <c r="E118" s="218" t="s">
        <v>258</v>
      </c>
      <c r="F118" s="219" t="s">
        <v>275</v>
      </c>
      <c r="G118" s="219" t="s">
        <v>225</v>
      </c>
      <c r="K118" s="220" t="n">
        <v>950</v>
      </c>
      <c r="L118" s="220" t="n">
        <v>250</v>
      </c>
      <c r="M118" s="220" t="n">
        <v>1200</v>
      </c>
      <c r="O118" s="220" t="n">
        <v>89.78</v>
      </c>
      <c r="U118" s="221" t="n">
        <v>237.5</v>
      </c>
      <c r="V118" s="220" t="n">
        <v>481.25</v>
      </c>
      <c r="W118" s="220" t="n">
        <v>808.53</v>
      </c>
      <c r="X118" s="220" t="n">
        <v>391.47</v>
      </c>
      <c r="Y118" s="219" t="s">
        <v>226</v>
      </c>
      <c r="Z118" s="218" t="s">
        <v>276</v>
      </c>
      <c r="AA118" s="218" t="s">
        <v>228</v>
      </c>
      <c r="AB118" s="218" t="s">
        <v>229</v>
      </c>
      <c r="AC118" s="220" t="n">
        <v>79.17</v>
      </c>
      <c r="AD118" s="220" t="n">
        <v>33.33</v>
      </c>
      <c r="AE118" s="220" t="n">
        <v>105.93</v>
      </c>
      <c r="AF118" s="220" t="n">
        <v>9.5</v>
      </c>
      <c r="AG118" s="220" t="n">
        <v>60.69</v>
      </c>
      <c r="AH118" s="220" t="n">
        <v>79.14</v>
      </c>
    </row>
    <row r="119" customFormat="false" ht="14.65" hidden="false" customHeight="false" outlineLevel="0" collapsed="false">
      <c r="A119" s="213" t="s">
        <v>304</v>
      </c>
      <c r="B119" s="218" t="n">
        <v>8</v>
      </c>
      <c r="C119" s="218" t="s">
        <v>277</v>
      </c>
      <c r="D119" s="218" t="s">
        <v>278</v>
      </c>
      <c r="E119" s="218" t="s">
        <v>250</v>
      </c>
      <c r="F119" s="219" t="s">
        <v>224</v>
      </c>
      <c r="G119" s="219" t="s">
        <v>225</v>
      </c>
      <c r="K119" s="220" t="n">
        <v>428.84</v>
      </c>
      <c r="L119" s="220" t="n">
        <v>80</v>
      </c>
      <c r="M119" s="220" t="n">
        <v>508.84</v>
      </c>
      <c r="O119" s="220" t="n">
        <v>40.53</v>
      </c>
      <c r="T119" s="220" t="n">
        <v>113.42</v>
      </c>
      <c r="V119" s="220" t="n">
        <v>254.42</v>
      </c>
      <c r="W119" s="220" t="n">
        <v>408.37</v>
      </c>
      <c r="X119" s="220" t="n">
        <v>100.47</v>
      </c>
      <c r="Y119" s="219" t="s">
        <v>226</v>
      </c>
      <c r="Z119" s="218" t="s">
        <v>279</v>
      </c>
      <c r="AA119" s="218" t="s">
        <v>228</v>
      </c>
      <c r="AB119" s="218" t="s">
        <v>229</v>
      </c>
      <c r="AC119" s="220" t="n">
        <v>35.74</v>
      </c>
      <c r="AD119" s="220" t="n">
        <v>33.33</v>
      </c>
      <c r="AE119" s="220" t="n">
        <v>47.82</v>
      </c>
      <c r="AF119" s="220" t="n">
        <v>4.29</v>
      </c>
      <c r="AG119" s="220" t="n">
        <v>29.78</v>
      </c>
      <c r="AH119" s="220" t="n">
        <v>35.72</v>
      </c>
    </row>
    <row r="120" customFormat="false" ht="14.65" hidden="false" customHeight="false" outlineLevel="0" collapsed="false">
      <c r="A120" s="213" t="s">
        <v>304</v>
      </c>
      <c r="B120" s="218" t="n">
        <v>9</v>
      </c>
      <c r="C120" s="218" t="s">
        <v>280</v>
      </c>
      <c r="D120" s="218" t="s">
        <v>281</v>
      </c>
      <c r="E120" s="218" t="s">
        <v>223</v>
      </c>
      <c r="F120" s="219" t="s">
        <v>282</v>
      </c>
      <c r="G120" s="219" t="s">
        <v>225</v>
      </c>
      <c r="H120" s="220" t="n">
        <v>0.07</v>
      </c>
      <c r="I120" s="220" t="n">
        <v>166.6</v>
      </c>
      <c r="K120" s="220" t="n">
        <v>2000</v>
      </c>
      <c r="L120" s="220" t="n">
        <v>500</v>
      </c>
      <c r="M120" s="220" t="n">
        <v>2666.67</v>
      </c>
      <c r="O120" s="220" t="n">
        <v>189</v>
      </c>
      <c r="R120" s="220" t="n">
        <v>49.12</v>
      </c>
      <c r="U120" s="221" t="n">
        <v>500</v>
      </c>
      <c r="V120" s="220" t="n">
        <v>1000</v>
      </c>
      <c r="W120" s="220" t="n">
        <v>1738.12</v>
      </c>
      <c r="X120" s="220" t="n">
        <v>928.55</v>
      </c>
      <c r="Y120" s="219" t="s">
        <v>226</v>
      </c>
      <c r="Z120" s="218" t="s">
        <v>283</v>
      </c>
      <c r="AA120" s="218" t="s">
        <v>236</v>
      </c>
      <c r="AB120" s="218" t="s">
        <v>229</v>
      </c>
      <c r="AC120" s="220" t="n">
        <v>166.67</v>
      </c>
      <c r="AD120" s="220" t="n">
        <v>33.33</v>
      </c>
      <c r="AE120" s="220" t="n">
        <v>223</v>
      </c>
      <c r="AF120" s="220" t="n">
        <v>20</v>
      </c>
      <c r="AG120" s="220" t="n">
        <v>138.89</v>
      </c>
      <c r="AH120" s="220" t="n">
        <v>0</v>
      </c>
    </row>
    <row r="121" customFormat="false" ht="14.65" hidden="false" customHeight="false" outlineLevel="0" collapsed="false">
      <c r="A121" s="213" t="s">
        <v>304</v>
      </c>
      <c r="B121" s="218" t="n">
        <v>10</v>
      </c>
      <c r="C121" s="218" t="s">
        <v>288</v>
      </c>
      <c r="D121" s="218" t="s">
        <v>289</v>
      </c>
      <c r="E121" s="218" t="s">
        <v>223</v>
      </c>
      <c r="F121" s="219" t="s">
        <v>275</v>
      </c>
      <c r="G121" s="219" t="s">
        <v>225</v>
      </c>
      <c r="K121" s="220" t="n">
        <v>404.4</v>
      </c>
      <c r="L121" s="220" t="n">
        <v>60</v>
      </c>
      <c r="M121" s="220" t="n">
        <v>464.4</v>
      </c>
      <c r="O121" s="220" t="n">
        <v>38.22</v>
      </c>
      <c r="T121" s="220" t="n">
        <v>143.52</v>
      </c>
      <c r="V121" s="220" t="n">
        <v>232.2</v>
      </c>
      <c r="W121" s="220" t="n">
        <v>413.94</v>
      </c>
      <c r="X121" s="220" t="n">
        <v>50.46</v>
      </c>
      <c r="Y121" s="219" t="s">
        <v>226</v>
      </c>
      <c r="Z121" s="218" t="s">
        <v>290</v>
      </c>
      <c r="AA121" s="218" t="s">
        <v>228</v>
      </c>
      <c r="AB121" s="218" t="s">
        <v>229</v>
      </c>
      <c r="AC121" s="220" t="n">
        <v>33.7</v>
      </c>
      <c r="AD121" s="220" t="n">
        <v>33.33</v>
      </c>
      <c r="AE121" s="220" t="n">
        <v>45.09</v>
      </c>
      <c r="AF121" s="220" t="n">
        <v>4.04</v>
      </c>
      <c r="AG121" s="220" t="n">
        <v>25.84</v>
      </c>
      <c r="AH121" s="220" t="n">
        <v>33.69</v>
      </c>
    </row>
    <row r="122" customFormat="false" ht="13.8" hidden="false" customHeight="false" outlineLevel="0" collapsed="false">
      <c r="X122" s="213" t="n">
        <f aca="false">SUM(X112:X121)</f>
        <v>3012.14</v>
      </c>
    </row>
    <row r="125" customFormat="false" ht="13.8" hidden="false" customHeight="false" outlineLevel="0" collapsed="false">
      <c r="U125" s="214" t="n">
        <f aca="false">SUM(U1:U123)</f>
        <v>7702.72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2020-12-03T11:34:15Z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