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Cedula_Resumen" sheetId="1" state="visible" r:id="rId2"/>
    <sheet name="Prueba a Agosto 2020" sheetId="2" state="visible" r:id="rId3"/>
    <sheet name="Sueldos y Beneficios" sheetId="3" state="visible" r:id="rId4"/>
    <sheet name="Honorarios" sheetId="4" state="visible" r:id="rId5"/>
    <sheet name="Arriendos" sheetId="5" state="visible" r:id="rId6"/>
    <sheet name="Servicios de terceros" sheetId="6" state="visible" r:id="rId7"/>
    <sheet name="Depreciacion" sheetId="7" state="visible" r:id="rId8"/>
    <sheet name="Seguros" sheetId="8" state="visible" r:id="rId9"/>
    <sheet name="Otros G.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<sst xmlns="http://schemas.openxmlformats.org/spreadsheetml/2006/main" count="833" uniqueCount="363">
  <si>
    <t xml:space="preserve">AUDITORIA DE GASTOS </t>
  </si>
  <si>
    <t xml:space="preserve">Cliente:</t>
  </si>
  <si>
    <t xml:space="preserve">VISACOM S.A</t>
  </si>
  <si>
    <t xml:space="preserve">P/T:</t>
  </si>
  <si>
    <t xml:space="preserve">Sección:</t>
  </si>
  <si>
    <t xml:space="preserve">Fase 2 – Ejecución</t>
  </si>
  <si>
    <t xml:space="preserve">Preparado por:</t>
  </si>
  <si>
    <t xml:space="preserve">Dara Macias</t>
  </si>
  <si>
    <t xml:space="preserve">Area:</t>
  </si>
  <si>
    <t xml:space="preserve">Gastos de Administracion y otros gastos</t>
  </si>
  <si>
    <t xml:space="preserve">Fecha:</t>
  </si>
  <si>
    <t xml:space="preserve">Prueba:</t>
  </si>
  <si>
    <t xml:space="preserve">Análisis variaciones de grupo contable</t>
  </si>
  <si>
    <t xml:space="preserve">Revisado por:</t>
  </si>
  <si>
    <t xml:space="preserve">Carlos Almeida</t>
  </si>
  <si>
    <t xml:space="preserve">Con corte al:</t>
  </si>
  <si>
    <t xml:space="preserve">Al 31 de Agosto del 2020</t>
  </si>
  <si>
    <t xml:space="preserve">Código</t>
  </si>
  <si>
    <t xml:space="preserve">Cuenta</t>
  </si>
  <si>
    <t xml:space="preserve">Saldos contables al</t>
  </si>
  <si>
    <t xml:space="preserve">Ajustes y/o re-clasificaciones</t>
  </si>
  <si>
    <t xml:space="preserve">Saldos auditados al</t>
  </si>
  <si>
    <t xml:space="preserve">Ref. PT</t>
  </si>
  <si>
    <t xml:space="preserve">Ref</t>
  </si>
  <si>
    <t xml:space="preserve">Variaciones</t>
  </si>
  <si>
    <t xml:space="preserve">Obs.</t>
  </si>
  <si>
    <t xml:space="preserve">Débitos</t>
  </si>
  <si>
    <t xml:space="preserve">Créditos</t>
  </si>
  <si>
    <t xml:space="preserve">Valor</t>
  </si>
  <si>
    <t xml:space="preserve">%</t>
  </si>
  <si>
    <t xml:space="preserve">Gastos de Ventas</t>
  </si>
  <si>
    <t xml:space="preserve">5.2.1.1.13</t>
  </si>
  <si>
    <t xml:space="preserve">Honorarios profesional de ventas</t>
  </si>
  <si>
    <t xml:space="preserve">5.2.1.1.29</t>
  </si>
  <si>
    <t xml:space="preserve">Gastos de gestión de Ventas</t>
  </si>
  <si>
    <t xml:space="preserve">5.2.1.1.41</t>
  </si>
  <si>
    <t xml:space="preserve">Impuestos a los consumos especiales</t>
  </si>
  <si>
    <t xml:space="preserve">5.2.1.1.64</t>
  </si>
  <si>
    <t xml:space="preserve">Capacitación y Entretenimiento</t>
  </si>
  <si>
    <t xml:space="preserve">5.2.1.1.67</t>
  </si>
  <si>
    <t xml:space="preserve">Asesoría de marketing</t>
  </si>
  <si>
    <t xml:space="preserve">Gastos Administrativos</t>
  </si>
  <si>
    <t xml:space="preserve">5.2.1.2.1</t>
  </si>
  <si>
    <t xml:space="preserve">Sueldos</t>
  </si>
  <si>
    <t xml:space="preserve">Aporte al IESS</t>
  </si>
  <si>
    <t xml:space="preserve">Décimo tercer sueldo</t>
  </si>
  <si>
    <t xml:space="preserve">Décimo Cuarto sueldo</t>
  </si>
  <si>
    <t xml:space="preserve">Vacaciones</t>
  </si>
  <si>
    <t xml:space="preserve">Uniformes de Personal</t>
  </si>
  <si>
    <t xml:space="preserve">Gastos de Jubilación</t>
  </si>
  <si>
    <t xml:space="preserve">Gastos de desahucio</t>
  </si>
  <si>
    <t xml:space="preserve">Fondos de Reserva</t>
  </si>
  <si>
    <t xml:space="preserve">Otros gastos de personal</t>
  </si>
  <si>
    <t xml:space="preserve">Útiles de oficina</t>
  </si>
  <si>
    <t xml:space="preserve">Formularios e impresos</t>
  </si>
  <si>
    <t xml:space="preserve">Mantenimiento de equipos</t>
  </si>
  <si>
    <t xml:space="preserve">Mantenimiento de Vehículos</t>
  </si>
  <si>
    <t xml:space="preserve">Mantenimiento de Instalación</t>
  </si>
  <si>
    <t xml:space="preserve">Aseo y Limpieza</t>
  </si>
  <si>
    <t xml:space="preserve">Seguridad</t>
  </si>
  <si>
    <t xml:space="preserve">Lunch, Refrigerio</t>
  </si>
  <si>
    <t xml:space="preserve">Combustibles</t>
  </si>
  <si>
    <t xml:space="preserve">Movilización</t>
  </si>
  <si>
    <t xml:space="preserve">Internet</t>
  </si>
  <si>
    <t xml:space="preserve">Teléfono Convencional</t>
  </si>
  <si>
    <t xml:space="preserve">Agua potable</t>
  </si>
  <si>
    <t xml:space="preserve">Arriendo Oficina</t>
  </si>
  <si>
    <t xml:space="preserve">Arriendo Bodega</t>
  </si>
  <si>
    <t xml:space="preserve">Energía Eléctrica</t>
  </si>
  <si>
    <t xml:space="preserve">Teléfono Celular</t>
  </si>
  <si>
    <t xml:space="preserve">primas de seguro accionistas</t>
  </si>
  <si>
    <t xml:space="preserve">Primas de seguro vehículos</t>
  </si>
  <si>
    <t xml:space="preserve">Primas de seguros grales</t>
  </si>
  <si>
    <t xml:space="preserve">Servicios contables y asesoría</t>
  </si>
  <si>
    <t xml:space="preserve">Servicios tributarios y auditorias</t>
  </si>
  <si>
    <t xml:space="preserve">Depreciación de Vehículos</t>
  </si>
  <si>
    <t xml:space="preserve">Depreciación de muebles y enceres</t>
  </si>
  <si>
    <t xml:space="preserve">Depreciación de Equipo de computo</t>
  </si>
  <si>
    <t xml:space="preserve">Matricula de vehículos</t>
  </si>
  <si>
    <t xml:space="preserve">Contribución Bomberos</t>
  </si>
  <si>
    <t xml:space="preserve">Contribución junta de beneficencia</t>
  </si>
  <si>
    <t xml:space="preserve">Contribución Municipio 1.5X1000</t>
  </si>
  <si>
    <t xml:space="preserve">Impuesto a la patente</t>
  </si>
  <si>
    <t xml:space="preserve">IVA que se carga al gasto</t>
  </si>
  <si>
    <t xml:space="preserve">Subsidio IESS</t>
  </si>
  <si>
    <t xml:space="preserve">Honorarios Notarios</t>
  </si>
  <si>
    <t xml:space="preserve">Servicios informat Zukalo</t>
  </si>
  <si>
    <t xml:space="preserve">Contribución Supercias</t>
  </si>
  <si>
    <t xml:space="preserve">Capacitación</t>
  </si>
  <si>
    <t xml:space="preserve">Suscripciones, Membresías</t>
  </si>
  <si>
    <t xml:space="preserve">Honorarios Profesionales</t>
  </si>
  <si>
    <t xml:space="preserve">Total</t>
  </si>
  <si>
    <t xml:space="preserve">Saldo al</t>
  </si>
  <si>
    <t xml:space="preserve">Nota a los Ef's</t>
  </si>
  <si>
    <t xml:space="preserve">Sueldos y beneficios de trabajadores</t>
  </si>
  <si>
    <t xml:space="preserve">Honorarios por asesorías en marketing</t>
  </si>
  <si>
    <t xml:space="preserve">Arriendos</t>
  </si>
  <si>
    <t xml:space="preserve">Honorarios por servicios de terceros</t>
  </si>
  <si>
    <t xml:space="preserve">Depreciación</t>
  </si>
  <si>
    <t xml:space="preserve">Gastos de mantenimiento</t>
  </si>
  <si>
    <t xml:space="preserve">Seguros</t>
  </si>
  <si>
    <t xml:space="preserve">Otros Gastos de administración y ventas</t>
  </si>
  <si>
    <t xml:space="preserve">Trial</t>
  </si>
  <si>
    <t xml:space="preserve">Diferencia</t>
  </si>
  <si>
    <t xml:space="preserve">Fuente:</t>
  </si>
  <si>
    <t xml:space="preserve">Estados Financieros de la compañía</t>
  </si>
  <si>
    <t xml:space="preserve">Objetivo:</t>
  </si>
  <si>
    <t xml:space="preserve">Obtener un detalle comparativo de los saldos entre periodos, esto con la finalidad de diseñar procedimientos de auditoría sobre los saldos de las cuentas</t>
  </si>
  <si>
    <t xml:space="preserve">Identificar las principales variaciones de los saldos.</t>
  </si>
  <si>
    <t xml:space="preserve">Observaciones:</t>
  </si>
  <si>
    <t xml:space="preserve">Cesar Leon</t>
  </si>
  <si>
    <t xml:space="preserve">Gastos de Venta y Administrativos</t>
  </si>
  <si>
    <t xml:space="preserve">Saldo a 
Agosto 2020</t>
  </si>
  <si>
    <t xml:space="preserve">Prueba Realizada</t>
  </si>
  <si>
    <t xml:space="preserve">5.2.1</t>
  </si>
  <si>
    <t xml:space="preserve">Probado en auditoria de nomina y beneficios, ver 6241</t>
  </si>
  <si>
    <t xml:space="preserve">5.2.2</t>
  </si>
  <si>
    <t xml:space="preserve">Revisión de factura y confirmación de pagos de esta cuenta</t>
  </si>
  <si>
    <t xml:space="preserve">5.2.3</t>
  </si>
  <si>
    <t xml:space="preserve">Revisión de contrato y confirmación de pagos de estas cuentas</t>
  </si>
  <si>
    <t xml:space="preserve">5.2.4</t>
  </si>
  <si>
    <t xml:space="preserve">5.2.5</t>
  </si>
  <si>
    <t xml:space="preserve">Revisión mediante calculo de depreciaciones</t>
  </si>
  <si>
    <t xml:space="preserve">5.2.6</t>
  </si>
  <si>
    <t xml:space="preserve">Revisión por medio de Muestreo debido a la Inmaterialidad</t>
  </si>
  <si>
    <t xml:space="preserve">5.2.7</t>
  </si>
  <si>
    <t xml:space="preserve">Revisión mediante calculo de Amortización de seguros</t>
  </si>
  <si>
    <t xml:space="preserve">5.2.8</t>
  </si>
  <si>
    <t xml:space="preserve">Total Costos</t>
  </si>
  <si>
    <t xml:space="preserve">Honorario por servicios de terceros</t>
  </si>
  <si>
    <t xml:space="preserve">USD $</t>
  </si>
  <si>
    <t xml:space="preserve">TORRES ROMAN ASOCIADOS CIA. LTDA. </t>
  </si>
  <si>
    <t xml:space="preserve">ANDERSEN TAX &amp; LEGAL</t>
  </si>
  <si>
    <t xml:space="preserve">CPAALMEIDA</t>
  </si>
  <si>
    <t xml:space="preserve">MEDICINA OCUPACIONAL DEL ECUADOR MEDOCS S.A.</t>
  </si>
  <si>
    <t xml:space="preserve">OTRAS CUENTAS</t>
  </si>
  <si>
    <t xml:space="preserve">TOTAL</t>
  </si>
  <si>
    <t xml:space="preserve">Descripcion</t>
  </si>
  <si>
    <t xml:space="preserve">US$</t>
  </si>
  <si>
    <t xml:space="preserve">Comentarios</t>
  </si>
  <si>
    <t xml:space="preserve">XIII sueldo</t>
  </si>
  <si>
    <t xml:space="preserve">XIV sueldo</t>
  </si>
  <si>
    <t xml:space="preserve">Aportes al IESS</t>
  </si>
  <si>
    <t xml:space="preserve">Fondo de reserva</t>
  </si>
  <si>
    <t xml:space="preserve">15% PT</t>
  </si>
  <si>
    <t xml:space="preserve">SUBTOTAL</t>
  </si>
  <si>
    <t xml:space="preserve">Probado en auditoria de  nomina y beneficios, ver 6241</t>
  </si>
  <si>
    <t xml:space="preserve">Jubilacion y desahucio</t>
  </si>
  <si>
    <t xml:space="preserve">Probado en auditoria de jubacion y desahucio, ver 6261</t>
  </si>
  <si>
    <t xml:space="preserve">Otros</t>
  </si>
  <si>
    <t xml:space="preserve">SUMAN</t>
  </si>
  <si>
    <t xml:space="preserve">Gastos por Honorarios de Ventas</t>
  </si>
  <si>
    <t xml:space="preserve">Revisión de esta cuenta mediante confirmación</t>
  </si>
  <si>
    <t xml:space="preserve">5.2.1.1.21</t>
  </si>
  <si>
    <t xml:space="preserve">Codigo</t>
  </si>
  <si>
    <t xml:space="preserve">Asiento</t>
  </si>
  <si>
    <t xml:space="preserve">Factura</t>
  </si>
  <si>
    <t xml:space="preserve">RUC</t>
  </si>
  <si>
    <t xml:space="preserve">Persona</t>
  </si>
  <si>
    <t xml:space="preserve">detalle</t>
  </si>
  <si>
    <t xml:space="preserve">COM 202002000049</t>
  </si>
  <si>
    <t xml:space="preserve">FAC 002-001-000000278</t>
  </si>
  <si>
    <t xml:space="preserve">0910540046001</t>
  </si>
  <si>
    <t xml:space="preserve">FREIRE PAZ DELFOR SERVANDO</t>
  </si>
  <si>
    <t xml:space="preserve">FC 278 DELFOR FREIRE</t>
  </si>
  <si>
    <t xml:space="preserve">COM 202002000268</t>
  </si>
  <si>
    <t xml:space="preserve">FAC 002-001-000000294</t>
  </si>
  <si>
    <t xml:space="preserve">FC 294 DELFOR FREIRE</t>
  </si>
  <si>
    <t xml:space="preserve">Gastos Planes de Beneficios a Empleados Vtas</t>
  </si>
  <si>
    <t xml:space="preserve">Ê</t>
  </si>
  <si>
    <t xml:space="preserve">5.2.1.1.12</t>
  </si>
  <si>
    <t xml:space="preserve">ASI 202004000006</t>
  </si>
  <si>
    <t xml:space="preserve">-</t>
  </si>
  <si>
    <t xml:space="preserve">PR LIQUIDACION EDIMAR VARGAS</t>
  </si>
  <si>
    <t xml:space="preserve">ASI 202004000007</t>
  </si>
  <si>
    <t xml:space="preserve">RECLASIF. FINIQUITO JUAN LEON</t>
  </si>
  <si>
    <t xml:space="preserve">ASI 202004000008</t>
  </si>
  <si>
    <t xml:space="preserve">PR RECLASIF. LIQUIDACION JAIME TOMALA</t>
  </si>
  <si>
    <t xml:space="preserve">ASI 202004000009</t>
  </si>
  <si>
    <t xml:space="preserve">PR RECLASIF. FINIQUITO </t>
  </si>
  <si>
    <t xml:space="preserve">ASI 202004000021</t>
  </si>
  <si>
    <t xml:space="preserve">RECLASIF.</t>
  </si>
  <si>
    <t xml:space="preserve">Gastos de Gestión Vtas.</t>
  </si>
  <si>
    <t xml:space="preserve">ASI 202004000010</t>
  </si>
  <si>
    <t xml:space="preserve">PR RECLASIF. FINIQUITO MANUEL CHENCHE</t>
  </si>
  <si>
    <t xml:space="preserve">ASI 202004000022</t>
  </si>
  <si>
    <t xml:space="preserve">RECLASIF BONOS PERSONAL</t>
  </si>
  <si>
    <t xml:space="preserve">Se van a revisar todas estos asientos contables, porque han sido recalificados</t>
  </si>
  <si>
    <t xml:space="preserve">Revisión de esta cuenta mediante observacion</t>
  </si>
  <si>
    <t xml:space="preserve">5.2.1.2.32</t>
  </si>
  <si>
    <t xml:space="preserve">COM 202001000008</t>
  </si>
  <si>
    <t xml:space="preserve">LQC 001-002-000000960</t>
  </si>
  <si>
    <t xml:space="preserve">0907497713</t>
  </si>
  <si>
    <t xml:space="preserve">PEREZ SANDOVAL PATRICIA</t>
  </si>
  <si>
    <t xml:space="preserve">LIQ SERVICIOS # 960</t>
  </si>
  <si>
    <t xml:space="preserve">COM 202002000011</t>
  </si>
  <si>
    <t xml:space="preserve">LQC 001-002-000000962</t>
  </si>
  <si>
    <t xml:space="preserve">LIQ SERVICIOS 962 PATRICIA PEREZ</t>
  </si>
  <si>
    <t xml:space="preserve">COM 202003000003</t>
  </si>
  <si>
    <t xml:space="preserve">FAC 001-002-000000963</t>
  </si>
  <si>
    <t xml:space="preserve">FC 963 PATRICIA PEREZ</t>
  </si>
  <si>
    <t xml:space="preserve">COM 202004000020</t>
  </si>
  <si>
    <t xml:space="preserve">LQC 001-002-000000967</t>
  </si>
  <si>
    <t xml:space="preserve">LIQ 967 SERVICIO PATRICIA PEREZ</t>
  </si>
  <si>
    <t xml:space="preserve">COM 202005000002</t>
  </si>
  <si>
    <t xml:space="preserve">LQC 001-002-000000968</t>
  </si>
  <si>
    <t xml:space="preserve">LIQ 968 PATRICIA PEREZ</t>
  </si>
  <si>
    <t xml:space="preserve">COM 202006000004</t>
  </si>
  <si>
    <t xml:space="preserve">LQC 001-002-000000973</t>
  </si>
  <si>
    <t xml:space="preserve">LIQ SERVICIOS # 973 PATRICIA PEREZ</t>
  </si>
  <si>
    <t xml:space="preserve">COM 202007000002</t>
  </si>
  <si>
    <t xml:space="preserve">LQC 001-002-000000975</t>
  </si>
  <si>
    <t xml:space="preserve">LIQ SERVICIOS 975 PATRICIA PEREZ</t>
  </si>
  <si>
    <t xml:space="preserve">COM 202008000001</t>
  </si>
  <si>
    <t xml:space="preserve">LQC 001-001-000000001</t>
  </si>
  <si>
    <t xml:space="preserve">LIQ SERVICIOS 1 ARRIENDO AGOSTO 2020</t>
  </si>
  <si>
    <t xml:space="preserve">5.2.1.2.33</t>
  </si>
  <si>
    <t xml:space="preserve">COM 202001000009</t>
  </si>
  <si>
    <t xml:space="preserve">FAC 001-001-000000232</t>
  </si>
  <si>
    <t xml:space="preserve">0902972355001</t>
  </si>
  <si>
    <t xml:space="preserve">OLGA VICTORIA RIZZO NUÑEZ</t>
  </si>
  <si>
    <t xml:space="preserve">FC 232 OLGA RIZZO</t>
  </si>
  <si>
    <t xml:space="preserve">COM 202001000088</t>
  </si>
  <si>
    <t xml:space="preserve">FAC 001-001-000000253</t>
  </si>
  <si>
    <t xml:space="preserve">0900773391001</t>
  </si>
  <si>
    <t xml:space="preserve">CASAL WEISSON EDUARDO ENRIQUE</t>
  </si>
  <si>
    <t xml:space="preserve">FC 253 EDUARDO CASAL</t>
  </si>
  <si>
    <t xml:space="preserve">COM 202001000104</t>
  </si>
  <si>
    <t xml:space="preserve">FAC 001-001-000000254</t>
  </si>
  <si>
    <t xml:space="preserve">FC 254 EDUARDO CASAL</t>
  </si>
  <si>
    <t xml:space="preserve">COM 202001000087</t>
  </si>
  <si>
    <t xml:space="preserve">FAC 001-001-000000252</t>
  </si>
  <si>
    <t xml:space="preserve">FC 252 EDUARDO CASAL</t>
  </si>
  <si>
    <t xml:space="preserve">COM 202002000010</t>
  </si>
  <si>
    <t xml:space="preserve">FAC 001-001-000000233</t>
  </si>
  <si>
    <t xml:space="preserve">FC 233 OLGA RIZZO</t>
  </si>
  <si>
    <t xml:space="preserve">COM 202003000004</t>
  </si>
  <si>
    <t xml:space="preserve">FAC 001-001-000000234</t>
  </si>
  <si>
    <t xml:space="preserve">FC 234 OLGA RIZZO</t>
  </si>
  <si>
    <t xml:space="preserve">COM 202004000021</t>
  </si>
  <si>
    <t xml:space="preserve">FAC 001-001-000000236</t>
  </si>
  <si>
    <t xml:space="preserve">FC 236 OLGA RIZZO </t>
  </si>
  <si>
    <t xml:space="preserve">COM 202005000001</t>
  </si>
  <si>
    <t xml:space="preserve">FAC 001-001-000000237</t>
  </si>
  <si>
    <t xml:space="preserve">FC 237 OLGA RIZZO </t>
  </si>
  <si>
    <t xml:space="preserve">COM 202006000003</t>
  </si>
  <si>
    <t xml:space="preserve">FAC 001-001-000000238</t>
  </si>
  <si>
    <t xml:space="preserve">FC 238 OLGA RIZZO</t>
  </si>
  <si>
    <t xml:space="preserve">COM 202007000003</t>
  </si>
  <si>
    <t xml:space="preserve">FAC 001-001-000000239</t>
  </si>
  <si>
    <t xml:space="preserve">FC 239 OLGA RIZZO</t>
  </si>
  <si>
    <t xml:space="preserve">COM 202008000011</t>
  </si>
  <si>
    <t xml:space="preserve">FAC 001-001-000000276</t>
  </si>
  <si>
    <t xml:space="preserve">FC 276 OLGA RIZZO</t>
  </si>
  <si>
    <t xml:space="preserve">Se realizara revision de contratos y la observacion de todos los pagos realizados a dichos contrato</t>
  </si>
  <si>
    <t xml:space="preserve">Revision de las facturas realizas al Señor Casal Weison Eduardo</t>
  </si>
  <si>
    <t xml:space="preserve">5.2.1.2.20</t>
  </si>
  <si>
    <t xml:space="preserve">COM 202002000028</t>
  </si>
  <si>
    <t xml:space="preserve">FAC 001-002-000000046</t>
  </si>
  <si>
    <t xml:space="preserve">0992576421001</t>
  </si>
  <si>
    <t xml:space="preserve">FC 46 TORRES ROMAN ASOCIADOS</t>
  </si>
  <si>
    <t xml:space="preserve">COM 202002000172</t>
  </si>
  <si>
    <t xml:space="preserve">FAC 001-002-000000048</t>
  </si>
  <si>
    <t xml:space="preserve">FC 48 TORRES ROMAN ASOCIADOS</t>
  </si>
  <si>
    <t xml:space="preserve">COM 202006000018</t>
  </si>
  <si>
    <t xml:space="preserve">FAC 001-002-000000052</t>
  </si>
  <si>
    <t xml:space="preserve">FC 52 TORRES ROMAN ASOCIADOS MESES DE MARZO ABRIL MAYO</t>
  </si>
  <si>
    <t xml:space="preserve">COM 202006000044</t>
  </si>
  <si>
    <t xml:space="preserve">FAC 001-002-000000055</t>
  </si>
  <si>
    <t xml:space="preserve">FC 55 TORRES ROMAN</t>
  </si>
  <si>
    <t xml:space="preserve">COM 202006000045</t>
  </si>
  <si>
    <t xml:space="preserve">FAC 001-002-000000056</t>
  </si>
  <si>
    <t xml:space="preserve">FC 56 TORRES ROMAN</t>
  </si>
  <si>
    <t xml:space="preserve">COM 202008000088</t>
  </si>
  <si>
    <t xml:space="preserve">FAC 001-002-000000061</t>
  </si>
  <si>
    <t xml:space="preserve">FC 61 TORRS ROMAN</t>
  </si>
  <si>
    <t xml:space="preserve">COM 202008000089</t>
  </si>
  <si>
    <t xml:space="preserve">FAC 001-002-000000062</t>
  </si>
  <si>
    <t xml:space="preserve">FC 62 TORRES ROMAN</t>
  </si>
  <si>
    <t xml:space="preserve">Otras cuentas Importantes de Servicios de Terceros</t>
  </si>
  <si>
    <t xml:space="preserve">5.2.1.2.21</t>
  </si>
  <si>
    <t xml:space="preserve">CPAALMEIDA CIA. LTDA.</t>
  </si>
  <si>
    <t xml:space="preserve">COM 202003000096</t>
  </si>
  <si>
    <t xml:space="preserve">FAC 001-001-000000101</t>
  </si>
  <si>
    <t xml:space="preserve">0992904569001</t>
  </si>
  <si>
    <t xml:space="preserve">FC 101 CPAALMEIDA</t>
  </si>
  <si>
    <t xml:space="preserve">COM 202006000039</t>
  </si>
  <si>
    <t xml:space="preserve">FAC 003-001-000008669</t>
  </si>
  <si>
    <t xml:space="preserve">0992526793001</t>
  </si>
  <si>
    <t xml:space="preserve">FC 8669 FIDESBURO C. LTDA.</t>
  </si>
  <si>
    <t xml:space="preserve">5.2.1.2.45</t>
  </si>
  <si>
    <t xml:space="preserve">COM 202002000062</t>
  </si>
  <si>
    <t xml:space="preserve">FAC 003-001-000000198</t>
  </si>
  <si>
    <t xml:space="preserve">0993184039001</t>
  </si>
  <si>
    <t xml:space="preserve">FC 198 MEDICINA DEL ECUADOR</t>
  </si>
  <si>
    <t xml:space="preserve">28/02/2020</t>
  </si>
  <si>
    <t xml:space="preserve">ASI 201902000016</t>
  </si>
  <si>
    <t xml:space="preserve">Gasto de depreciación de Muebles febrero 2020_x005F_x0001__x005F_x0001__x005F_x0001__x005F_x0001__x005F_x000D_</t>
  </si>
  <si>
    <t xml:space="preserve">29/05/2020</t>
  </si>
  <si>
    <t xml:space="preserve">ASI 202005000013</t>
  </si>
  <si>
    <t xml:space="preserve">Gasto de depreciación de Muebles mayo 2020_x005F_x0001__x005F_x0001__x005F_x0001__x005F_x0001__x005F_x000D_
</t>
  </si>
  <si>
    <t xml:space="preserve">30/04/2020</t>
  </si>
  <si>
    <t xml:space="preserve">ASI 202004000020</t>
  </si>
  <si>
    <t xml:space="preserve">Gasto de depreciación de Muebles abril 2020_x005F_x0001__x005F_x0001__x005F_x0001__x005F_x0001__x005F_x000D_
</t>
  </si>
  <si>
    <t xml:space="preserve">30/06/2020</t>
  </si>
  <si>
    <t xml:space="preserve">ASI 202006000016</t>
  </si>
  <si>
    <t xml:space="preserve">Gasto de depreciación de Muebles junio 2020_x005F_x0001__x005F_x0001__x005F_x0001__x005F_x0001__x005F_x000D_
</t>
  </si>
  <si>
    <t xml:space="preserve">31/01/2020</t>
  </si>
  <si>
    <t xml:space="preserve">ASI 201901000037</t>
  </si>
  <si>
    <t xml:space="preserve">Gasto de depreciacion de Muebles enero 2020_x005F_x0001__x005F_x0001__x005F_x0001__x005F_x0001__x005F_x000D_
</t>
  </si>
  <si>
    <t xml:space="preserve">31/03/2020</t>
  </si>
  <si>
    <t xml:space="preserve">ASI 201903000016</t>
  </si>
  <si>
    <t xml:space="preserve">Gasto de depreciacion marzo 2020_x005F_x0001__x005F_x0001__x005F_x0001__x005F_x0001__x005F_x000D_
</t>
  </si>
  <si>
    <t xml:space="preserve">31/07/2020</t>
  </si>
  <si>
    <t xml:space="preserve">ASI 202007000012</t>
  </si>
  <si>
    <t xml:space="preserve">Gasto de depreciación de Muebles julio 2020_x005F_x0001__x005F_x0001__x005F_x0001__x005F_x0001__x005F_x000D_
</t>
  </si>
  <si>
    <t xml:space="preserve">ASI 202007000015</t>
  </si>
  <si>
    <t xml:space="preserve">Deprec.apple imac 21.5"periodo ene-mar20</t>
  </si>
  <si>
    <t xml:space="preserve">31/08/2020</t>
  </si>
  <si>
    <t xml:space="preserve">ASI 202008000008</t>
  </si>
  <si>
    <t xml:space="preserve">Gasto de depreciacion de Muebles agosto 2020_x005F_x0001__x005F_x0001__x005F_x0001__x005F_x0001__x005F_x000D_
</t>
  </si>
  <si>
    <t xml:space="preserve">12/03/2020</t>
  </si>
  <si>
    <t xml:space="preserve">(vacío)</t>
  </si>
  <si>
    <t xml:space="preserve">ASI 202003000001</t>
  </si>
  <si>
    <t xml:space="preserve">Amortizacion primas de seguros mes marzo 2020_x005F_x0001__x005F_x0001__x005F_x0001__x005F_x000D_
</t>
  </si>
  <si>
    <t xml:space="preserve">ASI 202002000001</t>
  </si>
  <si>
    <t xml:space="preserve">Amortizacion primas de seguros mes febrero 2020_x005F_x0001__x005F_x0001__x005F_x0001__x005F_x000D_
</t>
  </si>
  <si>
    <t xml:space="preserve">ASI 202004000019</t>
  </si>
  <si>
    <t xml:space="preserve">Amortizacion primas de seguros mes de abril 2020_x005F_x0001__x005F_x0001__x005F_x0001__x005F_x000D_
</t>
  </si>
  <si>
    <t xml:space="preserve">ASI 202006000015</t>
  </si>
  <si>
    <t xml:space="preserve">Amortizacion primas de seguros mes de junio 2020_x005F_x0001__x005F_x0001__x005F_x0001__x005F_x000D_
</t>
  </si>
  <si>
    <t xml:space="preserve">ASI 202001000031</t>
  </si>
  <si>
    <t xml:space="preserve">Amortizacion primas de seguros mes enero 2020_x005F_x0001__x005F_x0001__x005F_x0001__x005F_x000D_
</t>
  </si>
  <si>
    <t xml:space="preserve">31/05/2020</t>
  </si>
  <si>
    <t xml:space="preserve">ASI 202005000012</t>
  </si>
  <si>
    <t xml:space="preserve">Amortizacion primas de seguros mes de mayo 2020_x005F_x0001__x005F_x0001__x005F_x0001__x005F_x000D_
</t>
  </si>
  <si>
    <t xml:space="preserve">ASI 202007000011</t>
  </si>
  <si>
    <t xml:space="preserve">Amortizacion primas de seguros mes de julio 2020_x005F_x0001__x005F_x0001__x005F_x0001__x005F_x000D_
</t>
  </si>
  <si>
    <t xml:space="preserve">ASI 202008000009</t>
  </si>
  <si>
    <t xml:space="preserve">Amortizacion primas de seguros agosto 2020_x005F_x0001__x005F_x0001__x005F_x0001__x005F_x000D_
</t>
  </si>
  <si>
    <r>
      <rPr>
        <b val="true"/>
        <sz val="10"/>
        <rFont val="Arial"/>
        <family val="2"/>
        <charset val="1"/>
      </rPr>
      <t xml:space="preserve">Fuente:</t>
    </r>
    <r>
      <rPr>
        <sz val="10"/>
        <rFont val="Arial"/>
        <family val="2"/>
        <charset val="1"/>
      </rPr>
      <t xml:space="preserve"> </t>
    </r>
  </si>
  <si>
    <t xml:space="preserve">Cuentas del Estado de Resultado: Egresos seleccionados para ser probadas a traves de procedimientos sustantivos de detalle</t>
  </si>
  <si>
    <t xml:space="preserve">Obtener cuentas de proveedores de servicios sometidas a selección (subseleccion), proceso de circularizaicón de confirmaciones de saldos </t>
  </si>
  <si>
    <r>
      <rPr>
        <b val="true"/>
        <sz val="10"/>
        <rFont val="Arial"/>
        <family val="2"/>
        <charset val="1"/>
      </rPr>
      <t xml:space="preserve">Procedimiento realizado</t>
    </r>
    <r>
      <rPr>
        <sz val="10"/>
        <rFont val="Arial"/>
        <family val="2"/>
        <charset val="1"/>
      </rPr>
      <t xml:space="preserve">: Un detalle de las actividades realizadas a continuación:</t>
    </r>
  </si>
  <si>
    <t xml:space="preserve">1. Determinar aquellas cuentas que se probarán a través de procedimientos sustantivos de detalle.</t>
  </si>
  <si>
    <t xml:space="preserve">2. Realizar una selección estadística utilizando un nivel básico de seguridad sustantiva</t>
  </si>
  <si>
    <t xml:space="preserve">3. Realizar una subselección estadística para aquellas partidas seleccionadas </t>
  </si>
  <si>
    <t xml:space="preserve">4. Obtener conclusiones</t>
  </si>
  <si>
    <t xml:space="preserve">Datos Obtenidos para para el muestreo: </t>
  </si>
  <si>
    <t xml:space="preserve">COM 202002000248</t>
  </si>
  <si>
    <t xml:space="preserve">FC 86044 AUTOMOTORES Y ANEXOS</t>
  </si>
  <si>
    <t xml:space="preserve">COM 202002000009</t>
  </si>
  <si>
    <t xml:space="preserve">FC 2416 ONDU SOLUCIONES</t>
  </si>
  <si>
    <t xml:space="preserve">EGR 202001000291</t>
  </si>
  <si>
    <t xml:space="preserve">MATRICULACION VEHICULAR</t>
  </si>
  <si>
    <t xml:space="preserve">EGR 202002000796</t>
  </si>
  <si>
    <t xml:space="preserve">PAGO CNEL VISACOM</t>
  </si>
  <si>
    <t xml:space="preserve">COM 202006000017</t>
  </si>
  <si>
    <t xml:space="preserve">FC 66769817 OTECEL S.A.</t>
  </si>
  <si>
    <t xml:space="preserve">COM 202002000042</t>
  </si>
  <si>
    <t xml:space="preserve">FC 246 GEANELLA LOAYZA</t>
  </si>
  <si>
    <t xml:space="preserve">EGR 202002000218</t>
  </si>
  <si>
    <t xml:space="preserve">TRANSF GUILLERMO GUARANDA _x005F_x000D_
PRESTAMO A DESCONTAR 1Q FEB 1Q MAR 1Q ABR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</si>
</sst>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0.00\ %"/>
    <numFmt numFmtId="166" formatCode="@"/>
    <numFmt numFmtId="167" formatCode="dd/mm/yyyy"/>
    <numFmt numFmtId="168" formatCode="#,##0.00\ ;\(#,##0.00\);\-#\ ;@\ "/>
    <numFmt numFmtId="169" formatCode="#,##0\ ;\-#,##0\ ;&quot;- &quot;;@\ "/>
    <numFmt numFmtId="170" formatCode="dd\-mmm\-yy"/>
    <numFmt numFmtId="171" formatCode="_ \$* #,##0.00_ ;_ \$* \-#,##0.00_ ;_ \$* \-??_ ;_ @_ "/>
    <numFmt numFmtId="172" formatCode="#,##0\ ;\(#,##0\);\-#\ ;@\ "/>
    <numFmt numFmtId="173" formatCode="_ * #,##0.00_ ;_ * \-#,##0.00_ ;_ * \-??_ ;_ @_ "/>
    <numFmt numFmtId="174" formatCode="_ * #,##0_ ;_ * \-#,##0_ ;_ * \-??_ ;_ @_ "/>
    <numFmt numFmtId="175" formatCode="#,##0\ ;\(#,##0\)"/>
    <numFmt numFmtId="176" formatCode="0\ %"/>
    <numFmt numFmtId="177" formatCode="0.00"/>
    <numFmt numFmtId="178" formatCode="_(* #,##0_);_(* \(#,##0\);_(* \-??_);_(@_)"/>
    <numFmt numFmtId="179" formatCode="#,##0"/>
    <numFmt numFmtId="180" formatCode="#,##0.00"/>
    <numFmt numFmtId="181" formatCode="General"/>
    <numFmt numFmtId="182" formatCode="dd/mm/yy"/>
  </numFmts>
  <fonts count="4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sz val="11"/>
      <color rgb="FF9C0006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333333"/>
      <name val="Arial"/>
      <family val="0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u val="singl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0000CC"/>
      <name val="Arial"/>
      <family val="2"/>
      <charset val="1"/>
    </font>
    <font>
      <sz val="10"/>
      <color rgb="FF000000"/>
      <name val="Futura-book"/>
      <family val="2"/>
      <charset val="1"/>
    </font>
    <font>
      <sz val="10"/>
      <color rgb="FF000000"/>
      <name val="Futura-book"/>
      <family val="0"/>
      <charset val="1"/>
    </font>
    <font>
      <sz val="10"/>
      <color rgb="FFC9211E"/>
      <name val="Arial"/>
      <family val="2"/>
      <charset val="1"/>
    </font>
    <font>
      <sz val="10"/>
      <color rgb="FFC9211E"/>
      <name val="Futura-book"/>
      <family val="2"/>
      <charset val="1"/>
    </font>
    <font>
      <sz val="10"/>
      <color rgb="FFFF0000"/>
      <name val="Arial"/>
      <family val="2"/>
      <charset val="1"/>
    </font>
    <font>
      <sz val="10"/>
      <color rgb="FFC9211E"/>
      <name val="Futura-book"/>
      <family val="0"/>
      <charset val="1"/>
    </font>
    <font>
      <sz val="10"/>
      <color rgb="FF0000CC"/>
      <name val="Arial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name val="Century Gothic"/>
      <family val="0"/>
      <charset val="1"/>
    </font>
    <font>
      <b val="true"/>
      <sz val="11"/>
      <color rgb="FF000000"/>
      <name val="Arial"/>
      <family val="0"/>
      <charset val="1"/>
    </font>
    <font>
      <b val="true"/>
      <u val="single"/>
      <sz val="11"/>
      <color rgb="FF000000"/>
      <name val="Arial"/>
      <family val="0"/>
      <charset val="1"/>
    </font>
    <font>
      <sz val="10"/>
      <color rgb="FF000000"/>
      <name val="Century Gothic"/>
      <family val="2"/>
      <charset val="1"/>
    </font>
    <font>
      <b val="true"/>
      <sz val="10"/>
      <color rgb="FF000000"/>
      <name val="Century Gothic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6"/>
      <color rgb="FFC9211E"/>
      <name val="D050000L"/>
      <family val="0"/>
      <charset val="1"/>
    </font>
    <font>
      <sz val="28"/>
      <color rgb="FFC9211E"/>
      <name val="D050000L"/>
      <family val="0"/>
      <charset val="1"/>
    </font>
    <font>
      <sz val="10"/>
      <color rgb="FF000000"/>
      <name val="Arial"/>
      <family val="0"/>
      <charset val="1"/>
    </font>
    <font>
      <b val="true"/>
      <sz val="10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FFC7CE"/>
      </patternFill>
    </fill>
    <fill>
      <patternFill patternType="solid">
        <fgColor rgb="FFFFC7CE"/>
        <bgColor rgb="FFFFCCCC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6F9D4"/>
      </patternFill>
    </fill>
    <fill>
      <patternFill patternType="solid">
        <fgColor rgb="FFFFFFFF"/>
        <bgColor rgb="FFF6F9D4"/>
      </patternFill>
    </fill>
    <fill>
      <patternFill patternType="solid">
        <fgColor rgb="FFF6F9D4"/>
        <bgColor rgb="FFFFFFCC"/>
      </patternFill>
    </fill>
    <fill>
      <patternFill patternType="solid">
        <fgColor rgb="FFFFFF00"/>
        <bgColor rgb="FFFFFF00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 style="thin"/>
      <right/>
      <top style="thin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/>
      <top/>
      <bottom style="double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hair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medium"/>
      <right style="thin"/>
      <top style="thin"/>
      <bottom/>
      <diagonal/>
    </border>
  </borders>
  <cellStyleXfs count="4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6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8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9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8" fontId="18" fillId="0" borderId="0" applyFont="true" applyBorder="false" applyAlignment="true" applyProtection="false">
      <alignment horizontal="general" vertical="bottom" textRotation="0" wrapText="false" indent="0" shrinkToFit="false"/>
    </xf>
    <xf numFmtId="176" fontId="1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7" fillId="1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1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1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7" fillId="0" borderId="5" xfId="3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7" fillId="1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7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1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1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9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16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6" fillId="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0" fillId="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1" fillId="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5" fontId="16" fillId="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6" fillId="10" borderId="10" xfId="3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0" fillId="1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6" fillId="1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9" fillId="1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16" fillId="1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16" fillId="10" borderId="1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16" fillId="10" borderId="1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16" fillId="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16" fillId="1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9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20" fillId="1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17" fillId="1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1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1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2" fillId="10" borderId="9" xfId="15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4" fontId="17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1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0" fillId="10" borderId="1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3" fillId="1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3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22" fillId="1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5" fontId="23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22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5" fontId="23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24" fillId="1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17" fillId="1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16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16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4" fillId="1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25" fillId="10" borderId="9" xfId="15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74" fontId="26" fillId="1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16" fillId="1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24" fillId="1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24" fillId="1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16" fillId="1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24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7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4" fillId="1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16" fillId="1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16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22" fillId="0" borderId="9" xfId="15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74" fontId="26" fillId="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6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16" fillId="0" borderId="14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17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7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28" fillId="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17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7" fillId="0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17" fillId="0" borderId="15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7" fillId="0" borderId="17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6" fillId="0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7" fillId="0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7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9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9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1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6" fillId="0" borderId="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6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16" fillId="0" borderId="2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16" fillId="0" borderId="2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17" fillId="0" borderId="2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7" fillId="0" borderId="2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29" fillId="0" borderId="6" xfId="38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29" fillId="0" borderId="24" xfId="38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30" fillId="0" borderId="14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11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16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1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7" fillId="11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11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11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1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1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1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1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0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0" fillId="11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1" fillId="11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31" fillId="11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0" fillId="11" borderId="19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32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11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1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1" fillId="11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31" fillId="11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11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11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11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31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6" fillId="11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16" fillId="11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9" fillId="1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19" fillId="11" borderId="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3" fillId="11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6" fillId="11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1" borderId="34" xfId="25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79" fontId="34" fillId="11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11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2" xfId="25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34" fillId="11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1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16" fillId="11" borderId="13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0" fillId="11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35" fillId="1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35" fillId="1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9" xfId="1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6" xfId="1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8" fontId="37" fillId="0" borderId="9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18" fillId="0" borderId="5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8" fontId="0" fillId="0" borderId="14" xfId="1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3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34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34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3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4" fillId="1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34" fillId="12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1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7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3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34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34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5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0" fillId="0" borderId="8" xfId="25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2" xfId="25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0" fillId="0" borderId="12" xfId="25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2" xfId="2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13" xfId="25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0" fillId="0" borderId="13" xfId="25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80" fontId="3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80" fontId="3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2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80" fontId="0" fillId="0" borderId="8" xfId="25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80" fontId="0" fillId="0" borderId="12" xfId="25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80" fontId="0" fillId="0" borderId="13" xfId="25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81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1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9" fillId="0" borderId="2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9" fillId="0" borderId="2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9" fillId="0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9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9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0" fillId="0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9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9" fillId="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0" fillId="0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2" fontId="3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3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2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Categoría de la tabla dinámica" xfId="25"/>
    <cellStyle name="cf1" xfId="26"/>
    <cellStyle name="Error 9" xfId="27"/>
    <cellStyle name="Footnote 11" xfId="28"/>
    <cellStyle name="Good 12" xfId="29"/>
    <cellStyle name="Heading (user) 13" xfId="30"/>
    <cellStyle name="Heading 1 14" xfId="31"/>
    <cellStyle name="Heading 2 15" xfId="32"/>
    <cellStyle name="Hyperlink 16" xfId="33"/>
    <cellStyle name="Note 17" xfId="34"/>
    <cellStyle name="Status 18" xfId="35"/>
    <cellStyle name="Text 19" xfId="36"/>
    <cellStyle name="Warning 20" xfId="37"/>
    <cellStyle name="Excel Built-in Comma 10" xfId="38"/>
    <cellStyle name="Excel Built-in Explanatory Text" xfId="39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CC"/>
      <rgbColor rgb="FF00CCFF"/>
      <rgbColor rgb="FFCCFFFF"/>
      <rgbColor rgb="FFCCFFCC"/>
      <rgbColor rgb="FFF6F9D4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O1048576"/>
  <sheetViews>
    <sheetView showFormulas="false" showGridLines="fals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D102" activeCellId="0" sqref="D102"/>
    </sheetView>
  </sheetViews>
  <sheetFormatPr defaultColWidth="10.4921875" defaultRowHeight="13.8" zeroHeight="false" outlineLevelRow="0" outlineLevelCol="0"/>
  <cols>
    <col collapsed="false" customWidth="true" hidden="false" outlineLevel="0" max="1" min="1" style="0" width="3.67"/>
    <col collapsed="false" customWidth="true" hidden="false" outlineLevel="0" max="2" min="2" style="0" width="11.13"/>
    <col collapsed="false" customWidth="true" hidden="false" outlineLevel="0" max="3" min="3" style="0" width="34.87"/>
    <col collapsed="false" customWidth="true" hidden="false" outlineLevel="0" max="7" min="4" style="0" width="12.25"/>
    <col collapsed="false" customWidth="true" hidden="false" outlineLevel="0" max="8" min="8" style="0" width="11.13"/>
    <col collapsed="false" customWidth="true" hidden="false" outlineLevel="0" max="9" min="9" style="0" width="34.87"/>
    <col collapsed="false" customWidth="true" hidden="false" outlineLevel="0" max="10" min="10" style="0" width="12.25"/>
    <col collapsed="false" customWidth="true" hidden="false" outlineLevel="0" max="12" min="11" style="0" width="8.5"/>
    <col collapsed="false" customWidth="true" hidden="false" outlineLevel="0" max="13" min="13" style="0" width="12.25"/>
    <col collapsed="false" customWidth="true" hidden="false" outlineLevel="0" max="14" min="14" style="1" width="12.25"/>
    <col collapsed="false" customWidth="true" hidden="false" outlineLevel="0" max="15" min="15" style="0" width="8.5"/>
  </cols>
  <sheetData>
    <row r="2" s="2" customFormat="true" ht="18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="2" customFormat="true" ht="12.8" hidden="false" customHeight="false" outlineLevel="0" collapsed="false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/>
    </row>
    <row r="4" s="6" customFormat="true" ht="13.8" hidden="false" customHeight="false" outlineLevel="0" collapsed="false">
      <c r="B4" s="7" t="s">
        <v>1</v>
      </c>
      <c r="C4" s="8" t="s">
        <v>2</v>
      </c>
      <c r="D4" s="8"/>
      <c r="E4" s="8"/>
      <c r="F4" s="8"/>
      <c r="G4" s="8"/>
      <c r="H4" s="8"/>
      <c r="I4" s="8"/>
      <c r="J4" s="8"/>
      <c r="K4" s="9" t="s">
        <v>3</v>
      </c>
      <c r="L4" s="9"/>
      <c r="M4" s="9"/>
      <c r="N4" s="10"/>
      <c r="O4" s="10"/>
    </row>
    <row r="5" s="6" customFormat="true" ht="12.8" hidden="false" customHeight="false" outlineLevel="0" collapsed="false">
      <c r="B5" s="7" t="s">
        <v>4</v>
      </c>
      <c r="C5" s="8" t="s">
        <v>5</v>
      </c>
      <c r="D5" s="8"/>
      <c r="E5" s="8"/>
      <c r="F5" s="8"/>
      <c r="G5" s="8"/>
      <c r="H5" s="8"/>
      <c r="I5" s="8"/>
      <c r="J5" s="8"/>
      <c r="K5" s="9" t="s">
        <v>6</v>
      </c>
      <c r="L5" s="9"/>
      <c r="M5" s="9"/>
      <c r="N5" s="11" t="s">
        <v>7</v>
      </c>
      <c r="O5" s="11"/>
    </row>
    <row r="6" s="6" customFormat="true" ht="12.8" hidden="false" customHeight="false" outlineLevel="0" collapsed="false">
      <c r="B6" s="7" t="s">
        <v>8</v>
      </c>
      <c r="C6" s="8" t="s">
        <v>9</v>
      </c>
      <c r="D6" s="8"/>
      <c r="E6" s="8"/>
      <c r="F6" s="8"/>
      <c r="G6" s="8"/>
      <c r="H6" s="8"/>
      <c r="I6" s="8"/>
      <c r="J6" s="8"/>
      <c r="K6" s="9" t="s">
        <v>10</v>
      </c>
      <c r="L6" s="9"/>
      <c r="M6" s="9"/>
      <c r="N6" s="12" t="n">
        <v>44134</v>
      </c>
      <c r="O6" s="12"/>
    </row>
    <row r="7" s="6" customFormat="true" ht="12.8" hidden="false" customHeight="false" outlineLevel="0" collapsed="false">
      <c r="B7" s="7" t="s">
        <v>11</v>
      </c>
      <c r="C7" s="8" t="s">
        <v>12</v>
      </c>
      <c r="D7" s="8"/>
      <c r="E7" s="8"/>
      <c r="F7" s="8"/>
      <c r="G7" s="8"/>
      <c r="H7" s="8"/>
      <c r="I7" s="8"/>
      <c r="J7" s="8"/>
      <c r="K7" s="9" t="s">
        <v>13</v>
      </c>
      <c r="L7" s="9"/>
      <c r="M7" s="9"/>
      <c r="N7" s="11" t="s">
        <v>14</v>
      </c>
      <c r="O7" s="11"/>
    </row>
    <row r="8" s="6" customFormat="true" ht="13.8" hidden="false" customHeight="false" outlineLevel="0" collapsed="false">
      <c r="B8" s="7" t="s">
        <v>15</v>
      </c>
      <c r="C8" s="8" t="s">
        <v>16</v>
      </c>
      <c r="D8" s="8"/>
      <c r="E8" s="8"/>
      <c r="F8" s="8"/>
      <c r="G8" s="8"/>
      <c r="H8" s="8"/>
      <c r="I8" s="8"/>
      <c r="J8" s="8"/>
      <c r="K8" s="9" t="s">
        <v>10</v>
      </c>
      <c r="L8" s="9"/>
      <c r="M8" s="9"/>
      <c r="N8" s="10"/>
      <c r="O8" s="10"/>
    </row>
    <row r="9" s="2" customFormat="true" ht="12.8" hidden="false" customHeight="false" outlineLevel="0" collapsed="false">
      <c r="N9" s="13"/>
    </row>
    <row r="12" s="2" customFormat="true" ht="39.75" hidden="false" customHeight="true" outlineLevel="0" collapsed="false">
      <c r="B12" s="14" t="s">
        <v>17</v>
      </c>
      <c r="C12" s="15" t="s">
        <v>18</v>
      </c>
      <c r="D12" s="16" t="s">
        <v>19</v>
      </c>
      <c r="E12" s="17" t="s">
        <v>20</v>
      </c>
      <c r="F12" s="17"/>
      <c r="G12" s="17" t="s">
        <v>21</v>
      </c>
      <c r="H12" s="14" t="s">
        <v>17</v>
      </c>
      <c r="I12" s="15" t="s">
        <v>18</v>
      </c>
      <c r="J12" s="16" t="s">
        <v>21</v>
      </c>
      <c r="K12" s="18" t="s">
        <v>22</v>
      </c>
      <c r="L12" s="15" t="s">
        <v>23</v>
      </c>
      <c r="M12" s="15" t="s">
        <v>24</v>
      </c>
      <c r="N12" s="15"/>
      <c r="O12" s="19" t="s">
        <v>25</v>
      </c>
    </row>
    <row r="13" s="2" customFormat="true" ht="12.8" hidden="false" customHeight="false" outlineLevel="0" collapsed="false">
      <c r="B13" s="14"/>
      <c r="C13" s="15"/>
      <c r="D13" s="20" t="n">
        <v>44073</v>
      </c>
      <c r="E13" s="20" t="s">
        <v>26</v>
      </c>
      <c r="F13" s="20" t="s">
        <v>27</v>
      </c>
      <c r="G13" s="21" t="n">
        <v>44196</v>
      </c>
      <c r="H13" s="14"/>
      <c r="I13" s="15"/>
      <c r="J13" s="20" t="n">
        <v>43830</v>
      </c>
      <c r="K13" s="18"/>
      <c r="L13" s="15"/>
      <c r="M13" s="15" t="s">
        <v>28</v>
      </c>
      <c r="N13" s="22" t="s">
        <v>29</v>
      </c>
      <c r="O13" s="19"/>
    </row>
    <row r="14" s="6" customFormat="true" ht="12.8" hidden="false" customHeight="false" outlineLevel="0" collapsed="false">
      <c r="B14" s="23"/>
      <c r="C14" s="24"/>
      <c r="D14" s="25"/>
      <c r="E14" s="26"/>
      <c r="F14" s="27"/>
      <c r="G14" s="28"/>
      <c r="H14" s="29"/>
      <c r="I14" s="30"/>
      <c r="J14" s="31"/>
      <c r="K14" s="32"/>
      <c r="L14" s="33"/>
      <c r="M14" s="34"/>
      <c r="N14" s="35"/>
      <c r="O14" s="36"/>
    </row>
    <row r="15" s="6" customFormat="true" ht="12.8" hidden="false" customHeight="false" outlineLevel="0" collapsed="false">
      <c r="B15" s="37"/>
      <c r="C15" s="38" t="s">
        <v>30</v>
      </c>
      <c r="D15" s="39"/>
      <c r="E15" s="40"/>
      <c r="F15" s="41"/>
      <c r="G15" s="42"/>
      <c r="H15" s="43"/>
      <c r="I15" s="44" t="s">
        <v>30</v>
      </c>
      <c r="J15" s="39"/>
      <c r="K15" s="45"/>
      <c r="L15" s="46"/>
      <c r="M15" s="34"/>
      <c r="N15" s="35"/>
      <c r="O15" s="47"/>
    </row>
    <row r="16" s="6" customFormat="true" ht="12.8" hidden="false" customHeight="false" outlineLevel="0" collapsed="false">
      <c r="B16" s="37" t="s">
        <v>31</v>
      </c>
      <c r="C16" s="48" t="s">
        <v>32</v>
      </c>
      <c r="D16" s="39" t="n">
        <v>0</v>
      </c>
      <c r="E16" s="40" t="n">
        <v>0</v>
      </c>
      <c r="F16" s="41" t="n">
        <v>0</v>
      </c>
      <c r="G16" s="42" t="n">
        <f aca="false">D16+E16-F16</f>
        <v>0</v>
      </c>
      <c r="H16" s="43" t="s">
        <v>31</v>
      </c>
      <c r="I16" s="49" t="s">
        <v>32</v>
      </c>
      <c r="J16" s="39" t="n">
        <v>0</v>
      </c>
      <c r="K16" s="45"/>
      <c r="L16" s="46"/>
      <c r="M16" s="34" t="n">
        <f aca="false">G16-J16</f>
        <v>0</v>
      </c>
      <c r="N16" s="35" t="n">
        <f aca="false">M16/$M$89</f>
        <v>-0</v>
      </c>
      <c r="O16" s="47"/>
    </row>
    <row r="17" s="6" customFormat="true" ht="12.8" hidden="false" customHeight="false" outlineLevel="0" collapsed="false">
      <c r="B17" s="37" t="s">
        <v>33</v>
      </c>
      <c r="C17" s="50" t="s">
        <v>34</v>
      </c>
      <c r="D17" s="39" t="n">
        <v>950</v>
      </c>
      <c r="E17" s="40" t="n">
        <v>0</v>
      </c>
      <c r="F17" s="41" t="n">
        <v>0</v>
      </c>
      <c r="G17" s="42" t="n">
        <f aca="false">D17+E17-F17</f>
        <v>950</v>
      </c>
      <c r="H17" s="43" t="s">
        <v>33</v>
      </c>
      <c r="I17" s="50" t="s">
        <v>34</v>
      </c>
      <c r="J17" s="51" t="n">
        <v>210</v>
      </c>
      <c r="K17" s="45"/>
      <c r="L17" s="46"/>
      <c r="M17" s="34" t="n">
        <f aca="false">G17-J17</f>
        <v>740</v>
      </c>
      <c r="N17" s="35" t="n">
        <f aca="false">M17/$M$89</f>
        <v>-0.00452928959990031</v>
      </c>
      <c r="O17" s="47"/>
    </row>
    <row r="18" s="6" customFormat="true" ht="12.8" hidden="false" customHeight="false" outlineLevel="0" collapsed="false">
      <c r="B18" s="37" t="s">
        <v>35</v>
      </c>
      <c r="C18" s="50" t="s">
        <v>36</v>
      </c>
      <c r="D18" s="39" t="n">
        <v>0</v>
      </c>
      <c r="E18" s="40" t="n">
        <v>0</v>
      </c>
      <c r="F18" s="41" t="n">
        <v>0</v>
      </c>
      <c r="G18" s="42" t="n">
        <f aca="false">D18+E18-F18</f>
        <v>0</v>
      </c>
      <c r="H18" s="43" t="s">
        <v>35</v>
      </c>
      <c r="I18" s="50" t="s">
        <v>36</v>
      </c>
      <c r="J18" s="51" t="n">
        <v>0</v>
      </c>
      <c r="K18" s="45"/>
      <c r="L18" s="46"/>
      <c r="M18" s="34" t="n">
        <f aca="false">G18-J18</f>
        <v>0</v>
      </c>
      <c r="N18" s="35" t="n">
        <f aca="false">M18/$M$89</f>
        <v>-0</v>
      </c>
      <c r="O18" s="47"/>
    </row>
    <row r="19" s="52" customFormat="true" ht="12.8" hidden="false" customHeight="false" outlineLevel="0" collapsed="false">
      <c r="B19" s="37" t="s">
        <v>37</v>
      </c>
      <c r="C19" s="50" t="s">
        <v>38</v>
      </c>
      <c r="D19" s="39" t="n">
        <v>0</v>
      </c>
      <c r="E19" s="40" t="n">
        <v>0</v>
      </c>
      <c r="F19" s="41" t="n">
        <v>0</v>
      </c>
      <c r="G19" s="42" t="n">
        <f aca="false">D19+E19-F19</f>
        <v>0</v>
      </c>
      <c r="H19" s="43" t="s">
        <v>37</v>
      </c>
      <c r="I19" s="50" t="s">
        <v>38</v>
      </c>
      <c r="J19" s="39" t="n">
        <v>1040</v>
      </c>
      <c r="K19" s="45"/>
      <c r="L19" s="46"/>
      <c r="M19" s="34" t="n">
        <f aca="false">G19-J19</f>
        <v>-1040</v>
      </c>
      <c r="N19" s="35" t="n">
        <f aca="false">M19/$M$89</f>
        <v>0.00636548808634638</v>
      </c>
      <c r="O19" s="47"/>
    </row>
    <row r="20" s="6" customFormat="true" ht="12.8" hidden="false" customHeight="false" outlineLevel="0" collapsed="false">
      <c r="B20" s="37" t="s">
        <v>39</v>
      </c>
      <c r="C20" s="53" t="s">
        <v>40</v>
      </c>
      <c r="D20" s="39" t="n">
        <v>0</v>
      </c>
      <c r="E20" s="40" t="n">
        <v>0</v>
      </c>
      <c r="F20" s="41" t="n">
        <v>0</v>
      </c>
      <c r="G20" s="42" t="n">
        <f aca="false">D20+E20-F20</f>
        <v>0</v>
      </c>
      <c r="H20" s="43" t="s">
        <v>39</v>
      </c>
      <c r="I20" s="54" t="s">
        <v>40</v>
      </c>
      <c r="J20" s="51" t="n">
        <v>70000</v>
      </c>
      <c r="K20" s="55"/>
      <c r="L20" s="46"/>
      <c r="M20" s="34" t="n">
        <f aca="false">G20-J20</f>
        <v>-70000</v>
      </c>
      <c r="N20" s="35" t="n">
        <f aca="false">M20/$M$89</f>
        <v>0.428446313504083</v>
      </c>
      <c r="O20" s="47"/>
    </row>
    <row r="21" s="6" customFormat="true" ht="12.8" hidden="false" customHeight="false" outlineLevel="0" collapsed="false">
      <c r="B21" s="37"/>
      <c r="C21" s="56"/>
      <c r="D21" s="39" t="n">
        <v>0</v>
      </c>
      <c r="E21" s="40" t="n">
        <v>0</v>
      </c>
      <c r="F21" s="41" t="n">
        <v>0</v>
      </c>
      <c r="G21" s="42" t="n">
        <f aca="false">D21+E21-F21</f>
        <v>0</v>
      </c>
      <c r="H21" s="43"/>
      <c r="I21" s="57"/>
      <c r="J21" s="51"/>
      <c r="K21" s="55"/>
      <c r="L21" s="46"/>
      <c r="M21" s="34" t="n">
        <f aca="false">G21-J21</f>
        <v>0</v>
      </c>
      <c r="N21" s="35" t="n">
        <f aca="false">M21/$M$89</f>
        <v>-0</v>
      </c>
      <c r="O21" s="47"/>
    </row>
    <row r="22" s="6" customFormat="true" ht="12.8" hidden="false" customHeight="false" outlineLevel="0" collapsed="false">
      <c r="B22" s="58"/>
      <c r="C22" s="59"/>
      <c r="D22" s="39" t="n">
        <v>0</v>
      </c>
      <c r="E22" s="40" t="n">
        <v>0</v>
      </c>
      <c r="F22" s="41" t="n">
        <v>0</v>
      </c>
      <c r="G22" s="42" t="n">
        <f aca="false">D22+E22-F22</f>
        <v>0</v>
      </c>
      <c r="H22" s="60"/>
      <c r="I22" s="61"/>
      <c r="J22" s="39" t="n">
        <v>0</v>
      </c>
      <c r="K22" s="45"/>
      <c r="L22" s="46"/>
      <c r="M22" s="34" t="n">
        <f aca="false">G22-J22</f>
        <v>0</v>
      </c>
      <c r="N22" s="35" t="n">
        <f aca="false">M22/$M$89</f>
        <v>-0</v>
      </c>
      <c r="O22" s="47"/>
    </row>
    <row r="23" s="6" customFormat="true" ht="12.8" hidden="false" customHeight="false" outlineLevel="0" collapsed="false">
      <c r="B23" s="58"/>
      <c r="C23" s="50"/>
      <c r="D23" s="39" t="n">
        <v>0</v>
      </c>
      <c r="E23" s="40" t="n">
        <v>0</v>
      </c>
      <c r="F23" s="41" t="n">
        <v>0</v>
      </c>
      <c r="G23" s="42" t="n">
        <f aca="false">D23+E23-F23</f>
        <v>0</v>
      </c>
      <c r="H23" s="60"/>
      <c r="I23" s="62"/>
      <c r="J23" s="51" t="n">
        <v>0</v>
      </c>
      <c r="K23" s="45"/>
      <c r="L23" s="46"/>
      <c r="M23" s="34" t="n">
        <f aca="false">G23-J23</f>
        <v>0</v>
      </c>
      <c r="N23" s="35" t="n">
        <f aca="false">M23/$M$89</f>
        <v>-0</v>
      </c>
      <c r="O23" s="47"/>
    </row>
    <row r="24" s="6" customFormat="true" ht="12.8" hidden="false" customHeight="false" outlineLevel="0" collapsed="false">
      <c r="B24" s="37"/>
      <c r="C24" s="38" t="s">
        <v>41</v>
      </c>
      <c r="D24" s="39" t="n">
        <v>0</v>
      </c>
      <c r="E24" s="40" t="n">
        <v>0</v>
      </c>
      <c r="F24" s="41" t="n">
        <v>0</v>
      </c>
      <c r="G24" s="42" t="n">
        <f aca="false">D24+E24-F24</f>
        <v>0</v>
      </c>
      <c r="H24" s="43"/>
      <c r="I24" s="44" t="s">
        <v>41</v>
      </c>
      <c r="J24" s="51" t="n">
        <v>0</v>
      </c>
      <c r="K24" s="45"/>
      <c r="L24" s="46"/>
      <c r="M24" s="34" t="n">
        <f aca="false">G24-J24</f>
        <v>0</v>
      </c>
      <c r="N24" s="35" t="n">
        <f aca="false">M24/$M$89</f>
        <v>-0</v>
      </c>
      <c r="O24" s="47"/>
    </row>
    <row r="25" s="6" customFormat="true" ht="12.8" hidden="false" customHeight="false" outlineLevel="0" collapsed="false">
      <c r="B25" s="37" t="s">
        <v>42</v>
      </c>
      <c r="C25" s="48" t="s">
        <v>43</v>
      </c>
      <c r="D25" s="39" t="n">
        <v>20171</v>
      </c>
      <c r="E25" s="40" t="n">
        <v>0</v>
      </c>
      <c r="F25" s="41" t="n">
        <v>0</v>
      </c>
      <c r="G25" s="42" t="n">
        <f aca="false">D25+E25-F25</f>
        <v>20171</v>
      </c>
      <c r="H25" s="43" t="s">
        <v>42</v>
      </c>
      <c r="I25" s="63" t="s">
        <v>43</v>
      </c>
      <c r="J25" s="64" t="n">
        <v>52950.52</v>
      </c>
      <c r="K25" s="65"/>
      <c r="L25" s="46"/>
      <c r="M25" s="34" t="n">
        <f aca="false">G25-J25</f>
        <v>-32779.52</v>
      </c>
      <c r="N25" s="35" t="n">
        <f aca="false">M25/$M$89</f>
        <v>0.200632350034762</v>
      </c>
      <c r="O25" s="47"/>
    </row>
    <row r="26" s="6" customFormat="true" ht="12.8" hidden="false" customHeight="false" outlineLevel="0" collapsed="false">
      <c r="B26" s="66"/>
      <c r="C26" s="48" t="s">
        <v>44</v>
      </c>
      <c r="D26" s="39" t="n">
        <v>3728</v>
      </c>
      <c r="E26" s="40" t="n">
        <v>0</v>
      </c>
      <c r="F26" s="41" t="n">
        <v>0</v>
      </c>
      <c r="G26" s="42" t="n">
        <f aca="false">D26+E26-F26</f>
        <v>3728</v>
      </c>
      <c r="H26" s="67"/>
      <c r="I26" s="68" t="s">
        <v>44</v>
      </c>
      <c r="J26" s="69" t="n">
        <v>6433.32</v>
      </c>
      <c r="K26" s="70"/>
      <c r="L26" s="71"/>
      <c r="M26" s="34" t="n">
        <f aca="false">G26-J26</f>
        <v>-2705.32</v>
      </c>
      <c r="N26" s="35" t="n">
        <f aca="false">M26/$M$89</f>
        <v>0.0165583482978409</v>
      </c>
      <c r="O26" s="47"/>
    </row>
    <row r="27" s="6" customFormat="true" ht="12.8" hidden="false" customHeight="false" outlineLevel="0" collapsed="false">
      <c r="B27" s="37"/>
      <c r="C27" s="37" t="s">
        <v>45</v>
      </c>
      <c r="D27" s="39" t="n">
        <v>2557</v>
      </c>
      <c r="E27" s="40" t="n">
        <v>0</v>
      </c>
      <c r="F27" s="41" t="n">
        <v>0</v>
      </c>
      <c r="G27" s="42" t="n">
        <f aca="false">D27+E27-F27</f>
        <v>2557</v>
      </c>
      <c r="H27" s="43"/>
      <c r="I27" s="72" t="s">
        <v>45</v>
      </c>
      <c r="J27" s="69" t="n">
        <v>4362.44</v>
      </c>
      <c r="K27" s="70"/>
      <c r="L27" s="71"/>
      <c r="M27" s="34" t="n">
        <f aca="false">G27-J27</f>
        <v>-1805.44</v>
      </c>
      <c r="N27" s="35" t="n">
        <f aca="false">M27/$M$89</f>
        <v>0.0110504873178973</v>
      </c>
      <c r="O27" s="47"/>
    </row>
    <row r="28" s="6" customFormat="true" ht="12.8" hidden="false" customHeight="false" outlineLevel="0" collapsed="false">
      <c r="B28" s="37"/>
      <c r="C28" s="37" t="s">
        <v>46</v>
      </c>
      <c r="D28" s="39" t="n">
        <v>1467</v>
      </c>
      <c r="E28" s="40" t="n">
        <v>0</v>
      </c>
      <c r="F28" s="41" t="n">
        <v>0</v>
      </c>
      <c r="G28" s="42" t="n">
        <f aca="false">D28+E28-F28</f>
        <v>1467</v>
      </c>
      <c r="H28" s="43"/>
      <c r="I28" s="73" t="s">
        <v>46</v>
      </c>
      <c r="J28" s="69" t="n">
        <v>2757.72</v>
      </c>
      <c r="K28" s="70"/>
      <c r="L28" s="71"/>
      <c r="M28" s="34" t="n">
        <f aca="false">G28-J28</f>
        <v>-1290.72</v>
      </c>
      <c r="N28" s="35" t="n">
        <f aca="false">M28/$M$89</f>
        <v>0.00790006036808557</v>
      </c>
      <c r="O28" s="47"/>
    </row>
    <row r="29" s="6" customFormat="true" ht="12.8" hidden="false" customHeight="false" outlineLevel="0" collapsed="false">
      <c r="B29" s="37"/>
      <c r="C29" s="37" t="s">
        <v>47</v>
      </c>
      <c r="D29" s="39" t="n">
        <v>1770</v>
      </c>
      <c r="E29" s="40" t="n">
        <v>0</v>
      </c>
      <c r="F29" s="41" t="n">
        <v>0</v>
      </c>
      <c r="G29" s="42" t="n">
        <f aca="false">D29+E29-F29</f>
        <v>1770</v>
      </c>
      <c r="H29" s="43"/>
      <c r="I29" s="73" t="s">
        <v>47</v>
      </c>
      <c r="J29" s="64" t="n">
        <v>0</v>
      </c>
      <c r="K29" s="74"/>
      <c r="L29" s="71"/>
      <c r="M29" s="34" t="n">
        <f aca="false">G29-J29</f>
        <v>1770</v>
      </c>
      <c r="N29" s="35" t="n">
        <f aca="false">M29/$M$89</f>
        <v>-0.0108335710700318</v>
      </c>
      <c r="O29" s="47"/>
    </row>
    <row r="30" s="6" customFormat="true" ht="12.8" hidden="false" customHeight="false" outlineLevel="0" collapsed="false">
      <c r="B30" s="37"/>
      <c r="C30" s="48"/>
      <c r="D30" s="39"/>
      <c r="E30" s="40"/>
      <c r="F30" s="41"/>
      <c r="G30" s="42"/>
      <c r="H30" s="43"/>
      <c r="I30" s="63"/>
      <c r="J30" s="64"/>
      <c r="K30" s="65"/>
      <c r="L30" s="46"/>
      <c r="M30" s="34"/>
      <c r="N30" s="35"/>
      <c r="O30" s="47"/>
    </row>
    <row r="31" s="6" customFormat="true" ht="12.8" hidden="false" customHeight="false" outlineLevel="0" collapsed="false">
      <c r="B31" s="37"/>
      <c r="C31" s="48"/>
      <c r="D31" s="39"/>
      <c r="E31" s="40"/>
      <c r="F31" s="41"/>
      <c r="G31" s="42"/>
      <c r="H31" s="43"/>
      <c r="I31" s="63"/>
      <c r="J31" s="64"/>
      <c r="K31" s="65"/>
      <c r="L31" s="46"/>
      <c r="M31" s="34"/>
      <c r="N31" s="35"/>
      <c r="O31" s="47"/>
    </row>
    <row r="32" s="52" customFormat="true" ht="12.8" hidden="false" customHeight="false" outlineLevel="0" collapsed="false">
      <c r="B32" s="66"/>
      <c r="C32" s="37" t="s">
        <v>48</v>
      </c>
      <c r="D32" s="39" t="n">
        <v>2011</v>
      </c>
      <c r="E32" s="40" t="n">
        <v>0</v>
      </c>
      <c r="F32" s="41" t="n">
        <v>0</v>
      </c>
      <c r="G32" s="42" t="n">
        <f aca="false">D32+E32-F32</f>
        <v>2011</v>
      </c>
      <c r="H32" s="67"/>
      <c r="I32" s="73" t="s">
        <v>48</v>
      </c>
      <c r="J32" s="69" t="n">
        <v>77.11</v>
      </c>
      <c r="K32" s="45"/>
      <c r="L32" s="46"/>
      <c r="M32" s="34" t="n">
        <f aca="false">G32-J32</f>
        <v>1933.89</v>
      </c>
      <c r="N32" s="35" t="n">
        <f aca="false">M32/$M$89</f>
        <v>-0.0118366863031773</v>
      </c>
      <c r="O32" s="47"/>
    </row>
    <row r="33" s="52" customFormat="true" ht="12.8" hidden="false" customHeight="false" outlineLevel="0" collapsed="false">
      <c r="B33" s="66"/>
      <c r="C33" s="66" t="s">
        <v>49</v>
      </c>
      <c r="D33" s="39" t="n">
        <v>0</v>
      </c>
      <c r="E33" s="40" t="n">
        <v>0</v>
      </c>
      <c r="F33" s="41" t="n">
        <v>0</v>
      </c>
      <c r="G33" s="42" t="n">
        <f aca="false">D33+E33-F33</f>
        <v>0</v>
      </c>
      <c r="H33" s="67"/>
      <c r="I33" s="75" t="s">
        <v>49</v>
      </c>
      <c r="J33" s="69" t="n">
        <v>8968</v>
      </c>
      <c r="K33" s="45"/>
      <c r="L33" s="46"/>
      <c r="M33" s="34" t="n">
        <f aca="false">G33-J33</f>
        <v>-8968</v>
      </c>
      <c r="N33" s="35" t="n">
        <f aca="false">M33/$M$89</f>
        <v>0.0548900934214945</v>
      </c>
      <c r="O33" s="47"/>
    </row>
    <row r="34" s="52" customFormat="true" ht="12.8" hidden="false" customHeight="false" outlineLevel="0" collapsed="false">
      <c r="B34" s="66"/>
      <c r="C34" s="37" t="s">
        <v>50</v>
      </c>
      <c r="D34" s="39" t="n">
        <v>0</v>
      </c>
      <c r="E34" s="40" t="n">
        <v>0</v>
      </c>
      <c r="F34" s="41" t="n">
        <v>0</v>
      </c>
      <c r="G34" s="42" t="n">
        <f aca="false">D34+E34-F34</f>
        <v>0</v>
      </c>
      <c r="H34" s="67"/>
      <c r="I34" s="73" t="s">
        <v>50</v>
      </c>
      <c r="J34" s="64" t="n">
        <v>2421</v>
      </c>
      <c r="K34" s="45"/>
      <c r="L34" s="46"/>
      <c r="M34" s="34" t="n">
        <f aca="false">G34-J34</f>
        <v>-2421</v>
      </c>
      <c r="N34" s="35" t="n">
        <f aca="false">M34/$M$89</f>
        <v>0.0148181217856198</v>
      </c>
      <c r="O34" s="47"/>
    </row>
    <row r="35" s="6" customFormat="true" ht="12.8" hidden="false" customHeight="false" outlineLevel="0" collapsed="false">
      <c r="B35" s="37"/>
      <c r="C35" s="37" t="s">
        <v>51</v>
      </c>
      <c r="D35" s="39" t="n">
        <v>2556</v>
      </c>
      <c r="E35" s="40" t="n">
        <v>0</v>
      </c>
      <c r="F35" s="41" t="n">
        <v>0</v>
      </c>
      <c r="G35" s="42" t="n">
        <f aca="false">D35+E35-F35</f>
        <v>2556</v>
      </c>
      <c r="H35" s="43"/>
      <c r="I35" s="73" t="s">
        <v>51</v>
      </c>
      <c r="J35" s="64" t="n">
        <v>4411.6</v>
      </c>
      <c r="K35" s="74"/>
      <c r="L35" s="71"/>
      <c r="M35" s="34" t="n">
        <f aca="false">G35-J35</f>
        <v>-1855.6</v>
      </c>
      <c r="N35" s="35" t="n">
        <f aca="false">M35/$M$89</f>
        <v>0.0113574997048311</v>
      </c>
      <c r="O35" s="47"/>
    </row>
    <row r="36" s="6" customFormat="true" ht="12.8" hidden="false" customHeight="false" outlineLevel="0" collapsed="false">
      <c r="B36" s="37"/>
      <c r="C36" s="37" t="s">
        <v>52</v>
      </c>
      <c r="D36" s="39" t="n">
        <v>13010</v>
      </c>
      <c r="E36" s="40" t="n">
        <v>0</v>
      </c>
      <c r="F36" s="41" t="n">
        <v>0</v>
      </c>
      <c r="G36" s="42" t="n">
        <f aca="false">D36+E36-F36</f>
        <v>13010</v>
      </c>
      <c r="H36" s="43"/>
      <c r="I36" s="73" t="s">
        <v>52</v>
      </c>
      <c r="J36" s="69" t="n">
        <v>2144.2</v>
      </c>
      <c r="K36" s="70"/>
      <c r="L36" s="71"/>
      <c r="M36" s="34" t="n">
        <f aca="false">G36-J36</f>
        <v>10865.8</v>
      </c>
      <c r="N36" s="35" t="e">
        <f aca="false">M36/$M$88</f>
        <v>#DIV/0!</v>
      </c>
      <c r="O36" s="47"/>
    </row>
    <row r="37" s="52" customFormat="true" ht="12.8" hidden="false" customHeight="false" outlineLevel="0" collapsed="false">
      <c r="B37" s="66"/>
      <c r="C37" s="37"/>
      <c r="D37" s="39"/>
      <c r="E37" s="40"/>
      <c r="F37" s="41"/>
      <c r="G37" s="42"/>
      <c r="H37" s="67"/>
      <c r="I37" s="73"/>
      <c r="J37" s="64"/>
      <c r="K37" s="45"/>
      <c r="L37" s="46"/>
      <c r="M37" s="34"/>
      <c r="N37" s="35"/>
      <c r="O37" s="47"/>
    </row>
    <row r="38" s="52" customFormat="true" ht="12.8" hidden="false" customHeight="false" outlineLevel="0" collapsed="false">
      <c r="B38" s="66"/>
      <c r="C38" s="37"/>
      <c r="D38" s="39"/>
      <c r="E38" s="40"/>
      <c r="F38" s="41"/>
      <c r="G38" s="42"/>
      <c r="H38" s="67"/>
      <c r="I38" s="73"/>
      <c r="J38" s="64"/>
      <c r="K38" s="45"/>
      <c r="L38" s="46"/>
      <c r="M38" s="34"/>
      <c r="N38" s="35"/>
      <c r="O38" s="47"/>
    </row>
    <row r="39" s="52" customFormat="true" ht="12.8" hidden="false" customHeight="false" outlineLevel="0" collapsed="false">
      <c r="B39" s="37"/>
      <c r="C39" s="56" t="s">
        <v>53</v>
      </c>
      <c r="D39" s="39" t="n">
        <v>832</v>
      </c>
      <c r="E39" s="40" t="n">
        <v>0</v>
      </c>
      <c r="F39" s="41" t="n">
        <v>0</v>
      </c>
      <c r="G39" s="42" t="n">
        <f aca="false">D39+E39-F39</f>
        <v>832</v>
      </c>
      <c r="H39" s="43"/>
      <c r="I39" s="76" t="s">
        <v>53</v>
      </c>
      <c r="J39" s="69" t="n">
        <v>364.81</v>
      </c>
      <c r="K39" s="70"/>
      <c r="L39" s="71"/>
      <c r="M39" s="34" t="n">
        <f aca="false">G39-J39</f>
        <v>467.19</v>
      </c>
      <c r="N39" s="35" t="n">
        <f aca="false">M39/$M$89</f>
        <v>-0.00285951190294247</v>
      </c>
      <c r="O39" s="47"/>
    </row>
    <row r="40" s="6" customFormat="true" ht="12.8" hidden="false" customHeight="false" outlineLevel="0" collapsed="false">
      <c r="B40" s="37"/>
      <c r="C40" s="56" t="s">
        <v>54</v>
      </c>
      <c r="D40" s="39" t="n">
        <v>20</v>
      </c>
      <c r="E40" s="40" t="n">
        <v>0</v>
      </c>
      <c r="F40" s="41" t="n">
        <v>0</v>
      </c>
      <c r="G40" s="42" t="n">
        <f aca="false">D40+E40-F40</f>
        <v>20</v>
      </c>
      <c r="H40" s="43"/>
      <c r="I40" s="76" t="s">
        <v>54</v>
      </c>
      <c r="J40" s="64" t="n">
        <v>223.45</v>
      </c>
      <c r="K40" s="74"/>
      <c r="L40" s="71"/>
      <c r="M40" s="34" t="n">
        <f aca="false">G40-J40</f>
        <v>-203.45</v>
      </c>
      <c r="N40" s="35" t="n">
        <f aca="false">M40/$M$89</f>
        <v>0.00124524860689151</v>
      </c>
      <c r="O40" s="47"/>
    </row>
    <row r="41" s="52" customFormat="true" ht="12.8" hidden="false" customHeight="false" outlineLevel="0" collapsed="false">
      <c r="B41" s="37"/>
      <c r="C41" s="48" t="s">
        <v>55</v>
      </c>
      <c r="D41" s="39" t="n">
        <v>2348</v>
      </c>
      <c r="E41" s="40" t="n">
        <v>0</v>
      </c>
      <c r="F41" s="41" t="n">
        <v>0</v>
      </c>
      <c r="G41" s="42" t="n">
        <f aca="false">D41+E41-F41</f>
        <v>2348</v>
      </c>
      <c r="H41" s="43"/>
      <c r="I41" s="77" t="s">
        <v>55</v>
      </c>
      <c r="J41" s="69" t="n">
        <v>5235.51</v>
      </c>
      <c r="K41" s="70"/>
      <c r="L41" s="71"/>
      <c r="M41" s="34" t="n">
        <f aca="false">G41-J41</f>
        <v>-2887.51</v>
      </c>
      <c r="N41" s="35" t="n">
        <f aca="false">M41/$M$89</f>
        <v>0.0176734716386596</v>
      </c>
      <c r="O41" s="47"/>
    </row>
    <row r="42" s="52" customFormat="true" ht="12.8" hidden="false" customHeight="false" outlineLevel="0" collapsed="false">
      <c r="B42" s="66"/>
      <c r="C42" s="66" t="s">
        <v>56</v>
      </c>
      <c r="D42" s="39" t="n">
        <v>2867</v>
      </c>
      <c r="E42" s="40" t="n">
        <v>0</v>
      </c>
      <c r="F42" s="41" t="n">
        <v>0</v>
      </c>
      <c r="G42" s="42" t="n">
        <f aca="false">D42+E42-F42</f>
        <v>2867</v>
      </c>
      <c r="H42" s="67"/>
      <c r="I42" s="75" t="s">
        <v>56</v>
      </c>
      <c r="J42" s="69" t="n">
        <v>5382.54</v>
      </c>
      <c r="K42" s="45"/>
      <c r="L42" s="46"/>
      <c r="M42" s="34" t="n">
        <f aca="false">G42-J42</f>
        <v>-2515.54</v>
      </c>
      <c r="N42" s="35" t="n">
        <f aca="false">M42/$M$89</f>
        <v>0.0153967691353152</v>
      </c>
      <c r="O42" s="47"/>
    </row>
    <row r="43" s="52" customFormat="true" ht="12.8" hidden="false" customHeight="false" outlineLevel="0" collapsed="false">
      <c r="B43" s="37"/>
      <c r="C43" s="48" t="s">
        <v>57</v>
      </c>
      <c r="D43" s="39" t="n">
        <v>1230</v>
      </c>
      <c r="E43" s="40" t="n">
        <v>0</v>
      </c>
      <c r="F43" s="41" t="n">
        <v>0</v>
      </c>
      <c r="G43" s="42" t="n">
        <f aca="false">D43+E43-F43</f>
        <v>1230</v>
      </c>
      <c r="H43" s="43"/>
      <c r="I43" s="77" t="s">
        <v>57</v>
      </c>
      <c r="J43" s="64" t="n">
        <v>4457.4</v>
      </c>
      <c r="K43" s="45"/>
      <c r="L43" s="46"/>
      <c r="M43" s="34" t="n">
        <f aca="false">G43-J43</f>
        <v>-3227.4</v>
      </c>
      <c r="N43" s="35" t="n">
        <f aca="false">M43/$M$89</f>
        <v>0.0197538233171868</v>
      </c>
      <c r="O43" s="47"/>
    </row>
    <row r="44" s="6" customFormat="true" ht="12.8" hidden="false" customHeight="false" outlineLevel="0" collapsed="false">
      <c r="B44" s="37"/>
      <c r="C44" s="37" t="s">
        <v>58</v>
      </c>
      <c r="D44" s="40" t="n">
        <v>733</v>
      </c>
      <c r="E44" s="40" t="n">
        <v>0</v>
      </c>
      <c r="F44" s="41" t="n">
        <v>0</v>
      </c>
      <c r="G44" s="42" t="n">
        <f aca="false">D44+E44-F44</f>
        <v>733</v>
      </c>
      <c r="H44" s="43"/>
      <c r="I44" s="73" t="s">
        <v>58</v>
      </c>
      <c r="J44" s="69" t="n">
        <v>495.02</v>
      </c>
      <c r="K44" s="70"/>
      <c r="L44" s="71"/>
      <c r="M44" s="34" t="n">
        <f aca="false">G44-J44</f>
        <v>237.98</v>
      </c>
      <c r="N44" s="35" t="n">
        <f aca="false">M44/$M$89</f>
        <v>-0.00145659505268145</v>
      </c>
      <c r="O44" s="47"/>
    </row>
    <row r="45" s="6" customFormat="true" ht="12.8" hidden="false" customHeight="false" outlineLevel="0" collapsed="false">
      <c r="B45" s="37"/>
      <c r="C45" s="37" t="s">
        <v>59</v>
      </c>
      <c r="D45" s="39" t="n">
        <v>447</v>
      </c>
      <c r="E45" s="40" t="n">
        <v>0</v>
      </c>
      <c r="F45" s="41" t="n">
        <v>0</v>
      </c>
      <c r="G45" s="42" t="n">
        <f aca="false">D45+E45-F45</f>
        <v>447</v>
      </c>
      <c r="H45" s="43"/>
      <c r="I45" s="73" t="s">
        <v>59</v>
      </c>
      <c r="J45" s="69" t="n">
        <v>638.14</v>
      </c>
      <c r="K45" s="70"/>
      <c r="L45" s="71"/>
      <c r="M45" s="34" t="n">
        <f aca="false">G45-J45</f>
        <v>-191.14</v>
      </c>
      <c r="N45" s="35" t="n">
        <f aca="false">M45/$M$89</f>
        <v>0.00116990326233101</v>
      </c>
      <c r="O45" s="47"/>
    </row>
    <row r="46" s="6" customFormat="true" ht="12.8" hidden="false" customHeight="false" outlineLevel="0" collapsed="false">
      <c r="B46" s="37"/>
      <c r="C46" s="37" t="s">
        <v>60</v>
      </c>
      <c r="D46" s="39" t="n">
        <v>1834</v>
      </c>
      <c r="E46" s="40" t="n">
        <v>0</v>
      </c>
      <c r="F46" s="41" t="n">
        <v>0</v>
      </c>
      <c r="G46" s="42" t="n">
        <f aca="false">D46+E46-F46</f>
        <v>1834</v>
      </c>
      <c r="H46" s="43"/>
      <c r="I46" s="73" t="s">
        <v>60</v>
      </c>
      <c r="J46" s="69" t="n">
        <v>8191.18</v>
      </c>
      <c r="K46" s="70"/>
      <c r="L46" s="71"/>
      <c r="M46" s="34" t="n">
        <f aca="false">G46-J46</f>
        <v>-6357.18</v>
      </c>
      <c r="N46" s="35" t="n">
        <f aca="false">M46/$M$89</f>
        <v>0.0389101476468841</v>
      </c>
      <c r="O46" s="47"/>
    </row>
    <row r="47" s="6" customFormat="true" ht="12.8" hidden="false" customHeight="false" outlineLevel="0" collapsed="false">
      <c r="B47" s="37"/>
      <c r="C47" s="37"/>
      <c r="D47" s="39"/>
      <c r="E47" s="40"/>
      <c r="F47" s="41"/>
      <c r="G47" s="42"/>
      <c r="H47" s="43"/>
      <c r="I47" s="73"/>
      <c r="J47" s="69"/>
      <c r="K47" s="70"/>
      <c r="L47" s="71"/>
      <c r="M47" s="34"/>
      <c r="N47" s="35"/>
      <c r="O47" s="47"/>
    </row>
    <row r="48" s="6" customFormat="true" ht="12.8" hidden="false" customHeight="false" outlineLevel="0" collapsed="false">
      <c r="B48" s="66"/>
      <c r="C48" s="37" t="s">
        <v>61</v>
      </c>
      <c r="D48" s="39" t="n">
        <v>238</v>
      </c>
      <c r="E48" s="40" t="n">
        <v>0</v>
      </c>
      <c r="F48" s="41" t="n">
        <v>0</v>
      </c>
      <c r="G48" s="42" t="n">
        <f aca="false">D48+E48-F48</f>
        <v>238</v>
      </c>
      <c r="H48" s="67"/>
      <c r="I48" s="78" t="s">
        <v>61</v>
      </c>
      <c r="J48" s="51" t="n">
        <v>623.59</v>
      </c>
      <c r="K48" s="70"/>
      <c r="L48" s="71"/>
      <c r="M48" s="34" t="n">
        <f aca="false">G48-J48</f>
        <v>-385.59</v>
      </c>
      <c r="N48" s="35" t="n">
        <f aca="false">M48/$M$89</f>
        <v>0.00236006591462913</v>
      </c>
      <c r="O48" s="47"/>
    </row>
    <row r="49" s="6" customFormat="true" ht="12.8" hidden="false" customHeight="false" outlineLevel="0" collapsed="false">
      <c r="B49" s="37"/>
      <c r="C49" s="37"/>
      <c r="D49" s="39"/>
      <c r="E49" s="40"/>
      <c r="F49" s="41"/>
      <c r="G49" s="42"/>
      <c r="H49" s="43"/>
      <c r="I49" s="73"/>
      <c r="J49" s="69"/>
      <c r="K49" s="70"/>
      <c r="L49" s="71"/>
      <c r="M49" s="34"/>
      <c r="N49" s="35"/>
      <c r="O49" s="47"/>
    </row>
    <row r="50" s="6" customFormat="true" ht="12.8" hidden="false" customHeight="false" outlineLevel="0" collapsed="false">
      <c r="B50" s="37"/>
      <c r="C50" s="37" t="s">
        <v>62</v>
      </c>
      <c r="D50" s="40" t="n">
        <v>2034</v>
      </c>
      <c r="E50" s="40" t="n">
        <v>0</v>
      </c>
      <c r="F50" s="41" t="n">
        <v>0</v>
      </c>
      <c r="G50" s="42" t="n">
        <f aca="false">D50+E50-F50</f>
        <v>2034</v>
      </c>
      <c r="H50" s="43"/>
      <c r="I50" s="78" t="s">
        <v>62</v>
      </c>
      <c r="J50" s="51" t="n">
        <v>4863.07</v>
      </c>
      <c r="K50" s="70"/>
      <c r="L50" s="71"/>
      <c r="M50" s="34" t="n">
        <f aca="false">G50-J50</f>
        <v>-2829.07</v>
      </c>
      <c r="N50" s="35" t="n">
        <f aca="false">M50/$M$89</f>
        <v>0.0173157801735</v>
      </c>
      <c r="O50" s="47"/>
    </row>
    <row r="51" s="6" customFormat="true" ht="12.8" hidden="false" customHeight="false" outlineLevel="0" collapsed="false">
      <c r="B51" s="37"/>
      <c r="C51" s="56" t="s">
        <v>63</v>
      </c>
      <c r="D51" s="39" t="n">
        <v>1052</v>
      </c>
      <c r="E51" s="40" t="n">
        <v>0</v>
      </c>
      <c r="F51" s="41" t="n">
        <v>0</v>
      </c>
      <c r="G51" s="42" t="n">
        <f aca="false">D51+E51-F51</f>
        <v>1052</v>
      </c>
      <c r="H51" s="43"/>
      <c r="I51" s="57" t="s">
        <v>63</v>
      </c>
      <c r="J51" s="51" t="n">
        <v>1709</v>
      </c>
      <c r="K51" s="70"/>
      <c r="L51" s="71"/>
      <c r="M51" s="34" t="n">
        <f aca="false">G51-J51</f>
        <v>-657</v>
      </c>
      <c r="N51" s="35" t="n">
        <f aca="false">M51/$M$89</f>
        <v>0.00402127468531689</v>
      </c>
      <c r="O51" s="47"/>
    </row>
    <row r="52" s="6" customFormat="true" ht="12.8" hidden="false" customHeight="false" outlineLevel="0" collapsed="false">
      <c r="B52" s="66"/>
      <c r="C52" s="37" t="s">
        <v>64</v>
      </c>
      <c r="D52" s="39" t="n">
        <v>382</v>
      </c>
      <c r="E52" s="40" t="n">
        <v>0</v>
      </c>
      <c r="F52" s="41" t="n">
        <v>0</v>
      </c>
      <c r="G52" s="42" t="n">
        <f aca="false">D52+E52-F52</f>
        <v>382</v>
      </c>
      <c r="H52" s="67"/>
      <c r="I52" s="78" t="s">
        <v>64</v>
      </c>
      <c r="J52" s="39" t="n">
        <v>720.5</v>
      </c>
      <c r="K52" s="74"/>
      <c r="L52" s="71"/>
      <c r="M52" s="34" t="n">
        <f aca="false">G52-J52</f>
        <v>-338.5</v>
      </c>
      <c r="N52" s="35" t="n">
        <f aca="false">M52/$M$89</f>
        <v>0.00207184395887332</v>
      </c>
      <c r="O52" s="47"/>
    </row>
    <row r="53" s="6" customFormat="true" ht="12.8" hidden="false" customHeight="false" outlineLevel="0" collapsed="false">
      <c r="B53" s="37"/>
      <c r="C53" s="37" t="s">
        <v>65</v>
      </c>
      <c r="D53" s="39" t="n">
        <v>77</v>
      </c>
      <c r="E53" s="40" t="n">
        <v>0</v>
      </c>
      <c r="F53" s="41" t="n">
        <v>0</v>
      </c>
      <c r="G53" s="42" t="n">
        <f aca="false">D53+E53-F53</f>
        <v>77</v>
      </c>
      <c r="H53" s="43"/>
      <c r="I53" s="43" t="s">
        <v>65</v>
      </c>
      <c r="J53" s="39" t="n">
        <v>182.1</v>
      </c>
      <c r="K53" s="74"/>
      <c r="L53" s="71"/>
      <c r="M53" s="34" t="n">
        <f aca="false">G53-J53</f>
        <v>-105.1</v>
      </c>
      <c r="N53" s="35" t="n">
        <f aca="false">M53/$M$89</f>
        <v>0.000643281536418273</v>
      </c>
      <c r="O53" s="47"/>
    </row>
    <row r="54" s="6" customFormat="true" ht="12.8" hidden="false" customHeight="false" outlineLevel="0" collapsed="false">
      <c r="B54" s="37"/>
      <c r="C54" s="48" t="s">
        <v>66</v>
      </c>
      <c r="D54" s="39" t="n">
        <v>8800</v>
      </c>
      <c r="E54" s="40" t="n">
        <v>0</v>
      </c>
      <c r="F54" s="41" t="n">
        <v>0</v>
      </c>
      <c r="G54" s="42" t="n">
        <f aca="false">D54+E54-F54</f>
        <v>8800</v>
      </c>
      <c r="H54" s="43"/>
      <c r="I54" s="49" t="s">
        <v>66</v>
      </c>
      <c r="J54" s="51" t="n">
        <v>12200</v>
      </c>
      <c r="K54" s="70"/>
      <c r="L54" s="71"/>
      <c r="M54" s="34" t="n">
        <f aca="false">G54-J54</f>
        <v>-3400</v>
      </c>
      <c r="N54" s="35" t="n">
        <f aca="false">M54/$M$89</f>
        <v>0.0208102495130555</v>
      </c>
      <c r="O54" s="47"/>
    </row>
    <row r="55" s="6" customFormat="true" ht="12.8" hidden="false" customHeight="false" outlineLevel="0" collapsed="false">
      <c r="B55" s="37"/>
      <c r="C55" s="37" t="s">
        <v>67</v>
      </c>
      <c r="D55" s="40" t="n">
        <v>8652</v>
      </c>
      <c r="E55" s="40" t="n">
        <v>0</v>
      </c>
      <c r="F55" s="41" t="n">
        <v>0</v>
      </c>
      <c r="G55" s="42" t="n">
        <f aca="false">D55+E55-F55</f>
        <v>8652</v>
      </c>
      <c r="H55" s="43"/>
      <c r="I55" s="78" t="s">
        <v>67</v>
      </c>
      <c r="J55" s="51" t="n">
        <v>12000</v>
      </c>
      <c r="K55" s="70"/>
      <c r="L55" s="71"/>
      <c r="M55" s="34" t="n">
        <f aca="false">G55-J55</f>
        <v>-3348</v>
      </c>
      <c r="N55" s="35" t="n">
        <f aca="false">M55/$M$89</f>
        <v>0.0204919751087381</v>
      </c>
      <c r="O55" s="47"/>
    </row>
    <row r="56" s="6" customFormat="true" ht="12.8" hidden="false" customHeight="false" outlineLevel="0" collapsed="false">
      <c r="B56" s="37"/>
      <c r="C56" s="56" t="s">
        <v>68</v>
      </c>
      <c r="D56" s="39" t="n">
        <v>1184</v>
      </c>
      <c r="E56" s="40" t="n">
        <v>0</v>
      </c>
      <c r="F56" s="41" t="n">
        <v>0</v>
      </c>
      <c r="G56" s="42" t="n">
        <f aca="false">D56+E56-F56</f>
        <v>1184</v>
      </c>
      <c r="H56" s="43"/>
      <c r="I56" s="57" t="s">
        <v>68</v>
      </c>
      <c r="J56" s="51" t="n">
        <v>3488.1</v>
      </c>
      <c r="K56" s="70"/>
      <c r="L56" s="71"/>
      <c r="M56" s="34" t="n">
        <f aca="false">G56-J56</f>
        <v>-2304.1</v>
      </c>
      <c r="N56" s="35" t="n">
        <f aca="false">M56/$M$89</f>
        <v>0.014102616442068</v>
      </c>
      <c r="O56" s="47"/>
    </row>
    <row r="57" s="6" customFormat="true" ht="12.8" hidden="false" customHeight="false" outlineLevel="0" collapsed="false">
      <c r="B57" s="37"/>
      <c r="C57" s="37" t="s">
        <v>69</v>
      </c>
      <c r="D57" s="39" t="n">
        <v>2838</v>
      </c>
      <c r="E57" s="40" t="n">
        <v>0</v>
      </c>
      <c r="F57" s="41" t="n">
        <v>0</v>
      </c>
      <c r="G57" s="42" t="n">
        <f aca="false">D57+E57-F57</f>
        <v>2838</v>
      </c>
      <c r="H57" s="43"/>
      <c r="I57" s="43" t="s">
        <v>69</v>
      </c>
      <c r="J57" s="51" t="n">
        <v>4554</v>
      </c>
      <c r="K57" s="70"/>
      <c r="L57" s="71"/>
      <c r="M57" s="34" t="n">
        <f aca="false">G57-J57</f>
        <v>-1716</v>
      </c>
      <c r="N57" s="35" t="n">
        <f aca="false">M57/$M$89</f>
        <v>0.0105030553424715</v>
      </c>
      <c r="O57" s="47"/>
    </row>
    <row r="58" s="6" customFormat="true" ht="12.8" hidden="false" customHeight="false" outlineLevel="0" collapsed="false">
      <c r="B58" s="37"/>
      <c r="C58" s="37" t="s">
        <v>70</v>
      </c>
      <c r="D58" s="39" t="n">
        <v>7018</v>
      </c>
      <c r="E58" s="40" t="n">
        <v>0</v>
      </c>
      <c r="F58" s="41" t="n">
        <v>0</v>
      </c>
      <c r="G58" s="42" t="n">
        <f aca="false">D58+E58-F58</f>
        <v>7018</v>
      </c>
      <c r="H58" s="43"/>
      <c r="I58" s="78" t="s">
        <v>70</v>
      </c>
      <c r="J58" s="51" t="n">
        <v>10000.01</v>
      </c>
      <c r="K58" s="70"/>
      <c r="L58" s="71"/>
      <c r="M58" s="34" t="n">
        <f aca="false">G58-J58</f>
        <v>-2982.01</v>
      </c>
      <c r="N58" s="35" t="n">
        <f aca="false">M58/$M$89</f>
        <v>0.0182518741618902</v>
      </c>
      <c r="O58" s="47"/>
    </row>
    <row r="59" s="6" customFormat="true" ht="12.8" hidden="false" customHeight="false" outlineLevel="0" collapsed="false">
      <c r="B59" s="37"/>
      <c r="C59" s="37" t="s">
        <v>71</v>
      </c>
      <c r="D59" s="39" t="n">
        <v>2571</v>
      </c>
      <c r="E59" s="40" t="n">
        <v>0</v>
      </c>
      <c r="F59" s="41" t="n">
        <v>0</v>
      </c>
      <c r="G59" s="42" t="n">
        <f aca="false">D59+E59-F59</f>
        <v>2571</v>
      </c>
      <c r="H59" s="43"/>
      <c r="I59" s="78" t="s">
        <v>71</v>
      </c>
      <c r="J59" s="39" t="n">
        <v>4011.8</v>
      </c>
      <c r="K59" s="74"/>
      <c r="L59" s="71"/>
      <c r="M59" s="34" t="n">
        <f aca="false">G59-J59</f>
        <v>-1440.8</v>
      </c>
      <c r="N59" s="35" t="n">
        <f aca="false">M59/$M$89</f>
        <v>0.00881864926423833</v>
      </c>
      <c r="O59" s="47"/>
    </row>
    <row r="60" s="6" customFormat="true" ht="12.8" hidden="false" customHeight="false" outlineLevel="0" collapsed="false">
      <c r="B60" s="37"/>
      <c r="C60" s="37" t="s">
        <v>72</v>
      </c>
      <c r="D60" s="39" t="n">
        <v>0</v>
      </c>
      <c r="E60" s="40" t="n">
        <v>0</v>
      </c>
      <c r="F60" s="41" t="n">
        <v>0</v>
      </c>
      <c r="G60" s="42" t="n">
        <f aca="false">D60+E60-F60</f>
        <v>0</v>
      </c>
      <c r="H60" s="43"/>
      <c r="I60" s="78" t="s">
        <v>72</v>
      </c>
      <c r="J60" s="51" t="n">
        <v>462.98</v>
      </c>
      <c r="K60" s="70"/>
      <c r="L60" s="71"/>
      <c r="M60" s="34" t="n">
        <f aca="false">G60-J60</f>
        <v>-462.98</v>
      </c>
      <c r="N60" s="35" t="n">
        <f aca="false">M60/$M$89</f>
        <v>0.00283374391751601</v>
      </c>
      <c r="O60" s="47"/>
    </row>
    <row r="61" s="6" customFormat="true" ht="12.8" hidden="false" customHeight="false" outlineLevel="0" collapsed="false">
      <c r="B61" s="37"/>
      <c r="C61" s="37"/>
      <c r="D61" s="39"/>
      <c r="E61" s="40"/>
      <c r="F61" s="41"/>
      <c r="G61" s="42"/>
      <c r="H61" s="43"/>
      <c r="I61" s="79"/>
      <c r="J61" s="80"/>
      <c r="K61" s="81"/>
      <c r="L61" s="71"/>
      <c r="M61" s="34"/>
      <c r="N61" s="35"/>
      <c r="O61" s="47"/>
    </row>
    <row r="62" s="6" customFormat="true" ht="12.8" hidden="false" customHeight="false" outlineLevel="0" collapsed="false">
      <c r="B62" s="37"/>
      <c r="C62" s="37"/>
      <c r="D62" s="39"/>
      <c r="E62" s="40"/>
      <c r="F62" s="41"/>
      <c r="G62" s="42"/>
      <c r="H62" s="43"/>
      <c r="I62" s="78"/>
      <c r="J62" s="51"/>
      <c r="K62" s="70"/>
      <c r="L62" s="71"/>
      <c r="M62" s="34"/>
      <c r="N62" s="35"/>
      <c r="O62" s="47"/>
    </row>
    <row r="63" s="6" customFormat="true" ht="12.8" hidden="false" customHeight="false" outlineLevel="0" collapsed="false">
      <c r="B63" s="37"/>
      <c r="C63" s="37"/>
      <c r="D63" s="39"/>
      <c r="E63" s="40"/>
      <c r="F63" s="41"/>
      <c r="G63" s="42"/>
      <c r="H63" s="43"/>
      <c r="I63" s="78"/>
      <c r="J63" s="51"/>
      <c r="K63" s="70"/>
      <c r="L63" s="71"/>
      <c r="M63" s="34"/>
      <c r="N63" s="35"/>
      <c r="O63" s="47"/>
    </row>
    <row r="64" s="6" customFormat="true" ht="12.8" hidden="false" customHeight="false" outlineLevel="0" collapsed="false">
      <c r="B64" s="37"/>
      <c r="C64" s="37" t="s">
        <v>73</v>
      </c>
      <c r="D64" s="39" t="n">
        <v>4350</v>
      </c>
      <c r="E64" s="40" t="n">
        <v>0</v>
      </c>
      <c r="F64" s="41" t="n">
        <v>0</v>
      </c>
      <c r="G64" s="42" t="n">
        <f aca="false">D64+E64-F64</f>
        <v>4350</v>
      </c>
      <c r="H64" s="43"/>
      <c r="I64" s="43" t="s">
        <v>73</v>
      </c>
      <c r="J64" s="39" t="n">
        <v>7850</v>
      </c>
      <c r="K64" s="74"/>
      <c r="L64" s="71"/>
      <c r="M64" s="34" t="n">
        <f aca="false">G64-J64</f>
        <v>-3500</v>
      </c>
      <c r="N64" s="35" t="e">
        <f aca="false">M64/#REF!</f>
        <v>#REF!</v>
      </c>
      <c r="O64" s="47"/>
    </row>
    <row r="65" s="6" customFormat="true" ht="12.8" hidden="false" customHeight="false" outlineLevel="0" collapsed="false">
      <c r="B65" s="37"/>
      <c r="C65" s="37" t="s">
        <v>74</v>
      </c>
      <c r="D65" s="39" t="n">
        <v>3050</v>
      </c>
      <c r="E65" s="40" t="n">
        <v>0</v>
      </c>
      <c r="F65" s="41" t="n">
        <v>0</v>
      </c>
      <c r="G65" s="42" t="n">
        <f aca="false">D65+E65-F65</f>
        <v>3050</v>
      </c>
      <c r="H65" s="43"/>
      <c r="I65" s="43" t="s">
        <v>74</v>
      </c>
      <c r="J65" s="51" t="n">
        <v>13041.72</v>
      </c>
      <c r="K65" s="70"/>
      <c r="L65" s="71"/>
      <c r="M65" s="34" t="n">
        <f aca="false">G65-J65</f>
        <v>-9991.72</v>
      </c>
      <c r="N65" s="35" t="e">
        <f aca="false">M65/#REF!</f>
        <v>#REF!</v>
      </c>
      <c r="O65" s="47"/>
    </row>
    <row r="66" s="6" customFormat="true" ht="12.8" hidden="false" customHeight="false" outlineLevel="0" collapsed="false">
      <c r="B66" s="37"/>
      <c r="C66" s="37"/>
      <c r="D66" s="39"/>
      <c r="E66" s="40"/>
      <c r="F66" s="41"/>
      <c r="G66" s="42"/>
      <c r="H66" s="43"/>
      <c r="I66" s="78"/>
      <c r="J66" s="51"/>
      <c r="K66" s="70"/>
      <c r="L66" s="71"/>
      <c r="M66" s="34"/>
      <c r="N66" s="35"/>
      <c r="O66" s="47"/>
    </row>
    <row r="67" s="6" customFormat="true" ht="12.8" hidden="false" customHeight="false" outlineLevel="0" collapsed="false">
      <c r="B67" s="37"/>
      <c r="C67" s="37" t="s">
        <v>75</v>
      </c>
      <c r="D67" s="40" t="n">
        <v>4506</v>
      </c>
      <c r="E67" s="40" t="n">
        <v>0</v>
      </c>
      <c r="F67" s="41" t="n">
        <v>0</v>
      </c>
      <c r="G67" s="42" t="n">
        <f aca="false">D67+E67-F67</f>
        <v>4506</v>
      </c>
      <c r="H67" s="43"/>
      <c r="I67" s="78" t="s">
        <v>75</v>
      </c>
      <c r="J67" s="51" t="n">
        <v>10201.51</v>
      </c>
      <c r="K67" s="70"/>
      <c r="L67" s="71"/>
      <c r="M67" s="34" t="n">
        <f aca="false">G67-J67</f>
        <v>-5695.51</v>
      </c>
      <c r="N67" s="35" t="n">
        <f aca="false">M67/$M$89</f>
        <v>0.0348602894717949</v>
      </c>
      <c r="O67" s="47"/>
    </row>
    <row r="68" s="6" customFormat="true" ht="12.8" hidden="false" customHeight="false" outlineLevel="0" collapsed="false">
      <c r="B68" s="37"/>
      <c r="C68" s="37" t="s">
        <v>76</v>
      </c>
      <c r="D68" s="39" t="n">
        <v>1501</v>
      </c>
      <c r="E68" s="40" t="n">
        <v>0</v>
      </c>
      <c r="F68" s="41" t="n">
        <v>0</v>
      </c>
      <c r="G68" s="42" t="n">
        <f aca="false">D68+E68-F68</f>
        <v>1501</v>
      </c>
      <c r="H68" s="43"/>
      <c r="I68" s="78" t="s">
        <v>76</v>
      </c>
      <c r="J68" s="51" t="n">
        <v>2251.68</v>
      </c>
      <c r="K68" s="70"/>
      <c r="L68" s="71"/>
      <c r="M68" s="34" t="n">
        <f aca="false">G68-J68</f>
        <v>-750.68</v>
      </c>
      <c r="N68" s="35" t="n">
        <f aca="false">M68/$M$89</f>
        <v>0.00459465826601779</v>
      </c>
      <c r="O68" s="47"/>
    </row>
    <row r="69" s="6" customFormat="true" ht="12.8" hidden="false" customHeight="false" outlineLevel="0" collapsed="false">
      <c r="B69" s="37"/>
      <c r="C69" s="37" t="s">
        <v>77</v>
      </c>
      <c r="D69" s="39" t="n">
        <v>5282</v>
      </c>
      <c r="E69" s="40" t="n">
        <v>0</v>
      </c>
      <c r="F69" s="41" t="n">
        <v>0</v>
      </c>
      <c r="G69" s="42" t="n">
        <f aca="false">D69+E69-F69</f>
        <v>5282</v>
      </c>
      <c r="H69" s="43"/>
      <c r="I69" s="78" t="s">
        <v>77</v>
      </c>
      <c r="J69" s="39" t="n">
        <v>7501.28</v>
      </c>
      <c r="K69" s="74"/>
      <c r="L69" s="71"/>
      <c r="M69" s="34" t="n">
        <f aca="false">G69-J69</f>
        <v>-2219.28</v>
      </c>
      <c r="N69" s="35" t="n">
        <f aca="false">M69/$M$89</f>
        <v>0.0135834619233335</v>
      </c>
      <c r="O69" s="47"/>
    </row>
    <row r="70" s="52" customFormat="true" ht="12.8" hidden="false" customHeight="false" outlineLevel="0" collapsed="false">
      <c r="B70" s="37"/>
      <c r="C70" s="50" t="s">
        <v>78</v>
      </c>
      <c r="D70" s="39" t="n">
        <v>573</v>
      </c>
      <c r="E70" s="40" t="n">
        <v>0</v>
      </c>
      <c r="F70" s="41" t="n">
        <v>0</v>
      </c>
      <c r="G70" s="42" t="n">
        <f aca="false">D70+E70-F70</f>
        <v>573</v>
      </c>
      <c r="H70" s="43"/>
      <c r="I70" s="50" t="s">
        <v>78</v>
      </c>
      <c r="J70" s="51" t="n">
        <v>1155.18</v>
      </c>
      <c r="K70" s="45"/>
      <c r="L70" s="46"/>
      <c r="M70" s="34" t="n">
        <f aca="false">G70-J70</f>
        <v>-582.18</v>
      </c>
      <c r="N70" s="35" t="n">
        <f aca="false">M70/$M$89</f>
        <v>0.00356332678279724</v>
      </c>
      <c r="O70" s="47"/>
    </row>
    <row r="71" s="6" customFormat="true" ht="12.8" hidden="false" customHeight="false" outlineLevel="0" collapsed="false">
      <c r="B71" s="37"/>
      <c r="C71" s="37"/>
      <c r="D71" s="39"/>
      <c r="E71" s="40"/>
      <c r="F71" s="41"/>
      <c r="G71" s="42"/>
      <c r="H71" s="43"/>
      <c r="I71" s="78"/>
      <c r="J71" s="51"/>
      <c r="K71" s="70"/>
      <c r="L71" s="71"/>
      <c r="M71" s="34"/>
      <c r="N71" s="35"/>
      <c r="O71" s="47"/>
    </row>
    <row r="72" s="6" customFormat="true" ht="12.8" hidden="false" customHeight="false" outlineLevel="0" collapsed="false">
      <c r="B72" s="37"/>
      <c r="C72" s="37"/>
      <c r="D72" s="39"/>
      <c r="E72" s="40"/>
      <c r="F72" s="41"/>
      <c r="G72" s="42"/>
      <c r="H72" s="43"/>
      <c r="I72" s="78"/>
      <c r="J72" s="51"/>
      <c r="K72" s="70"/>
      <c r="L72" s="71"/>
      <c r="M72" s="34"/>
      <c r="N72" s="35"/>
      <c r="O72" s="47"/>
    </row>
    <row r="73" s="6" customFormat="true" ht="12.8" hidden="false" customHeight="false" outlineLevel="0" collapsed="false">
      <c r="B73" s="37"/>
      <c r="C73" s="50" t="s">
        <v>79</v>
      </c>
      <c r="D73" s="39" t="n">
        <v>105</v>
      </c>
      <c r="E73" s="40" t="n">
        <v>0</v>
      </c>
      <c r="F73" s="41" t="n">
        <v>0</v>
      </c>
      <c r="G73" s="42" t="n">
        <f aca="false">D73+E73-F73</f>
        <v>105</v>
      </c>
      <c r="H73" s="43"/>
      <c r="I73" s="50" t="s">
        <v>79</v>
      </c>
      <c r="J73" s="51" t="n">
        <v>104</v>
      </c>
      <c r="K73" s="70"/>
      <c r="L73" s="71"/>
      <c r="M73" s="34" t="n">
        <f aca="false">G73-J73</f>
        <v>1</v>
      </c>
      <c r="N73" s="35" t="n">
        <f aca="false">M73/$M$89</f>
        <v>-6.1206616214869E-006</v>
      </c>
      <c r="O73" s="47"/>
    </row>
    <row r="74" s="6" customFormat="true" ht="12.8" hidden="false" customHeight="false" outlineLevel="0" collapsed="false">
      <c r="B74" s="37"/>
      <c r="C74" s="48" t="s">
        <v>80</v>
      </c>
      <c r="D74" s="39" t="n">
        <v>0</v>
      </c>
      <c r="E74" s="40" t="n">
        <v>0</v>
      </c>
      <c r="F74" s="41" t="n">
        <v>0</v>
      </c>
      <c r="G74" s="42" t="n">
        <f aca="false">D74+E74-F74</f>
        <v>0</v>
      </c>
      <c r="H74" s="43"/>
      <c r="I74" s="49" t="s">
        <v>80</v>
      </c>
      <c r="J74" s="39" t="n">
        <v>200</v>
      </c>
      <c r="K74" s="74"/>
      <c r="L74" s="71"/>
      <c r="M74" s="34" t="n">
        <f aca="false">G74-J74</f>
        <v>-200</v>
      </c>
      <c r="N74" s="35" t="n">
        <f aca="false">M74/$M$89</f>
        <v>0.00122413232429738</v>
      </c>
      <c r="O74" s="47"/>
    </row>
    <row r="75" s="6" customFormat="true" ht="12.8" hidden="false" customHeight="false" outlineLevel="0" collapsed="false">
      <c r="B75" s="37"/>
      <c r="C75" s="48" t="s">
        <v>81</v>
      </c>
      <c r="D75" s="39" t="n">
        <v>976</v>
      </c>
      <c r="E75" s="40" t="n">
        <v>0</v>
      </c>
      <c r="F75" s="41" t="n">
        <v>0</v>
      </c>
      <c r="G75" s="42" t="n">
        <f aca="false">D75+E75-F75</f>
        <v>976</v>
      </c>
      <c r="H75" s="43"/>
      <c r="I75" s="48" t="s">
        <v>81</v>
      </c>
      <c r="J75" s="39" t="n">
        <v>818.31</v>
      </c>
      <c r="K75" s="74"/>
      <c r="L75" s="71"/>
      <c r="M75" s="34" t="n">
        <f aca="false">G75-J75</f>
        <v>157.69</v>
      </c>
      <c r="N75" s="35" t="n">
        <f aca="false">M75/$M$89</f>
        <v>-0.00096516713109227</v>
      </c>
      <c r="O75" s="47"/>
    </row>
    <row r="76" s="6" customFormat="true" ht="12.8" hidden="false" customHeight="false" outlineLevel="0" collapsed="false">
      <c r="B76" s="37"/>
      <c r="C76" s="37" t="s">
        <v>82</v>
      </c>
      <c r="D76" s="39" t="n">
        <v>0</v>
      </c>
      <c r="E76" s="40" t="n">
        <v>0</v>
      </c>
      <c r="F76" s="41" t="n">
        <v>0</v>
      </c>
      <c r="G76" s="42" t="n">
        <f aca="false">D76+E76-F76</f>
        <v>0</v>
      </c>
      <c r="H76" s="43"/>
      <c r="I76" s="78" t="s">
        <v>82</v>
      </c>
      <c r="J76" s="39" t="n">
        <v>610.93</v>
      </c>
      <c r="K76" s="74"/>
      <c r="L76" s="71"/>
      <c r="M76" s="34" t="n">
        <f aca="false">G76-J76</f>
        <v>-610.93</v>
      </c>
      <c r="N76" s="35" t="n">
        <f aca="false">M76/$M$89</f>
        <v>0.00373929580441499</v>
      </c>
      <c r="O76" s="47"/>
    </row>
    <row r="77" s="6" customFormat="true" ht="12.8" hidden="false" customHeight="false" outlineLevel="0" collapsed="false">
      <c r="B77" s="37"/>
      <c r="C77" s="37" t="s">
        <v>83</v>
      </c>
      <c r="D77" s="40" t="n">
        <v>0</v>
      </c>
      <c r="E77" s="40" t="n">
        <v>0</v>
      </c>
      <c r="F77" s="41" t="n">
        <v>0</v>
      </c>
      <c r="G77" s="42" t="n">
        <f aca="false">D77+E77-F77</f>
        <v>0</v>
      </c>
      <c r="H77" s="43"/>
      <c r="I77" s="78" t="s">
        <v>83</v>
      </c>
      <c r="J77" s="51" t="n">
        <v>203.27</v>
      </c>
      <c r="K77" s="70"/>
      <c r="L77" s="71"/>
      <c r="M77" s="34" t="n">
        <f aca="false">G77-J77</f>
        <v>-203.27</v>
      </c>
      <c r="N77" s="35" t="n">
        <f aca="false">M77/$M$89</f>
        <v>0.00124414688779964</v>
      </c>
      <c r="O77" s="47"/>
    </row>
    <row r="78" s="6" customFormat="true" ht="12.8" hidden="false" customHeight="false" outlineLevel="0" collapsed="false">
      <c r="B78" s="37"/>
      <c r="C78" s="37" t="s">
        <v>84</v>
      </c>
      <c r="D78" s="39" t="n">
        <v>0</v>
      </c>
      <c r="E78" s="40" t="n">
        <v>0</v>
      </c>
      <c r="F78" s="41" t="n">
        <v>0</v>
      </c>
      <c r="G78" s="42" t="n">
        <f aca="false">D78+E78-F78</f>
        <v>0</v>
      </c>
      <c r="H78" s="43"/>
      <c r="I78" s="78" t="s">
        <v>84</v>
      </c>
      <c r="J78" s="51" t="n">
        <v>-833</v>
      </c>
      <c r="K78" s="70"/>
      <c r="L78" s="71"/>
      <c r="M78" s="34" t="n">
        <f aca="false">G78-J78</f>
        <v>833</v>
      </c>
      <c r="N78" s="35" t="n">
        <f aca="false">M78/$M$89</f>
        <v>-0.00509851113069859</v>
      </c>
      <c r="O78" s="47"/>
    </row>
    <row r="79" s="6" customFormat="true" ht="12.8" hidden="false" customHeight="false" outlineLevel="0" collapsed="false">
      <c r="B79" s="37"/>
      <c r="C79" s="37" t="s">
        <v>85</v>
      </c>
      <c r="D79" s="39" t="n">
        <v>48</v>
      </c>
      <c r="E79" s="40" t="n">
        <v>0</v>
      </c>
      <c r="F79" s="41" t="n">
        <v>0</v>
      </c>
      <c r="G79" s="42" t="n">
        <f aca="false">D79+E79-F79</f>
        <v>48</v>
      </c>
      <c r="H79" s="43"/>
      <c r="I79" s="78" t="s">
        <v>85</v>
      </c>
      <c r="J79" s="51" t="n">
        <v>59.1</v>
      </c>
      <c r="K79" s="70"/>
      <c r="L79" s="71"/>
      <c r="M79" s="34" t="n">
        <f aca="false">G79-J79</f>
        <v>-11.1</v>
      </c>
      <c r="N79" s="35" t="n">
        <f aca="false">M79/$M$89</f>
        <v>6.79393439985046E-005</v>
      </c>
      <c r="O79" s="47"/>
    </row>
    <row r="80" s="6" customFormat="true" ht="12.8" hidden="false" customHeight="false" outlineLevel="0" collapsed="false">
      <c r="B80" s="37"/>
      <c r="C80" s="37"/>
      <c r="D80" s="39"/>
      <c r="E80" s="40"/>
      <c r="F80" s="41"/>
      <c r="G80" s="42"/>
      <c r="H80" s="43"/>
      <c r="I80" s="78"/>
      <c r="J80" s="51"/>
      <c r="K80" s="70"/>
      <c r="L80" s="71"/>
      <c r="M80" s="34"/>
      <c r="N80" s="35"/>
      <c r="O80" s="47"/>
    </row>
    <row r="81" s="6" customFormat="true" ht="12.8" hidden="false" customHeight="false" outlineLevel="0" collapsed="false">
      <c r="B81" s="37"/>
      <c r="C81" s="37"/>
      <c r="D81" s="39"/>
      <c r="E81" s="40"/>
      <c r="F81" s="41"/>
      <c r="G81" s="42"/>
      <c r="H81" s="43"/>
      <c r="I81" s="78"/>
      <c r="J81" s="51"/>
      <c r="K81" s="70"/>
      <c r="L81" s="71"/>
      <c r="M81" s="34"/>
      <c r="N81" s="35"/>
      <c r="O81" s="47"/>
    </row>
    <row r="82" s="6" customFormat="true" ht="12.8" hidden="false" customHeight="false" outlineLevel="0" collapsed="false">
      <c r="B82" s="37"/>
      <c r="C82" s="48" t="s">
        <v>86</v>
      </c>
      <c r="D82" s="39" t="n">
        <v>648</v>
      </c>
      <c r="E82" s="40" t="n">
        <v>0</v>
      </c>
      <c r="F82" s="41" t="n">
        <v>0</v>
      </c>
      <c r="G82" s="42" t="n">
        <f aca="false">D82+E82-F82</f>
        <v>648</v>
      </c>
      <c r="H82" s="43"/>
      <c r="I82" s="49" t="s">
        <v>86</v>
      </c>
      <c r="J82" s="51" t="n">
        <v>1228.55</v>
      </c>
      <c r="K82" s="70"/>
      <c r="L82" s="71"/>
      <c r="M82" s="34" t="n">
        <f aca="false">G82-J82</f>
        <v>-580.55</v>
      </c>
      <c r="N82" s="35" t="n">
        <f aca="false">M82/$M$89</f>
        <v>0.00355335010435422</v>
      </c>
      <c r="O82" s="47"/>
    </row>
    <row r="83" s="6" customFormat="true" ht="12.8" hidden="false" customHeight="false" outlineLevel="0" collapsed="false">
      <c r="B83" s="37"/>
      <c r="C83" s="48" t="s">
        <v>87</v>
      </c>
      <c r="D83" s="39" t="n">
        <v>0</v>
      </c>
      <c r="E83" s="40" t="n">
        <v>0</v>
      </c>
      <c r="F83" s="41" t="n">
        <v>0</v>
      </c>
      <c r="G83" s="42" t="n">
        <f aca="false">D83+E83-F83</f>
        <v>0</v>
      </c>
      <c r="H83" s="43"/>
      <c r="I83" s="48" t="s">
        <v>87</v>
      </c>
      <c r="J83" s="51" t="n">
        <v>431.03</v>
      </c>
      <c r="K83" s="70"/>
      <c r="L83" s="71"/>
      <c r="M83" s="34" t="n">
        <f aca="false">G83-J83</f>
        <v>-431.03</v>
      </c>
      <c r="N83" s="35" t="n">
        <f aca="false">M83/$M$89</f>
        <v>0.0026381887787095</v>
      </c>
      <c r="O83" s="47"/>
    </row>
    <row r="84" s="6" customFormat="true" ht="12.8" hidden="false" customHeight="false" outlineLevel="0" collapsed="false">
      <c r="B84" s="37"/>
      <c r="C84" s="37" t="s">
        <v>88</v>
      </c>
      <c r="D84" s="39" t="n">
        <v>3050</v>
      </c>
      <c r="E84" s="40" t="n">
        <v>0</v>
      </c>
      <c r="F84" s="41" t="n">
        <v>0</v>
      </c>
      <c r="G84" s="42" t="n">
        <f aca="false">D84+E84-F84</f>
        <v>3050</v>
      </c>
      <c r="H84" s="43"/>
      <c r="I84" s="78" t="s">
        <v>88</v>
      </c>
      <c r="J84" s="51" t="n">
        <v>380.36</v>
      </c>
      <c r="K84" s="70"/>
      <c r="L84" s="71"/>
      <c r="M84" s="34" t="n">
        <f aca="false">G84-J84</f>
        <v>2669.64</v>
      </c>
      <c r="N84" s="35" t="n">
        <f aca="false">M84/$M$89</f>
        <v>-0.0163399630911863</v>
      </c>
      <c r="O84" s="47"/>
    </row>
    <row r="85" s="6" customFormat="true" ht="12.8" hidden="false" customHeight="false" outlineLevel="0" collapsed="false">
      <c r="B85" s="37"/>
      <c r="C85" s="37" t="s">
        <v>89</v>
      </c>
      <c r="D85" s="40" t="n">
        <v>0</v>
      </c>
      <c r="E85" s="40" t="n">
        <v>0</v>
      </c>
      <c r="F85" s="41" t="n">
        <v>0</v>
      </c>
      <c r="G85" s="42" t="n">
        <f aca="false">D85+E85-F85</f>
        <v>0</v>
      </c>
      <c r="H85" s="43"/>
      <c r="I85" s="78" t="s">
        <v>89</v>
      </c>
      <c r="J85" s="51" t="n">
        <v>120</v>
      </c>
      <c r="K85" s="70"/>
      <c r="L85" s="71"/>
      <c r="M85" s="34" t="n">
        <f aca="false">G85-J85</f>
        <v>-120</v>
      </c>
      <c r="N85" s="35" t="n">
        <f aca="false">M85/$M$89</f>
        <v>0.000734479394578428</v>
      </c>
      <c r="O85" s="47"/>
    </row>
    <row r="86" s="6" customFormat="true" ht="12.8" hidden="false" customHeight="false" outlineLevel="0" collapsed="false">
      <c r="B86" s="37"/>
      <c r="C86" s="37" t="s">
        <v>90</v>
      </c>
      <c r="D86" s="39" t="n">
        <v>450</v>
      </c>
      <c r="E86" s="40" t="n">
        <v>0</v>
      </c>
      <c r="F86" s="41" t="n">
        <v>0</v>
      </c>
      <c r="G86" s="42" t="n">
        <f aca="false">D86+E86-F86</f>
        <v>450</v>
      </c>
      <c r="H86" s="43"/>
      <c r="I86" s="78" t="s">
        <v>90</v>
      </c>
      <c r="J86" s="51" t="n">
        <v>394</v>
      </c>
      <c r="K86" s="70"/>
      <c r="L86" s="71"/>
      <c r="M86" s="34" t="n">
        <f aca="false">G86-J86</f>
        <v>56</v>
      </c>
      <c r="N86" s="35" t="n">
        <f aca="false">M86/$M$89</f>
        <v>-0.000342757050803266</v>
      </c>
      <c r="O86" s="47"/>
    </row>
    <row r="87" s="6" customFormat="true" ht="12.8" hidden="false" customHeight="false" outlineLevel="0" collapsed="false">
      <c r="B87" s="50"/>
      <c r="C87" s="50"/>
      <c r="D87" s="39" t="n">
        <v>0</v>
      </c>
      <c r="E87" s="40" t="n">
        <v>0</v>
      </c>
      <c r="F87" s="41" t="n">
        <v>0</v>
      </c>
      <c r="G87" s="42" t="n">
        <f aca="false">D87+E87-F87</f>
        <v>0</v>
      </c>
      <c r="H87" s="43"/>
      <c r="I87" s="78"/>
      <c r="J87" s="51" t="n">
        <v>0</v>
      </c>
      <c r="K87" s="70"/>
      <c r="L87" s="71"/>
      <c r="M87" s="34" t="n">
        <f aca="false">G87-J87</f>
        <v>0</v>
      </c>
      <c r="N87" s="35" t="n">
        <f aca="false">M87/$M$89</f>
        <v>-0</v>
      </c>
      <c r="O87" s="47"/>
    </row>
    <row r="88" s="6" customFormat="true" ht="12.8" hidden="false" customHeight="false" outlineLevel="0" collapsed="false">
      <c r="B88" s="82"/>
      <c r="C88" s="83"/>
      <c r="D88" s="42" t="n">
        <v>0</v>
      </c>
      <c r="E88" s="40" t="n">
        <v>0</v>
      </c>
      <c r="F88" s="41" t="n">
        <v>0</v>
      </c>
      <c r="G88" s="84" t="n">
        <f aca="false">D88+E88-F88</f>
        <v>0</v>
      </c>
      <c r="H88" s="85"/>
      <c r="I88" s="86"/>
      <c r="J88" s="42" t="n">
        <v>0</v>
      </c>
      <c r="K88" s="81"/>
      <c r="L88" s="87"/>
      <c r="M88" s="34" t="n">
        <f aca="false">G88-J88</f>
        <v>0</v>
      </c>
      <c r="N88" s="35" t="n">
        <f aca="false">M88/$M$89</f>
        <v>-0</v>
      </c>
      <c r="O88" s="36"/>
    </row>
    <row r="89" s="88" customFormat="true" ht="18.75" hidden="false" customHeight="true" outlineLevel="0" collapsed="false">
      <c r="B89" s="89"/>
      <c r="C89" s="90" t="s">
        <v>91</v>
      </c>
      <c r="D89" s="91" t="n">
        <f aca="false">SUM(D16:D88)</f>
        <v>117916</v>
      </c>
      <c r="E89" s="91" t="n">
        <f aca="false">SUM(E16:E88)</f>
        <v>0</v>
      </c>
      <c r="F89" s="91" t="n">
        <f aca="false">SUM(F16:F88)</f>
        <v>0</v>
      </c>
      <c r="G89" s="91" t="n">
        <f aca="false">SUM(G16:G88)</f>
        <v>117916</v>
      </c>
      <c r="H89" s="89"/>
      <c r="I89" s="89"/>
      <c r="J89" s="91" t="n">
        <f aca="false">SUM(J16:J88)</f>
        <v>281297.03</v>
      </c>
      <c r="K89" s="91"/>
      <c r="L89" s="91"/>
      <c r="M89" s="91" t="n">
        <f aca="false">SUM(M16:M88)</f>
        <v>-163381.03</v>
      </c>
      <c r="N89" s="92"/>
      <c r="O89" s="93"/>
    </row>
    <row r="92" customFormat="false" ht="13.8" hidden="false" customHeight="false" outlineLevel="0" collapsed="false">
      <c r="C92" s="94"/>
      <c r="D92" s="95" t="s">
        <v>92</v>
      </c>
      <c r="E92" s="96" t="s">
        <v>92</v>
      </c>
    </row>
    <row r="93" customFormat="false" ht="13.8" hidden="false" customHeight="false" outlineLevel="0" collapsed="false">
      <c r="C93" s="97" t="s">
        <v>93</v>
      </c>
      <c r="D93" s="98" t="n">
        <v>44073</v>
      </c>
      <c r="E93" s="98" t="n">
        <v>43830</v>
      </c>
    </row>
    <row r="94" customFormat="false" ht="13.8" hidden="false" customHeight="false" outlineLevel="0" collapsed="false">
      <c r="C94" s="97"/>
      <c r="D94" s="98"/>
      <c r="E94" s="99"/>
    </row>
    <row r="95" customFormat="false" ht="13.8" hidden="false" customHeight="false" outlineLevel="0" collapsed="false">
      <c r="C95" s="100" t="s">
        <v>94</v>
      </c>
      <c r="D95" s="101" t="n">
        <f aca="false">SUM(G24:G38)</f>
        <v>47270</v>
      </c>
      <c r="E95" s="101" t="n">
        <f aca="false">SUM(J24:J38)</f>
        <v>84525.91</v>
      </c>
    </row>
    <row r="96" customFormat="false" ht="13.8" hidden="false" customHeight="false" outlineLevel="0" collapsed="false">
      <c r="C96" s="100" t="s">
        <v>95</v>
      </c>
      <c r="D96" s="101" t="n">
        <f aca="false">SUM(G15:G23)</f>
        <v>950</v>
      </c>
      <c r="E96" s="101" t="n">
        <f aca="false">SUM(J15:J23)</f>
        <v>71250</v>
      </c>
    </row>
    <row r="97" customFormat="false" ht="13.8" hidden="false" customHeight="false" outlineLevel="0" collapsed="false">
      <c r="C97" s="100" t="s">
        <v>96</v>
      </c>
      <c r="D97" s="101" t="n">
        <f aca="false">SUM(G54:G55)</f>
        <v>17452</v>
      </c>
      <c r="E97" s="101" t="n">
        <f aca="false">SUM(J54:J55)</f>
        <v>24200</v>
      </c>
    </row>
    <row r="98" customFormat="false" ht="13.8" hidden="false" customHeight="false" outlineLevel="0" collapsed="false">
      <c r="C98" s="100" t="s">
        <v>97</v>
      </c>
      <c r="D98" s="101" t="n">
        <f aca="false">SUM(G64:G66)+SUM(G82:G87)</f>
        <v>11548</v>
      </c>
      <c r="E98" s="101" t="n">
        <f aca="false">SUM(J64:J66)+SUM(J82:J87)</f>
        <v>23445.66</v>
      </c>
    </row>
    <row r="99" customFormat="false" ht="13.8" hidden="false" customHeight="false" outlineLevel="0" collapsed="false">
      <c r="C99" s="100" t="s">
        <v>98</v>
      </c>
      <c r="D99" s="101" t="n">
        <f aca="false">SUM(G67:G69)</f>
        <v>11289</v>
      </c>
      <c r="E99" s="101" t="n">
        <f aca="false">SUM(J67:J69)</f>
        <v>19954.47</v>
      </c>
    </row>
    <row r="100" customFormat="false" ht="13.8" hidden="false" customHeight="false" outlineLevel="0" collapsed="false">
      <c r="C100" s="100" t="s">
        <v>99</v>
      </c>
      <c r="D100" s="101" t="n">
        <f aca="false">SUM(G41:G43)</f>
        <v>6445</v>
      </c>
      <c r="E100" s="101" t="n">
        <f aca="false">SUM(J41:J43)</f>
        <v>15075.45</v>
      </c>
    </row>
    <row r="101" customFormat="false" ht="13.8" hidden="false" customHeight="false" outlineLevel="0" collapsed="false">
      <c r="C101" s="100" t="s">
        <v>100</v>
      </c>
      <c r="D101" s="101" t="n">
        <f aca="false">SUM(G58:G59)</f>
        <v>9589</v>
      </c>
      <c r="E101" s="101" t="n">
        <f aca="false">SUM(J58:J59)</f>
        <v>14011.81</v>
      </c>
    </row>
    <row r="102" customFormat="false" ht="13.8" hidden="false" customHeight="false" outlineLevel="0" collapsed="false">
      <c r="C102" s="100" t="s">
        <v>101</v>
      </c>
      <c r="D102" s="101" t="n">
        <f aca="false">SUM(G39:G40)+SUM(G44:G53)+SUM(G56:G57)+SUM(G60:G63)+SUM(G70:G81)</f>
        <v>13373</v>
      </c>
      <c r="E102" s="101" t="n">
        <f aca="false">SUM(J39:J40)+SUM(J44:J53)+SUM(J56:J57)+SUM(J60:J63)+SUM(J70:J81)</f>
        <v>28833.73</v>
      </c>
    </row>
    <row r="103" customFormat="false" ht="13.8" hidden="false" customHeight="false" outlineLevel="0" collapsed="false">
      <c r="C103" s="102"/>
      <c r="D103" s="103"/>
      <c r="E103" s="104"/>
    </row>
    <row r="104" customFormat="false" ht="13.8" hidden="false" customHeight="false" outlineLevel="0" collapsed="false">
      <c r="C104" s="105" t="s">
        <v>91</v>
      </c>
      <c r="D104" s="106" t="n">
        <f aca="false">SUM(D95:D102)</f>
        <v>117916</v>
      </c>
      <c r="E104" s="107" t="n">
        <f aca="false">SUM(E95:E102)</f>
        <v>281297.03</v>
      </c>
    </row>
    <row r="106" customFormat="false" ht="13.8" hidden="false" customHeight="false" outlineLevel="0" collapsed="false">
      <c r="C106" s="108" t="s">
        <v>102</v>
      </c>
      <c r="D106" s="109"/>
      <c r="E106" s="110"/>
    </row>
    <row r="107" customFormat="false" ht="13.8" hidden="false" customHeight="false" outlineLevel="0" collapsed="false">
      <c r="C107" s="105" t="s">
        <v>103</v>
      </c>
      <c r="D107" s="111" t="n">
        <f aca="false">D104-D106</f>
        <v>117916</v>
      </c>
      <c r="E107" s="111" t="n">
        <f aca="false">E104-E106</f>
        <v>281297.03</v>
      </c>
    </row>
    <row r="111" customFormat="false" ht="13.8" hidden="false" customHeight="false" outlineLevel="0" collapsed="false">
      <c r="B111" s="112" t="s">
        <v>104</v>
      </c>
      <c r="C111" s="113"/>
      <c r="D111" s="113"/>
      <c r="E111" s="113"/>
      <c r="F111" s="113"/>
      <c r="G111" s="113"/>
      <c r="H111" s="113"/>
      <c r="I111" s="114"/>
      <c r="J111" s="115"/>
      <c r="K111" s="115"/>
      <c r="L111" s="115"/>
      <c r="M111" s="115"/>
      <c r="N111" s="116"/>
      <c r="O111" s="115"/>
    </row>
    <row r="112" customFormat="false" ht="13.8" hidden="false" customHeight="false" outlineLevel="0" collapsed="false">
      <c r="B112" s="117" t="s">
        <v>105</v>
      </c>
      <c r="I112" s="118"/>
    </row>
    <row r="113" customFormat="false" ht="13.8" hidden="false" customHeight="false" outlineLevel="0" collapsed="false">
      <c r="B113" s="117"/>
      <c r="I113" s="118"/>
    </row>
    <row r="114" customFormat="false" ht="13.8" hidden="false" customHeight="false" outlineLevel="0" collapsed="false">
      <c r="B114" s="119" t="s">
        <v>106</v>
      </c>
      <c r="I114" s="118"/>
    </row>
    <row r="115" customFormat="false" ht="13.8" hidden="false" customHeight="false" outlineLevel="0" collapsed="false">
      <c r="B115" s="117" t="s">
        <v>107</v>
      </c>
      <c r="I115" s="118"/>
    </row>
    <row r="116" customFormat="false" ht="13.8" hidden="false" customHeight="false" outlineLevel="0" collapsed="false">
      <c r="B116" s="117" t="s">
        <v>108</v>
      </c>
      <c r="I116" s="118"/>
    </row>
    <row r="117" customFormat="false" ht="13.8" hidden="false" customHeight="false" outlineLevel="0" collapsed="false">
      <c r="B117" s="117"/>
      <c r="I117" s="118"/>
    </row>
    <row r="118" customFormat="false" ht="13.8" hidden="false" customHeight="false" outlineLevel="0" collapsed="false">
      <c r="B118" s="117"/>
      <c r="I118" s="118"/>
    </row>
    <row r="119" customFormat="false" ht="13.8" hidden="false" customHeight="false" outlineLevel="0" collapsed="false">
      <c r="B119" s="119" t="s">
        <v>109</v>
      </c>
      <c r="I119" s="118"/>
    </row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5">
    <mergeCell ref="B2:O2"/>
    <mergeCell ref="C4:J4"/>
    <mergeCell ref="K4:M4"/>
    <mergeCell ref="N4:O4"/>
    <mergeCell ref="C5:J5"/>
    <mergeCell ref="K5:M5"/>
    <mergeCell ref="N5:O5"/>
    <mergeCell ref="C6:J6"/>
    <mergeCell ref="K6:M6"/>
    <mergeCell ref="N6:O6"/>
    <mergeCell ref="C7:J7"/>
    <mergeCell ref="K7:M7"/>
    <mergeCell ref="N7:O7"/>
    <mergeCell ref="C8:J8"/>
    <mergeCell ref="K8:M8"/>
    <mergeCell ref="N8:O8"/>
    <mergeCell ref="B12:B13"/>
    <mergeCell ref="C12:C13"/>
    <mergeCell ref="E12:F12"/>
    <mergeCell ref="H12:H13"/>
    <mergeCell ref="I12:I13"/>
    <mergeCell ref="K12:K13"/>
    <mergeCell ref="L12:L13"/>
    <mergeCell ref="M12:N12"/>
    <mergeCell ref="O12:O13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2" colorId="64" zoomScale="80" zoomScaleNormal="80" zoomScalePageLayoutView="100" workbookViewId="0">
      <selection pane="topLeft" activeCell="E33" activeCellId="0" sqref="E33"/>
    </sheetView>
  </sheetViews>
  <sheetFormatPr defaultColWidth="10.4609375" defaultRowHeight="13.8" zeroHeight="false" outlineLevelRow="0" outlineLevelCol="0"/>
  <cols>
    <col collapsed="false" customWidth="true" hidden="false" outlineLevel="0" max="1" min="1" style="120" width="2.67"/>
    <col collapsed="false" customWidth="true" hidden="false" outlineLevel="0" max="2" min="2" style="120" width="12.52"/>
    <col collapsed="false" customWidth="true" hidden="false" outlineLevel="0" max="3" min="3" style="120" width="40.75"/>
    <col collapsed="false" customWidth="true" hidden="false" outlineLevel="0" max="4" min="4" style="121" width="15.48"/>
    <col collapsed="false" customWidth="true" hidden="false" outlineLevel="0" max="5" min="5" style="120" width="13.93"/>
    <col collapsed="false" customWidth="false" hidden="false" outlineLevel="0" max="1024" min="6" style="120" width="10.47"/>
  </cols>
  <sheetData>
    <row r="1" customFormat="false" ht="13.8" hidden="false" customHeight="false" outlineLevel="0" collapsed="false">
      <c r="I1" s="122"/>
    </row>
    <row r="2" s="123" customFormat="true" ht="18" hidden="false" customHeight="true" outlineLevel="0" collapsed="false">
      <c r="B2" s="124" t="s">
        <v>0</v>
      </c>
      <c r="C2" s="124"/>
      <c r="D2" s="124"/>
      <c r="E2" s="124"/>
      <c r="F2" s="124"/>
      <c r="G2" s="124"/>
      <c r="H2" s="124"/>
      <c r="I2" s="124"/>
      <c r="J2" s="124"/>
      <c r="AMF2" s="120"/>
      <c r="AMG2" s="120"/>
      <c r="AMH2" s="120"/>
      <c r="AMI2" s="120"/>
      <c r="AMJ2" s="120"/>
    </row>
    <row r="3" s="123" customFormat="true" ht="13.8" hidden="false" customHeight="false" outlineLevel="0" collapsed="false">
      <c r="B3" s="125"/>
      <c r="C3" s="125"/>
      <c r="D3" s="126"/>
      <c r="E3" s="125"/>
      <c r="F3" s="125"/>
      <c r="G3" s="125"/>
      <c r="H3" s="125"/>
      <c r="I3" s="127"/>
      <c r="AMF3" s="120"/>
      <c r="AMG3" s="120"/>
      <c r="AMH3" s="120"/>
      <c r="AMI3" s="120"/>
      <c r="AMJ3" s="120"/>
    </row>
    <row r="4" s="128" customFormat="true" ht="13.8" hidden="false" customHeight="false" outlineLevel="0" collapsed="false">
      <c r="B4" s="129" t="s">
        <v>1</v>
      </c>
      <c r="C4" s="130" t="s">
        <v>2</v>
      </c>
      <c r="D4" s="130"/>
      <c r="E4" s="130"/>
      <c r="F4" s="131" t="s">
        <v>3</v>
      </c>
      <c r="G4" s="131"/>
      <c r="H4" s="131"/>
      <c r="I4" s="132"/>
      <c r="J4" s="132"/>
      <c r="AMF4" s="120"/>
      <c r="AMG4" s="120"/>
      <c r="AMH4" s="120"/>
      <c r="AMI4" s="120"/>
      <c r="AMJ4" s="120"/>
    </row>
    <row r="5" s="128" customFormat="true" ht="13.8" hidden="false" customHeight="false" outlineLevel="0" collapsed="false">
      <c r="B5" s="129" t="s">
        <v>4</v>
      </c>
      <c r="C5" s="130" t="s">
        <v>5</v>
      </c>
      <c r="D5" s="130"/>
      <c r="E5" s="130"/>
      <c r="F5" s="131" t="s">
        <v>6</v>
      </c>
      <c r="G5" s="131"/>
      <c r="H5" s="131"/>
      <c r="I5" s="133" t="s">
        <v>110</v>
      </c>
      <c r="J5" s="133"/>
      <c r="AMF5" s="120"/>
      <c r="AMG5" s="120"/>
      <c r="AMH5" s="120"/>
      <c r="AMI5" s="120"/>
      <c r="AMJ5" s="120"/>
    </row>
    <row r="6" s="128" customFormat="true" ht="13.8" hidden="false" customHeight="false" outlineLevel="0" collapsed="false">
      <c r="B6" s="129" t="s">
        <v>8</v>
      </c>
      <c r="C6" s="130" t="s">
        <v>111</v>
      </c>
      <c r="D6" s="130"/>
      <c r="E6" s="130"/>
      <c r="F6" s="131" t="s">
        <v>10</v>
      </c>
      <c r="G6" s="131"/>
      <c r="H6" s="131"/>
      <c r="I6" s="134" t="n">
        <v>44134</v>
      </c>
      <c r="J6" s="134"/>
      <c r="AMF6" s="120"/>
      <c r="AMG6" s="120"/>
      <c r="AMH6" s="120"/>
      <c r="AMI6" s="120"/>
      <c r="AMJ6" s="120"/>
    </row>
    <row r="7" s="128" customFormat="true" ht="13.8" hidden="false" customHeight="false" outlineLevel="0" collapsed="false">
      <c r="B7" s="129" t="s">
        <v>11</v>
      </c>
      <c r="C7" s="130" t="s">
        <v>12</v>
      </c>
      <c r="D7" s="130"/>
      <c r="E7" s="130"/>
      <c r="F7" s="131" t="s">
        <v>13</v>
      </c>
      <c r="G7" s="131"/>
      <c r="H7" s="131"/>
      <c r="I7" s="133" t="s">
        <v>14</v>
      </c>
      <c r="J7" s="133"/>
      <c r="AMF7" s="120"/>
      <c r="AMG7" s="120"/>
      <c r="AMH7" s="120"/>
      <c r="AMI7" s="120"/>
      <c r="AMJ7" s="120"/>
    </row>
    <row r="8" s="128" customFormat="true" ht="13.8" hidden="false" customHeight="false" outlineLevel="0" collapsed="false">
      <c r="B8" s="129" t="s">
        <v>15</v>
      </c>
      <c r="C8" s="130" t="s">
        <v>16</v>
      </c>
      <c r="D8" s="130"/>
      <c r="E8" s="130"/>
      <c r="F8" s="131" t="s">
        <v>10</v>
      </c>
      <c r="G8" s="131"/>
      <c r="H8" s="131"/>
      <c r="I8" s="132"/>
      <c r="J8" s="132"/>
      <c r="AMF8" s="120"/>
      <c r="AMG8" s="120"/>
      <c r="AMH8" s="120"/>
      <c r="AMI8" s="120"/>
      <c r="AMJ8" s="120"/>
    </row>
    <row r="9" s="123" customFormat="true" ht="13.8" hidden="false" customHeight="false" outlineLevel="0" collapsed="false">
      <c r="D9" s="135"/>
      <c r="I9" s="136"/>
      <c r="AMF9" s="120"/>
      <c r="AMG9" s="120"/>
      <c r="AMH9" s="120"/>
      <c r="AMI9" s="120"/>
      <c r="AMJ9" s="120"/>
    </row>
    <row r="10" customFormat="false" ht="13.8" hidden="false" customHeight="false" outlineLevel="0" collapsed="false">
      <c r="I10" s="122"/>
    </row>
    <row r="11" customFormat="false" ht="42.25" hidden="false" customHeight="true" outlineLevel="0" collapsed="false">
      <c r="B11" s="137"/>
      <c r="C11" s="137"/>
      <c r="D11" s="138" t="s">
        <v>112</v>
      </c>
      <c r="E11" s="139" t="s">
        <v>113</v>
      </c>
      <c r="F11" s="139"/>
      <c r="G11" s="139"/>
      <c r="H11" s="139"/>
      <c r="I11" s="139"/>
      <c r="J11" s="139"/>
    </row>
    <row r="12" customFormat="false" ht="13.8" hidden="false" customHeight="false" outlineLevel="0" collapsed="false">
      <c r="B12" s="140"/>
      <c r="C12" s="140"/>
      <c r="D12" s="141"/>
      <c r="E12" s="142"/>
      <c r="F12" s="143"/>
      <c r="G12" s="143"/>
      <c r="H12" s="143"/>
      <c r="I12" s="143"/>
      <c r="J12" s="144"/>
    </row>
    <row r="13" s="151" customFormat="true" ht="13.8" hidden="false" customHeight="false" outlineLevel="0" collapsed="false">
      <c r="A13" s="120"/>
      <c r="B13" s="145" t="s">
        <v>114</v>
      </c>
      <c r="C13" s="146" t="s">
        <v>94</v>
      </c>
      <c r="D13" s="147" t="n">
        <v>47270</v>
      </c>
      <c r="E13" s="148" t="s">
        <v>115</v>
      </c>
      <c r="F13" s="149"/>
      <c r="G13" s="149"/>
      <c r="H13" s="149"/>
      <c r="I13" s="149"/>
      <c r="J13" s="150"/>
      <c r="AMF13" s="120"/>
      <c r="AMG13" s="120"/>
      <c r="AMH13" s="120"/>
      <c r="AMI13" s="120"/>
      <c r="AMJ13" s="120"/>
    </row>
    <row r="14" s="151" customFormat="true" ht="13.8" hidden="false" customHeight="false" outlineLevel="0" collapsed="false">
      <c r="A14" s="120"/>
      <c r="B14" s="145" t="s">
        <v>116</v>
      </c>
      <c r="C14" s="146" t="s">
        <v>95</v>
      </c>
      <c r="D14" s="147" t="n">
        <v>950</v>
      </c>
      <c r="E14" s="152" t="s">
        <v>117</v>
      </c>
      <c r="F14" s="152"/>
      <c r="G14" s="152"/>
      <c r="H14" s="152"/>
      <c r="I14" s="152"/>
      <c r="J14" s="152"/>
      <c r="AMF14" s="120"/>
      <c r="AMG14" s="120"/>
      <c r="AMH14" s="120"/>
      <c r="AMI14" s="120"/>
      <c r="AMJ14" s="120"/>
    </row>
    <row r="15" s="151" customFormat="true" ht="13.8" hidden="false" customHeight="false" outlineLevel="0" collapsed="false">
      <c r="A15" s="120"/>
      <c r="B15" s="145" t="s">
        <v>118</v>
      </c>
      <c r="C15" s="146" t="s">
        <v>96</v>
      </c>
      <c r="D15" s="147" t="n">
        <v>17452</v>
      </c>
      <c r="E15" s="152" t="s">
        <v>119</v>
      </c>
      <c r="F15" s="152"/>
      <c r="G15" s="152"/>
      <c r="H15" s="152"/>
      <c r="I15" s="152"/>
      <c r="J15" s="152"/>
      <c r="AMF15" s="120"/>
      <c r="AMG15" s="120"/>
      <c r="AMH15" s="120"/>
      <c r="AMI15" s="120"/>
      <c r="AMJ15" s="120"/>
    </row>
    <row r="16" s="151" customFormat="true" ht="13.8" hidden="false" customHeight="false" outlineLevel="0" collapsed="false">
      <c r="A16" s="120"/>
      <c r="B16" s="145" t="s">
        <v>120</v>
      </c>
      <c r="C16" s="146" t="s">
        <v>97</v>
      </c>
      <c r="D16" s="147" t="n">
        <v>11548</v>
      </c>
      <c r="E16" s="152"/>
      <c r="F16" s="152"/>
      <c r="G16" s="152"/>
      <c r="H16" s="152"/>
      <c r="I16" s="152"/>
      <c r="J16" s="152"/>
      <c r="AMF16" s="120"/>
      <c r="AMG16" s="120"/>
      <c r="AMH16" s="120"/>
      <c r="AMI16" s="120"/>
      <c r="AMJ16" s="120"/>
    </row>
    <row r="17" s="151" customFormat="true" ht="13.8" hidden="false" customHeight="false" outlineLevel="0" collapsed="false">
      <c r="A17" s="120"/>
      <c r="B17" s="145" t="s">
        <v>121</v>
      </c>
      <c r="C17" s="146" t="s">
        <v>98</v>
      </c>
      <c r="D17" s="147" t="n">
        <v>11289</v>
      </c>
      <c r="E17" s="152" t="s">
        <v>122</v>
      </c>
      <c r="F17" s="152"/>
      <c r="G17" s="152"/>
      <c r="H17" s="152"/>
      <c r="I17" s="152"/>
      <c r="J17" s="152"/>
      <c r="AMF17" s="120"/>
      <c r="AMG17" s="120"/>
      <c r="AMH17" s="120"/>
      <c r="AMI17" s="120"/>
      <c r="AMJ17" s="120"/>
    </row>
    <row r="18" s="151" customFormat="true" ht="13.8" hidden="false" customHeight="false" outlineLevel="0" collapsed="false">
      <c r="A18" s="120"/>
      <c r="B18" s="145" t="s">
        <v>123</v>
      </c>
      <c r="C18" s="146" t="s">
        <v>99</v>
      </c>
      <c r="D18" s="147" t="n">
        <v>6445</v>
      </c>
      <c r="E18" s="152" t="s">
        <v>124</v>
      </c>
      <c r="F18" s="152"/>
      <c r="G18" s="152"/>
      <c r="H18" s="152"/>
      <c r="I18" s="152"/>
      <c r="J18" s="152"/>
      <c r="AMF18" s="120"/>
      <c r="AMG18" s="120"/>
      <c r="AMH18" s="120"/>
      <c r="AMI18" s="120"/>
      <c r="AMJ18" s="120"/>
    </row>
    <row r="19" s="151" customFormat="true" ht="13.8" hidden="false" customHeight="false" outlineLevel="0" collapsed="false">
      <c r="A19" s="120"/>
      <c r="B19" s="145" t="s">
        <v>125</v>
      </c>
      <c r="C19" s="146" t="s">
        <v>100</v>
      </c>
      <c r="D19" s="147" t="n">
        <v>9589</v>
      </c>
      <c r="E19" s="152" t="s">
        <v>126</v>
      </c>
      <c r="F19" s="152"/>
      <c r="G19" s="152"/>
      <c r="H19" s="152"/>
      <c r="I19" s="152"/>
      <c r="J19" s="152"/>
      <c r="AMF19" s="120"/>
      <c r="AMG19" s="120"/>
      <c r="AMH19" s="120"/>
      <c r="AMI19" s="120"/>
      <c r="AMJ19" s="120"/>
    </row>
    <row r="20" s="151" customFormat="true" ht="13.8" hidden="false" customHeight="false" outlineLevel="0" collapsed="false">
      <c r="A20" s="120"/>
      <c r="B20" s="145" t="s">
        <v>127</v>
      </c>
      <c r="C20" s="146" t="s">
        <v>101</v>
      </c>
      <c r="D20" s="147" t="n">
        <v>13373</v>
      </c>
      <c r="E20" s="152" t="s">
        <v>124</v>
      </c>
      <c r="F20" s="152"/>
      <c r="G20" s="152"/>
      <c r="H20" s="152"/>
      <c r="I20" s="152"/>
      <c r="J20" s="152"/>
      <c r="AMF20" s="120"/>
      <c r="AMG20" s="120"/>
      <c r="AMH20" s="120"/>
      <c r="AMI20" s="120"/>
      <c r="AMJ20" s="120"/>
    </row>
    <row r="21" s="151" customFormat="true" ht="13.8" hidden="false" customHeight="false" outlineLevel="0" collapsed="false">
      <c r="A21" s="120"/>
      <c r="B21" s="153"/>
      <c r="C21" s="154"/>
      <c r="D21" s="155"/>
      <c r="E21" s="156"/>
      <c r="F21" s="157"/>
      <c r="G21" s="157"/>
      <c r="H21" s="157"/>
      <c r="I21" s="157"/>
      <c r="J21" s="158"/>
      <c r="AMF21" s="120"/>
      <c r="AMG21" s="120"/>
      <c r="AMH21" s="120"/>
      <c r="AMI21" s="120"/>
      <c r="AMJ21" s="120"/>
    </row>
    <row r="22" customFormat="false" ht="13.8" hidden="false" customHeight="false" outlineLevel="0" collapsed="false">
      <c r="C22" s="159" t="s">
        <v>128</v>
      </c>
      <c r="D22" s="160" t="n">
        <f aca="false">SUM(D13:D20)</f>
        <v>117916</v>
      </c>
    </row>
    <row r="25" customFormat="false" ht="13.8" hidden="false" customHeight="false" outlineLevel="0" collapsed="false">
      <c r="B25" s="161"/>
      <c r="C25" s="161"/>
      <c r="D25" s="162"/>
    </row>
    <row r="26" customFormat="false" ht="13.8" hidden="false" customHeight="false" outlineLevel="0" collapsed="false">
      <c r="B26" s="163"/>
      <c r="C26" s="164" t="s">
        <v>129</v>
      </c>
      <c r="D26" s="165" t="s">
        <v>130</v>
      </c>
      <c r="E26" s="166" t="s">
        <v>29</v>
      </c>
      <c r="F26" s="167"/>
      <c r="G26" s="168"/>
      <c r="H26" s="168"/>
      <c r="I26" s="168"/>
      <c r="J26" s="169"/>
    </row>
    <row r="27" customFormat="false" ht="13.8" hidden="false" customHeight="false" outlineLevel="0" collapsed="false">
      <c r="B27" s="170"/>
      <c r="C27" s="171" t="s">
        <v>131</v>
      </c>
      <c r="D27" s="172" t="n">
        <v>3260</v>
      </c>
      <c r="E27" s="173" t="n">
        <f aca="false">D27/$D$33</f>
        <v>0.282299965361967</v>
      </c>
      <c r="F27" s="174" t="s">
        <v>117</v>
      </c>
      <c r="J27" s="175"/>
    </row>
    <row r="28" customFormat="false" ht="13.8" hidden="false" customHeight="false" outlineLevel="0" collapsed="false">
      <c r="B28" s="170"/>
      <c r="C28" s="176" t="s">
        <v>132</v>
      </c>
      <c r="D28" s="172" t="n">
        <v>2000</v>
      </c>
      <c r="E28" s="173" t="n">
        <f aca="false">D28/$D$33</f>
        <v>0.173190162798753</v>
      </c>
      <c r="F28" s="174" t="s">
        <v>117</v>
      </c>
      <c r="J28" s="175"/>
    </row>
    <row r="29" customFormat="false" ht="13.8" hidden="false" customHeight="false" outlineLevel="0" collapsed="false">
      <c r="B29" s="170"/>
      <c r="C29" s="177" t="s">
        <v>133</v>
      </c>
      <c r="D29" s="172" t="n">
        <v>1050</v>
      </c>
      <c r="E29" s="173" t="n">
        <f aca="false">D29/$D$33</f>
        <v>0.0909248354693453</v>
      </c>
      <c r="F29" s="174" t="s">
        <v>117</v>
      </c>
      <c r="J29" s="175"/>
    </row>
    <row r="30" customFormat="false" ht="13.8" hidden="false" customHeight="false" outlineLevel="0" collapsed="false">
      <c r="B30" s="170"/>
      <c r="C30" s="176" t="s">
        <v>134</v>
      </c>
      <c r="D30" s="172" t="n">
        <v>2400</v>
      </c>
      <c r="E30" s="173" t="n">
        <f aca="false">D30/$D$33</f>
        <v>0.207828195358504</v>
      </c>
      <c r="F30" s="174" t="s">
        <v>117</v>
      </c>
      <c r="J30" s="175"/>
    </row>
    <row r="31" customFormat="false" ht="13.8" hidden="false" customHeight="false" outlineLevel="0" collapsed="false">
      <c r="B31" s="170"/>
      <c r="C31" s="177"/>
      <c r="D31" s="172"/>
      <c r="E31" s="173"/>
      <c r="F31" s="174"/>
      <c r="J31" s="175"/>
    </row>
    <row r="32" customFormat="false" ht="13.8" hidden="false" customHeight="false" outlineLevel="0" collapsed="false">
      <c r="B32" s="178"/>
      <c r="C32" s="178" t="s">
        <v>135</v>
      </c>
      <c r="D32" s="179" t="n">
        <f aca="false">D16-SUM(D27:D31)</f>
        <v>2838</v>
      </c>
      <c r="E32" s="180" t="n">
        <f aca="false">D32/$D$33</f>
        <v>0.245756841011431</v>
      </c>
      <c r="F32" s="181" t="s">
        <v>124</v>
      </c>
      <c r="G32" s="182"/>
      <c r="H32" s="182"/>
      <c r="I32" s="182"/>
      <c r="J32" s="183"/>
    </row>
    <row r="33" customFormat="false" ht="13.8" hidden="false" customHeight="false" outlineLevel="0" collapsed="false">
      <c r="B33" s="161"/>
      <c r="C33" s="184" t="s">
        <v>136</v>
      </c>
      <c r="D33" s="185" t="n">
        <f aca="false">SUM(D27:D32)</f>
        <v>11548</v>
      </c>
      <c r="E33" s="186" t="n">
        <f aca="false">SUM(E27:E32)</f>
        <v>1</v>
      </c>
    </row>
    <row r="34" customFormat="false" ht="13.8" hidden="false" customHeight="false" outlineLevel="0" collapsed="false">
      <c r="B34" s="161"/>
      <c r="C34" s="161"/>
      <c r="D34" s="162"/>
    </row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4">
    <mergeCell ref="B2:J2"/>
    <mergeCell ref="C4:E4"/>
    <mergeCell ref="F4:H4"/>
    <mergeCell ref="I4:J4"/>
    <mergeCell ref="C5:E5"/>
    <mergeCell ref="F5:H5"/>
    <mergeCell ref="I5:J5"/>
    <mergeCell ref="C6:E6"/>
    <mergeCell ref="F6:H6"/>
    <mergeCell ref="I6:J6"/>
    <mergeCell ref="C7:E7"/>
    <mergeCell ref="F7:H7"/>
    <mergeCell ref="I7:J7"/>
    <mergeCell ref="C8:E8"/>
    <mergeCell ref="F8:H8"/>
    <mergeCell ref="I8:J8"/>
    <mergeCell ref="E11:J11"/>
    <mergeCell ref="E14:J14"/>
    <mergeCell ref="E15:J15"/>
    <mergeCell ref="E16:J16"/>
    <mergeCell ref="E17:J17"/>
    <mergeCell ref="E18:J18"/>
    <mergeCell ref="E19:J19"/>
    <mergeCell ref="E20:J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MJ2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0" activeCellId="0" sqref="A20"/>
    </sheetView>
  </sheetViews>
  <sheetFormatPr defaultColWidth="10.46875" defaultRowHeight="13.8" zeroHeight="false" outlineLevelRow="0" outlineLevelCol="0"/>
  <cols>
    <col collapsed="false" customWidth="true" hidden="false" outlineLevel="0" max="4" min="3" style="0" width="21.69"/>
    <col collapsed="false" customWidth="true" hidden="false" outlineLevel="0" max="5" min="5" style="0" width="50.8"/>
  </cols>
  <sheetData>
    <row r="1" customFormat="false" ht="13.8" hidden="false" customHeight="false" outlineLevel="0" collapsed="false">
      <c r="I1" s="1"/>
    </row>
    <row r="2" s="2" customFormat="true" ht="18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AMF2" s="0"/>
      <c r="AMG2" s="0"/>
      <c r="AMH2" s="0"/>
      <c r="AMI2" s="0"/>
      <c r="AMJ2" s="0"/>
    </row>
    <row r="3" s="2" customFormat="true" ht="13.8" hidden="false" customHeight="false" outlineLevel="0" collapsed="false">
      <c r="B3" s="4"/>
      <c r="C3" s="4"/>
      <c r="D3" s="4"/>
      <c r="E3" s="4"/>
      <c r="F3" s="4"/>
      <c r="G3" s="4"/>
      <c r="H3" s="4"/>
      <c r="I3" s="5"/>
      <c r="AMF3" s="0"/>
      <c r="AMG3" s="0"/>
      <c r="AMH3" s="0"/>
      <c r="AMI3" s="0"/>
      <c r="AMJ3" s="0"/>
    </row>
    <row r="4" s="6" customFormat="true" ht="13.8" hidden="false" customHeight="false" outlineLevel="0" collapsed="false">
      <c r="B4" s="7" t="s">
        <v>1</v>
      </c>
      <c r="C4" s="8" t="s">
        <v>2</v>
      </c>
      <c r="D4" s="8"/>
      <c r="E4" s="8"/>
      <c r="F4" s="9" t="s">
        <v>3</v>
      </c>
      <c r="G4" s="9"/>
      <c r="H4" s="9"/>
      <c r="I4" s="10"/>
      <c r="J4" s="10"/>
      <c r="AMF4" s="0"/>
      <c r="AMG4" s="0"/>
      <c r="AMH4" s="0"/>
      <c r="AMI4" s="0"/>
      <c r="AMJ4" s="0"/>
    </row>
    <row r="5" s="6" customFormat="true" ht="13.8" hidden="false" customHeight="false" outlineLevel="0" collapsed="false">
      <c r="B5" s="7" t="s">
        <v>4</v>
      </c>
      <c r="C5" s="8" t="s">
        <v>5</v>
      </c>
      <c r="D5" s="8"/>
      <c r="E5" s="8"/>
      <c r="F5" s="9" t="s">
        <v>6</v>
      </c>
      <c r="G5" s="9"/>
      <c r="H5" s="9"/>
      <c r="I5" s="11" t="s">
        <v>7</v>
      </c>
      <c r="J5" s="11"/>
      <c r="AMF5" s="0"/>
      <c r="AMG5" s="0"/>
      <c r="AMH5" s="0"/>
      <c r="AMI5" s="0"/>
      <c r="AMJ5" s="0"/>
    </row>
    <row r="6" s="6" customFormat="true" ht="13.8" hidden="false" customHeight="false" outlineLevel="0" collapsed="false">
      <c r="B6" s="7" t="s">
        <v>8</v>
      </c>
      <c r="C6" s="8" t="s">
        <v>9</v>
      </c>
      <c r="D6" s="8"/>
      <c r="E6" s="8"/>
      <c r="F6" s="9" t="s">
        <v>10</v>
      </c>
      <c r="G6" s="9"/>
      <c r="H6" s="9"/>
      <c r="I6" s="12" t="n">
        <v>44134</v>
      </c>
      <c r="J6" s="12"/>
      <c r="AMF6" s="0"/>
      <c r="AMG6" s="0"/>
      <c r="AMH6" s="0"/>
      <c r="AMI6" s="0"/>
      <c r="AMJ6" s="0"/>
    </row>
    <row r="7" s="6" customFormat="true" ht="13.8" hidden="false" customHeight="false" outlineLevel="0" collapsed="false">
      <c r="B7" s="7" t="s">
        <v>11</v>
      </c>
      <c r="C7" s="8" t="s">
        <v>12</v>
      </c>
      <c r="D7" s="8"/>
      <c r="E7" s="8"/>
      <c r="F7" s="9" t="s">
        <v>13</v>
      </c>
      <c r="G7" s="9"/>
      <c r="H7" s="9"/>
      <c r="I7" s="11" t="s">
        <v>14</v>
      </c>
      <c r="J7" s="11"/>
      <c r="AMF7" s="0"/>
      <c r="AMG7" s="0"/>
      <c r="AMH7" s="0"/>
      <c r="AMI7" s="0"/>
      <c r="AMJ7" s="0"/>
    </row>
    <row r="8" s="6" customFormat="true" ht="13.8" hidden="false" customHeight="false" outlineLevel="0" collapsed="false">
      <c r="B8" s="7" t="s">
        <v>15</v>
      </c>
      <c r="C8" s="8" t="s">
        <v>16</v>
      </c>
      <c r="D8" s="8"/>
      <c r="E8" s="8"/>
      <c r="F8" s="9" t="s">
        <v>10</v>
      </c>
      <c r="G8" s="9"/>
      <c r="H8" s="9"/>
      <c r="I8" s="10"/>
      <c r="J8" s="10"/>
      <c r="AMF8" s="0"/>
      <c r="AMG8" s="0"/>
      <c r="AMH8" s="0"/>
      <c r="AMI8" s="0"/>
      <c r="AMJ8" s="0"/>
    </row>
    <row r="9" s="2" customFormat="true" ht="13.8" hidden="false" customHeight="false" outlineLevel="0" collapsed="false">
      <c r="I9" s="13"/>
      <c r="AMF9" s="0"/>
      <c r="AMG9" s="0"/>
      <c r="AMH9" s="0"/>
      <c r="AMI9" s="0"/>
      <c r="AMJ9" s="0"/>
    </row>
    <row r="11" customFormat="false" ht="13.8" hidden="false" customHeight="false" outlineLevel="0" collapsed="false">
      <c r="B11" s="187" t="s">
        <v>17</v>
      </c>
      <c r="C11" s="188" t="s">
        <v>137</v>
      </c>
      <c r="D11" s="189" t="s">
        <v>138</v>
      </c>
      <c r="E11" s="189" t="s">
        <v>139</v>
      </c>
    </row>
    <row r="12" customFormat="false" ht="13.8" hidden="false" customHeight="false" outlineLevel="0" collapsed="false">
      <c r="B12" s="190"/>
      <c r="C12" s="191" t="s">
        <v>43</v>
      </c>
      <c r="D12" s="192" t="n">
        <f aca="false">Cedula_Resumen!G25</f>
        <v>20171</v>
      </c>
      <c r="E12" s="192" t="s">
        <v>115</v>
      </c>
    </row>
    <row r="13" customFormat="false" ht="13.8" hidden="false" customHeight="false" outlineLevel="0" collapsed="false">
      <c r="B13" s="190"/>
      <c r="C13" s="191" t="s">
        <v>140</v>
      </c>
      <c r="D13" s="192" t="n">
        <f aca="false">Cedula_Resumen!G27</f>
        <v>2557</v>
      </c>
      <c r="E13" s="192" t="s">
        <v>115</v>
      </c>
    </row>
    <row r="14" customFormat="false" ht="13.8" hidden="false" customHeight="false" outlineLevel="0" collapsed="false">
      <c r="B14" s="190"/>
      <c r="C14" s="191" t="s">
        <v>141</v>
      </c>
      <c r="D14" s="192" t="n">
        <f aca="false">Cedula_Resumen!G28</f>
        <v>1467</v>
      </c>
      <c r="E14" s="192" t="s">
        <v>115</v>
      </c>
    </row>
    <row r="15" customFormat="false" ht="13.8" hidden="false" customHeight="false" outlineLevel="0" collapsed="false">
      <c r="B15" s="190"/>
      <c r="C15" s="191" t="s">
        <v>47</v>
      </c>
      <c r="D15" s="192" t="n">
        <f aca="false">Cedula_Resumen!G29</f>
        <v>1770</v>
      </c>
      <c r="E15" s="192" t="s">
        <v>115</v>
      </c>
    </row>
    <row r="16" customFormat="false" ht="13.8" hidden="false" customHeight="false" outlineLevel="0" collapsed="false">
      <c r="B16" s="190"/>
      <c r="C16" s="191" t="s">
        <v>142</v>
      </c>
      <c r="D16" s="192" t="n">
        <f aca="false">Cedula_Resumen!G26</f>
        <v>3728</v>
      </c>
      <c r="E16" s="192" t="s">
        <v>115</v>
      </c>
    </row>
    <row r="17" customFormat="false" ht="13.8" hidden="false" customHeight="false" outlineLevel="0" collapsed="false">
      <c r="B17" s="190"/>
      <c r="C17" s="191" t="s">
        <v>143</v>
      </c>
      <c r="D17" s="192" t="n">
        <f aca="false">Cedula_Resumen!G35</f>
        <v>2556</v>
      </c>
      <c r="E17" s="192" t="s">
        <v>115</v>
      </c>
    </row>
    <row r="18" customFormat="false" ht="13.8" hidden="false" customHeight="false" outlineLevel="0" collapsed="false">
      <c r="B18" s="190"/>
      <c r="C18" s="191" t="s">
        <v>144</v>
      </c>
      <c r="D18" s="192"/>
      <c r="E18" s="192" t="s">
        <v>115</v>
      </c>
    </row>
    <row r="19" customFormat="false" ht="13.8" hidden="false" customHeight="false" outlineLevel="0" collapsed="false">
      <c r="B19" s="193"/>
      <c r="C19" s="194" t="s">
        <v>145</v>
      </c>
      <c r="D19" s="195" t="n">
        <f aca="false">SUM(D12:D18)</f>
        <v>32249</v>
      </c>
      <c r="E19" s="192" t="s">
        <v>146</v>
      </c>
    </row>
    <row r="20" customFormat="false" ht="13.8" hidden="false" customHeight="false" outlineLevel="0" collapsed="false">
      <c r="B20" s="190"/>
      <c r="C20" s="191" t="s">
        <v>147</v>
      </c>
      <c r="D20" s="192" t="n">
        <f aca="false">SUM(Cedula_Resumen!G33:G34)</f>
        <v>0</v>
      </c>
      <c r="E20" s="192" t="s">
        <v>148</v>
      </c>
    </row>
    <row r="21" customFormat="false" ht="13.8" hidden="false" customHeight="false" outlineLevel="0" collapsed="false">
      <c r="B21" s="190"/>
      <c r="C21" s="191" t="s">
        <v>149</v>
      </c>
      <c r="D21" s="192" t="n">
        <f aca="false">Cedula_Resumen!G32+Cedula_Resumen!G36</f>
        <v>15021</v>
      </c>
      <c r="E21" s="196"/>
    </row>
    <row r="22" customFormat="false" ht="13.8" hidden="false" customHeight="false" outlineLevel="0" collapsed="false">
      <c r="B22" s="197"/>
      <c r="C22" s="198" t="s">
        <v>150</v>
      </c>
      <c r="D22" s="199" t="n">
        <f aca="false">SUM(D19:D21)</f>
        <v>47270</v>
      </c>
      <c r="E22" s="200"/>
    </row>
  </sheetData>
  <mergeCells count="16">
    <mergeCell ref="B2:J2"/>
    <mergeCell ref="C4:E4"/>
    <mergeCell ref="F4:H4"/>
    <mergeCell ref="I4:J4"/>
    <mergeCell ref="C5:E5"/>
    <mergeCell ref="F5:H5"/>
    <mergeCell ref="I5:J5"/>
    <mergeCell ref="C6:E6"/>
    <mergeCell ref="F6:H6"/>
    <mergeCell ref="I6:J6"/>
    <mergeCell ref="C7:E7"/>
    <mergeCell ref="F7:H7"/>
    <mergeCell ref="I7:J7"/>
    <mergeCell ref="C8:E8"/>
    <mergeCell ref="F8:H8"/>
    <mergeCell ref="I8:J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MJ1048576"/>
  <sheetViews>
    <sheetView showFormulas="false" showGridLines="true" showRowColHeaders="true" showZeros="true" rightToLeft="false" tabSelected="false" showOutlineSymbols="true" defaultGridColor="true" view="normal" topLeftCell="A26" colorId="64" zoomScale="80" zoomScaleNormal="80" zoomScalePageLayoutView="100" workbookViewId="0">
      <selection pane="topLeft" activeCell="D48" activeCellId="0" sqref="D48"/>
    </sheetView>
  </sheetViews>
  <sheetFormatPr defaultColWidth="10.46875" defaultRowHeight="13.8" zeroHeight="false" outlineLevelRow="0" outlineLevelCol="0"/>
  <cols>
    <col collapsed="false" customWidth="true" hidden="false" outlineLevel="0" max="3" min="3" style="0" width="54.28"/>
    <col collapsed="false" customWidth="true" hidden="false" outlineLevel="0" max="4" min="4" style="0" width="21.69"/>
    <col collapsed="false" customWidth="true" hidden="false" outlineLevel="0" max="5" min="5" style="0" width="9.67"/>
  </cols>
  <sheetData>
    <row r="1" customFormat="false" ht="13.95" hidden="false" customHeight="true" outlineLevel="0" collapsed="false">
      <c r="I1" s="1"/>
    </row>
    <row r="2" s="2" customFormat="true" ht="18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AMF2" s="0"/>
      <c r="AMG2" s="0"/>
      <c r="AMH2" s="0"/>
      <c r="AMI2" s="0"/>
      <c r="AMJ2" s="0"/>
    </row>
    <row r="3" s="2" customFormat="true" ht="13.8" hidden="false" customHeight="false" outlineLevel="0" collapsed="false">
      <c r="B3" s="4"/>
      <c r="C3" s="4"/>
      <c r="D3" s="4"/>
      <c r="E3" s="4"/>
      <c r="F3" s="4"/>
      <c r="G3" s="4"/>
      <c r="H3" s="4"/>
      <c r="I3" s="5"/>
      <c r="AMF3" s="0"/>
      <c r="AMG3" s="0"/>
      <c r="AMH3" s="0"/>
      <c r="AMI3" s="0"/>
      <c r="AMJ3" s="0"/>
    </row>
    <row r="4" s="6" customFormat="true" ht="13.8" hidden="false" customHeight="false" outlineLevel="0" collapsed="false">
      <c r="B4" s="7" t="s">
        <v>1</v>
      </c>
      <c r="C4" s="8" t="s">
        <v>2</v>
      </c>
      <c r="D4" s="8"/>
      <c r="E4" s="8"/>
      <c r="F4" s="9" t="s">
        <v>3</v>
      </c>
      <c r="G4" s="9"/>
      <c r="H4" s="9"/>
      <c r="I4" s="10"/>
      <c r="J4" s="10"/>
      <c r="AMF4" s="0"/>
      <c r="AMG4" s="0"/>
      <c r="AMH4" s="0"/>
      <c r="AMI4" s="0"/>
      <c r="AMJ4" s="0"/>
    </row>
    <row r="5" s="6" customFormat="true" ht="13.8" hidden="false" customHeight="false" outlineLevel="0" collapsed="false">
      <c r="B5" s="7" t="s">
        <v>4</v>
      </c>
      <c r="C5" s="8" t="s">
        <v>5</v>
      </c>
      <c r="D5" s="8"/>
      <c r="E5" s="8"/>
      <c r="F5" s="9" t="s">
        <v>6</v>
      </c>
      <c r="G5" s="9"/>
      <c r="H5" s="9"/>
      <c r="I5" s="11" t="s">
        <v>7</v>
      </c>
      <c r="J5" s="11"/>
      <c r="AMF5" s="0"/>
      <c r="AMG5" s="0"/>
      <c r="AMH5" s="0"/>
      <c r="AMI5" s="0"/>
      <c r="AMJ5" s="0"/>
    </row>
    <row r="6" s="6" customFormat="true" ht="13.8" hidden="false" customHeight="false" outlineLevel="0" collapsed="false">
      <c r="B6" s="7" t="s">
        <v>8</v>
      </c>
      <c r="C6" s="8" t="s">
        <v>9</v>
      </c>
      <c r="D6" s="8"/>
      <c r="E6" s="8"/>
      <c r="F6" s="9" t="s">
        <v>10</v>
      </c>
      <c r="G6" s="9"/>
      <c r="H6" s="9"/>
      <c r="I6" s="12" t="n">
        <v>44134</v>
      </c>
      <c r="J6" s="12"/>
      <c r="AMF6" s="0"/>
      <c r="AMG6" s="0"/>
      <c r="AMH6" s="0"/>
      <c r="AMI6" s="0"/>
      <c r="AMJ6" s="0"/>
    </row>
    <row r="7" s="6" customFormat="true" ht="13.8" hidden="false" customHeight="false" outlineLevel="0" collapsed="false">
      <c r="B7" s="7" t="s">
        <v>11</v>
      </c>
      <c r="C7" s="8" t="s">
        <v>12</v>
      </c>
      <c r="D7" s="8"/>
      <c r="E7" s="8"/>
      <c r="F7" s="9" t="s">
        <v>13</v>
      </c>
      <c r="G7" s="9"/>
      <c r="H7" s="9"/>
      <c r="I7" s="11" t="s">
        <v>14</v>
      </c>
      <c r="J7" s="11"/>
      <c r="AMF7" s="0"/>
      <c r="AMG7" s="0"/>
      <c r="AMH7" s="0"/>
      <c r="AMI7" s="0"/>
      <c r="AMJ7" s="0"/>
    </row>
    <row r="8" s="6" customFormat="true" ht="13.8" hidden="false" customHeight="false" outlineLevel="0" collapsed="false">
      <c r="B8" s="7" t="s">
        <v>15</v>
      </c>
      <c r="C8" s="8" t="s">
        <v>16</v>
      </c>
      <c r="D8" s="8"/>
      <c r="E8" s="8"/>
      <c r="F8" s="9" t="s">
        <v>10</v>
      </c>
      <c r="G8" s="9"/>
      <c r="H8" s="9"/>
      <c r="I8" s="10"/>
      <c r="J8" s="10"/>
      <c r="AMF8" s="0"/>
      <c r="AMG8" s="0"/>
      <c r="AMH8" s="0"/>
      <c r="AMI8" s="0"/>
      <c r="AMJ8" s="0"/>
    </row>
    <row r="9" s="2" customFormat="true" ht="13.8" hidden="false" customHeight="false" outlineLevel="0" collapsed="false">
      <c r="I9" s="13"/>
      <c r="AMF9" s="0"/>
      <c r="AMG9" s="0"/>
      <c r="AMH9" s="0"/>
      <c r="AMI9" s="0"/>
      <c r="AMJ9" s="0"/>
    </row>
    <row r="10" customFormat="false" ht="13.8" hidden="false" customHeight="false" outlineLevel="0" collapsed="false">
      <c r="E10" s="1"/>
    </row>
    <row r="11" customFormat="false" ht="13.8" hidden="false" customHeight="false" outlineLevel="0" collapsed="false">
      <c r="B11" s="201"/>
      <c r="C11" s="202" t="s">
        <v>151</v>
      </c>
      <c r="D11" s="203" t="s">
        <v>130</v>
      </c>
      <c r="E11" s="204" t="s">
        <v>29</v>
      </c>
      <c r="F11" s="205"/>
      <c r="G11" s="206"/>
      <c r="H11" s="206"/>
      <c r="I11" s="206"/>
      <c r="J11" s="207"/>
    </row>
    <row r="12" customFormat="false" ht="13.8" hidden="false" customHeight="false" outlineLevel="0" collapsed="false">
      <c r="B12" s="208" t="s">
        <v>31</v>
      </c>
      <c r="C12" s="208" t="s">
        <v>32</v>
      </c>
      <c r="D12" s="208" t="n">
        <v>0</v>
      </c>
      <c r="E12" s="209" t="n">
        <f aca="false">D12/$D$18</f>
        <v>0</v>
      </c>
      <c r="F12" s="210" t="s">
        <v>152</v>
      </c>
      <c r="G12" s="115"/>
      <c r="H12" s="115"/>
      <c r="I12" s="115"/>
      <c r="J12" s="118"/>
    </row>
    <row r="13" customFormat="false" ht="13.8" hidden="false" customHeight="false" outlineLevel="0" collapsed="false">
      <c r="B13" s="208" t="s">
        <v>153</v>
      </c>
      <c r="C13" s="208" t="s">
        <v>34</v>
      </c>
      <c r="D13" s="208" t="n">
        <v>950</v>
      </c>
      <c r="E13" s="209" t="n">
        <f aca="false">D13/$D$18</f>
        <v>1</v>
      </c>
      <c r="F13" s="210" t="s">
        <v>152</v>
      </c>
      <c r="G13" s="115"/>
      <c r="H13" s="115"/>
      <c r="I13" s="115"/>
      <c r="J13" s="118"/>
    </row>
    <row r="14" customFormat="false" ht="13.8" hidden="false" customHeight="false" outlineLevel="0" collapsed="false">
      <c r="B14" s="208" t="s">
        <v>35</v>
      </c>
      <c r="C14" s="208" t="s">
        <v>36</v>
      </c>
      <c r="D14" s="208" t="n">
        <v>0</v>
      </c>
      <c r="E14" s="209" t="n">
        <f aca="false">D14/$D$18</f>
        <v>0</v>
      </c>
      <c r="F14" s="210" t="s">
        <v>152</v>
      </c>
      <c r="G14" s="115"/>
      <c r="H14" s="115"/>
      <c r="I14" s="115"/>
      <c r="J14" s="118"/>
    </row>
    <row r="15" customFormat="false" ht="13.8" hidden="false" customHeight="false" outlineLevel="0" collapsed="false">
      <c r="B15" s="208" t="s">
        <v>37</v>
      </c>
      <c r="C15" s="208" t="s">
        <v>38</v>
      </c>
      <c r="D15" s="208" t="n">
        <v>0</v>
      </c>
      <c r="E15" s="209" t="n">
        <f aca="false">D15/$D$18</f>
        <v>0</v>
      </c>
      <c r="F15" s="210" t="s">
        <v>152</v>
      </c>
      <c r="G15" s="115"/>
      <c r="H15" s="115"/>
      <c r="I15" s="115"/>
      <c r="J15" s="118"/>
    </row>
    <row r="16" customFormat="false" ht="13.8" hidden="false" customHeight="false" outlineLevel="0" collapsed="false">
      <c r="B16" s="208" t="s">
        <v>39</v>
      </c>
      <c r="C16" s="208" t="s">
        <v>40</v>
      </c>
      <c r="D16" s="208" t="n">
        <v>0</v>
      </c>
      <c r="E16" s="209" t="n">
        <f aca="false">D16/$D$18</f>
        <v>0</v>
      </c>
      <c r="F16" s="210" t="s">
        <v>152</v>
      </c>
      <c r="G16" s="115"/>
      <c r="H16" s="115"/>
      <c r="I16" s="115"/>
      <c r="J16" s="118"/>
    </row>
    <row r="17" customFormat="false" ht="13.8" hidden="false" customHeight="false" outlineLevel="0" collapsed="false">
      <c r="B17" s="211"/>
      <c r="C17" s="211"/>
      <c r="D17" s="211"/>
      <c r="E17" s="212" t="n">
        <f aca="false">D17/$D$18</f>
        <v>0</v>
      </c>
      <c r="F17" s="213"/>
      <c r="G17" s="214"/>
      <c r="H17" s="214"/>
      <c r="I17" s="214"/>
      <c r="J17" s="215"/>
    </row>
    <row r="18" s="216" customFormat="true" ht="13.8" hidden="false" customHeight="false" outlineLevel="0" collapsed="false">
      <c r="C18" s="216" t="s">
        <v>136</v>
      </c>
      <c r="D18" s="216" t="n">
        <f aca="false">SUM(D12:D17)</f>
        <v>950</v>
      </c>
      <c r="E18" s="217" t="n">
        <f aca="false">SUM(E12:E17)</f>
        <v>1</v>
      </c>
    </row>
    <row r="21" customFormat="false" ht="13.8" hidden="false" customHeight="false" outlineLevel="0" collapsed="false">
      <c r="B21" s="218" t="s">
        <v>154</v>
      </c>
      <c r="C21" s="218" t="s">
        <v>34</v>
      </c>
      <c r="D21" s="218" t="s">
        <v>155</v>
      </c>
      <c r="E21" s="218" t="s">
        <v>156</v>
      </c>
      <c r="F21" s="218" t="s">
        <v>157</v>
      </c>
      <c r="G21" s="218" t="s">
        <v>158</v>
      </c>
      <c r="H21" s="218" t="s">
        <v>159</v>
      </c>
      <c r="I21" s="218" t="s">
        <v>28</v>
      </c>
    </row>
    <row r="22" customFormat="false" ht="13.8" hidden="false" customHeight="false" outlineLevel="0" collapsed="false">
      <c r="B22" s="219" t="s">
        <v>153</v>
      </c>
      <c r="C22" s="219"/>
      <c r="D22" s="219" t="s">
        <v>160</v>
      </c>
      <c r="E22" s="219" t="s">
        <v>161</v>
      </c>
      <c r="F22" s="219" t="s">
        <v>162</v>
      </c>
      <c r="G22" s="219" t="s">
        <v>163</v>
      </c>
      <c r="H22" s="219" t="s">
        <v>164</v>
      </c>
      <c r="I22" s="220" t="n">
        <v>250</v>
      </c>
    </row>
    <row r="23" customFormat="false" ht="13.8" hidden="false" customHeight="false" outlineLevel="0" collapsed="false">
      <c r="B23" s="221" t="s">
        <v>153</v>
      </c>
      <c r="C23" s="221"/>
      <c r="D23" s="221" t="s">
        <v>165</v>
      </c>
      <c r="E23" s="221" t="s">
        <v>166</v>
      </c>
      <c r="F23" s="221" t="s">
        <v>162</v>
      </c>
      <c r="G23" s="221" t="s">
        <v>163</v>
      </c>
      <c r="H23" s="221" t="s">
        <v>167</v>
      </c>
      <c r="I23" s="222" t="n">
        <v>700</v>
      </c>
    </row>
    <row r="24" customFormat="false" ht="13.8" hidden="false" customHeight="false" outlineLevel="0" collapsed="false">
      <c r="I24" s="223" t="n">
        <f aca="false">SUM(I22:I23)</f>
        <v>950</v>
      </c>
    </row>
    <row r="27" customFormat="false" ht="19.7" hidden="false" customHeight="false" outlineLevel="0" collapsed="false">
      <c r="B27" s="224" t="s">
        <v>154</v>
      </c>
      <c r="C27" s="224" t="s">
        <v>168</v>
      </c>
      <c r="D27" s="218" t="s">
        <v>155</v>
      </c>
      <c r="E27" s="218" t="s">
        <v>156</v>
      </c>
      <c r="F27" s="218" t="s">
        <v>157</v>
      </c>
      <c r="G27" s="218" t="s">
        <v>158</v>
      </c>
      <c r="H27" s="218" t="s">
        <v>159</v>
      </c>
      <c r="I27" s="218" t="s">
        <v>28</v>
      </c>
      <c r="J27" s="225" t="s">
        <v>169</v>
      </c>
    </row>
    <row r="28" customFormat="false" ht="13.8" hidden="false" customHeight="false" outlineLevel="0" collapsed="false">
      <c r="B28" s="219" t="s">
        <v>170</v>
      </c>
      <c r="C28" s="219"/>
      <c r="D28" s="219" t="s">
        <v>171</v>
      </c>
      <c r="E28" s="219" t="s">
        <v>155</v>
      </c>
      <c r="F28" s="219" t="s">
        <v>172</v>
      </c>
      <c r="G28" s="219" t="s">
        <v>172</v>
      </c>
      <c r="H28" s="219" t="s">
        <v>173</v>
      </c>
      <c r="I28" s="220" t="n">
        <v>1005</v>
      </c>
    </row>
    <row r="29" customFormat="false" ht="13.8" hidden="false" customHeight="false" outlineLevel="0" collapsed="false">
      <c r="B29" s="226" t="s">
        <v>170</v>
      </c>
      <c r="C29" s="226"/>
      <c r="D29" s="226" t="s">
        <v>174</v>
      </c>
      <c r="E29" s="226" t="s">
        <v>155</v>
      </c>
      <c r="F29" s="226" t="s">
        <v>172</v>
      </c>
      <c r="G29" s="226" t="s">
        <v>172</v>
      </c>
      <c r="H29" s="226" t="s">
        <v>175</v>
      </c>
      <c r="I29" s="227" t="n">
        <v>4400</v>
      </c>
    </row>
    <row r="30" customFormat="false" ht="13.8" hidden="false" customHeight="false" outlineLevel="0" collapsed="false">
      <c r="B30" s="226" t="s">
        <v>170</v>
      </c>
      <c r="C30" s="226"/>
      <c r="D30" s="226" t="s">
        <v>174</v>
      </c>
      <c r="E30" s="226" t="s">
        <v>155</v>
      </c>
      <c r="F30" s="226" t="s">
        <v>172</v>
      </c>
      <c r="G30" s="226" t="s">
        <v>172</v>
      </c>
      <c r="H30" s="226" t="s">
        <v>175</v>
      </c>
      <c r="I30" s="227" t="n">
        <v>1925</v>
      </c>
    </row>
    <row r="31" customFormat="false" ht="13.8" hidden="false" customHeight="false" outlineLevel="0" collapsed="false">
      <c r="B31" s="226" t="s">
        <v>170</v>
      </c>
      <c r="C31" s="226"/>
      <c r="D31" s="226" t="s">
        <v>176</v>
      </c>
      <c r="E31" s="226" t="s">
        <v>155</v>
      </c>
      <c r="F31" s="226" t="s">
        <v>172</v>
      </c>
      <c r="G31" s="226" t="s">
        <v>172</v>
      </c>
      <c r="H31" s="226" t="s">
        <v>177</v>
      </c>
      <c r="I31" s="227" t="n">
        <v>514.99</v>
      </c>
    </row>
    <row r="32" customFormat="false" ht="13.8" hidden="false" customHeight="false" outlineLevel="0" collapsed="false">
      <c r="B32" s="226" t="s">
        <v>170</v>
      </c>
      <c r="C32" s="226"/>
      <c r="D32" s="226" t="s">
        <v>176</v>
      </c>
      <c r="E32" s="226" t="s">
        <v>155</v>
      </c>
      <c r="F32" s="226" t="s">
        <v>172</v>
      </c>
      <c r="G32" s="226" t="s">
        <v>172</v>
      </c>
      <c r="H32" s="226" t="s">
        <v>177</v>
      </c>
      <c r="I32" s="227" t="n">
        <v>1235.97</v>
      </c>
    </row>
    <row r="33" customFormat="false" ht="13.8" hidden="false" customHeight="false" outlineLevel="0" collapsed="false">
      <c r="B33" s="226" t="s">
        <v>170</v>
      </c>
      <c r="C33" s="226"/>
      <c r="D33" s="226" t="s">
        <v>178</v>
      </c>
      <c r="E33" s="226" t="s">
        <v>155</v>
      </c>
      <c r="F33" s="226" t="s">
        <v>172</v>
      </c>
      <c r="G33" s="226" t="s">
        <v>172</v>
      </c>
      <c r="H33" s="226" t="s">
        <v>179</v>
      </c>
      <c r="I33" s="227" t="n">
        <v>815.52</v>
      </c>
    </row>
    <row r="34" customFormat="false" ht="13.8" hidden="false" customHeight="false" outlineLevel="0" collapsed="false">
      <c r="B34" s="226" t="s">
        <v>170</v>
      </c>
      <c r="C34" s="226"/>
      <c r="D34" s="226" t="s">
        <v>178</v>
      </c>
      <c r="E34" s="226" t="s">
        <v>155</v>
      </c>
      <c r="F34" s="226" t="s">
        <v>172</v>
      </c>
      <c r="G34" s="226" t="s">
        <v>172</v>
      </c>
      <c r="H34" s="226" t="s">
        <v>179</v>
      </c>
      <c r="I34" s="227" t="n">
        <v>1834.92</v>
      </c>
    </row>
    <row r="35" customFormat="false" ht="13.8" hidden="false" customHeight="false" outlineLevel="0" collapsed="false">
      <c r="B35" s="221" t="s">
        <v>170</v>
      </c>
      <c r="C35" s="221"/>
      <c r="D35" s="221" t="s">
        <v>180</v>
      </c>
      <c r="E35" s="221" t="s">
        <v>155</v>
      </c>
      <c r="F35" s="221" t="s">
        <v>172</v>
      </c>
      <c r="G35" s="221" t="s">
        <v>172</v>
      </c>
      <c r="H35" s="221" t="s">
        <v>181</v>
      </c>
      <c r="I35" s="211" t="n">
        <v>-11731.4</v>
      </c>
    </row>
    <row r="36" customFormat="false" ht="13.8" hidden="false" customHeight="false" outlineLevel="0" collapsed="false">
      <c r="I36" s="223" t="n">
        <f aca="false">SUM(I28:I35)</f>
        <v>0</v>
      </c>
    </row>
    <row r="39" customFormat="false" ht="19.7" hidden="false" customHeight="false" outlineLevel="0" collapsed="false">
      <c r="B39" s="224" t="s">
        <v>154</v>
      </c>
      <c r="C39" s="224" t="s">
        <v>182</v>
      </c>
      <c r="D39" s="218" t="s">
        <v>155</v>
      </c>
      <c r="E39" s="218" t="s">
        <v>156</v>
      </c>
      <c r="F39" s="218" t="s">
        <v>157</v>
      </c>
      <c r="G39" s="218" t="s">
        <v>158</v>
      </c>
      <c r="H39" s="218" t="s">
        <v>159</v>
      </c>
      <c r="I39" s="218" t="s">
        <v>28</v>
      </c>
      <c r="J39" s="225" t="s">
        <v>169</v>
      </c>
    </row>
    <row r="40" customFormat="false" ht="13.8" hidden="false" customHeight="false" outlineLevel="0" collapsed="false">
      <c r="B40" s="219" t="s">
        <v>33</v>
      </c>
      <c r="C40" s="219"/>
      <c r="D40" s="219" t="s">
        <v>183</v>
      </c>
      <c r="E40" s="219" t="s">
        <v>155</v>
      </c>
      <c r="F40" s="219" t="s">
        <v>172</v>
      </c>
      <c r="G40" s="219" t="s">
        <v>172</v>
      </c>
      <c r="H40" s="219" t="s">
        <v>184</v>
      </c>
      <c r="I40" s="220" t="n">
        <v>1112.1</v>
      </c>
    </row>
    <row r="41" customFormat="false" ht="13.8" hidden="false" customHeight="false" outlineLevel="0" collapsed="false">
      <c r="B41" s="226" t="s">
        <v>33</v>
      </c>
      <c r="C41" s="226"/>
      <c r="D41" s="226" t="s">
        <v>183</v>
      </c>
      <c r="E41" s="226" t="s">
        <v>155</v>
      </c>
      <c r="F41" s="226" t="s">
        <v>172</v>
      </c>
      <c r="G41" s="226" t="s">
        <v>172</v>
      </c>
      <c r="H41" s="226" t="s">
        <v>184</v>
      </c>
      <c r="I41" s="227" t="n">
        <v>2426.4</v>
      </c>
    </row>
    <row r="42" customFormat="false" ht="13.8" hidden="false" customHeight="false" outlineLevel="0" collapsed="false">
      <c r="B42" s="221" t="s">
        <v>33</v>
      </c>
      <c r="C42" s="221"/>
      <c r="D42" s="221" t="s">
        <v>185</v>
      </c>
      <c r="E42" s="221" t="s">
        <v>155</v>
      </c>
      <c r="F42" s="221" t="s">
        <v>172</v>
      </c>
      <c r="G42" s="221" t="s">
        <v>172</v>
      </c>
      <c r="H42" s="221" t="s">
        <v>186</v>
      </c>
      <c r="I42" s="211" t="n">
        <v>-3538.5</v>
      </c>
    </row>
    <row r="43" customFormat="false" ht="13.8" hidden="false" customHeight="false" outlineLevel="0" collapsed="false">
      <c r="I43" s="223" t="n">
        <f aca="false">SUM(I40:I42)</f>
        <v>0</v>
      </c>
    </row>
    <row r="46" customFormat="false" ht="19.7" hidden="false" customHeight="false" outlineLevel="0" collapsed="false">
      <c r="B46" s="225" t="s">
        <v>169</v>
      </c>
      <c r="C46" s="0" t="s">
        <v>187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6">
    <mergeCell ref="B2:J2"/>
    <mergeCell ref="C4:E4"/>
    <mergeCell ref="F4:H4"/>
    <mergeCell ref="I4:J4"/>
    <mergeCell ref="C5:E5"/>
    <mergeCell ref="F5:H5"/>
    <mergeCell ref="I5:J5"/>
    <mergeCell ref="C6:E6"/>
    <mergeCell ref="F6:H6"/>
    <mergeCell ref="I6:J6"/>
    <mergeCell ref="C7:E7"/>
    <mergeCell ref="F7:H7"/>
    <mergeCell ref="I7:J7"/>
    <mergeCell ref="C8:E8"/>
    <mergeCell ref="F8:H8"/>
    <mergeCell ref="I8:J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MJ1048576"/>
  <sheetViews>
    <sheetView showFormulas="false" showGridLines="true" showRowColHeaders="true" showZeros="true" rightToLeft="false" tabSelected="false" showOutlineSymbols="true" defaultGridColor="true" view="normal" topLeftCell="A27" colorId="64" zoomScale="80" zoomScaleNormal="80" zoomScalePageLayoutView="100" workbookViewId="0">
      <selection pane="topLeft" activeCell="A57" activeCellId="0" sqref="A57"/>
    </sheetView>
  </sheetViews>
  <sheetFormatPr defaultColWidth="10.46875" defaultRowHeight="13.8" zeroHeight="false" outlineLevelRow="0" outlineLevelCol="0"/>
  <cols>
    <col collapsed="false" customWidth="true" hidden="false" outlineLevel="0" max="3" min="3" style="0" width="54.28"/>
    <col collapsed="false" customWidth="true" hidden="false" outlineLevel="0" max="4" min="4" style="0" width="21.69"/>
    <col collapsed="false" customWidth="true" hidden="false" outlineLevel="0" max="5" min="5" style="0" width="9.67"/>
  </cols>
  <sheetData>
    <row r="1" customFormat="false" ht="13.95" hidden="false" customHeight="true" outlineLevel="0" collapsed="false">
      <c r="I1" s="1"/>
    </row>
    <row r="2" s="2" customFormat="true" ht="18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AMF2" s="0"/>
      <c r="AMG2" s="0"/>
      <c r="AMH2" s="0"/>
      <c r="AMI2" s="0"/>
      <c r="AMJ2" s="0"/>
    </row>
    <row r="3" s="2" customFormat="true" ht="13.8" hidden="false" customHeight="false" outlineLevel="0" collapsed="false">
      <c r="B3" s="4"/>
      <c r="C3" s="4"/>
      <c r="D3" s="4"/>
      <c r="E3" s="4"/>
      <c r="F3" s="4"/>
      <c r="G3" s="4"/>
      <c r="H3" s="4"/>
      <c r="I3" s="5"/>
      <c r="AMF3" s="0"/>
      <c r="AMG3" s="0"/>
      <c r="AMH3" s="0"/>
      <c r="AMI3" s="0"/>
      <c r="AMJ3" s="0"/>
    </row>
    <row r="4" s="6" customFormat="true" ht="13.8" hidden="false" customHeight="false" outlineLevel="0" collapsed="false">
      <c r="B4" s="7" t="s">
        <v>1</v>
      </c>
      <c r="C4" s="8" t="s">
        <v>2</v>
      </c>
      <c r="D4" s="8"/>
      <c r="E4" s="8"/>
      <c r="F4" s="9" t="s">
        <v>3</v>
      </c>
      <c r="G4" s="9"/>
      <c r="H4" s="9"/>
      <c r="I4" s="10"/>
      <c r="J4" s="10"/>
      <c r="AMF4" s="0"/>
      <c r="AMG4" s="0"/>
      <c r="AMH4" s="0"/>
      <c r="AMI4" s="0"/>
      <c r="AMJ4" s="0"/>
    </row>
    <row r="5" s="6" customFormat="true" ht="13.8" hidden="false" customHeight="false" outlineLevel="0" collapsed="false">
      <c r="B5" s="7" t="s">
        <v>4</v>
      </c>
      <c r="C5" s="8" t="s">
        <v>5</v>
      </c>
      <c r="D5" s="8"/>
      <c r="E5" s="8"/>
      <c r="F5" s="9" t="s">
        <v>6</v>
      </c>
      <c r="G5" s="9"/>
      <c r="H5" s="9"/>
      <c r="I5" s="11" t="s">
        <v>7</v>
      </c>
      <c r="J5" s="11"/>
      <c r="AMF5" s="0"/>
      <c r="AMG5" s="0"/>
      <c r="AMH5" s="0"/>
      <c r="AMI5" s="0"/>
      <c r="AMJ5" s="0"/>
    </row>
    <row r="6" s="6" customFormat="true" ht="13.8" hidden="false" customHeight="false" outlineLevel="0" collapsed="false">
      <c r="B6" s="7" t="s">
        <v>8</v>
      </c>
      <c r="C6" s="8" t="s">
        <v>9</v>
      </c>
      <c r="D6" s="8"/>
      <c r="E6" s="8"/>
      <c r="F6" s="9" t="s">
        <v>10</v>
      </c>
      <c r="G6" s="9"/>
      <c r="H6" s="9"/>
      <c r="I6" s="12" t="n">
        <v>44134</v>
      </c>
      <c r="J6" s="12"/>
      <c r="AMF6" s="0"/>
      <c r="AMG6" s="0"/>
      <c r="AMH6" s="0"/>
      <c r="AMI6" s="0"/>
      <c r="AMJ6" s="0"/>
    </row>
    <row r="7" s="6" customFormat="true" ht="13.8" hidden="false" customHeight="false" outlineLevel="0" collapsed="false">
      <c r="B7" s="7" t="s">
        <v>11</v>
      </c>
      <c r="C7" s="8" t="s">
        <v>12</v>
      </c>
      <c r="D7" s="8"/>
      <c r="E7" s="8"/>
      <c r="F7" s="9" t="s">
        <v>13</v>
      </c>
      <c r="G7" s="9"/>
      <c r="H7" s="9"/>
      <c r="I7" s="11" t="s">
        <v>14</v>
      </c>
      <c r="J7" s="11"/>
      <c r="AMF7" s="0"/>
      <c r="AMG7" s="0"/>
      <c r="AMH7" s="0"/>
      <c r="AMI7" s="0"/>
      <c r="AMJ7" s="0"/>
    </row>
    <row r="8" s="6" customFormat="true" ht="13.8" hidden="false" customHeight="false" outlineLevel="0" collapsed="false">
      <c r="B8" s="7" t="s">
        <v>15</v>
      </c>
      <c r="C8" s="8" t="s">
        <v>16</v>
      </c>
      <c r="D8" s="8"/>
      <c r="E8" s="8"/>
      <c r="F8" s="9" t="s">
        <v>10</v>
      </c>
      <c r="G8" s="9"/>
      <c r="H8" s="9"/>
      <c r="I8" s="10"/>
      <c r="J8" s="10"/>
      <c r="AMF8" s="0"/>
      <c r="AMG8" s="0"/>
      <c r="AMH8" s="0"/>
      <c r="AMI8" s="0"/>
      <c r="AMJ8" s="0"/>
    </row>
    <row r="9" s="2" customFormat="true" ht="13.8" hidden="false" customHeight="false" outlineLevel="0" collapsed="false">
      <c r="I9" s="13"/>
      <c r="AMF9" s="0"/>
      <c r="AMG9" s="0"/>
      <c r="AMH9" s="0"/>
      <c r="AMI9" s="0"/>
      <c r="AMJ9" s="0"/>
    </row>
    <row r="10" customFormat="false" ht="13.8" hidden="false" customHeight="false" outlineLevel="0" collapsed="false">
      <c r="E10" s="1"/>
    </row>
    <row r="11" customFormat="false" ht="13.8" hidden="false" customHeight="false" outlineLevel="0" collapsed="false">
      <c r="B11" s="201"/>
      <c r="C11" s="202" t="s">
        <v>151</v>
      </c>
      <c r="D11" s="203" t="s">
        <v>130</v>
      </c>
      <c r="E11" s="204" t="s">
        <v>29</v>
      </c>
      <c r="F11" s="205"/>
      <c r="G11" s="206"/>
      <c r="H11" s="206"/>
      <c r="I11" s="206"/>
      <c r="J11" s="207"/>
    </row>
    <row r="12" customFormat="false" ht="13.8" hidden="false" customHeight="false" outlineLevel="0" collapsed="false">
      <c r="B12" s="208"/>
      <c r="C12" s="208"/>
      <c r="D12" s="208" t="n">
        <v>0</v>
      </c>
      <c r="E12" s="209" t="n">
        <f aca="false">D12/$D$18</f>
        <v>0</v>
      </c>
      <c r="F12" s="210"/>
      <c r="G12" s="115"/>
      <c r="H12" s="115"/>
      <c r="I12" s="115"/>
      <c r="J12" s="118"/>
    </row>
    <row r="13" customFormat="false" ht="13.8" hidden="false" customHeight="false" outlineLevel="0" collapsed="false">
      <c r="B13" s="208"/>
      <c r="C13" s="208" t="s">
        <v>66</v>
      </c>
      <c r="D13" s="208" t="n">
        <v>8800</v>
      </c>
      <c r="E13" s="209" t="n">
        <f aca="false">D13/$D$18</f>
        <v>0.504240201696081</v>
      </c>
      <c r="F13" s="210" t="s">
        <v>188</v>
      </c>
      <c r="G13" s="115"/>
      <c r="H13" s="115"/>
      <c r="I13" s="115"/>
      <c r="J13" s="118"/>
    </row>
    <row r="14" customFormat="false" ht="13.8" hidden="false" customHeight="false" outlineLevel="0" collapsed="false">
      <c r="B14" s="208"/>
      <c r="C14" s="208" t="s">
        <v>67</v>
      </c>
      <c r="D14" s="208" t="n">
        <v>8652</v>
      </c>
      <c r="E14" s="209" t="n">
        <f aca="false">D14/$D$18</f>
        <v>0.495759798303919</v>
      </c>
      <c r="F14" s="210" t="s">
        <v>188</v>
      </c>
      <c r="G14" s="115"/>
      <c r="H14" s="115"/>
      <c r="I14" s="115"/>
      <c r="J14" s="118"/>
    </row>
    <row r="15" customFormat="false" ht="13.8" hidden="false" customHeight="false" outlineLevel="0" collapsed="false">
      <c r="B15" s="208"/>
      <c r="C15" s="208"/>
      <c r="D15" s="208" t="n">
        <v>0</v>
      </c>
      <c r="E15" s="209" t="n">
        <f aca="false">D15/$D$18</f>
        <v>0</v>
      </c>
      <c r="F15" s="210"/>
      <c r="G15" s="115"/>
      <c r="H15" s="115"/>
      <c r="I15" s="115"/>
      <c r="J15" s="118"/>
    </row>
    <row r="16" customFormat="false" ht="13.8" hidden="false" customHeight="false" outlineLevel="0" collapsed="false">
      <c r="B16" s="208"/>
      <c r="C16" s="208"/>
      <c r="D16" s="208" t="n">
        <v>0</v>
      </c>
      <c r="E16" s="209" t="n">
        <f aca="false">D16/$D$18</f>
        <v>0</v>
      </c>
      <c r="F16" s="210"/>
      <c r="G16" s="115"/>
      <c r="H16" s="115"/>
      <c r="I16" s="115"/>
      <c r="J16" s="118"/>
    </row>
    <row r="17" customFormat="false" ht="13.8" hidden="false" customHeight="false" outlineLevel="0" collapsed="false">
      <c r="B17" s="211"/>
      <c r="C17" s="211"/>
      <c r="D17" s="211"/>
      <c r="E17" s="212" t="n">
        <f aca="false">D17/$D$18</f>
        <v>0</v>
      </c>
      <c r="F17" s="213"/>
      <c r="G17" s="214"/>
      <c r="H17" s="214"/>
      <c r="I17" s="214"/>
      <c r="J17" s="215"/>
    </row>
    <row r="18" s="216" customFormat="true" ht="13.8" hidden="false" customHeight="false" outlineLevel="0" collapsed="false">
      <c r="C18" s="216" t="s">
        <v>136</v>
      </c>
      <c r="D18" s="216" t="n">
        <f aca="false">SUM(D12:D17)</f>
        <v>17452</v>
      </c>
      <c r="E18" s="217" t="n">
        <f aca="false">SUM(E12:E17)</f>
        <v>1</v>
      </c>
    </row>
    <row r="22" customFormat="false" ht="13.8" hidden="false" customHeight="false" outlineLevel="0" collapsed="false">
      <c r="B22" s="218" t="s">
        <v>154</v>
      </c>
      <c r="C22" s="224" t="s">
        <v>66</v>
      </c>
      <c r="D22" s="218" t="s">
        <v>155</v>
      </c>
      <c r="E22" s="218" t="s">
        <v>156</v>
      </c>
      <c r="F22" s="218" t="s">
        <v>157</v>
      </c>
      <c r="G22" s="218" t="s">
        <v>158</v>
      </c>
      <c r="H22" s="218" t="s">
        <v>159</v>
      </c>
      <c r="I22" s="218" t="s">
        <v>28</v>
      </c>
    </row>
    <row r="23" customFormat="false" ht="13.8" hidden="false" customHeight="false" outlineLevel="0" collapsed="false">
      <c r="B23" s="219" t="s">
        <v>189</v>
      </c>
      <c r="C23" s="219"/>
      <c r="D23" s="219" t="s">
        <v>190</v>
      </c>
      <c r="E23" s="219" t="s">
        <v>191</v>
      </c>
      <c r="F23" s="219" t="s">
        <v>192</v>
      </c>
      <c r="G23" s="219" t="s">
        <v>193</v>
      </c>
      <c r="H23" s="219" t="s">
        <v>194</v>
      </c>
      <c r="I23" s="220" t="n">
        <v>1100</v>
      </c>
    </row>
    <row r="24" customFormat="false" ht="13.8" hidden="false" customHeight="false" outlineLevel="0" collapsed="false">
      <c r="B24" s="226" t="s">
        <v>189</v>
      </c>
      <c r="C24" s="226"/>
      <c r="D24" s="226" t="s">
        <v>195</v>
      </c>
      <c r="E24" s="226" t="s">
        <v>196</v>
      </c>
      <c r="F24" s="226" t="s">
        <v>192</v>
      </c>
      <c r="G24" s="226" t="s">
        <v>193</v>
      </c>
      <c r="H24" s="226" t="s">
        <v>197</v>
      </c>
      <c r="I24" s="227" t="n">
        <v>1100</v>
      </c>
    </row>
    <row r="25" customFormat="false" ht="13.8" hidden="false" customHeight="false" outlineLevel="0" collapsed="false">
      <c r="B25" s="226" t="s">
        <v>189</v>
      </c>
      <c r="C25" s="226"/>
      <c r="D25" s="226" t="s">
        <v>198</v>
      </c>
      <c r="E25" s="226" t="s">
        <v>199</v>
      </c>
      <c r="F25" s="226" t="s">
        <v>192</v>
      </c>
      <c r="G25" s="226" t="s">
        <v>193</v>
      </c>
      <c r="H25" s="226" t="s">
        <v>200</v>
      </c>
      <c r="I25" s="227" t="n">
        <v>1100</v>
      </c>
    </row>
    <row r="26" customFormat="false" ht="13.8" hidden="false" customHeight="false" outlineLevel="0" collapsed="false">
      <c r="B26" s="226" t="s">
        <v>189</v>
      </c>
      <c r="C26" s="226"/>
      <c r="D26" s="226" t="s">
        <v>201</v>
      </c>
      <c r="E26" s="226" t="s">
        <v>202</v>
      </c>
      <c r="F26" s="226" t="s">
        <v>192</v>
      </c>
      <c r="G26" s="226" t="s">
        <v>193</v>
      </c>
      <c r="H26" s="226" t="s">
        <v>203</v>
      </c>
      <c r="I26" s="227" t="n">
        <v>1100</v>
      </c>
    </row>
    <row r="27" customFormat="false" ht="13.8" hidden="false" customHeight="false" outlineLevel="0" collapsed="false">
      <c r="B27" s="226" t="s">
        <v>189</v>
      </c>
      <c r="C27" s="226"/>
      <c r="D27" s="226" t="s">
        <v>204</v>
      </c>
      <c r="E27" s="226" t="s">
        <v>205</v>
      </c>
      <c r="F27" s="226" t="s">
        <v>192</v>
      </c>
      <c r="G27" s="226" t="s">
        <v>193</v>
      </c>
      <c r="H27" s="226" t="s">
        <v>206</v>
      </c>
      <c r="I27" s="227" t="n">
        <v>1100</v>
      </c>
    </row>
    <row r="28" customFormat="false" ht="13.8" hidden="false" customHeight="false" outlineLevel="0" collapsed="false">
      <c r="B28" s="226" t="s">
        <v>189</v>
      </c>
      <c r="C28" s="226"/>
      <c r="D28" s="226" t="s">
        <v>207</v>
      </c>
      <c r="E28" s="226" t="s">
        <v>208</v>
      </c>
      <c r="F28" s="226" t="s">
        <v>192</v>
      </c>
      <c r="G28" s="226" t="s">
        <v>193</v>
      </c>
      <c r="H28" s="226" t="s">
        <v>209</v>
      </c>
      <c r="I28" s="227" t="n">
        <v>1100</v>
      </c>
    </row>
    <row r="29" customFormat="false" ht="13.8" hidden="false" customHeight="false" outlineLevel="0" collapsed="false">
      <c r="B29" s="226" t="s">
        <v>189</v>
      </c>
      <c r="C29" s="226"/>
      <c r="D29" s="226" t="s">
        <v>210</v>
      </c>
      <c r="E29" s="226" t="s">
        <v>211</v>
      </c>
      <c r="F29" s="226" t="s">
        <v>192</v>
      </c>
      <c r="G29" s="226" t="s">
        <v>193</v>
      </c>
      <c r="H29" s="226" t="s">
        <v>212</v>
      </c>
      <c r="I29" s="227" t="n">
        <v>1100</v>
      </c>
    </row>
    <row r="30" customFormat="false" ht="13.8" hidden="false" customHeight="false" outlineLevel="0" collapsed="false">
      <c r="B30" s="221" t="s">
        <v>189</v>
      </c>
      <c r="C30" s="221"/>
      <c r="D30" s="221" t="s">
        <v>213</v>
      </c>
      <c r="E30" s="221" t="s">
        <v>214</v>
      </c>
      <c r="F30" s="221" t="s">
        <v>192</v>
      </c>
      <c r="G30" s="221" t="s">
        <v>193</v>
      </c>
      <c r="H30" s="221" t="s">
        <v>215</v>
      </c>
      <c r="I30" s="222" t="n">
        <v>1100</v>
      </c>
    </row>
    <row r="31" customFormat="false" ht="13.8" hidden="false" customHeight="false" outlineLevel="0" collapsed="false">
      <c r="B31" s="228"/>
      <c r="C31" s="228"/>
      <c r="D31" s="228"/>
      <c r="E31" s="228"/>
      <c r="F31" s="228"/>
      <c r="G31" s="228"/>
      <c r="H31" s="228"/>
      <c r="I31" s="229" t="n">
        <f aca="false">SUM(I23:I30)</f>
        <v>8800</v>
      </c>
    </row>
    <row r="32" customFormat="false" ht="13.8" hidden="false" customHeight="false" outlineLevel="0" collapsed="false">
      <c r="B32" s="228"/>
      <c r="C32" s="228"/>
      <c r="D32" s="228"/>
      <c r="E32" s="228"/>
      <c r="F32" s="228"/>
      <c r="G32" s="228"/>
      <c r="H32" s="228"/>
      <c r="I32" s="229"/>
    </row>
    <row r="33" customFormat="false" ht="13.8" hidden="false" customHeight="false" outlineLevel="0" collapsed="false">
      <c r="B33" s="228"/>
      <c r="C33" s="228"/>
      <c r="D33" s="228"/>
      <c r="E33" s="228"/>
      <c r="F33" s="228"/>
      <c r="G33" s="228"/>
      <c r="H33" s="228"/>
      <c r="I33" s="229"/>
    </row>
    <row r="34" customFormat="false" ht="13.8" hidden="false" customHeight="false" outlineLevel="0" collapsed="false">
      <c r="B34" s="218" t="s">
        <v>154</v>
      </c>
      <c r="C34" s="224" t="s">
        <v>67</v>
      </c>
      <c r="D34" s="218" t="s">
        <v>155</v>
      </c>
      <c r="E34" s="218" t="s">
        <v>156</v>
      </c>
      <c r="F34" s="218" t="s">
        <v>157</v>
      </c>
      <c r="G34" s="218" t="s">
        <v>158</v>
      </c>
      <c r="H34" s="218" t="s">
        <v>159</v>
      </c>
      <c r="I34" s="218" t="s">
        <v>28</v>
      </c>
    </row>
    <row r="35" customFormat="false" ht="13.8" hidden="false" customHeight="false" outlineLevel="0" collapsed="false">
      <c r="B35" s="219" t="s">
        <v>216</v>
      </c>
      <c r="C35" s="219"/>
      <c r="D35" s="219" t="s">
        <v>217</v>
      </c>
      <c r="E35" s="219" t="s">
        <v>218</v>
      </c>
      <c r="F35" s="219" t="s">
        <v>219</v>
      </c>
      <c r="G35" s="219" t="s">
        <v>220</v>
      </c>
      <c r="H35" s="219" t="s">
        <v>221</v>
      </c>
      <c r="I35" s="220" t="n">
        <v>1000</v>
      </c>
    </row>
    <row r="36" customFormat="false" ht="13.8" hidden="false" customHeight="false" outlineLevel="0" collapsed="false">
      <c r="B36" s="230" t="s">
        <v>216</v>
      </c>
      <c r="C36" s="230"/>
      <c r="D36" s="230" t="s">
        <v>222</v>
      </c>
      <c r="E36" s="230" t="s">
        <v>223</v>
      </c>
      <c r="F36" s="230" t="s">
        <v>224</v>
      </c>
      <c r="G36" s="230" t="s">
        <v>225</v>
      </c>
      <c r="H36" s="230" t="s">
        <v>226</v>
      </c>
      <c r="I36" s="231" t="n">
        <v>12.17</v>
      </c>
      <c r="J36" s="232" t="s">
        <v>169</v>
      </c>
    </row>
    <row r="37" customFormat="false" ht="13.8" hidden="false" customHeight="false" outlineLevel="0" collapsed="false">
      <c r="B37" s="230" t="s">
        <v>216</v>
      </c>
      <c r="C37" s="230"/>
      <c r="D37" s="230" t="s">
        <v>227</v>
      </c>
      <c r="E37" s="230" t="s">
        <v>228</v>
      </c>
      <c r="F37" s="230" t="s">
        <v>224</v>
      </c>
      <c r="G37" s="230" t="s">
        <v>225</v>
      </c>
      <c r="H37" s="230" t="s">
        <v>229</v>
      </c>
      <c r="I37" s="231" t="n">
        <v>220</v>
      </c>
      <c r="J37" s="232"/>
    </row>
    <row r="38" customFormat="false" ht="13.8" hidden="false" customHeight="false" outlineLevel="0" collapsed="false">
      <c r="B38" s="230" t="s">
        <v>216</v>
      </c>
      <c r="C38" s="230"/>
      <c r="D38" s="230" t="s">
        <v>230</v>
      </c>
      <c r="E38" s="230" t="s">
        <v>231</v>
      </c>
      <c r="F38" s="230" t="s">
        <v>224</v>
      </c>
      <c r="G38" s="230" t="s">
        <v>225</v>
      </c>
      <c r="H38" s="230" t="s">
        <v>232</v>
      </c>
      <c r="I38" s="231" t="n">
        <v>420</v>
      </c>
      <c r="J38" s="232"/>
    </row>
    <row r="39" customFormat="false" ht="13.8" hidden="false" customHeight="false" outlineLevel="0" collapsed="false">
      <c r="B39" s="226" t="s">
        <v>216</v>
      </c>
      <c r="C39" s="226"/>
      <c r="D39" s="226" t="s">
        <v>233</v>
      </c>
      <c r="E39" s="226" t="s">
        <v>234</v>
      </c>
      <c r="F39" s="226" t="s">
        <v>219</v>
      </c>
      <c r="G39" s="226" t="s">
        <v>220</v>
      </c>
      <c r="H39" s="226" t="s">
        <v>235</v>
      </c>
      <c r="I39" s="227" t="n">
        <v>1000</v>
      </c>
    </row>
    <row r="40" customFormat="false" ht="13.8" hidden="false" customHeight="false" outlineLevel="0" collapsed="false">
      <c r="B40" s="226" t="s">
        <v>216</v>
      </c>
      <c r="C40" s="226"/>
      <c r="D40" s="226" t="s">
        <v>236</v>
      </c>
      <c r="E40" s="226" t="s">
        <v>237</v>
      </c>
      <c r="F40" s="226" t="s">
        <v>219</v>
      </c>
      <c r="G40" s="226" t="s">
        <v>220</v>
      </c>
      <c r="H40" s="226" t="s">
        <v>238</v>
      </c>
      <c r="I40" s="227" t="n">
        <v>1000</v>
      </c>
    </row>
    <row r="41" customFormat="false" ht="13.8" hidden="false" customHeight="false" outlineLevel="0" collapsed="false">
      <c r="B41" s="226" t="s">
        <v>216</v>
      </c>
      <c r="C41" s="226"/>
      <c r="D41" s="226" t="s">
        <v>239</v>
      </c>
      <c r="E41" s="226" t="s">
        <v>240</v>
      </c>
      <c r="F41" s="226" t="s">
        <v>219</v>
      </c>
      <c r="G41" s="226" t="s">
        <v>220</v>
      </c>
      <c r="H41" s="226" t="s">
        <v>241</v>
      </c>
      <c r="I41" s="227" t="n">
        <v>1000</v>
      </c>
    </row>
    <row r="42" customFormat="false" ht="13.8" hidden="false" customHeight="false" outlineLevel="0" collapsed="false">
      <c r="B42" s="226" t="s">
        <v>216</v>
      </c>
      <c r="C42" s="226"/>
      <c r="D42" s="226" t="s">
        <v>242</v>
      </c>
      <c r="E42" s="226" t="s">
        <v>243</v>
      </c>
      <c r="F42" s="226" t="s">
        <v>219</v>
      </c>
      <c r="G42" s="226" t="s">
        <v>220</v>
      </c>
      <c r="H42" s="226" t="s">
        <v>244</v>
      </c>
      <c r="I42" s="227" t="n">
        <v>1000</v>
      </c>
    </row>
    <row r="43" customFormat="false" ht="13.8" hidden="false" customHeight="false" outlineLevel="0" collapsed="false">
      <c r="B43" s="226" t="s">
        <v>216</v>
      </c>
      <c r="C43" s="226"/>
      <c r="D43" s="226" t="s">
        <v>245</v>
      </c>
      <c r="E43" s="226" t="s">
        <v>246</v>
      </c>
      <c r="F43" s="226" t="s">
        <v>219</v>
      </c>
      <c r="G43" s="226" t="s">
        <v>220</v>
      </c>
      <c r="H43" s="226" t="s">
        <v>247</v>
      </c>
      <c r="I43" s="227" t="n">
        <v>1000</v>
      </c>
    </row>
    <row r="44" customFormat="false" ht="13.8" hidden="false" customHeight="false" outlineLevel="0" collapsed="false">
      <c r="B44" s="226" t="s">
        <v>216</v>
      </c>
      <c r="C44" s="226"/>
      <c r="D44" s="226" t="s">
        <v>248</v>
      </c>
      <c r="E44" s="226" t="s">
        <v>249</v>
      </c>
      <c r="F44" s="226" t="s">
        <v>219</v>
      </c>
      <c r="G44" s="226" t="s">
        <v>220</v>
      </c>
      <c r="H44" s="226" t="s">
        <v>250</v>
      </c>
      <c r="I44" s="227" t="n">
        <v>1000</v>
      </c>
    </row>
    <row r="45" customFormat="false" ht="13.8" hidden="false" customHeight="false" outlineLevel="0" collapsed="false">
      <c r="B45" s="221" t="s">
        <v>216</v>
      </c>
      <c r="C45" s="221"/>
      <c r="D45" s="221" t="s">
        <v>251</v>
      </c>
      <c r="E45" s="221" t="s">
        <v>252</v>
      </c>
      <c r="F45" s="221" t="s">
        <v>219</v>
      </c>
      <c r="G45" s="221" t="s">
        <v>220</v>
      </c>
      <c r="H45" s="221" t="s">
        <v>253</v>
      </c>
      <c r="I45" s="222" t="n">
        <v>1000</v>
      </c>
    </row>
    <row r="46" customFormat="false" ht="13.8" hidden="false" customHeight="false" outlineLevel="0" collapsed="false">
      <c r="I46" s="0" t="n">
        <f aca="false">SUM(I35:I45)</f>
        <v>8652.17</v>
      </c>
    </row>
    <row r="49" customFormat="false" ht="13.8" hidden="false" customHeight="false" outlineLevel="0" collapsed="false">
      <c r="C49" s="0" t="s">
        <v>254</v>
      </c>
    </row>
    <row r="50" customFormat="false" ht="19.7" hidden="false" customHeight="false" outlineLevel="0" collapsed="false">
      <c r="B50" s="233" t="s">
        <v>169</v>
      </c>
      <c r="C50" s="0" t="s">
        <v>255</v>
      </c>
    </row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7">
    <mergeCell ref="B2:J2"/>
    <mergeCell ref="C4:E4"/>
    <mergeCell ref="F4:H4"/>
    <mergeCell ref="I4:J4"/>
    <mergeCell ref="C5:E5"/>
    <mergeCell ref="F5:H5"/>
    <mergeCell ref="I5:J5"/>
    <mergeCell ref="C6:E6"/>
    <mergeCell ref="F6:H6"/>
    <mergeCell ref="I6:J6"/>
    <mergeCell ref="C7:E7"/>
    <mergeCell ref="F7:H7"/>
    <mergeCell ref="I7:J7"/>
    <mergeCell ref="C8:E8"/>
    <mergeCell ref="F8:H8"/>
    <mergeCell ref="I8:J8"/>
    <mergeCell ref="J36:J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MJ2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20" activeCellId="0" sqref="C20"/>
    </sheetView>
  </sheetViews>
  <sheetFormatPr defaultColWidth="10.484375" defaultRowHeight="12.8" zeroHeight="false" outlineLevelRow="0" outlineLevelCol="0"/>
  <cols>
    <col collapsed="false" customWidth="false" hidden="false" outlineLevel="0" max="1" min="1" style="234" width="10.49"/>
    <col collapsed="false" customWidth="true" hidden="false" outlineLevel="0" max="2" min="2" style="234" width="10.12"/>
    <col collapsed="false" customWidth="true" hidden="false" outlineLevel="0" max="3" min="3" style="234" width="36.55"/>
    <col collapsed="false" customWidth="true" hidden="false" outlineLevel="0" max="4" min="4" style="234" width="19.45"/>
    <col collapsed="false" customWidth="true" hidden="false" outlineLevel="0" max="5" min="5" style="234" width="23.09"/>
    <col collapsed="false" customWidth="true" hidden="false" outlineLevel="0" max="6" min="6" style="234" width="15.97"/>
    <col collapsed="false" customWidth="true" hidden="false" outlineLevel="0" max="7" min="7" style="234" width="36.55"/>
    <col collapsed="false" customWidth="true" hidden="false" outlineLevel="0" max="8" min="8" style="234" width="59.82"/>
    <col collapsed="false" customWidth="true" hidden="false" outlineLevel="0" max="9" min="9" style="234" width="9.16"/>
    <col collapsed="false" customWidth="false" hidden="false" outlineLevel="0" max="1024" min="10" style="234" width="10.49"/>
  </cols>
  <sheetData>
    <row r="1" customFormat="false" ht="13.8" hidden="false" customHeight="false" outlineLevel="0" collapsed="false">
      <c r="D1" s="235"/>
      <c r="I1" s="236"/>
    </row>
    <row r="2" s="237" customFormat="true" ht="18" hidden="false" customHeight="true" outlineLevel="0" collapsed="false">
      <c r="B2" s="238" t="s">
        <v>0</v>
      </c>
      <c r="C2" s="238"/>
      <c r="D2" s="238"/>
      <c r="E2" s="238"/>
      <c r="F2" s="238"/>
      <c r="G2" s="238"/>
      <c r="H2" s="238"/>
      <c r="I2" s="238"/>
      <c r="J2" s="238"/>
      <c r="AMF2" s="234"/>
      <c r="AMG2" s="234"/>
      <c r="AMH2" s="234"/>
      <c r="AMI2" s="234"/>
      <c r="AMJ2" s="234"/>
    </row>
    <row r="3" s="237" customFormat="true" ht="13.8" hidden="false" customHeight="false" outlineLevel="0" collapsed="false">
      <c r="B3" s="239"/>
      <c r="C3" s="239"/>
      <c r="D3" s="240"/>
      <c r="E3" s="239"/>
      <c r="F3" s="239"/>
      <c r="G3" s="239"/>
      <c r="H3" s="239"/>
      <c r="I3" s="241"/>
      <c r="AMF3" s="234"/>
      <c r="AMG3" s="234"/>
      <c r="AMH3" s="234"/>
      <c r="AMI3" s="234"/>
      <c r="AMJ3" s="234"/>
    </row>
    <row r="4" s="242" customFormat="true" ht="13.8" hidden="false" customHeight="false" outlineLevel="0" collapsed="false">
      <c r="B4" s="243" t="s">
        <v>1</v>
      </c>
      <c r="C4" s="244" t="s">
        <v>2</v>
      </c>
      <c r="D4" s="244"/>
      <c r="E4" s="244"/>
      <c r="F4" s="245" t="s">
        <v>3</v>
      </c>
      <c r="G4" s="245"/>
      <c r="H4" s="245"/>
      <c r="I4" s="246"/>
      <c r="J4" s="246"/>
      <c r="AMF4" s="234"/>
      <c r="AMG4" s="234"/>
      <c r="AMH4" s="234"/>
      <c r="AMI4" s="234"/>
      <c r="AMJ4" s="234"/>
    </row>
    <row r="5" s="242" customFormat="true" ht="13.8" hidden="false" customHeight="false" outlineLevel="0" collapsed="false">
      <c r="B5" s="243" t="s">
        <v>4</v>
      </c>
      <c r="C5" s="244" t="s">
        <v>5</v>
      </c>
      <c r="D5" s="244"/>
      <c r="E5" s="244"/>
      <c r="F5" s="245" t="s">
        <v>6</v>
      </c>
      <c r="G5" s="245"/>
      <c r="H5" s="245"/>
      <c r="I5" s="247" t="s">
        <v>110</v>
      </c>
      <c r="J5" s="247"/>
      <c r="AMF5" s="234"/>
      <c r="AMG5" s="234"/>
      <c r="AMH5" s="234"/>
      <c r="AMI5" s="234"/>
      <c r="AMJ5" s="234"/>
    </row>
    <row r="6" s="242" customFormat="true" ht="13.8" hidden="false" customHeight="false" outlineLevel="0" collapsed="false">
      <c r="B6" s="243" t="s">
        <v>8</v>
      </c>
      <c r="C6" s="244" t="s">
        <v>111</v>
      </c>
      <c r="D6" s="244"/>
      <c r="E6" s="244"/>
      <c r="F6" s="245" t="s">
        <v>10</v>
      </c>
      <c r="G6" s="245"/>
      <c r="H6" s="245"/>
      <c r="I6" s="248" t="n">
        <v>44134</v>
      </c>
      <c r="J6" s="248"/>
      <c r="AMF6" s="234"/>
      <c r="AMG6" s="234"/>
      <c r="AMH6" s="234"/>
      <c r="AMI6" s="234"/>
      <c r="AMJ6" s="234"/>
    </row>
    <row r="7" s="242" customFormat="true" ht="13.8" hidden="false" customHeight="false" outlineLevel="0" collapsed="false">
      <c r="B7" s="243" t="s">
        <v>11</v>
      </c>
      <c r="C7" s="244" t="s">
        <v>12</v>
      </c>
      <c r="D7" s="244"/>
      <c r="E7" s="244"/>
      <c r="F7" s="245" t="s">
        <v>13</v>
      </c>
      <c r="G7" s="245"/>
      <c r="H7" s="245"/>
      <c r="I7" s="247" t="s">
        <v>14</v>
      </c>
      <c r="J7" s="247"/>
      <c r="AMF7" s="234"/>
      <c r="AMG7" s="234"/>
      <c r="AMH7" s="234"/>
      <c r="AMI7" s="234"/>
      <c r="AMJ7" s="234"/>
    </row>
    <row r="8" s="242" customFormat="true" ht="13.8" hidden="false" customHeight="false" outlineLevel="0" collapsed="false">
      <c r="B8" s="243" t="s">
        <v>15</v>
      </c>
      <c r="C8" s="244" t="s">
        <v>16</v>
      </c>
      <c r="D8" s="244"/>
      <c r="E8" s="244"/>
      <c r="F8" s="245" t="s">
        <v>10</v>
      </c>
      <c r="G8" s="245"/>
      <c r="H8" s="245"/>
      <c r="I8" s="246"/>
      <c r="J8" s="246"/>
      <c r="AMF8" s="234"/>
      <c r="AMG8" s="234"/>
      <c r="AMH8" s="234"/>
      <c r="AMI8" s="234"/>
      <c r="AMJ8" s="234"/>
    </row>
    <row r="9" s="237" customFormat="true" ht="13.8" hidden="false" customHeight="false" outlineLevel="0" collapsed="false">
      <c r="D9" s="249"/>
      <c r="I9" s="250"/>
      <c r="AMF9" s="234"/>
      <c r="AMG9" s="234"/>
      <c r="AMH9" s="234"/>
      <c r="AMI9" s="234"/>
      <c r="AMJ9" s="234"/>
    </row>
    <row r="12" customFormat="false" ht="13.8" hidden="false" customHeight="false" outlineLevel="0" collapsed="false">
      <c r="B12" s="251"/>
      <c r="C12" s="251"/>
      <c r="E12" s="251"/>
      <c r="F12" s="251"/>
      <c r="G12" s="251"/>
      <c r="H12" s="251"/>
    </row>
    <row r="13" customFormat="false" ht="13.8" hidden="false" customHeight="false" outlineLevel="0" collapsed="false">
      <c r="B13" s="252" t="s">
        <v>256</v>
      </c>
      <c r="C13" s="252" t="s">
        <v>131</v>
      </c>
      <c r="D13" s="252" t="s">
        <v>257</v>
      </c>
      <c r="E13" s="252" t="s">
        <v>258</v>
      </c>
      <c r="F13" s="252" t="s">
        <v>259</v>
      </c>
      <c r="G13" s="252" t="s">
        <v>131</v>
      </c>
      <c r="H13" s="252" t="s">
        <v>260</v>
      </c>
      <c r="I13" s="253" t="n">
        <v>500</v>
      </c>
    </row>
    <row r="14" customFormat="false" ht="13.8" hidden="false" customHeight="false" outlineLevel="0" collapsed="false">
      <c r="B14" s="254" t="s">
        <v>256</v>
      </c>
      <c r="C14" s="254"/>
      <c r="D14" s="254" t="s">
        <v>261</v>
      </c>
      <c r="E14" s="254" t="s">
        <v>262</v>
      </c>
      <c r="F14" s="254" t="s">
        <v>259</v>
      </c>
      <c r="G14" s="254" t="s">
        <v>131</v>
      </c>
      <c r="H14" s="254" t="s">
        <v>263</v>
      </c>
      <c r="I14" s="255" t="n">
        <v>500</v>
      </c>
    </row>
    <row r="15" customFormat="false" ht="13.8" hidden="false" customHeight="false" outlineLevel="0" collapsed="false">
      <c r="B15" s="254" t="s">
        <v>256</v>
      </c>
      <c r="C15" s="254"/>
      <c r="D15" s="254" t="s">
        <v>264</v>
      </c>
      <c r="E15" s="254" t="s">
        <v>265</v>
      </c>
      <c r="F15" s="254" t="s">
        <v>259</v>
      </c>
      <c r="G15" s="254" t="s">
        <v>131</v>
      </c>
      <c r="H15" s="254" t="s">
        <v>266</v>
      </c>
      <c r="I15" s="255" t="n">
        <v>1300</v>
      </c>
    </row>
    <row r="16" customFormat="false" ht="13.8" hidden="false" customHeight="false" outlineLevel="0" collapsed="false">
      <c r="B16" s="254" t="s">
        <v>256</v>
      </c>
      <c r="C16" s="254"/>
      <c r="D16" s="254" t="s">
        <v>267</v>
      </c>
      <c r="E16" s="254" t="s">
        <v>268</v>
      </c>
      <c r="F16" s="254" t="s">
        <v>259</v>
      </c>
      <c r="G16" s="254" t="s">
        <v>131</v>
      </c>
      <c r="H16" s="254" t="s">
        <v>269</v>
      </c>
      <c r="I16" s="255" t="n">
        <v>60</v>
      </c>
    </row>
    <row r="17" customFormat="false" ht="13.8" hidden="false" customHeight="false" outlineLevel="0" collapsed="false">
      <c r="B17" s="254" t="s">
        <v>256</v>
      </c>
      <c r="C17" s="254"/>
      <c r="D17" s="254" t="s">
        <v>270</v>
      </c>
      <c r="E17" s="254" t="s">
        <v>271</v>
      </c>
      <c r="F17" s="254" t="s">
        <v>259</v>
      </c>
      <c r="G17" s="254" t="s">
        <v>131</v>
      </c>
      <c r="H17" s="254" t="s">
        <v>272</v>
      </c>
      <c r="I17" s="255" t="n">
        <v>300</v>
      </c>
    </row>
    <row r="18" customFormat="false" ht="13.8" hidden="false" customHeight="false" outlineLevel="0" collapsed="false">
      <c r="B18" s="254" t="s">
        <v>256</v>
      </c>
      <c r="C18" s="254"/>
      <c r="D18" s="254" t="s">
        <v>273</v>
      </c>
      <c r="E18" s="254" t="s">
        <v>274</v>
      </c>
      <c r="F18" s="254" t="s">
        <v>259</v>
      </c>
      <c r="G18" s="254" t="s">
        <v>131</v>
      </c>
      <c r="H18" s="254" t="s">
        <v>275</v>
      </c>
      <c r="I18" s="255" t="n">
        <v>300</v>
      </c>
    </row>
    <row r="19" customFormat="false" ht="13.8" hidden="false" customHeight="false" outlineLevel="0" collapsed="false">
      <c r="B19" s="256" t="s">
        <v>256</v>
      </c>
      <c r="C19" s="256"/>
      <c r="D19" s="256" t="s">
        <v>276</v>
      </c>
      <c r="E19" s="256" t="s">
        <v>277</v>
      </c>
      <c r="F19" s="256" t="s">
        <v>259</v>
      </c>
      <c r="G19" s="256" t="s">
        <v>131</v>
      </c>
      <c r="H19" s="256" t="s">
        <v>278</v>
      </c>
      <c r="I19" s="257" t="n">
        <v>300</v>
      </c>
    </row>
    <row r="20" customFormat="false" ht="13.8" hidden="false" customHeight="false" outlineLevel="0" collapsed="false">
      <c r="B20" s="251"/>
      <c r="C20" s="251"/>
      <c r="E20" s="251"/>
      <c r="F20" s="251"/>
      <c r="G20" s="251"/>
      <c r="H20" s="251"/>
      <c r="I20" s="234" t="n">
        <f aca="false">SUM(I13:I19)</f>
        <v>3260</v>
      </c>
    </row>
    <row r="21" customFormat="false" ht="13.8" hidden="false" customHeight="false" outlineLevel="0" collapsed="false"/>
    <row r="22" customFormat="false" ht="13.8" hidden="false" customHeight="false" outlineLevel="0" collapsed="false">
      <c r="B22" s="258" t="s">
        <v>279</v>
      </c>
    </row>
    <row r="23" customFormat="false" ht="13.8" hidden="false" customHeight="false" outlineLevel="0" collapsed="false">
      <c r="B23" s="252" t="s">
        <v>280</v>
      </c>
      <c r="C23" s="252" t="s">
        <v>281</v>
      </c>
      <c r="D23" s="252" t="s">
        <v>282</v>
      </c>
      <c r="E23" s="252" t="s">
        <v>283</v>
      </c>
      <c r="F23" s="252" t="s">
        <v>284</v>
      </c>
      <c r="G23" s="252" t="s">
        <v>281</v>
      </c>
      <c r="H23" s="252" t="s">
        <v>285</v>
      </c>
      <c r="I23" s="253" t="n">
        <v>1050</v>
      </c>
    </row>
    <row r="24" customFormat="false" ht="13.8" hidden="false" customHeight="false" outlineLevel="0" collapsed="false">
      <c r="B24" s="254" t="s">
        <v>280</v>
      </c>
      <c r="C24" s="254" t="s">
        <v>132</v>
      </c>
      <c r="D24" s="254" t="s">
        <v>286</v>
      </c>
      <c r="E24" s="254" t="s">
        <v>287</v>
      </c>
      <c r="F24" s="254" t="s">
        <v>288</v>
      </c>
      <c r="G24" s="254" t="s">
        <v>132</v>
      </c>
      <c r="H24" s="254" t="s">
        <v>289</v>
      </c>
      <c r="I24" s="255" t="n">
        <v>2000</v>
      </c>
    </row>
    <row r="25" customFormat="false" ht="13.8" hidden="false" customHeight="false" outlineLevel="0" collapsed="false">
      <c r="B25" s="256" t="s">
        <v>290</v>
      </c>
      <c r="C25" s="256" t="s">
        <v>134</v>
      </c>
      <c r="D25" s="256" t="s">
        <v>291</v>
      </c>
      <c r="E25" s="256" t="s">
        <v>292</v>
      </c>
      <c r="F25" s="256" t="s">
        <v>293</v>
      </c>
      <c r="G25" s="256" t="s">
        <v>134</v>
      </c>
      <c r="H25" s="256" t="s">
        <v>294</v>
      </c>
      <c r="I25" s="257" t="n">
        <v>2400</v>
      </c>
    </row>
    <row r="26" customFormat="false" ht="12.8" hidden="false" customHeight="false" outlineLevel="0" collapsed="false">
      <c r="I26" s="234" t="n">
        <f aca="false">SUM(I23:I25)</f>
        <v>5450</v>
      </c>
    </row>
  </sheetData>
  <mergeCells count="16">
    <mergeCell ref="B2:J2"/>
    <mergeCell ref="C4:E4"/>
    <mergeCell ref="F4:H4"/>
    <mergeCell ref="I4:J4"/>
    <mergeCell ref="C5:E5"/>
    <mergeCell ref="F5:H5"/>
    <mergeCell ref="I5:J5"/>
    <mergeCell ref="C6:E6"/>
    <mergeCell ref="F6:H6"/>
    <mergeCell ref="I6:J6"/>
    <mergeCell ref="C7:E7"/>
    <mergeCell ref="F7:H7"/>
    <mergeCell ref="I7:J7"/>
    <mergeCell ref="C8:E8"/>
    <mergeCell ref="F8:H8"/>
    <mergeCell ref="I8:J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MJ4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0.484375" defaultRowHeight="13.8" zeroHeight="false" outlineLevelRow="0" outlineLevelCol="0"/>
  <cols>
    <col collapsed="false" customWidth="false" hidden="false" outlineLevel="0" max="1" min="1" style="234" width="10.49"/>
    <col collapsed="false" customWidth="true" hidden="false" outlineLevel="0" max="2" min="2" style="234" width="12.32"/>
    <col collapsed="false" customWidth="false" hidden="false" outlineLevel="0" max="4" min="3" style="234" width="10.49"/>
    <col collapsed="false" customWidth="true" hidden="false" outlineLevel="0" max="5" min="5" style="234" width="18.33"/>
    <col collapsed="false" customWidth="true" hidden="false" outlineLevel="0" max="6" min="6" style="234" width="8.05"/>
    <col collapsed="false" customWidth="true" hidden="false" outlineLevel="0" max="7" min="7" style="234" width="2.19"/>
    <col collapsed="false" customWidth="true" hidden="false" outlineLevel="0" max="8" min="8" style="234" width="57.61"/>
    <col collapsed="false" customWidth="true" hidden="false" outlineLevel="0" max="9" min="9" style="234" width="12.5"/>
    <col collapsed="false" customWidth="false" hidden="false" outlineLevel="0" max="1024" min="10" style="234" width="10.49"/>
  </cols>
  <sheetData>
    <row r="1" customFormat="false" ht="13.8" hidden="false" customHeight="false" outlineLevel="0" collapsed="false">
      <c r="D1" s="235"/>
      <c r="I1" s="236"/>
    </row>
    <row r="2" s="237" customFormat="true" ht="18" hidden="false" customHeight="true" outlineLevel="0" collapsed="false">
      <c r="B2" s="238" t="s">
        <v>0</v>
      </c>
      <c r="C2" s="238"/>
      <c r="D2" s="238"/>
      <c r="E2" s="238"/>
      <c r="F2" s="238"/>
      <c r="G2" s="238"/>
      <c r="H2" s="238"/>
      <c r="I2" s="238"/>
      <c r="J2" s="238"/>
      <c r="AMF2" s="234"/>
      <c r="AMG2" s="234"/>
      <c r="AMH2" s="234"/>
      <c r="AMI2" s="234"/>
      <c r="AMJ2" s="234"/>
    </row>
    <row r="3" s="237" customFormat="true" ht="13.8" hidden="false" customHeight="false" outlineLevel="0" collapsed="false">
      <c r="B3" s="239"/>
      <c r="C3" s="239"/>
      <c r="D3" s="240"/>
      <c r="E3" s="239"/>
      <c r="F3" s="239"/>
      <c r="G3" s="239"/>
      <c r="H3" s="239"/>
      <c r="I3" s="241"/>
      <c r="AMF3" s="234"/>
      <c r="AMG3" s="234"/>
      <c r="AMH3" s="234"/>
      <c r="AMI3" s="234"/>
      <c r="AMJ3" s="234"/>
    </row>
    <row r="4" s="242" customFormat="true" ht="13.8" hidden="false" customHeight="false" outlineLevel="0" collapsed="false">
      <c r="B4" s="243" t="s">
        <v>1</v>
      </c>
      <c r="C4" s="244" t="s">
        <v>2</v>
      </c>
      <c r="D4" s="244"/>
      <c r="E4" s="244"/>
      <c r="F4" s="245" t="s">
        <v>3</v>
      </c>
      <c r="G4" s="245"/>
      <c r="H4" s="245"/>
      <c r="I4" s="246"/>
      <c r="J4" s="246"/>
      <c r="AMF4" s="234"/>
      <c r="AMG4" s="234"/>
      <c r="AMH4" s="234"/>
      <c r="AMI4" s="234"/>
      <c r="AMJ4" s="234"/>
    </row>
    <row r="5" s="242" customFormat="true" ht="13.8" hidden="false" customHeight="false" outlineLevel="0" collapsed="false">
      <c r="B5" s="243" t="s">
        <v>4</v>
      </c>
      <c r="C5" s="244" t="s">
        <v>5</v>
      </c>
      <c r="D5" s="244"/>
      <c r="E5" s="244"/>
      <c r="F5" s="245" t="s">
        <v>6</v>
      </c>
      <c r="G5" s="245"/>
      <c r="H5" s="245"/>
      <c r="I5" s="247" t="s">
        <v>110</v>
      </c>
      <c r="J5" s="247"/>
      <c r="AMF5" s="234"/>
      <c r="AMG5" s="234"/>
      <c r="AMH5" s="234"/>
      <c r="AMI5" s="234"/>
      <c r="AMJ5" s="234"/>
    </row>
    <row r="6" s="242" customFormat="true" ht="13.8" hidden="false" customHeight="false" outlineLevel="0" collapsed="false">
      <c r="B6" s="243" t="s">
        <v>8</v>
      </c>
      <c r="C6" s="244" t="s">
        <v>111</v>
      </c>
      <c r="D6" s="244"/>
      <c r="E6" s="244"/>
      <c r="F6" s="245" t="s">
        <v>10</v>
      </c>
      <c r="G6" s="245"/>
      <c r="H6" s="245"/>
      <c r="I6" s="248" t="n">
        <v>44134</v>
      </c>
      <c r="J6" s="248"/>
      <c r="AMF6" s="234"/>
      <c r="AMG6" s="234"/>
      <c r="AMH6" s="234"/>
      <c r="AMI6" s="234"/>
      <c r="AMJ6" s="234"/>
    </row>
    <row r="7" s="242" customFormat="true" ht="13.8" hidden="false" customHeight="false" outlineLevel="0" collapsed="false">
      <c r="B7" s="243" t="s">
        <v>11</v>
      </c>
      <c r="C7" s="244" t="s">
        <v>12</v>
      </c>
      <c r="D7" s="244"/>
      <c r="E7" s="244"/>
      <c r="F7" s="245" t="s">
        <v>13</v>
      </c>
      <c r="G7" s="245"/>
      <c r="H7" s="245"/>
      <c r="I7" s="247" t="s">
        <v>14</v>
      </c>
      <c r="J7" s="247"/>
      <c r="AMF7" s="234"/>
      <c r="AMG7" s="234"/>
      <c r="AMH7" s="234"/>
      <c r="AMI7" s="234"/>
      <c r="AMJ7" s="234"/>
    </row>
    <row r="8" s="242" customFormat="true" ht="13.8" hidden="false" customHeight="false" outlineLevel="0" collapsed="false">
      <c r="B8" s="243" t="s">
        <v>15</v>
      </c>
      <c r="C8" s="244" t="s">
        <v>16</v>
      </c>
      <c r="D8" s="244"/>
      <c r="E8" s="244"/>
      <c r="F8" s="245" t="s">
        <v>10</v>
      </c>
      <c r="G8" s="245"/>
      <c r="H8" s="245"/>
      <c r="I8" s="246"/>
      <c r="J8" s="246"/>
      <c r="AMF8" s="234"/>
      <c r="AMG8" s="234"/>
      <c r="AMH8" s="234"/>
      <c r="AMI8" s="234"/>
      <c r="AMJ8" s="234"/>
    </row>
    <row r="9" s="237" customFormat="true" ht="13.8" hidden="false" customHeight="false" outlineLevel="0" collapsed="false">
      <c r="D9" s="249"/>
      <c r="I9" s="250"/>
      <c r="AMF9" s="234"/>
      <c r="AMG9" s="234"/>
      <c r="AMH9" s="234"/>
      <c r="AMI9" s="234"/>
      <c r="AMJ9" s="234"/>
    </row>
    <row r="12" customFormat="false" ht="13.8" hidden="false" customHeight="false" outlineLevel="0" collapsed="false">
      <c r="B12" s="259"/>
      <c r="C12" s="259"/>
      <c r="D12" s="259"/>
      <c r="E12" s="259"/>
      <c r="F12" s="259"/>
      <c r="G12" s="259"/>
      <c r="H12" s="259"/>
      <c r="I12" s="259"/>
    </row>
    <row r="13" customFormat="false" ht="13.8" hidden="false" customHeight="false" outlineLevel="0" collapsed="false">
      <c r="B13" s="260" t="s">
        <v>295</v>
      </c>
      <c r="C13" s="261"/>
      <c r="D13" s="260"/>
      <c r="E13" s="260" t="s">
        <v>296</v>
      </c>
      <c r="F13" s="260" t="s">
        <v>155</v>
      </c>
      <c r="G13" s="260" t="s">
        <v>172</v>
      </c>
      <c r="H13" s="260" t="s">
        <v>297</v>
      </c>
      <c r="I13" s="262" t="n">
        <v>187.64</v>
      </c>
    </row>
    <row r="14" customFormat="false" ht="13.8" hidden="false" customHeight="false" outlineLevel="0" collapsed="false">
      <c r="B14" s="263"/>
      <c r="C14" s="264"/>
      <c r="D14" s="263"/>
      <c r="E14" s="263"/>
      <c r="F14" s="263"/>
      <c r="G14" s="263"/>
      <c r="H14" s="263"/>
      <c r="I14" s="265" t="n">
        <v>535.85</v>
      </c>
    </row>
    <row r="15" customFormat="false" ht="13.8" hidden="false" customHeight="false" outlineLevel="0" collapsed="false">
      <c r="B15" s="263"/>
      <c r="C15" s="264"/>
      <c r="D15" s="263"/>
      <c r="E15" s="263"/>
      <c r="F15" s="263"/>
      <c r="G15" s="263"/>
      <c r="H15" s="263"/>
      <c r="I15" s="265" t="n">
        <v>602.49</v>
      </c>
    </row>
    <row r="16" customFormat="false" ht="13.8" hidden="false" customHeight="false" outlineLevel="0" collapsed="false">
      <c r="B16" s="263" t="s">
        <v>298</v>
      </c>
      <c r="C16" s="264"/>
      <c r="D16" s="263"/>
      <c r="E16" s="263" t="s">
        <v>299</v>
      </c>
      <c r="F16" s="263" t="s">
        <v>155</v>
      </c>
      <c r="G16" s="263" t="s">
        <v>172</v>
      </c>
      <c r="H16" s="266" t="s">
        <v>300</v>
      </c>
      <c r="I16" s="265" t="n">
        <v>187.64</v>
      </c>
    </row>
    <row r="17" customFormat="false" ht="13.8" hidden="false" customHeight="false" outlineLevel="0" collapsed="false">
      <c r="B17" s="263"/>
      <c r="C17" s="264"/>
      <c r="D17" s="263"/>
      <c r="E17" s="263"/>
      <c r="F17" s="263"/>
      <c r="G17" s="263"/>
      <c r="H17" s="263"/>
      <c r="I17" s="265" t="n">
        <v>535.58</v>
      </c>
    </row>
    <row r="18" customFormat="false" ht="13.8" hidden="false" customHeight="false" outlineLevel="0" collapsed="false">
      <c r="B18" s="263"/>
      <c r="C18" s="264"/>
      <c r="D18" s="263"/>
      <c r="E18" s="263"/>
      <c r="F18" s="263"/>
      <c r="G18" s="263"/>
      <c r="H18" s="263"/>
      <c r="I18" s="265" t="n">
        <v>660.24</v>
      </c>
    </row>
    <row r="19" customFormat="false" ht="13.8" hidden="false" customHeight="false" outlineLevel="0" collapsed="false">
      <c r="B19" s="263" t="s">
        <v>301</v>
      </c>
      <c r="C19" s="264"/>
      <c r="D19" s="263"/>
      <c r="E19" s="263" t="s">
        <v>302</v>
      </c>
      <c r="F19" s="263" t="s">
        <v>155</v>
      </c>
      <c r="G19" s="263" t="s">
        <v>172</v>
      </c>
      <c r="H19" s="266" t="s">
        <v>303</v>
      </c>
      <c r="I19" s="265" t="n">
        <v>187.64</v>
      </c>
    </row>
    <row r="20" customFormat="false" ht="13.8" hidden="false" customHeight="false" outlineLevel="0" collapsed="false">
      <c r="B20" s="263"/>
      <c r="C20" s="264"/>
      <c r="D20" s="263"/>
      <c r="E20" s="263"/>
      <c r="F20" s="263"/>
      <c r="G20" s="263"/>
      <c r="H20" s="263"/>
      <c r="I20" s="265" t="n">
        <v>535.58</v>
      </c>
    </row>
    <row r="21" customFormat="false" ht="13.8" hidden="false" customHeight="false" outlineLevel="0" collapsed="false">
      <c r="B21" s="263"/>
      <c r="C21" s="264"/>
      <c r="D21" s="263"/>
      <c r="E21" s="263"/>
      <c r="F21" s="263"/>
      <c r="G21" s="263"/>
      <c r="H21" s="263"/>
      <c r="I21" s="265" t="n">
        <v>660.24</v>
      </c>
    </row>
    <row r="22" customFormat="false" ht="13.8" hidden="false" customHeight="false" outlineLevel="0" collapsed="false">
      <c r="B22" s="263" t="s">
        <v>304</v>
      </c>
      <c r="C22" s="264"/>
      <c r="D22" s="263"/>
      <c r="E22" s="263" t="s">
        <v>305</v>
      </c>
      <c r="F22" s="263" t="s">
        <v>155</v>
      </c>
      <c r="G22" s="263" t="s">
        <v>172</v>
      </c>
      <c r="H22" s="266" t="s">
        <v>306</v>
      </c>
      <c r="I22" s="265" t="n">
        <v>187.64</v>
      </c>
    </row>
    <row r="23" customFormat="false" ht="13.8" hidden="false" customHeight="false" outlineLevel="0" collapsed="false">
      <c r="B23" s="263"/>
      <c r="C23" s="264"/>
      <c r="D23" s="263"/>
      <c r="E23" s="263"/>
      <c r="F23" s="263"/>
      <c r="G23" s="263"/>
      <c r="H23" s="263"/>
      <c r="I23" s="265" t="n">
        <v>535.58</v>
      </c>
    </row>
    <row r="24" customFormat="false" ht="13.8" hidden="false" customHeight="false" outlineLevel="0" collapsed="false">
      <c r="B24" s="263"/>
      <c r="C24" s="264"/>
      <c r="D24" s="263"/>
      <c r="E24" s="263"/>
      <c r="F24" s="263"/>
      <c r="G24" s="263"/>
      <c r="H24" s="263"/>
      <c r="I24" s="265" t="n">
        <v>660.24</v>
      </c>
    </row>
    <row r="25" customFormat="false" ht="13.8" hidden="false" customHeight="false" outlineLevel="0" collapsed="false">
      <c r="B25" s="263" t="s">
        <v>307</v>
      </c>
      <c r="C25" s="264"/>
      <c r="D25" s="263"/>
      <c r="E25" s="263" t="s">
        <v>308</v>
      </c>
      <c r="F25" s="263" t="s">
        <v>155</v>
      </c>
      <c r="G25" s="263" t="s">
        <v>172</v>
      </c>
      <c r="H25" s="266" t="s">
        <v>309</v>
      </c>
      <c r="I25" s="265" t="n">
        <v>187.64</v>
      </c>
    </row>
    <row r="26" customFormat="false" ht="13.8" hidden="false" customHeight="false" outlineLevel="0" collapsed="false">
      <c r="B26" s="263"/>
      <c r="C26" s="264"/>
      <c r="D26" s="263"/>
      <c r="E26" s="263"/>
      <c r="F26" s="263"/>
      <c r="G26" s="263"/>
      <c r="H26" s="263"/>
      <c r="I26" s="265" t="n">
        <v>602.49</v>
      </c>
    </row>
    <row r="27" customFormat="false" ht="13.8" hidden="false" customHeight="false" outlineLevel="0" collapsed="false">
      <c r="B27" s="263"/>
      <c r="C27" s="264"/>
      <c r="D27" s="263"/>
      <c r="E27" s="263"/>
      <c r="F27" s="263"/>
      <c r="G27" s="263"/>
      <c r="H27" s="263"/>
      <c r="I27" s="265" t="n">
        <v>756.4</v>
      </c>
    </row>
    <row r="28" customFormat="false" ht="13.8" hidden="false" customHeight="false" outlineLevel="0" collapsed="false">
      <c r="B28" s="263" t="s">
        <v>310</v>
      </c>
      <c r="C28" s="264"/>
      <c r="D28" s="263"/>
      <c r="E28" s="263" t="s">
        <v>311</v>
      </c>
      <c r="F28" s="263" t="s">
        <v>155</v>
      </c>
      <c r="G28" s="263" t="s">
        <v>172</v>
      </c>
      <c r="H28" s="266" t="s">
        <v>312</v>
      </c>
      <c r="I28" s="265" t="n">
        <v>187.64</v>
      </c>
    </row>
    <row r="29" customFormat="false" ht="13.8" hidden="false" customHeight="false" outlineLevel="0" collapsed="false">
      <c r="B29" s="263"/>
      <c r="C29" s="264"/>
      <c r="D29" s="263"/>
      <c r="E29" s="263"/>
      <c r="F29" s="263"/>
      <c r="G29" s="263"/>
      <c r="H29" s="263"/>
      <c r="I29" s="265" t="n">
        <v>535.85</v>
      </c>
    </row>
    <row r="30" customFormat="false" ht="13.8" hidden="false" customHeight="false" outlineLevel="0" collapsed="false">
      <c r="B30" s="263"/>
      <c r="C30" s="264"/>
      <c r="D30" s="263"/>
      <c r="E30" s="263"/>
      <c r="F30" s="263"/>
      <c r="G30" s="263"/>
      <c r="H30" s="263"/>
      <c r="I30" s="265" t="n">
        <v>602.49</v>
      </c>
    </row>
    <row r="31" customFormat="false" ht="13.8" hidden="false" customHeight="false" outlineLevel="0" collapsed="false">
      <c r="B31" s="263" t="s">
        <v>313</v>
      </c>
      <c r="C31" s="264"/>
      <c r="D31" s="263"/>
      <c r="E31" s="263" t="s">
        <v>314</v>
      </c>
      <c r="F31" s="263" t="s">
        <v>155</v>
      </c>
      <c r="G31" s="263" t="s">
        <v>172</v>
      </c>
      <c r="H31" s="266" t="s">
        <v>315</v>
      </c>
      <c r="I31" s="265" t="n">
        <v>187.64</v>
      </c>
    </row>
    <row r="32" customFormat="false" ht="13.8" hidden="false" customHeight="false" outlineLevel="0" collapsed="false">
      <c r="B32" s="263"/>
      <c r="C32" s="264"/>
      <c r="D32" s="263"/>
      <c r="E32" s="263"/>
      <c r="F32" s="263"/>
      <c r="G32" s="263"/>
      <c r="H32" s="263"/>
      <c r="I32" s="265" t="n">
        <v>535.58</v>
      </c>
    </row>
    <row r="33" customFormat="false" ht="13.8" hidden="false" customHeight="false" outlineLevel="0" collapsed="false">
      <c r="B33" s="263"/>
      <c r="C33" s="264"/>
      <c r="D33" s="263"/>
      <c r="E33" s="263"/>
      <c r="F33" s="263"/>
      <c r="G33" s="263"/>
      <c r="H33" s="263"/>
      <c r="I33" s="265" t="n">
        <v>660.24</v>
      </c>
    </row>
    <row r="34" customFormat="false" ht="13.8" hidden="false" customHeight="false" outlineLevel="0" collapsed="false">
      <c r="B34" s="263"/>
      <c r="C34" s="264"/>
      <c r="D34" s="263"/>
      <c r="E34" s="263" t="s">
        <v>316</v>
      </c>
      <c r="F34" s="263" t="s">
        <v>155</v>
      </c>
      <c r="G34" s="263" t="s">
        <v>172</v>
      </c>
      <c r="H34" s="263" t="s">
        <v>317</v>
      </c>
      <c r="I34" s="265" t="n">
        <v>173.25</v>
      </c>
    </row>
    <row r="35" customFormat="false" ht="13.8" hidden="false" customHeight="false" outlineLevel="0" collapsed="false">
      <c r="B35" s="263" t="s">
        <v>318</v>
      </c>
      <c r="C35" s="264"/>
      <c r="D35" s="263"/>
      <c r="E35" s="263" t="s">
        <v>319</v>
      </c>
      <c r="F35" s="263" t="s">
        <v>155</v>
      </c>
      <c r="G35" s="263" t="s">
        <v>172</v>
      </c>
      <c r="H35" s="266" t="s">
        <v>320</v>
      </c>
      <c r="I35" s="265" t="n">
        <v>187.64</v>
      </c>
    </row>
    <row r="36" customFormat="false" ht="13.8" hidden="false" customHeight="false" outlineLevel="0" collapsed="false">
      <c r="B36" s="263"/>
      <c r="C36" s="264"/>
      <c r="D36" s="263"/>
      <c r="E36" s="263"/>
      <c r="F36" s="263"/>
      <c r="G36" s="263"/>
      <c r="H36" s="263"/>
      <c r="I36" s="265" t="n">
        <v>535.58</v>
      </c>
    </row>
    <row r="37" customFormat="false" ht="13.8" hidden="false" customHeight="false" outlineLevel="0" collapsed="false">
      <c r="B37" s="267"/>
      <c r="C37" s="268"/>
      <c r="D37" s="267"/>
      <c r="E37" s="267"/>
      <c r="F37" s="267"/>
      <c r="G37" s="267"/>
      <c r="H37" s="267"/>
      <c r="I37" s="269" t="n">
        <v>660.24</v>
      </c>
    </row>
    <row r="38" customFormat="false" ht="13.8" hidden="false" customHeight="false" outlineLevel="0" collapsed="false">
      <c r="B38" s="251"/>
      <c r="C38" s="251"/>
      <c r="D38" s="251"/>
      <c r="E38" s="251"/>
      <c r="F38" s="251"/>
      <c r="G38" s="251"/>
      <c r="H38" s="270"/>
      <c r="I38" s="271" t="n">
        <f aca="false">SUM(I13:I37)</f>
        <v>11289.04</v>
      </c>
    </row>
    <row r="39" customFormat="false" ht="13.8" hidden="false" customHeight="false" outlineLevel="0" collapsed="false">
      <c r="B39" s="251"/>
      <c r="C39" s="251"/>
      <c r="D39" s="251"/>
      <c r="E39" s="251"/>
      <c r="F39" s="251"/>
      <c r="G39" s="251"/>
      <c r="H39" s="251"/>
      <c r="I39" s="272"/>
    </row>
    <row r="40" customFormat="false" ht="13.8" hidden="false" customHeight="false" outlineLevel="0" collapsed="false">
      <c r="B40" s="251"/>
      <c r="C40" s="251"/>
      <c r="D40" s="251"/>
      <c r="E40" s="251"/>
      <c r="F40" s="251"/>
      <c r="G40" s="251"/>
      <c r="H40" s="270"/>
      <c r="I40" s="272"/>
    </row>
  </sheetData>
  <mergeCells count="16">
    <mergeCell ref="B2:J2"/>
    <mergeCell ref="C4:E4"/>
    <mergeCell ref="F4:H4"/>
    <mergeCell ref="I4:J4"/>
    <mergeCell ref="C5:E5"/>
    <mergeCell ref="F5:H5"/>
    <mergeCell ref="I5:J5"/>
    <mergeCell ref="C6:E6"/>
    <mergeCell ref="F6:H6"/>
    <mergeCell ref="I6:J6"/>
    <mergeCell ref="C7:E7"/>
    <mergeCell ref="F7:H7"/>
    <mergeCell ref="I7:J7"/>
    <mergeCell ref="C8:E8"/>
    <mergeCell ref="F8:H8"/>
    <mergeCell ref="I8:J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MJ2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" activeCellId="0" sqref="C1"/>
    </sheetView>
  </sheetViews>
  <sheetFormatPr defaultColWidth="10.4921875" defaultRowHeight="12.8" zeroHeight="false" outlineLevelRow="0" outlineLevelCol="0"/>
  <cols>
    <col collapsed="false" customWidth="false" hidden="false" outlineLevel="0" max="1" min="1" style="234" width="10.5"/>
    <col collapsed="false" customWidth="true" hidden="false" outlineLevel="0" max="2" min="2" style="234" width="12.32"/>
    <col collapsed="false" customWidth="true" hidden="false" outlineLevel="0" max="3" min="3" style="234" width="11.37"/>
    <col collapsed="false" customWidth="true" hidden="false" outlineLevel="0" max="4" min="4" style="234" width="7.42"/>
    <col collapsed="false" customWidth="true" hidden="false" outlineLevel="0" max="5" min="5" style="234" width="18.33"/>
    <col collapsed="false" customWidth="true" hidden="false" outlineLevel="0" max="6" min="6" style="234" width="8.05"/>
    <col collapsed="false" customWidth="true" hidden="false" outlineLevel="0" max="7" min="7" style="234" width="2.19"/>
    <col collapsed="false" customWidth="true" hidden="false" outlineLevel="0" max="8" min="8" style="234" width="60.61"/>
    <col collapsed="false" customWidth="true" hidden="false" outlineLevel="0" max="9" min="9" style="234" width="7.57"/>
    <col collapsed="false" customWidth="false" hidden="false" outlineLevel="0" max="1024" min="10" style="234" width="10.5"/>
  </cols>
  <sheetData>
    <row r="1" customFormat="false" ht="13.8" hidden="false" customHeight="false" outlineLevel="0" collapsed="false">
      <c r="D1" s="235"/>
      <c r="I1" s="236"/>
    </row>
    <row r="2" s="237" customFormat="true" ht="18" hidden="false" customHeight="true" outlineLevel="0" collapsed="false">
      <c r="B2" s="238" t="s">
        <v>0</v>
      </c>
      <c r="C2" s="238"/>
      <c r="D2" s="238"/>
      <c r="E2" s="238"/>
      <c r="F2" s="238"/>
      <c r="G2" s="238"/>
      <c r="H2" s="238"/>
      <c r="I2" s="238"/>
      <c r="J2" s="238"/>
      <c r="AMF2" s="234"/>
      <c r="AMG2" s="234"/>
      <c r="AMH2" s="234"/>
      <c r="AMI2" s="234"/>
      <c r="AMJ2" s="234"/>
    </row>
    <row r="3" s="237" customFormat="true" ht="13.8" hidden="false" customHeight="false" outlineLevel="0" collapsed="false">
      <c r="B3" s="239"/>
      <c r="C3" s="239"/>
      <c r="D3" s="240"/>
      <c r="E3" s="239"/>
      <c r="F3" s="239"/>
      <c r="G3" s="239"/>
      <c r="H3" s="239"/>
      <c r="I3" s="241"/>
      <c r="AMF3" s="234"/>
      <c r="AMG3" s="234"/>
      <c r="AMH3" s="234"/>
      <c r="AMI3" s="234"/>
      <c r="AMJ3" s="234"/>
    </row>
    <row r="4" s="242" customFormat="true" ht="13.8" hidden="false" customHeight="false" outlineLevel="0" collapsed="false">
      <c r="B4" s="243" t="s">
        <v>1</v>
      </c>
      <c r="C4" s="244" t="s">
        <v>2</v>
      </c>
      <c r="D4" s="244"/>
      <c r="E4" s="244"/>
      <c r="F4" s="245" t="s">
        <v>3</v>
      </c>
      <c r="G4" s="245"/>
      <c r="H4" s="245"/>
      <c r="I4" s="246"/>
      <c r="J4" s="246"/>
      <c r="AMF4" s="234"/>
      <c r="AMG4" s="234"/>
      <c r="AMH4" s="234"/>
      <c r="AMI4" s="234"/>
      <c r="AMJ4" s="234"/>
    </row>
    <row r="5" s="242" customFormat="true" ht="13.8" hidden="false" customHeight="false" outlineLevel="0" collapsed="false">
      <c r="B5" s="243" t="s">
        <v>4</v>
      </c>
      <c r="C5" s="244" t="s">
        <v>5</v>
      </c>
      <c r="D5" s="244"/>
      <c r="E5" s="244"/>
      <c r="F5" s="245" t="s">
        <v>6</v>
      </c>
      <c r="G5" s="245"/>
      <c r="H5" s="245"/>
      <c r="I5" s="247" t="s">
        <v>110</v>
      </c>
      <c r="J5" s="247"/>
      <c r="AMF5" s="234"/>
      <c r="AMG5" s="234"/>
      <c r="AMH5" s="234"/>
      <c r="AMI5" s="234"/>
      <c r="AMJ5" s="234"/>
    </row>
    <row r="6" s="242" customFormat="true" ht="13.8" hidden="false" customHeight="false" outlineLevel="0" collapsed="false">
      <c r="B6" s="243" t="s">
        <v>8</v>
      </c>
      <c r="C6" s="244" t="s">
        <v>111</v>
      </c>
      <c r="D6" s="244"/>
      <c r="E6" s="244"/>
      <c r="F6" s="245" t="s">
        <v>10</v>
      </c>
      <c r="G6" s="245"/>
      <c r="H6" s="245"/>
      <c r="I6" s="248" t="n">
        <v>44134</v>
      </c>
      <c r="J6" s="248"/>
      <c r="AMF6" s="234"/>
      <c r="AMG6" s="234"/>
      <c r="AMH6" s="234"/>
      <c r="AMI6" s="234"/>
      <c r="AMJ6" s="234"/>
    </row>
    <row r="7" s="242" customFormat="true" ht="13.8" hidden="false" customHeight="false" outlineLevel="0" collapsed="false">
      <c r="B7" s="243" t="s">
        <v>11</v>
      </c>
      <c r="C7" s="244" t="s">
        <v>12</v>
      </c>
      <c r="D7" s="244"/>
      <c r="E7" s="244"/>
      <c r="F7" s="245" t="s">
        <v>13</v>
      </c>
      <c r="G7" s="245"/>
      <c r="H7" s="245"/>
      <c r="I7" s="247" t="s">
        <v>14</v>
      </c>
      <c r="J7" s="247"/>
      <c r="AMF7" s="234"/>
      <c r="AMG7" s="234"/>
      <c r="AMH7" s="234"/>
      <c r="AMI7" s="234"/>
      <c r="AMJ7" s="234"/>
    </row>
    <row r="8" s="242" customFormat="true" ht="13.8" hidden="false" customHeight="false" outlineLevel="0" collapsed="false">
      <c r="B8" s="243" t="s">
        <v>15</v>
      </c>
      <c r="C8" s="244" t="s">
        <v>16</v>
      </c>
      <c r="D8" s="244"/>
      <c r="E8" s="244"/>
      <c r="F8" s="245" t="s">
        <v>10</v>
      </c>
      <c r="G8" s="245"/>
      <c r="H8" s="245"/>
      <c r="I8" s="246"/>
      <c r="J8" s="246"/>
      <c r="AMF8" s="234"/>
      <c r="AMG8" s="234"/>
      <c r="AMH8" s="234"/>
      <c r="AMI8" s="234"/>
      <c r="AMJ8" s="234"/>
    </row>
    <row r="9" s="237" customFormat="true" ht="13.8" hidden="false" customHeight="false" outlineLevel="0" collapsed="false">
      <c r="D9" s="249"/>
      <c r="I9" s="250"/>
      <c r="AMF9" s="234"/>
      <c r="AMG9" s="234"/>
      <c r="AMH9" s="234"/>
      <c r="AMI9" s="234"/>
      <c r="AMJ9" s="234"/>
    </row>
    <row r="12" customFormat="false" ht="27.95" hidden="false" customHeight="false" outlineLevel="0" collapsed="false">
      <c r="B12" s="260" t="s">
        <v>321</v>
      </c>
      <c r="C12" s="261"/>
      <c r="D12" s="260" t="s">
        <v>322</v>
      </c>
      <c r="E12" s="260" t="s">
        <v>323</v>
      </c>
      <c r="F12" s="260" t="s">
        <v>155</v>
      </c>
      <c r="G12" s="260" t="s">
        <v>172</v>
      </c>
      <c r="H12" s="273" t="s">
        <v>324</v>
      </c>
      <c r="I12" s="274" t="n">
        <v>319.37</v>
      </c>
    </row>
    <row r="13" customFormat="false" ht="13.8" hidden="false" customHeight="false" outlineLevel="0" collapsed="false">
      <c r="B13" s="263"/>
      <c r="C13" s="264"/>
      <c r="D13" s="263"/>
      <c r="E13" s="263"/>
      <c r="F13" s="263"/>
      <c r="G13" s="263"/>
      <c r="H13" s="263"/>
      <c r="I13" s="275" t="n">
        <v>835.99</v>
      </c>
    </row>
    <row r="14" customFormat="false" ht="27.95" hidden="false" customHeight="false" outlineLevel="0" collapsed="false">
      <c r="B14" s="263" t="s">
        <v>295</v>
      </c>
      <c r="C14" s="264"/>
      <c r="D14" s="263" t="s">
        <v>322</v>
      </c>
      <c r="E14" s="263" t="s">
        <v>325</v>
      </c>
      <c r="F14" s="263" t="s">
        <v>155</v>
      </c>
      <c r="G14" s="263" t="s">
        <v>172</v>
      </c>
      <c r="H14" s="266" t="s">
        <v>326</v>
      </c>
      <c r="I14" s="275" t="n">
        <v>319.44</v>
      </c>
    </row>
    <row r="15" customFormat="false" ht="13.8" hidden="false" customHeight="false" outlineLevel="0" collapsed="false">
      <c r="B15" s="263"/>
      <c r="C15" s="264"/>
      <c r="D15" s="263"/>
      <c r="E15" s="263"/>
      <c r="F15" s="263"/>
      <c r="G15" s="263"/>
      <c r="H15" s="263"/>
      <c r="I15" s="275" t="n">
        <v>835.95</v>
      </c>
    </row>
    <row r="16" customFormat="false" ht="27.95" hidden="false" customHeight="false" outlineLevel="0" collapsed="false">
      <c r="B16" s="263" t="s">
        <v>301</v>
      </c>
      <c r="C16" s="264"/>
      <c r="D16" s="263" t="s">
        <v>322</v>
      </c>
      <c r="E16" s="263" t="s">
        <v>327</v>
      </c>
      <c r="F16" s="263" t="s">
        <v>155</v>
      </c>
      <c r="G16" s="263" t="s">
        <v>172</v>
      </c>
      <c r="H16" s="266" t="s">
        <v>328</v>
      </c>
      <c r="I16" s="275" t="n">
        <v>319.37</v>
      </c>
    </row>
    <row r="17" customFormat="false" ht="13.8" hidden="false" customHeight="false" outlineLevel="0" collapsed="false">
      <c r="B17" s="263"/>
      <c r="C17" s="264"/>
      <c r="D17" s="263"/>
      <c r="E17" s="263"/>
      <c r="F17" s="263"/>
      <c r="G17" s="263"/>
      <c r="H17" s="263"/>
      <c r="I17" s="275" t="n">
        <v>887.3</v>
      </c>
    </row>
    <row r="18" customFormat="false" ht="27.95" hidden="false" customHeight="false" outlineLevel="0" collapsed="false">
      <c r="B18" s="263" t="s">
        <v>304</v>
      </c>
      <c r="C18" s="264"/>
      <c r="D18" s="263" t="s">
        <v>322</v>
      </c>
      <c r="E18" s="263" t="s">
        <v>329</v>
      </c>
      <c r="F18" s="263" t="s">
        <v>155</v>
      </c>
      <c r="G18" s="263" t="s">
        <v>172</v>
      </c>
      <c r="H18" s="266" t="s">
        <v>330</v>
      </c>
      <c r="I18" s="275" t="n">
        <v>319.37</v>
      </c>
    </row>
    <row r="19" customFormat="false" ht="13.8" hidden="false" customHeight="false" outlineLevel="0" collapsed="false">
      <c r="B19" s="263"/>
      <c r="C19" s="264"/>
      <c r="D19" s="263"/>
      <c r="E19" s="263"/>
      <c r="F19" s="263"/>
      <c r="G19" s="263"/>
      <c r="H19" s="263"/>
      <c r="I19" s="275" t="n">
        <v>905.78</v>
      </c>
    </row>
    <row r="20" customFormat="false" ht="27.95" hidden="false" customHeight="false" outlineLevel="0" collapsed="false">
      <c r="B20" s="263" t="s">
        <v>307</v>
      </c>
      <c r="C20" s="264"/>
      <c r="D20" s="263" t="s">
        <v>322</v>
      </c>
      <c r="E20" s="263" t="s">
        <v>331</v>
      </c>
      <c r="F20" s="263" t="s">
        <v>155</v>
      </c>
      <c r="G20" s="263" t="s">
        <v>172</v>
      </c>
      <c r="H20" s="266" t="s">
        <v>332</v>
      </c>
      <c r="I20" s="275" t="n">
        <v>335.78</v>
      </c>
    </row>
    <row r="21" customFormat="false" ht="13.8" hidden="false" customHeight="false" outlineLevel="0" collapsed="false">
      <c r="B21" s="263"/>
      <c r="C21" s="264"/>
      <c r="D21" s="263"/>
      <c r="E21" s="263"/>
      <c r="F21" s="263"/>
      <c r="G21" s="263"/>
      <c r="H21" s="263"/>
      <c r="I21" s="275" t="n">
        <v>835.95</v>
      </c>
    </row>
    <row r="22" customFormat="false" ht="27.95" hidden="false" customHeight="false" outlineLevel="0" collapsed="false">
      <c r="B22" s="263" t="s">
        <v>333</v>
      </c>
      <c r="C22" s="264"/>
      <c r="D22" s="263" t="s">
        <v>322</v>
      </c>
      <c r="E22" s="263" t="s">
        <v>334</v>
      </c>
      <c r="F22" s="263" t="s">
        <v>155</v>
      </c>
      <c r="G22" s="263" t="s">
        <v>172</v>
      </c>
      <c r="H22" s="266" t="s">
        <v>335</v>
      </c>
      <c r="I22" s="275" t="n">
        <v>319.37</v>
      </c>
    </row>
    <row r="23" customFormat="false" ht="13.8" hidden="false" customHeight="false" outlineLevel="0" collapsed="false">
      <c r="B23" s="263"/>
      <c r="C23" s="264"/>
      <c r="D23" s="263"/>
      <c r="E23" s="263"/>
      <c r="F23" s="263"/>
      <c r="G23" s="263"/>
      <c r="H23" s="263"/>
      <c r="I23" s="275" t="n">
        <v>905.78</v>
      </c>
    </row>
    <row r="24" customFormat="false" ht="27.95" hidden="false" customHeight="false" outlineLevel="0" collapsed="false">
      <c r="B24" s="263" t="s">
        <v>313</v>
      </c>
      <c r="C24" s="264"/>
      <c r="D24" s="263" t="s">
        <v>322</v>
      </c>
      <c r="E24" s="263" t="s">
        <v>336</v>
      </c>
      <c r="F24" s="263" t="s">
        <v>155</v>
      </c>
      <c r="G24" s="263" t="s">
        <v>172</v>
      </c>
      <c r="H24" s="266" t="s">
        <v>337</v>
      </c>
      <c r="I24" s="275" t="n">
        <v>319.37</v>
      </c>
    </row>
    <row r="25" customFormat="false" ht="13.8" hidden="false" customHeight="false" outlineLevel="0" collapsed="false">
      <c r="B25" s="263"/>
      <c r="C25" s="264"/>
      <c r="D25" s="263"/>
      <c r="E25" s="263"/>
      <c r="F25" s="263"/>
      <c r="G25" s="263"/>
      <c r="H25" s="263"/>
      <c r="I25" s="275" t="n">
        <v>905.78</v>
      </c>
    </row>
    <row r="26" customFormat="false" ht="27.95" hidden="false" customHeight="false" outlineLevel="0" collapsed="false">
      <c r="B26" s="263" t="s">
        <v>318</v>
      </c>
      <c r="C26" s="264"/>
      <c r="D26" s="263" t="s">
        <v>322</v>
      </c>
      <c r="E26" s="263" t="s">
        <v>338</v>
      </c>
      <c r="F26" s="263" t="s">
        <v>155</v>
      </c>
      <c r="G26" s="263" t="s">
        <v>172</v>
      </c>
      <c r="H26" s="266" t="s">
        <v>339</v>
      </c>
      <c r="I26" s="275" t="n">
        <v>319.37</v>
      </c>
    </row>
    <row r="27" customFormat="false" ht="13.8" hidden="false" customHeight="false" outlineLevel="0" collapsed="false">
      <c r="B27" s="267"/>
      <c r="C27" s="268"/>
      <c r="D27" s="267"/>
      <c r="E27" s="267"/>
      <c r="F27" s="267"/>
      <c r="G27" s="267"/>
      <c r="H27" s="267"/>
      <c r="I27" s="276" t="n">
        <v>905.78</v>
      </c>
    </row>
    <row r="28" customFormat="false" ht="13.8" hidden="false" customHeight="false" outlineLevel="0" collapsed="false">
      <c r="I28" s="277" t="n">
        <f aca="false">SUM(I12:I27)</f>
        <v>9589.75</v>
      </c>
    </row>
  </sheetData>
  <mergeCells count="16">
    <mergeCell ref="B2:J2"/>
    <mergeCell ref="C4:E4"/>
    <mergeCell ref="F4:H4"/>
    <mergeCell ref="I4:J4"/>
    <mergeCell ref="C5:E5"/>
    <mergeCell ref="F5:H5"/>
    <mergeCell ref="I5:J5"/>
    <mergeCell ref="C6:E6"/>
    <mergeCell ref="F6:H6"/>
    <mergeCell ref="I6:J6"/>
    <mergeCell ref="C7:E7"/>
    <mergeCell ref="F7:H7"/>
    <mergeCell ref="I7:J7"/>
    <mergeCell ref="C8:E8"/>
    <mergeCell ref="F8:H8"/>
    <mergeCell ref="I8:J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MJ3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26" activeCellId="0" sqref="A26"/>
    </sheetView>
  </sheetViews>
  <sheetFormatPr defaultColWidth="10.4765625" defaultRowHeight="12.8" zeroHeight="false" outlineLevelRow="0" outlineLevelCol="0"/>
  <cols>
    <col collapsed="false" customWidth="false" hidden="false" outlineLevel="0" max="2" min="1" style="234" width="10.48"/>
    <col collapsed="false" customWidth="true" hidden="false" outlineLevel="0" max="3" min="3" style="234" width="19.45"/>
    <col collapsed="false" customWidth="true" hidden="false" outlineLevel="0" max="4" min="4" style="234" width="12.5"/>
    <col collapsed="false" customWidth="true" hidden="false" outlineLevel="0" max="5" min="5" style="234" width="56.04"/>
    <col collapsed="false" customWidth="false" hidden="false" outlineLevel="0" max="1024" min="6" style="234" width="10.48"/>
  </cols>
  <sheetData>
    <row r="1" customFormat="false" ht="13.8" hidden="false" customHeight="false" outlineLevel="0" collapsed="false">
      <c r="D1" s="235"/>
      <c r="I1" s="236"/>
    </row>
    <row r="2" s="237" customFormat="true" ht="18" hidden="false" customHeight="true" outlineLevel="0" collapsed="false">
      <c r="B2" s="238" t="s">
        <v>0</v>
      </c>
      <c r="C2" s="238"/>
      <c r="D2" s="238"/>
      <c r="E2" s="238"/>
      <c r="F2" s="238"/>
      <c r="G2" s="238"/>
      <c r="H2" s="238"/>
      <c r="I2" s="238"/>
      <c r="J2" s="238"/>
      <c r="AMF2" s="234"/>
      <c r="AMG2" s="234"/>
      <c r="AMH2" s="234"/>
      <c r="AMI2" s="234"/>
      <c r="AMJ2" s="234"/>
    </row>
    <row r="3" s="237" customFormat="true" ht="13.8" hidden="false" customHeight="false" outlineLevel="0" collapsed="false">
      <c r="B3" s="239"/>
      <c r="C3" s="239"/>
      <c r="D3" s="240"/>
      <c r="E3" s="239"/>
      <c r="F3" s="239"/>
      <c r="G3" s="239"/>
      <c r="H3" s="239"/>
      <c r="I3" s="241"/>
      <c r="AMF3" s="234"/>
      <c r="AMG3" s="234"/>
      <c r="AMH3" s="234"/>
      <c r="AMI3" s="234"/>
      <c r="AMJ3" s="234"/>
    </row>
    <row r="4" s="242" customFormat="true" ht="13.8" hidden="false" customHeight="false" outlineLevel="0" collapsed="false">
      <c r="B4" s="243" t="s">
        <v>1</v>
      </c>
      <c r="C4" s="244" t="s">
        <v>2</v>
      </c>
      <c r="D4" s="244"/>
      <c r="E4" s="244"/>
      <c r="F4" s="245" t="s">
        <v>3</v>
      </c>
      <c r="G4" s="245"/>
      <c r="H4" s="245"/>
      <c r="I4" s="246"/>
      <c r="J4" s="246"/>
      <c r="AMF4" s="234"/>
      <c r="AMG4" s="234"/>
      <c r="AMH4" s="234"/>
      <c r="AMI4" s="234"/>
      <c r="AMJ4" s="234"/>
    </row>
    <row r="5" s="242" customFormat="true" ht="13.8" hidden="false" customHeight="false" outlineLevel="0" collapsed="false">
      <c r="B5" s="243" t="s">
        <v>4</v>
      </c>
      <c r="C5" s="244" t="s">
        <v>5</v>
      </c>
      <c r="D5" s="244"/>
      <c r="E5" s="244"/>
      <c r="F5" s="245" t="s">
        <v>6</v>
      </c>
      <c r="G5" s="245"/>
      <c r="H5" s="245"/>
      <c r="I5" s="247" t="s">
        <v>110</v>
      </c>
      <c r="J5" s="247"/>
      <c r="AMF5" s="234"/>
      <c r="AMG5" s="234"/>
      <c r="AMH5" s="234"/>
      <c r="AMI5" s="234"/>
      <c r="AMJ5" s="234"/>
    </row>
    <row r="6" s="242" customFormat="true" ht="13.8" hidden="false" customHeight="false" outlineLevel="0" collapsed="false">
      <c r="B6" s="243" t="s">
        <v>8</v>
      </c>
      <c r="C6" s="244" t="s">
        <v>111</v>
      </c>
      <c r="D6" s="244"/>
      <c r="E6" s="244"/>
      <c r="F6" s="245" t="s">
        <v>10</v>
      </c>
      <c r="G6" s="245"/>
      <c r="H6" s="245"/>
      <c r="I6" s="248" t="n">
        <v>44134</v>
      </c>
      <c r="J6" s="248"/>
      <c r="AMF6" s="234"/>
      <c r="AMG6" s="234"/>
      <c r="AMH6" s="234"/>
      <c r="AMI6" s="234"/>
      <c r="AMJ6" s="234"/>
    </row>
    <row r="7" s="242" customFormat="true" ht="13.8" hidden="false" customHeight="false" outlineLevel="0" collapsed="false">
      <c r="B7" s="243" t="s">
        <v>11</v>
      </c>
      <c r="C7" s="244" t="s">
        <v>12</v>
      </c>
      <c r="D7" s="244"/>
      <c r="E7" s="244"/>
      <c r="F7" s="245" t="s">
        <v>13</v>
      </c>
      <c r="G7" s="245"/>
      <c r="H7" s="245"/>
      <c r="I7" s="247" t="s">
        <v>14</v>
      </c>
      <c r="J7" s="247"/>
      <c r="AMF7" s="234"/>
      <c r="AMG7" s="234"/>
      <c r="AMH7" s="234"/>
      <c r="AMI7" s="234"/>
      <c r="AMJ7" s="234"/>
    </row>
    <row r="8" s="242" customFormat="true" ht="13.8" hidden="false" customHeight="false" outlineLevel="0" collapsed="false">
      <c r="B8" s="243" t="s">
        <v>15</v>
      </c>
      <c r="C8" s="244" t="s">
        <v>16</v>
      </c>
      <c r="D8" s="244"/>
      <c r="E8" s="244"/>
      <c r="F8" s="245" t="s">
        <v>10</v>
      </c>
      <c r="G8" s="245"/>
      <c r="H8" s="245"/>
      <c r="I8" s="246"/>
      <c r="J8" s="246"/>
      <c r="AMF8" s="234"/>
      <c r="AMG8" s="234"/>
      <c r="AMH8" s="234"/>
      <c r="AMI8" s="234"/>
      <c r="AMJ8" s="234"/>
    </row>
    <row r="9" s="237" customFormat="true" ht="13.8" hidden="false" customHeight="false" outlineLevel="0" collapsed="false">
      <c r="D9" s="249"/>
      <c r="I9" s="250"/>
      <c r="AMF9" s="234"/>
      <c r="AMG9" s="234"/>
      <c r="AMH9" s="234"/>
      <c r="AMI9" s="234"/>
      <c r="AMJ9" s="234"/>
    </row>
    <row r="11" customFormat="false" ht="13.8" hidden="false" customHeight="false" outlineLevel="0" collapsed="false">
      <c r="B11" s="278" t="s">
        <v>340</v>
      </c>
      <c r="C11" s="279"/>
      <c r="D11" s="279"/>
      <c r="E11" s="279"/>
      <c r="F11" s="279"/>
      <c r="G11" s="279"/>
      <c r="H11" s="279"/>
      <c r="I11" s="279"/>
      <c r="J11" s="280"/>
    </row>
    <row r="12" customFormat="false" ht="13.8" hidden="false" customHeight="false" outlineLevel="0" collapsed="false">
      <c r="B12" s="281" t="s">
        <v>341</v>
      </c>
      <c r="C12" s="282"/>
      <c r="D12" s="282"/>
      <c r="E12" s="282"/>
      <c r="F12" s="282"/>
      <c r="G12" s="282"/>
      <c r="H12" s="282"/>
      <c r="I12" s="282"/>
      <c r="J12" s="283"/>
    </row>
    <row r="13" customFormat="false" ht="13.8" hidden="false" customHeight="false" outlineLevel="0" collapsed="false">
      <c r="B13" s="284"/>
      <c r="C13" s="282"/>
      <c r="D13" s="282"/>
      <c r="E13" s="282"/>
      <c r="F13" s="282"/>
      <c r="G13" s="282"/>
      <c r="H13" s="282"/>
      <c r="I13" s="282"/>
      <c r="J13" s="283"/>
    </row>
    <row r="14" customFormat="false" ht="13.8" hidden="false" customHeight="false" outlineLevel="0" collapsed="false">
      <c r="B14" s="285" t="s">
        <v>106</v>
      </c>
      <c r="C14" s="286"/>
      <c r="D14" s="286"/>
      <c r="E14" s="286"/>
      <c r="F14" s="286"/>
      <c r="G14" s="286"/>
      <c r="H14" s="286"/>
      <c r="I14" s="286"/>
      <c r="J14" s="287"/>
    </row>
    <row r="15" customFormat="false" ht="13.8" hidden="false" customHeight="false" outlineLevel="0" collapsed="false">
      <c r="B15" s="281" t="s">
        <v>342</v>
      </c>
      <c r="C15" s="282"/>
      <c r="D15" s="282"/>
      <c r="E15" s="282"/>
      <c r="F15" s="282"/>
      <c r="G15" s="282"/>
      <c r="H15" s="282"/>
      <c r="I15" s="282"/>
      <c r="J15" s="283"/>
    </row>
    <row r="16" customFormat="false" ht="13.8" hidden="false" customHeight="false" outlineLevel="0" collapsed="false">
      <c r="B16" s="284"/>
      <c r="C16" s="282"/>
      <c r="D16" s="282"/>
      <c r="E16" s="282"/>
      <c r="F16" s="282"/>
      <c r="G16" s="282"/>
      <c r="H16" s="282"/>
      <c r="I16" s="282"/>
      <c r="J16" s="283"/>
    </row>
    <row r="17" customFormat="false" ht="13.8" hidden="false" customHeight="false" outlineLevel="0" collapsed="false">
      <c r="B17" s="288" t="s">
        <v>343</v>
      </c>
      <c r="C17" s="286"/>
      <c r="D17" s="286"/>
      <c r="E17" s="286"/>
      <c r="F17" s="286"/>
      <c r="G17" s="286"/>
      <c r="H17" s="286"/>
      <c r="I17" s="286"/>
      <c r="J17" s="287"/>
    </row>
    <row r="18" customFormat="false" ht="13.8" hidden="false" customHeight="false" outlineLevel="0" collapsed="false">
      <c r="B18" s="281" t="s">
        <v>344</v>
      </c>
      <c r="C18" s="282"/>
      <c r="D18" s="282"/>
      <c r="E18" s="282"/>
      <c r="F18" s="282"/>
      <c r="G18" s="282"/>
      <c r="H18" s="282"/>
      <c r="I18" s="282"/>
      <c r="J18" s="283"/>
    </row>
    <row r="19" customFormat="false" ht="13.8" hidden="false" customHeight="false" outlineLevel="0" collapsed="false">
      <c r="B19" s="281" t="s">
        <v>345</v>
      </c>
      <c r="C19" s="282"/>
      <c r="D19" s="282"/>
      <c r="E19" s="282"/>
      <c r="F19" s="282"/>
      <c r="G19" s="282"/>
      <c r="H19" s="282"/>
      <c r="I19" s="282"/>
      <c r="J19" s="283"/>
    </row>
    <row r="20" customFormat="false" ht="13.8" hidden="false" customHeight="false" outlineLevel="0" collapsed="false">
      <c r="B20" s="281" t="s">
        <v>346</v>
      </c>
      <c r="C20" s="282"/>
      <c r="D20" s="282"/>
      <c r="E20" s="282"/>
      <c r="F20" s="282"/>
      <c r="G20" s="282"/>
      <c r="H20" s="282"/>
      <c r="I20" s="282"/>
      <c r="J20" s="283"/>
    </row>
    <row r="21" customFormat="false" ht="13.8" hidden="false" customHeight="false" outlineLevel="0" collapsed="false">
      <c r="B21" s="281" t="s">
        <v>347</v>
      </c>
      <c r="C21" s="282"/>
      <c r="D21" s="282"/>
      <c r="E21" s="282"/>
      <c r="F21" s="282"/>
      <c r="G21" s="282"/>
      <c r="H21" s="282"/>
      <c r="I21" s="282"/>
      <c r="J21" s="283"/>
    </row>
    <row r="24" customFormat="false" ht="12.8" hidden="false" customHeight="false" outlineLevel="0" collapsed="false">
      <c r="B24" s="234" t="s">
        <v>348</v>
      </c>
    </row>
    <row r="26" s="289" customFormat="true" ht="12.8" hidden="false" customHeight="false" outlineLevel="0" collapsed="false">
      <c r="B26" s="290" t="n">
        <v>1</v>
      </c>
      <c r="C26" s="291" t="s">
        <v>349</v>
      </c>
      <c r="D26" s="292" t="n">
        <v>43879</v>
      </c>
      <c r="E26" s="291" t="s">
        <v>350</v>
      </c>
      <c r="F26" s="293" t="n">
        <v>1143.43</v>
      </c>
    </row>
    <row r="27" s="289" customFormat="true" ht="12.8" hidden="false" customHeight="false" outlineLevel="0" collapsed="false">
      <c r="B27" s="290" t="n">
        <v>2</v>
      </c>
      <c r="C27" s="291" t="s">
        <v>351</v>
      </c>
      <c r="D27" s="292" t="n">
        <v>43864</v>
      </c>
      <c r="E27" s="291" t="s">
        <v>352</v>
      </c>
      <c r="F27" s="293" t="n">
        <v>200</v>
      </c>
    </row>
    <row r="28" s="289" customFormat="true" ht="12.8" hidden="false" customHeight="false" outlineLevel="0" collapsed="false">
      <c r="B28" s="290" t="n">
        <v>3</v>
      </c>
      <c r="C28" s="291" t="s">
        <v>353</v>
      </c>
      <c r="D28" s="292" t="n">
        <v>43852</v>
      </c>
      <c r="E28" s="291" t="s">
        <v>354</v>
      </c>
      <c r="F28" s="293" t="n">
        <v>97.96</v>
      </c>
    </row>
    <row r="29" s="289" customFormat="true" ht="12.8" hidden="false" customHeight="false" outlineLevel="0" collapsed="false">
      <c r="B29" s="290" t="n">
        <v>4</v>
      </c>
      <c r="C29" s="291" t="s">
        <v>355</v>
      </c>
      <c r="D29" s="292" t="n">
        <v>43875</v>
      </c>
      <c r="E29" s="291" t="s">
        <v>356</v>
      </c>
      <c r="F29" s="293" t="n">
        <v>343.8</v>
      </c>
    </row>
    <row r="30" s="289" customFormat="true" ht="12.8" hidden="false" customHeight="false" outlineLevel="0" collapsed="false">
      <c r="B30" s="290" t="n">
        <v>5</v>
      </c>
      <c r="C30" s="291" t="s">
        <v>357</v>
      </c>
      <c r="D30" s="292" t="n">
        <v>43990</v>
      </c>
      <c r="E30" s="291" t="s">
        <v>358</v>
      </c>
      <c r="F30" s="293" t="n">
        <v>379.5</v>
      </c>
    </row>
    <row r="31" s="289" customFormat="true" ht="12.8" hidden="false" customHeight="false" outlineLevel="0" collapsed="false">
      <c r="B31" s="290" t="n">
        <v>6</v>
      </c>
      <c r="C31" s="291" t="s">
        <v>359</v>
      </c>
      <c r="D31" s="292" t="n">
        <v>43867</v>
      </c>
      <c r="E31" s="291" t="s">
        <v>360</v>
      </c>
      <c r="F31" s="293" t="n">
        <v>163.39</v>
      </c>
    </row>
    <row r="32" s="289" customFormat="true" ht="26.1" hidden="false" customHeight="false" outlineLevel="0" collapsed="false">
      <c r="B32" s="290" t="n">
        <v>7</v>
      </c>
      <c r="C32" s="291" t="s">
        <v>361</v>
      </c>
      <c r="D32" s="292" t="n">
        <v>43867</v>
      </c>
      <c r="E32" s="294" t="s">
        <v>362</v>
      </c>
      <c r="F32" s="293" t="n">
        <v>284.23</v>
      </c>
    </row>
  </sheetData>
  <mergeCells count="16">
    <mergeCell ref="B2:J2"/>
    <mergeCell ref="C4:E4"/>
    <mergeCell ref="F4:H4"/>
    <mergeCell ref="I4:J4"/>
    <mergeCell ref="C5:E5"/>
    <mergeCell ref="F5:H5"/>
    <mergeCell ref="I5:J5"/>
    <mergeCell ref="C6:E6"/>
    <mergeCell ref="F6:H6"/>
    <mergeCell ref="I6:J6"/>
    <mergeCell ref="C7:E7"/>
    <mergeCell ref="F7:H7"/>
    <mergeCell ref="I7:J7"/>
    <mergeCell ref="C8:E8"/>
    <mergeCell ref="F8:H8"/>
    <mergeCell ref="I8:J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2020-10-19T12:23:50Z</dcterms:created>
  <dc:creator>Dara_Macias</dc:creator>
  <dc:description/>
  <dc:language>es-EC</dc:language>
  <cp:lastModifiedBy/>
  <dcterms:modified xsi:type="dcterms:W3CDTF">2020-12-04T14:31:47Z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