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MA~1\AppData\Local\Temp\Rar$DIa0.872\"/>
    </mc:Choice>
  </mc:AlternateContent>
  <xr:revisionPtr revIDLastSave="0" documentId="13_ncr:1_{5066047C-8A32-454E-A95E-FDD7E5B03693}" xr6:coauthVersionLast="46" xr6:coauthVersionMax="46" xr10:uidLastSave="{00000000-0000-0000-0000-000000000000}"/>
  <bookViews>
    <workbookView xWindow="-120" yWindow="-120" windowWidth="19800" windowHeight="11760" tabRatio="500" xr2:uid="{00000000-000D-0000-FFFF-FFFF00000000}"/>
  </bookViews>
  <sheets>
    <sheet name="Cedula_Resumen" sheetId="1" r:id="rId1"/>
  </sheets>
  <externalReferences>
    <externalReference r:id="rId2"/>
    <externalReference r:id="rId3"/>
  </externalReference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8" i="1" l="1"/>
  <c r="H19" i="1"/>
  <c r="H20" i="1"/>
  <c r="H21" i="1"/>
  <c r="L21" i="1" s="1"/>
  <c r="H22" i="1"/>
  <c r="H23" i="1"/>
  <c r="H24" i="1"/>
  <c r="H25" i="1"/>
  <c r="L25" i="1" s="1"/>
  <c r="H26" i="1"/>
  <c r="H27" i="1"/>
  <c r="H28" i="1"/>
  <c r="H29" i="1"/>
  <c r="H30" i="1"/>
  <c r="H31" i="1"/>
  <c r="H32" i="1"/>
  <c r="H33" i="1"/>
  <c r="L33" i="1" s="1"/>
  <c r="H34" i="1"/>
  <c r="H17" i="1"/>
  <c r="H15" i="1"/>
  <c r="H16" i="1"/>
  <c r="L16" i="1" s="1"/>
  <c r="L17" i="1"/>
  <c r="L26" i="1"/>
  <c r="L30" i="1"/>
  <c r="G32" i="1"/>
  <c r="F32" i="1"/>
  <c r="G29" i="1"/>
  <c r="F29" i="1"/>
  <c r="G28" i="1"/>
  <c r="F28" i="1"/>
  <c r="G27" i="1"/>
  <c r="F27" i="1"/>
  <c r="G24" i="1"/>
  <c r="F24" i="1"/>
  <c r="G23" i="1"/>
  <c r="F23" i="1"/>
  <c r="G22" i="1"/>
  <c r="L22" i="1" s="1"/>
  <c r="F22" i="1"/>
  <c r="G20" i="1"/>
  <c r="F20" i="1"/>
  <c r="F19" i="1"/>
  <c r="L19" i="1" s="1"/>
  <c r="G18" i="1"/>
  <c r="F18" i="1"/>
  <c r="L18" i="1" s="1"/>
  <c r="H13" i="1"/>
  <c r="E45" i="1"/>
  <c r="D45" i="1"/>
  <c r="E43" i="1"/>
  <c r="D42" i="1"/>
  <c r="D44" i="1"/>
  <c r="D43" i="1"/>
  <c r="D36" i="1"/>
  <c r="G45" i="1"/>
  <c r="G44" i="1"/>
  <c r="E44" i="1"/>
  <c r="G43" i="1"/>
  <c r="G42" i="1"/>
  <c r="E42" i="1"/>
  <c r="K36" i="1"/>
  <c r="E36" i="1"/>
  <c r="H35" i="1"/>
  <c r="L35" i="1" s="1"/>
  <c r="L34" i="1"/>
  <c r="L31" i="1"/>
  <c r="L15" i="1"/>
  <c r="L20" i="1" l="1"/>
  <c r="L27" i="1"/>
  <c r="L29" i="1"/>
  <c r="H14" i="1"/>
  <c r="F42" i="1" s="1"/>
  <c r="F43" i="1"/>
  <c r="L28" i="1"/>
  <c r="L32" i="1"/>
  <c r="G47" i="1"/>
  <c r="D47" i="1"/>
  <c r="G36" i="1"/>
  <c r="F36" i="1"/>
  <c r="L13" i="1"/>
  <c r="E47" i="1"/>
  <c r="F44" i="1" l="1"/>
  <c r="H36" i="1"/>
  <c r="L14" i="1"/>
  <c r="F45" i="1"/>
  <c r="F47" i="1" s="1"/>
  <c r="L36" i="1"/>
</calcChain>
</file>

<file path=xl/sharedStrings.xml><?xml version="1.0" encoding="utf-8"?>
<sst xmlns="http://schemas.openxmlformats.org/spreadsheetml/2006/main" count="105" uniqueCount="66">
  <si>
    <t>Cliente:</t>
  </si>
  <si>
    <t>VISACOM S.A</t>
  </si>
  <si>
    <t>P/T:</t>
  </si>
  <si>
    <t>Sección:</t>
  </si>
  <si>
    <t>Fase 2 – Ejecución</t>
  </si>
  <si>
    <t>Preparado por:</t>
  </si>
  <si>
    <t>Dara Macias</t>
  </si>
  <si>
    <t>Area:</t>
  </si>
  <si>
    <t>Retenciones, Iva sobre Ventas</t>
  </si>
  <si>
    <t>Fecha:</t>
  </si>
  <si>
    <t>Prueba:</t>
  </si>
  <si>
    <t>Análisis variaciones de grupo contable</t>
  </si>
  <si>
    <t>Revisado por:</t>
  </si>
  <si>
    <t>Carlos Almeida</t>
  </si>
  <si>
    <t>Con corte al:</t>
  </si>
  <si>
    <t>Al 31 de Agosto del 2020</t>
  </si>
  <si>
    <t>Código</t>
  </si>
  <si>
    <t>Cuenta</t>
  </si>
  <si>
    <t>Saldos contables al</t>
  </si>
  <si>
    <t>Saldos auditados al</t>
  </si>
  <si>
    <t>Variaciones</t>
  </si>
  <si>
    <t>Débitos</t>
  </si>
  <si>
    <t>Créditos</t>
  </si>
  <si>
    <t>Valor</t>
  </si>
  <si>
    <t>Prestamos del I.E.S.S</t>
  </si>
  <si>
    <t>2.1.7.1.2</t>
  </si>
  <si>
    <t>Prestamos Quirografarios</t>
  </si>
  <si>
    <t>2.1.7.1.3</t>
  </si>
  <si>
    <t>Prestamos Hipotecarios</t>
  </si>
  <si>
    <t>Retenciones en la Fuente</t>
  </si>
  <si>
    <t>2.1.7.2.1</t>
  </si>
  <si>
    <t>1% Bienes Muebles de Naturaleza Corporal</t>
  </si>
  <si>
    <t>2.1.7.2.2</t>
  </si>
  <si>
    <t>2% Servicios</t>
  </si>
  <si>
    <t>2.1.7.2.3</t>
  </si>
  <si>
    <t>8% Honorarios, Arrendamientos, Docencia, Deportistas</t>
  </si>
  <si>
    <t>2.1.7.2.5</t>
  </si>
  <si>
    <t>10% Honorarios Profesionales y Dietas</t>
  </si>
  <si>
    <t>2.1.7.2.8</t>
  </si>
  <si>
    <t>Impuesto Rta del personal</t>
  </si>
  <si>
    <t>Retenciones del Impuesto al Valor Agregado</t>
  </si>
  <si>
    <t>2.1.7.3.1</t>
  </si>
  <si>
    <t>30% Bienes</t>
  </si>
  <si>
    <t>2.1.7.3.2</t>
  </si>
  <si>
    <t>70% Servicios</t>
  </si>
  <si>
    <t>2.1.7.3.3</t>
  </si>
  <si>
    <t>100% Honorarios, Arrendamientos</t>
  </si>
  <si>
    <t>IVA Sobre Ventas</t>
  </si>
  <si>
    <t>2.1.7.4.1</t>
  </si>
  <si>
    <t>Iva Sobre Ventas</t>
  </si>
  <si>
    <t>Total</t>
  </si>
  <si>
    <t>Saldo al</t>
  </si>
  <si>
    <t>Fuente:</t>
  </si>
  <si>
    <t>Estados Financieros de la compañía</t>
  </si>
  <si>
    <t>Objetivo:</t>
  </si>
  <si>
    <t>Obtener un detalle comparativo de los saldos entre periodos, esto con la finalidad de diseñar procedimientos de auditoría sobre los saldos de las cuentas</t>
  </si>
  <si>
    <t>Identificar las principales variaciones de los saldos.</t>
  </si>
  <si>
    <t>Observaciones:</t>
  </si>
  <si>
    <t>Movimiento</t>
  </si>
  <si>
    <t>Referencia</t>
  </si>
  <si>
    <t>Nota a los estados financieros:</t>
  </si>
  <si>
    <t>Conclusiones (A ser completado por el Auditor a cargo del compromiso):</t>
  </si>
  <si>
    <t>2.1.7.2.10</t>
  </si>
  <si>
    <t>Bienes Muebles de Naturaleza Corporal</t>
  </si>
  <si>
    <t xml:space="preserve"> 2.1.7.2.9 </t>
  </si>
  <si>
    <t>2.75%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</si>
</sst>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\ %"/>
    <numFmt numFmtId="165" formatCode="#,##0.00\ ;\(#,##0.00\);\-#\ ;@\ "/>
    <numFmt numFmtId="166" formatCode="_ \$* #,##0.00_ ;_ \$* \-#,##0.00_ ;_ \$* \-??_ ;_ @_ "/>
    <numFmt numFmtId="167" formatCode="#,##0\ ;\(#,##0\);\-#\ ;@\ "/>
    <numFmt numFmtId="168" formatCode="_ * #,##0.00_ ;_ * \-#,##0.00_ ;_ * \-??_ ;_ @_ "/>
    <numFmt numFmtId="169" formatCode="_ * #,##0_ ;_ * \-#,##0_ ;_ * \-??_ ;_ @_ "/>
    <numFmt numFmtId="170" formatCode="#,##0\ ;\(#,##0\)"/>
    <numFmt numFmtId="171" formatCode="0\ %"/>
  </numFmts>
  <fonts count="20">
    <font>
      <sz val="11"/>
      <color rgb="FF000000"/>
      <name val="Arial"/>
      <charset val="1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CC0000"/>
      <name val="Arial"/>
      <family val="2"/>
    </font>
    <font>
      <sz val="11"/>
      <color rgb="FF9C0006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6"/>
      <color rgb="FFFF0000"/>
      <name val="Liberation Sans1"/>
    </font>
    <font>
      <b/>
      <sz val="10"/>
      <color rgb="FF000000"/>
      <name val="Arial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FFC7CE"/>
      </patternFill>
    </fill>
    <fill>
      <patternFill patternType="solid">
        <fgColor rgb="FFFFC7CE"/>
        <bgColor rgb="FFFFCCCC"/>
      </patternFill>
    </fill>
    <fill>
      <patternFill patternType="solid">
        <fgColor rgb="FFCC0000"/>
        <bgColor rgb="FF9C0006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2">
    <xf numFmtId="0" fontId="0" fillId="0" borderId="0"/>
    <xf numFmtId="168" fontId="14" fillId="0" borderId="0" applyBorder="0" applyProtection="0"/>
    <xf numFmtId="166" fontId="14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7" borderId="0" applyBorder="0" applyProtection="0"/>
    <xf numFmtId="0" fontId="6" fillId="0" borderId="0" applyBorder="0" applyProtection="0"/>
    <xf numFmtId="0" fontId="7" fillId="8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0" borderId="0" applyBorder="0" applyProtection="0"/>
    <xf numFmtId="0" fontId="12" fillId="9" borderId="1" applyProtection="0"/>
    <xf numFmtId="0" fontId="14" fillId="0" borderId="0" applyBorder="0" applyProtection="0"/>
    <xf numFmtId="0" fontId="14" fillId="0" borderId="0" applyBorder="0" applyProtection="0"/>
    <xf numFmtId="0" fontId="3" fillId="0" borderId="0" applyBorder="0" applyProtection="0"/>
    <xf numFmtId="165" fontId="13" fillId="0" borderId="0" applyBorder="0" applyProtection="0"/>
    <xf numFmtId="171" fontId="13" fillId="0" borderId="0" applyBorder="0" applyProtection="0"/>
  </cellStyleXfs>
  <cellXfs count="98">
    <xf numFmtId="0" fontId="0" fillId="0" borderId="0" xfId="0"/>
    <xf numFmtId="49" fontId="2" fillId="10" borderId="2" xfId="0" applyNumberFormat="1" applyFont="1" applyFill="1" applyBorder="1" applyAlignment="1">
      <alignment horizontal="left" vertical="center"/>
    </xf>
    <xf numFmtId="0" fontId="15" fillId="10" borderId="0" xfId="0" applyFont="1" applyFill="1" applyAlignment="1">
      <alignment vertical="center"/>
    </xf>
    <xf numFmtId="0" fontId="15" fillId="10" borderId="0" xfId="0" applyFont="1" applyFill="1"/>
    <xf numFmtId="164" fontId="15" fillId="10" borderId="0" xfId="0" applyNumberFormat="1" applyFont="1" applyFill="1"/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15" fontId="2" fillId="10" borderId="3" xfId="0" applyNumberFormat="1" applyFont="1" applyFill="1" applyBorder="1" applyAlignment="1">
      <alignment horizontal="center" vertical="center"/>
    </xf>
    <xf numFmtId="15" fontId="2" fillId="10" borderId="4" xfId="0" applyNumberFormat="1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15" fillId="0" borderId="5" xfId="0" applyNumberFormat="1" applyFont="1" applyBorder="1" applyAlignment="1" applyProtection="1"/>
    <xf numFmtId="49" fontId="16" fillId="0" borderId="0" xfId="0" applyNumberFormat="1" applyFont="1" applyAlignment="1" applyProtection="1">
      <alignment horizontal="left"/>
    </xf>
    <xf numFmtId="0" fontId="15" fillId="0" borderId="6" xfId="2" applyNumberFormat="1" applyFont="1" applyBorder="1" applyAlignment="1" applyProtection="1">
      <alignment horizontal="center" vertical="center"/>
    </xf>
    <xf numFmtId="0" fontId="15" fillId="0" borderId="7" xfId="2" applyNumberFormat="1" applyFont="1" applyBorder="1" applyAlignment="1" applyProtection="1">
      <alignment horizontal="center" vertical="center"/>
    </xf>
    <xf numFmtId="0" fontId="15" fillId="0" borderId="8" xfId="2" applyNumberFormat="1" applyFont="1" applyBorder="1" applyAlignment="1" applyProtection="1">
      <alignment horizontal="center" vertical="center"/>
    </xf>
    <xf numFmtId="0" fontId="15" fillId="0" borderId="4" xfId="2" applyNumberFormat="1" applyFont="1" applyBorder="1" applyAlignment="1" applyProtection="1">
      <alignment horizontal="center" vertical="center"/>
    </xf>
    <xf numFmtId="167" fontId="15" fillId="0" borderId="0" xfId="0" applyNumberFormat="1" applyFont="1" applyBorder="1" applyAlignment="1" applyProtection="1">
      <alignment horizontal="left" vertical="center"/>
    </xf>
    <xf numFmtId="167" fontId="15" fillId="0" borderId="6" xfId="0" applyNumberFormat="1" applyFont="1" applyBorder="1" applyAlignment="1" applyProtection="1">
      <alignment horizontal="center" vertical="center"/>
    </xf>
    <xf numFmtId="169" fontId="15" fillId="0" borderId="8" xfId="1" applyNumberFormat="1" applyFont="1" applyBorder="1" applyAlignment="1" applyProtection="1">
      <alignment horizontal="right"/>
    </xf>
    <xf numFmtId="49" fontId="2" fillId="10" borderId="5" xfId="0" applyNumberFormat="1" applyFont="1" applyFill="1" applyBorder="1" applyAlignment="1" applyProtection="1">
      <alignment horizontal="left"/>
    </xf>
    <xf numFmtId="0" fontId="16" fillId="10" borderId="7" xfId="0" applyFont="1" applyFill="1" applyBorder="1" applyAlignment="1" applyProtection="1">
      <alignment horizontal="left"/>
    </xf>
    <xf numFmtId="169" fontId="15" fillId="10" borderId="6" xfId="1" applyNumberFormat="1" applyFont="1" applyFill="1" applyBorder="1" applyAlignment="1" applyProtection="1">
      <alignment horizontal="right" vertical="center"/>
    </xf>
    <xf numFmtId="169" fontId="15" fillId="10" borderId="7" xfId="1" applyNumberFormat="1" applyFont="1" applyFill="1" applyBorder="1" applyAlignment="1" applyProtection="1">
      <alignment horizontal="right" vertical="center"/>
    </xf>
    <xf numFmtId="169" fontId="15" fillId="10" borderId="8" xfId="1" applyNumberFormat="1" applyFont="1" applyFill="1" applyBorder="1" applyAlignment="1" applyProtection="1">
      <alignment horizontal="right" vertical="center"/>
    </xf>
    <xf numFmtId="169" fontId="15" fillId="0" borderId="6" xfId="1" applyNumberFormat="1" applyFont="1" applyBorder="1" applyAlignment="1" applyProtection="1">
      <alignment horizontal="right" vertical="center"/>
    </xf>
    <xf numFmtId="167" fontId="15" fillId="10" borderId="7" xfId="0" applyNumberFormat="1" applyFont="1" applyFill="1" applyBorder="1" applyAlignment="1" applyProtection="1">
      <alignment horizontal="left" vertical="center"/>
    </xf>
    <xf numFmtId="49" fontId="15" fillId="10" borderId="5" xfId="0" applyNumberFormat="1" applyFont="1" applyFill="1" applyBorder="1" applyAlignment="1" applyProtection="1">
      <alignment horizontal="left"/>
    </xf>
    <xf numFmtId="0" fontId="15" fillId="10" borderId="6" xfId="0" applyFont="1" applyFill="1" applyBorder="1" applyAlignment="1" applyProtection="1"/>
    <xf numFmtId="0" fontId="15" fillId="10" borderId="7" xfId="0" applyFont="1" applyFill="1" applyBorder="1" applyAlignment="1" applyProtection="1">
      <alignment horizontal="left"/>
    </xf>
    <xf numFmtId="49" fontId="15" fillId="10" borderId="5" xfId="0" applyNumberFormat="1" applyFont="1" applyFill="1" applyBorder="1" applyAlignment="1" applyProtection="1"/>
    <xf numFmtId="169" fontId="15" fillId="10" borderId="6" xfId="1" applyNumberFormat="1" applyFont="1" applyFill="1" applyBorder="1" applyAlignment="1" applyProtection="1">
      <alignment horizontal="right" vertical="top"/>
      <protection locked="0"/>
    </xf>
    <xf numFmtId="167" fontId="15" fillId="10" borderId="0" xfId="0" applyNumberFormat="1" applyFont="1" applyFill="1" applyBorder="1" applyAlignment="1" applyProtection="1">
      <alignment horizontal="left" vertical="center"/>
    </xf>
    <xf numFmtId="167" fontId="15" fillId="10" borderId="6" xfId="0" applyNumberFormat="1" applyFont="1" applyFill="1" applyBorder="1" applyAlignment="1" applyProtection="1">
      <alignment horizontal="left" vertical="center"/>
    </xf>
    <xf numFmtId="0" fontId="2" fillId="10" borderId="0" xfId="0" applyFont="1" applyFill="1" applyAlignment="1">
      <alignment vertical="center"/>
    </xf>
    <xf numFmtId="49" fontId="15" fillId="10" borderId="7" xfId="0" applyNumberFormat="1" applyFont="1" applyFill="1" applyBorder="1" applyAlignment="1" applyProtection="1">
      <alignment horizontal="left"/>
    </xf>
    <xf numFmtId="0" fontId="15" fillId="10" borderId="0" xfId="0" applyFont="1" applyFill="1" applyAlignment="1" applyProtection="1"/>
    <xf numFmtId="169" fontId="15" fillId="10" borderId="6" xfId="1" applyNumberFormat="1" applyFont="1" applyFill="1" applyBorder="1" applyAlignment="1" applyProtection="1">
      <alignment horizontal="right"/>
    </xf>
    <xf numFmtId="49" fontId="15" fillId="10" borderId="6" xfId="0" applyNumberFormat="1" applyFont="1" applyFill="1" applyBorder="1" applyAlignment="1" applyProtection="1"/>
    <xf numFmtId="0" fontId="15" fillId="10" borderId="7" xfId="0" applyFont="1" applyFill="1" applyBorder="1" applyAlignment="1" applyProtection="1"/>
    <xf numFmtId="169" fontId="15" fillId="10" borderId="7" xfId="1" applyNumberFormat="1" applyFont="1" applyFill="1" applyBorder="1" applyAlignment="1" applyProtection="1">
      <alignment horizontal="right" vertical="top"/>
      <protection locked="0"/>
    </xf>
    <xf numFmtId="169" fontId="15" fillId="10" borderId="7" xfId="1" applyNumberFormat="1" applyFont="1" applyFill="1" applyBorder="1" applyAlignment="1" applyProtection="1">
      <alignment horizontal="right"/>
    </xf>
    <xf numFmtId="164" fontId="15" fillId="10" borderId="7" xfId="0" applyNumberFormat="1" applyFont="1" applyFill="1" applyBorder="1" applyAlignment="1" applyProtection="1">
      <alignment horizontal="left"/>
    </xf>
    <xf numFmtId="170" fontId="15" fillId="0" borderId="7" xfId="0" applyNumberFormat="1" applyFont="1" applyBorder="1" applyAlignment="1">
      <alignment horizontal="left"/>
    </xf>
    <xf numFmtId="167" fontId="15" fillId="0" borderId="7" xfId="0" applyNumberFormat="1" applyFont="1" applyBorder="1" applyAlignment="1" applyProtection="1">
      <alignment horizontal="left" vertical="center"/>
    </xf>
    <xf numFmtId="167" fontId="15" fillId="10" borderId="7" xfId="0" applyNumberFormat="1" applyFont="1" applyFill="1" applyBorder="1" applyAlignment="1" applyProtection="1">
      <alignment horizontal="center" vertical="center"/>
    </xf>
    <xf numFmtId="167" fontId="15" fillId="10" borderId="6" xfId="0" applyNumberFormat="1" applyFont="1" applyFill="1" applyBorder="1" applyAlignment="1" applyProtection="1">
      <alignment horizontal="center" vertical="center"/>
    </xf>
    <xf numFmtId="49" fontId="15" fillId="0" borderId="6" xfId="0" applyNumberFormat="1" applyFont="1" applyBorder="1" applyAlignment="1" applyProtection="1"/>
    <xf numFmtId="49" fontId="15" fillId="0" borderId="0" xfId="0" applyNumberFormat="1" applyFont="1" applyAlignment="1" applyProtection="1">
      <alignment horizontal="left"/>
    </xf>
    <xf numFmtId="169" fontId="15" fillId="0" borderId="9" xfId="1" applyNumberFormat="1" applyFont="1" applyBorder="1" applyAlignment="1" applyProtection="1">
      <alignment horizontal="right" vertical="center"/>
    </xf>
    <xf numFmtId="167" fontId="2" fillId="0" borderId="7" xfId="0" applyNumberFormat="1" applyFont="1" applyBorder="1" applyAlignment="1" applyProtection="1">
      <alignment horizontal="center" vertical="center"/>
    </xf>
    <xf numFmtId="167" fontId="2" fillId="0" borderId="6" xfId="0" applyNumberFormat="1" applyFont="1" applyBorder="1" applyAlignment="1" applyProtection="1">
      <alignment horizontal="center" vertical="center"/>
    </xf>
    <xf numFmtId="167" fontId="2" fillId="0" borderId="10" xfId="0" applyNumberFormat="1" applyFont="1" applyBorder="1" applyAlignment="1" applyProtection="1">
      <alignment horizontal="center" vertical="center"/>
    </xf>
    <xf numFmtId="167" fontId="2" fillId="0" borderId="11" xfId="0" applyNumberFormat="1" applyFont="1" applyBorder="1" applyAlignment="1" applyProtection="1">
      <alignment horizontal="left" vertical="center"/>
    </xf>
    <xf numFmtId="169" fontId="2" fillId="0" borderId="10" xfId="1" applyNumberFormat="1" applyFont="1" applyBorder="1" applyAlignment="1" applyProtection="1">
      <alignment horizontal="right" vertical="center"/>
    </xf>
    <xf numFmtId="169" fontId="2" fillId="0" borderId="12" xfId="1" applyNumberFormat="1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0" fontId="15" fillId="0" borderId="13" xfId="0" applyFont="1" applyBorder="1" applyAlignment="1" applyProtection="1">
      <alignment horizontal="left"/>
    </xf>
    <xf numFmtId="0" fontId="2" fillId="0" borderId="13" xfId="0" applyFont="1" applyBorder="1" applyAlignment="1" applyProtection="1">
      <alignment horizontal="center"/>
    </xf>
    <xf numFmtId="167" fontId="2" fillId="0" borderId="4" xfId="0" applyNumberFormat="1" applyFont="1" applyBorder="1" applyAlignment="1" applyProtection="1">
      <alignment horizontal="center" wrapText="1"/>
    </xf>
    <xf numFmtId="0" fontId="2" fillId="0" borderId="8" xfId="0" applyFont="1" applyBorder="1" applyAlignment="1" applyProtection="1">
      <alignment horizontal="left"/>
    </xf>
    <xf numFmtId="14" fontId="16" fillId="0" borderId="6" xfId="0" applyNumberFormat="1" applyFont="1" applyBorder="1" applyAlignment="1" applyProtection="1">
      <alignment horizontal="center"/>
    </xf>
    <xf numFmtId="14" fontId="16" fillId="0" borderId="7" xfId="0" applyNumberFormat="1" applyFont="1" applyBorder="1" applyAlignment="1" applyProtection="1">
      <alignment horizontal="center"/>
    </xf>
    <xf numFmtId="169" fontId="15" fillId="10" borderId="8" xfId="1" applyNumberFormat="1" applyFont="1" applyFill="1" applyBorder="1" applyAlignment="1" applyProtection="1">
      <alignment horizontal="center" vertical="center"/>
    </xf>
    <xf numFmtId="169" fontId="15" fillId="0" borderId="6" xfId="1" applyNumberFormat="1" applyFont="1" applyBorder="1" applyAlignment="1" applyProtection="1">
      <alignment horizontal="center"/>
    </xf>
    <xf numFmtId="49" fontId="15" fillId="0" borderId="8" xfId="0" applyNumberFormat="1" applyFont="1" applyBorder="1" applyAlignment="1" applyProtection="1">
      <alignment horizontal="left"/>
    </xf>
    <xf numFmtId="169" fontId="15" fillId="0" borderId="14" xfId="1" applyNumberFormat="1" applyFont="1" applyBorder="1" applyAlignment="1" applyProtection="1">
      <alignment horizontal="center"/>
    </xf>
    <xf numFmtId="169" fontId="15" fillId="0" borderId="12" xfId="1" applyNumberFormat="1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left"/>
    </xf>
    <xf numFmtId="169" fontId="2" fillId="0" borderId="15" xfId="1" applyNumberFormat="1" applyFont="1" applyBorder="1" applyAlignment="1" applyProtection="1"/>
    <xf numFmtId="169" fontId="2" fillId="0" borderId="9" xfId="1" applyNumberFormat="1" applyFont="1" applyBorder="1" applyAlignment="1" applyProtection="1"/>
    <xf numFmtId="0" fontId="2" fillId="0" borderId="13" xfId="0" applyFont="1" applyBorder="1" applyAlignment="1" applyProtection="1"/>
    <xf numFmtId="0" fontId="15" fillId="0" borderId="8" xfId="0" applyFont="1" applyBorder="1" applyAlignment="1" applyProtection="1"/>
    <xf numFmtId="0" fontId="2" fillId="0" borderId="8" xfId="0" applyFont="1" applyBorder="1" applyAlignment="1" applyProtection="1"/>
    <xf numFmtId="0" fontId="15" fillId="0" borderId="0" xfId="0" applyFont="1"/>
    <xf numFmtId="164" fontId="15" fillId="0" borderId="0" xfId="0" applyNumberFormat="1" applyFont="1"/>
    <xf numFmtId="0" fontId="15" fillId="0" borderId="16" xfId="0" applyFont="1" applyBorder="1"/>
    <xf numFmtId="0" fontId="15" fillId="0" borderId="17" xfId="0" applyFont="1" applyBorder="1"/>
    <xf numFmtId="0" fontId="15" fillId="0" borderId="0" xfId="0" applyFont="1" applyBorder="1"/>
    <xf numFmtId="164" fontId="15" fillId="0" borderId="0" xfId="0" applyNumberFormat="1" applyFont="1" applyBorder="1"/>
    <xf numFmtId="0" fontId="15" fillId="0" borderId="18" xfId="0" applyFont="1" applyBorder="1"/>
    <xf numFmtId="170" fontId="17" fillId="0" borderId="10" xfId="1" applyNumberFormat="1" applyFont="1" applyBorder="1" applyAlignment="1" applyProtection="1">
      <alignment horizontal="right" vertical="center"/>
    </xf>
    <xf numFmtId="170" fontId="17" fillId="0" borderId="6" xfId="1" applyNumberFormat="1" applyFont="1" applyBorder="1" applyAlignment="1" applyProtection="1">
      <alignment horizontal="right" vertical="center"/>
    </xf>
    <xf numFmtId="0" fontId="2" fillId="0" borderId="6" xfId="0" applyFont="1" applyBorder="1" applyAlignment="1" applyProtection="1">
      <alignment horizontal="left"/>
    </xf>
    <xf numFmtId="0" fontId="15" fillId="10" borderId="6" xfId="0" applyFont="1" applyFill="1" applyBorder="1"/>
    <xf numFmtId="49" fontId="15" fillId="0" borderId="6" xfId="0" applyNumberFormat="1" applyFont="1" applyBorder="1" applyAlignment="1" applyProtection="1">
      <alignment horizontal="left"/>
    </xf>
    <xf numFmtId="14" fontId="16" fillId="0" borderId="9" xfId="0" applyNumberFormat="1" applyFont="1" applyBorder="1" applyAlignment="1" applyProtection="1">
      <alignment horizontal="center"/>
    </xf>
    <xf numFmtId="0" fontId="19" fillId="11" borderId="20" xfId="0" applyFont="1" applyFill="1" applyBorder="1"/>
    <xf numFmtId="0" fontId="15" fillId="10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15" fillId="10" borderId="3" xfId="0" applyFont="1" applyFill="1" applyBorder="1"/>
    <xf numFmtId="49" fontId="2" fillId="10" borderId="3" xfId="0" applyNumberFormat="1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14" fontId="15" fillId="10" borderId="3" xfId="0" applyNumberFormat="1" applyFont="1" applyFill="1" applyBorder="1" applyAlignment="1">
      <alignment horizontal="center" vertical="center"/>
    </xf>
    <xf numFmtId="164" fontId="15" fillId="10" borderId="3" xfId="0" applyNumberFormat="1" applyFont="1" applyFill="1" applyBorder="1" applyAlignment="1">
      <alignment horizontal="center" vertical="center"/>
    </xf>
    <xf numFmtId="0" fontId="18" fillId="11" borderId="19" xfId="0" applyFont="1" applyFill="1" applyBorder="1" applyAlignment="1">
      <alignment horizontal="center"/>
    </xf>
  </cellXfs>
  <cellStyles count="22">
    <cellStyle name="Accent 1 5" xfId="3" xr:uid="{00000000-0005-0000-0000-000006000000}"/>
    <cellStyle name="Accent 2 6" xfId="4" xr:uid="{00000000-0005-0000-0000-000007000000}"/>
    <cellStyle name="Accent 3 7" xfId="5" xr:uid="{00000000-0005-0000-0000-000008000000}"/>
    <cellStyle name="Accent 4" xfId="6" xr:uid="{00000000-0005-0000-0000-000009000000}"/>
    <cellStyle name="Bad 8" xfId="7" xr:uid="{00000000-0005-0000-0000-00000A000000}"/>
    <cellStyle name="cf1" xfId="8" xr:uid="{00000000-0005-0000-0000-00000B000000}"/>
    <cellStyle name="Error 9" xfId="9" xr:uid="{00000000-0005-0000-0000-00000C000000}"/>
    <cellStyle name="Excel Built-in Comma 10" xfId="20" xr:uid="{00000000-0005-0000-0000-000017000000}"/>
    <cellStyle name="Excel Built-in Explanatory Text" xfId="21" xr:uid="{00000000-0005-0000-0000-000018000000}"/>
    <cellStyle name="Footnote 11" xfId="10" xr:uid="{00000000-0005-0000-0000-00000D000000}"/>
    <cellStyle name="Good 12" xfId="11" xr:uid="{00000000-0005-0000-0000-00000E000000}"/>
    <cellStyle name="Heading (user) 13" xfId="12" xr:uid="{00000000-0005-0000-0000-00000F000000}"/>
    <cellStyle name="Heading 1 14" xfId="13" xr:uid="{00000000-0005-0000-0000-000010000000}"/>
    <cellStyle name="Heading 2 15" xfId="14" xr:uid="{00000000-0005-0000-0000-000011000000}"/>
    <cellStyle name="Hyperlink 16" xfId="15" xr:uid="{00000000-0005-0000-0000-000012000000}"/>
    <cellStyle name="Millares" xfId="1" builtinId="3"/>
    <cellStyle name="Moneda" xfId="2" builtinId="4"/>
    <cellStyle name="Normal" xfId="0" builtinId="0"/>
    <cellStyle name="Note 17" xfId="16" xr:uid="{00000000-0005-0000-0000-000013000000}"/>
    <cellStyle name="Status 18" xfId="17" xr:uid="{00000000-0005-0000-0000-000014000000}"/>
    <cellStyle name="Text 19" xfId="18" xr:uid="{00000000-0005-0000-0000-000015000000}"/>
    <cellStyle name="Warning 20" xfId="19" xr:uid="{00000000-0005-0000-0000-00001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9C0006"/>
      <rgbColor rgb="FF0066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ra%20Macias/AppData/Local/Microsoft/Windows/INetCache/Content.Outlook/JUPEBB1D/BalanceComprobacionNoviemb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ra%20Macias/AppData/Local/Microsoft/Windows/INetCache/Content.Outlook/JUPEBB1D/BalanceComprobacionDiciemb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a Cuentas"/>
    </sheetNames>
    <sheetDataSet>
      <sheetData sheetId="0">
        <row r="68">
          <cell r="C68">
            <v>169.42</v>
          </cell>
          <cell r="D68">
            <v>937.06</v>
          </cell>
        </row>
        <row r="69">
          <cell r="C69">
            <v>8.75</v>
          </cell>
          <cell r="D69">
            <v>90.01</v>
          </cell>
        </row>
        <row r="71">
          <cell r="C71">
            <v>168</v>
          </cell>
          <cell r="D71">
            <v>168</v>
          </cell>
        </row>
        <row r="73">
          <cell r="C73">
            <v>154.69999999999999</v>
          </cell>
          <cell r="D73">
            <v>690.64</v>
          </cell>
        </row>
        <row r="75">
          <cell r="C75">
            <v>306.95</v>
          </cell>
          <cell r="D75">
            <v>2022.02</v>
          </cell>
        </row>
        <row r="76">
          <cell r="C76">
            <v>475.15</v>
          </cell>
          <cell r="D76">
            <v>2299.92</v>
          </cell>
        </row>
        <row r="77">
          <cell r="C77">
            <v>252</v>
          </cell>
          <cell r="D77">
            <v>252</v>
          </cell>
        </row>
        <row r="79">
          <cell r="C79">
            <v>172.42</v>
          </cell>
          <cell r="D79">
            <v>21009.93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a Cuentas"/>
    </sheetNames>
    <sheetDataSet>
      <sheetData sheetId="0">
        <row r="69">
          <cell r="C69">
            <v>937.04</v>
          </cell>
          <cell r="D69">
            <v>60.8</v>
          </cell>
        </row>
        <row r="70">
          <cell r="C70">
            <v>90.01</v>
          </cell>
          <cell r="D70">
            <v>55.48</v>
          </cell>
        </row>
        <row r="72">
          <cell r="C72">
            <v>168</v>
          </cell>
          <cell r="D72">
            <v>168</v>
          </cell>
        </row>
        <row r="74">
          <cell r="C74">
            <v>690.64</v>
          </cell>
          <cell r="D74">
            <v>1257.0999999999999</v>
          </cell>
        </row>
        <row r="76">
          <cell r="C76">
            <v>2022.02</v>
          </cell>
          <cell r="D76">
            <v>126.27</v>
          </cell>
        </row>
        <row r="77">
          <cell r="C77">
            <v>2299.92</v>
          </cell>
          <cell r="D77">
            <v>3888.12</v>
          </cell>
        </row>
        <row r="78">
          <cell r="C78">
            <v>252</v>
          </cell>
          <cell r="D78">
            <v>252</v>
          </cell>
        </row>
        <row r="80">
          <cell r="C80">
            <v>0</v>
          </cell>
          <cell r="D80">
            <v>7786.46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showGridLines="0" tabSelected="1" topLeftCell="A11" zoomScaleNormal="100" workbookViewId="0">
      <selection activeCell="E27" sqref="E27"/>
    </sheetView>
  </sheetViews>
  <sheetFormatPr baseColWidth="10" defaultColWidth="10.5" defaultRowHeight="12.75"/>
  <cols>
    <col min="1" max="1" width="11.125" style="73" customWidth="1"/>
    <col min="2" max="2" width="41.625" style="73" bestFit="1" customWidth="1"/>
    <col min="3" max="3" width="9.5" style="73" bestFit="1" customWidth="1"/>
    <col min="4" max="4" width="9.5" style="73" customWidth="1"/>
    <col min="5" max="8" width="12.25" style="73" customWidth="1"/>
    <col min="9" max="9" width="11.125" style="73" customWidth="1"/>
    <col min="10" max="10" width="34.875" style="73" customWidth="1"/>
    <col min="11" max="11" width="12.25" style="73" customWidth="1"/>
    <col min="12" max="12" width="10.25" style="73" bestFit="1" customWidth="1"/>
    <col min="13" max="13" width="8.5" style="73" customWidth="1"/>
    <col min="14" max="14" width="12.25" style="73" customWidth="1"/>
    <col min="15" max="15" width="12.25" style="74" customWidth="1"/>
    <col min="16" max="16" width="8.5" style="73" customWidth="1"/>
    <col min="17" max="16384" width="10.5" style="73"/>
  </cols>
  <sheetData>
    <row r="1" spans="1:16" s="2" customFormat="1" ht="20.25">
      <c r="A1" s="1" t="s">
        <v>0</v>
      </c>
      <c r="B1" s="87" t="s">
        <v>1</v>
      </c>
      <c r="C1" s="87"/>
      <c r="D1" s="87"/>
      <c r="E1" s="87"/>
      <c r="F1" s="87"/>
      <c r="G1" s="87"/>
      <c r="H1" s="87"/>
      <c r="I1" s="87"/>
      <c r="J1" s="87"/>
      <c r="K1" s="87"/>
      <c r="L1" s="88" t="s">
        <v>2</v>
      </c>
      <c r="M1" s="88"/>
      <c r="N1" s="88"/>
      <c r="O1" s="97">
        <v>6301</v>
      </c>
      <c r="P1" s="97"/>
    </row>
    <row r="2" spans="1:16" s="2" customFormat="1">
      <c r="A2" s="1" t="s">
        <v>3</v>
      </c>
      <c r="B2" s="87" t="s">
        <v>4</v>
      </c>
      <c r="C2" s="87"/>
      <c r="D2" s="87"/>
      <c r="E2" s="87"/>
      <c r="F2" s="87"/>
      <c r="G2" s="87"/>
      <c r="H2" s="87"/>
      <c r="I2" s="87"/>
      <c r="J2" s="87"/>
      <c r="K2" s="87"/>
      <c r="L2" s="88" t="s">
        <v>5</v>
      </c>
      <c r="M2" s="88"/>
      <c r="N2" s="88"/>
      <c r="O2" s="96" t="s">
        <v>6</v>
      </c>
      <c r="P2" s="96"/>
    </row>
    <row r="3" spans="1:16" s="2" customFormat="1">
      <c r="A3" s="1" t="s">
        <v>7</v>
      </c>
      <c r="B3" s="87" t="s">
        <v>8</v>
      </c>
      <c r="C3" s="87"/>
      <c r="D3" s="87"/>
      <c r="E3" s="87"/>
      <c r="F3" s="87"/>
      <c r="G3" s="87"/>
      <c r="H3" s="87"/>
      <c r="I3" s="87"/>
      <c r="J3" s="87"/>
      <c r="K3" s="87"/>
      <c r="L3" s="88" t="s">
        <v>9</v>
      </c>
      <c r="M3" s="88"/>
      <c r="N3" s="88"/>
      <c r="O3" s="95">
        <v>44134</v>
      </c>
      <c r="P3" s="95"/>
    </row>
    <row r="4" spans="1:16" s="2" customFormat="1">
      <c r="A4" s="1" t="s">
        <v>10</v>
      </c>
      <c r="B4" s="87" t="s">
        <v>11</v>
      </c>
      <c r="C4" s="87"/>
      <c r="D4" s="87"/>
      <c r="E4" s="87"/>
      <c r="F4" s="87"/>
      <c r="G4" s="87"/>
      <c r="H4" s="87"/>
      <c r="I4" s="87"/>
      <c r="J4" s="87"/>
      <c r="K4" s="87"/>
      <c r="L4" s="88" t="s">
        <v>12</v>
      </c>
      <c r="M4" s="88"/>
      <c r="N4" s="88"/>
      <c r="O4" s="96" t="s">
        <v>13</v>
      </c>
      <c r="P4" s="96"/>
    </row>
    <row r="5" spans="1:16" s="2" customFormat="1">
      <c r="A5" s="1" t="s">
        <v>14</v>
      </c>
      <c r="B5" s="87" t="s">
        <v>15</v>
      </c>
      <c r="C5" s="87"/>
      <c r="D5" s="87"/>
      <c r="E5" s="87"/>
      <c r="F5" s="87"/>
      <c r="G5" s="87"/>
      <c r="H5" s="87"/>
      <c r="I5" s="87"/>
      <c r="J5" s="87"/>
      <c r="K5" s="87"/>
      <c r="L5" s="88" t="s">
        <v>9</v>
      </c>
      <c r="M5" s="88"/>
      <c r="N5" s="88"/>
      <c r="O5" s="89"/>
      <c r="P5" s="89"/>
    </row>
    <row r="6" spans="1:16" s="3" customFormat="1">
      <c r="O6" s="4"/>
    </row>
    <row r="9" spans="1:16" s="3" customFormat="1" ht="39.75" customHeight="1">
      <c r="A9" s="90" t="s">
        <v>16</v>
      </c>
      <c r="B9" s="91" t="s">
        <v>17</v>
      </c>
      <c r="C9" s="93" t="s">
        <v>59</v>
      </c>
      <c r="D9" s="5" t="s">
        <v>18</v>
      </c>
      <c r="E9" s="5" t="s">
        <v>18</v>
      </c>
      <c r="F9" s="92" t="s">
        <v>58</v>
      </c>
      <c r="G9" s="92"/>
      <c r="H9" s="6" t="s">
        <v>19</v>
      </c>
      <c r="I9" s="90" t="s">
        <v>16</v>
      </c>
      <c r="J9" s="91" t="s">
        <v>17</v>
      </c>
      <c r="K9" s="5" t="s">
        <v>19</v>
      </c>
      <c r="L9" s="9" t="s">
        <v>20</v>
      </c>
    </row>
    <row r="10" spans="1:16" s="3" customFormat="1">
      <c r="A10" s="90"/>
      <c r="B10" s="91"/>
      <c r="C10" s="94"/>
      <c r="D10" s="7">
        <v>44135</v>
      </c>
      <c r="E10" s="7">
        <v>44073</v>
      </c>
      <c r="F10" s="7" t="s">
        <v>21</v>
      </c>
      <c r="G10" s="7" t="s">
        <v>22</v>
      </c>
      <c r="H10" s="8">
        <v>44196</v>
      </c>
      <c r="I10" s="90"/>
      <c r="J10" s="91"/>
      <c r="K10" s="7">
        <v>43830</v>
      </c>
      <c r="L10" s="9" t="s">
        <v>23</v>
      </c>
    </row>
    <row r="11" spans="1:16" s="2" customFormat="1">
      <c r="A11" s="10"/>
      <c r="B11" s="11"/>
      <c r="C11" s="21"/>
      <c r="D11" s="21"/>
      <c r="E11" s="12"/>
      <c r="F11" s="13"/>
      <c r="G11" s="14"/>
      <c r="H11" s="15"/>
      <c r="I11" s="16"/>
      <c r="J11" s="17"/>
      <c r="K11" s="18"/>
      <c r="L11" s="81"/>
    </row>
    <row r="12" spans="1:16" s="2" customFormat="1">
      <c r="A12" s="19"/>
      <c r="B12" s="20" t="s">
        <v>24</v>
      </c>
      <c r="C12" s="21"/>
      <c r="D12" s="21"/>
      <c r="E12" s="21"/>
      <c r="F12" s="22"/>
      <c r="G12" s="23"/>
      <c r="H12" s="24"/>
      <c r="I12" s="25"/>
      <c r="J12" s="20" t="s">
        <v>24</v>
      </c>
      <c r="K12" s="21"/>
      <c r="L12" s="81"/>
    </row>
    <row r="13" spans="1:16" s="2" customFormat="1">
      <c r="A13" s="26" t="s">
        <v>25</v>
      </c>
      <c r="B13" s="27" t="s">
        <v>26</v>
      </c>
      <c r="C13" s="21"/>
      <c r="D13" s="21">
        <v>0</v>
      </c>
      <c r="E13" s="21">
        <v>0</v>
      </c>
      <c r="F13" s="22">
        <v>0</v>
      </c>
      <c r="G13" s="23">
        <v>0</v>
      </c>
      <c r="H13" s="24">
        <f>D13+F13-G13</f>
        <v>0</v>
      </c>
      <c r="I13" s="25" t="s">
        <v>25</v>
      </c>
      <c r="J13" s="28" t="s">
        <v>26</v>
      </c>
      <c r="K13" s="21">
        <v>0</v>
      </c>
      <c r="L13" s="81">
        <f t="shared" ref="L13:L35" si="0">H13-K13</f>
        <v>0</v>
      </c>
    </row>
    <row r="14" spans="1:16" s="2" customFormat="1">
      <c r="A14" s="29" t="s">
        <v>27</v>
      </c>
      <c r="B14" s="27" t="s">
        <v>28</v>
      </c>
      <c r="C14" s="21"/>
      <c r="D14" s="21">
        <v>0</v>
      </c>
      <c r="E14" s="21">
        <v>0</v>
      </c>
      <c r="F14" s="22">
        <v>0</v>
      </c>
      <c r="G14" s="23">
        <v>0</v>
      </c>
      <c r="H14" s="24">
        <f t="shared" ref="H14:H32" si="1">D14+F14-G14</f>
        <v>0</v>
      </c>
      <c r="I14" s="25" t="s">
        <v>27</v>
      </c>
      <c r="J14" s="27" t="s">
        <v>28</v>
      </c>
      <c r="K14" s="30">
        <v>0</v>
      </c>
      <c r="L14" s="81">
        <f t="shared" si="0"/>
        <v>0</v>
      </c>
    </row>
    <row r="15" spans="1:16" s="2" customFormat="1">
      <c r="A15" s="27"/>
      <c r="B15" s="27"/>
      <c r="C15" s="21"/>
      <c r="D15" s="21"/>
      <c r="E15" s="21">
        <v>0</v>
      </c>
      <c r="F15" s="22">
        <v>0</v>
      </c>
      <c r="G15" s="23">
        <v>0</v>
      </c>
      <c r="H15" s="24">
        <f t="shared" si="1"/>
        <v>0</v>
      </c>
      <c r="I15" s="31"/>
      <c r="J15" s="32"/>
      <c r="K15" s="30">
        <v>0</v>
      </c>
      <c r="L15" s="81">
        <f t="shared" si="0"/>
        <v>0</v>
      </c>
    </row>
    <row r="16" spans="1:16" s="33" customFormat="1">
      <c r="A16" s="27"/>
      <c r="B16" s="27"/>
      <c r="C16" s="21"/>
      <c r="D16" s="21"/>
      <c r="E16" s="21">
        <v>0</v>
      </c>
      <c r="F16" s="22">
        <v>0</v>
      </c>
      <c r="G16" s="23">
        <v>0</v>
      </c>
      <c r="H16" s="24">
        <f t="shared" si="1"/>
        <v>0</v>
      </c>
      <c r="I16" s="27"/>
      <c r="J16" s="27"/>
      <c r="K16" s="21">
        <v>0</v>
      </c>
      <c r="L16" s="81">
        <f t="shared" si="0"/>
        <v>0</v>
      </c>
    </row>
    <row r="17" spans="1:12" s="2" customFormat="1">
      <c r="A17" s="27"/>
      <c r="B17" s="20" t="s">
        <v>29</v>
      </c>
      <c r="C17" s="21"/>
      <c r="D17" s="21"/>
      <c r="E17" s="21">
        <v>0</v>
      </c>
      <c r="F17" s="22">
        <v>0</v>
      </c>
      <c r="G17" s="23">
        <v>0</v>
      </c>
      <c r="H17" s="24">
        <f>D17+F17-G17</f>
        <v>0</v>
      </c>
      <c r="I17" s="34"/>
      <c r="J17" s="20" t="s">
        <v>29</v>
      </c>
      <c r="K17" s="30">
        <v>0</v>
      </c>
      <c r="L17" s="81">
        <f t="shared" si="0"/>
        <v>0</v>
      </c>
    </row>
    <row r="18" spans="1:12" s="2" customFormat="1">
      <c r="A18" s="27" t="s">
        <v>30</v>
      </c>
      <c r="B18" s="35" t="s">
        <v>31</v>
      </c>
      <c r="C18" s="21"/>
      <c r="D18" s="21">
        <v>169.3</v>
      </c>
      <c r="E18" s="21">
        <v>246</v>
      </c>
      <c r="F18" s="22">
        <f>'[1]Consulta Cuentas'!$C$68+'[2]Consulta Cuentas'!$C$69</f>
        <v>1106.46</v>
      </c>
      <c r="G18" s="23">
        <f>'[1]Consulta Cuentas'!$D$68+'[2]Consulta Cuentas'!$D$69</f>
        <v>997.8599999999999</v>
      </c>
      <c r="H18" s="24">
        <f>D18+F18-G18</f>
        <v>277.90000000000009</v>
      </c>
      <c r="I18" s="34" t="s">
        <v>30</v>
      </c>
      <c r="J18" s="35" t="s">
        <v>31</v>
      </c>
      <c r="K18" s="36">
        <v>110</v>
      </c>
      <c r="L18" s="81">
        <f t="shared" si="0"/>
        <v>167.90000000000009</v>
      </c>
    </row>
    <row r="19" spans="1:12" s="2" customFormat="1">
      <c r="A19" s="37" t="s">
        <v>32</v>
      </c>
      <c r="B19" s="38" t="s">
        <v>33</v>
      </c>
      <c r="C19" s="21"/>
      <c r="D19" s="22">
        <v>0</v>
      </c>
      <c r="E19" s="39">
        <v>0</v>
      </c>
      <c r="F19" s="22">
        <f>0</f>
        <v>0</v>
      </c>
      <c r="G19" s="23">
        <v>0</v>
      </c>
      <c r="H19" s="24">
        <f t="shared" ref="H18:H34" si="2">D19+F19-G19</f>
        <v>0</v>
      </c>
      <c r="I19" s="34" t="s">
        <v>32</v>
      </c>
      <c r="J19" s="38" t="s">
        <v>33</v>
      </c>
      <c r="K19" s="40">
        <v>550</v>
      </c>
      <c r="L19" s="81">
        <f t="shared" si="0"/>
        <v>-550</v>
      </c>
    </row>
    <row r="20" spans="1:12" s="2" customFormat="1">
      <c r="A20" s="37" t="s">
        <v>34</v>
      </c>
      <c r="B20" s="38" t="s">
        <v>35</v>
      </c>
      <c r="C20" s="21"/>
      <c r="D20" s="22">
        <v>168</v>
      </c>
      <c r="E20" s="40">
        <v>810</v>
      </c>
      <c r="F20" s="22">
        <f>'[1]Consulta Cuentas'!$C$71+'[2]Consulta Cuentas'!$C$72</f>
        <v>336</v>
      </c>
      <c r="G20" s="23">
        <f>'[1]Consulta Cuentas'!$D$71+'[2]Consulta Cuentas'!$D$72</f>
        <v>336</v>
      </c>
      <c r="H20" s="24">
        <f t="shared" si="2"/>
        <v>168</v>
      </c>
      <c r="I20" s="34" t="s">
        <v>34</v>
      </c>
      <c r="J20" s="41" t="s">
        <v>35</v>
      </c>
      <c r="K20" s="40">
        <v>368</v>
      </c>
      <c r="L20" s="81">
        <f t="shared" si="0"/>
        <v>-200</v>
      </c>
    </row>
    <row r="21" spans="1:12" s="2" customFormat="1">
      <c r="A21" s="37" t="s">
        <v>36</v>
      </c>
      <c r="B21" s="38" t="s">
        <v>37</v>
      </c>
      <c r="C21" s="21"/>
      <c r="D21" s="22">
        <v>0</v>
      </c>
      <c r="E21" s="40">
        <v>0</v>
      </c>
      <c r="F21" s="22"/>
      <c r="G21" s="23">
        <v>0</v>
      </c>
      <c r="H21" s="24">
        <f t="shared" si="2"/>
        <v>0</v>
      </c>
      <c r="I21" s="34" t="s">
        <v>36</v>
      </c>
      <c r="J21" s="42" t="s">
        <v>37</v>
      </c>
      <c r="K21" s="40">
        <v>0</v>
      </c>
      <c r="L21" s="81">
        <f t="shared" si="0"/>
        <v>0</v>
      </c>
    </row>
    <row r="22" spans="1:12" s="2" customFormat="1">
      <c r="A22" s="37" t="s">
        <v>38</v>
      </c>
      <c r="B22" s="37" t="s">
        <v>39</v>
      </c>
      <c r="C22" s="21"/>
      <c r="D22" s="22">
        <v>116.85</v>
      </c>
      <c r="E22" s="40">
        <v>116.85</v>
      </c>
      <c r="F22" s="22">
        <f>'[1]Consulta Cuentas'!$C$71+'[2]Consulta Cuentas'!$C$72</f>
        <v>336</v>
      </c>
      <c r="G22" s="23">
        <f>'[1]Consulta Cuentas'!$D$71+'[2]Consulta Cuentas'!$D$72</f>
        <v>336</v>
      </c>
      <c r="H22" s="24">
        <f t="shared" si="2"/>
        <v>116.85000000000002</v>
      </c>
      <c r="I22" s="34" t="s">
        <v>38</v>
      </c>
      <c r="J22" s="42" t="s">
        <v>39</v>
      </c>
      <c r="K22" s="21">
        <v>117</v>
      </c>
      <c r="L22" s="81">
        <f t="shared" si="0"/>
        <v>-0.14999999999997726</v>
      </c>
    </row>
    <row r="23" spans="1:12" s="2" customFormat="1">
      <c r="A23" s="37" t="s">
        <v>62</v>
      </c>
      <c r="B23" s="37" t="s">
        <v>63</v>
      </c>
      <c r="C23" s="21"/>
      <c r="D23" s="22">
        <v>8.75</v>
      </c>
      <c r="E23" s="40">
        <v>0</v>
      </c>
      <c r="F23" s="22">
        <f>'[1]Consulta Cuentas'!$C$69+'[2]Consulta Cuentas'!$C$70</f>
        <v>98.76</v>
      </c>
      <c r="G23" s="23">
        <f>'[1]Consulta Cuentas'!$D$69+'[2]Consulta Cuentas'!$D$70</f>
        <v>145.49</v>
      </c>
      <c r="H23" s="24">
        <f t="shared" si="2"/>
        <v>-37.980000000000004</v>
      </c>
      <c r="I23" s="34"/>
      <c r="J23" s="42"/>
      <c r="K23" s="21"/>
      <c r="L23" s="81"/>
    </row>
    <row r="24" spans="1:12" s="2" customFormat="1">
      <c r="A24" s="37" t="s">
        <v>64</v>
      </c>
      <c r="B24" s="37" t="s">
        <v>65</v>
      </c>
      <c r="C24" s="21"/>
      <c r="D24" s="22">
        <v>154.72999999999999</v>
      </c>
      <c r="E24" s="40">
        <v>689.5</v>
      </c>
      <c r="F24" s="22">
        <f>'[1]Consulta Cuentas'!$C$73+'[2]Consulta Cuentas'!$C$74</f>
        <v>845.33999999999992</v>
      </c>
      <c r="G24" s="23">
        <f>'[1]Consulta Cuentas'!$D$73+'[2]Consulta Cuentas'!$D$74</f>
        <v>1947.7399999999998</v>
      </c>
      <c r="H24" s="24">
        <f t="shared" si="2"/>
        <v>-947.66999999999985</v>
      </c>
      <c r="I24" s="34"/>
      <c r="J24" s="42"/>
      <c r="K24" s="21"/>
      <c r="L24" s="81"/>
    </row>
    <row r="25" spans="1:12" s="33" customFormat="1">
      <c r="A25" s="27"/>
      <c r="B25" s="27"/>
      <c r="C25" s="21"/>
      <c r="D25" s="22"/>
      <c r="E25" s="22">
        <v>0</v>
      </c>
      <c r="F25" s="22">
        <v>0</v>
      </c>
      <c r="G25" s="23">
        <v>0</v>
      </c>
      <c r="H25" s="24">
        <f t="shared" si="2"/>
        <v>0</v>
      </c>
      <c r="I25" s="43"/>
      <c r="J25" s="43"/>
      <c r="K25" s="21">
        <v>0</v>
      </c>
      <c r="L25" s="81">
        <f t="shared" si="0"/>
        <v>0</v>
      </c>
    </row>
    <row r="26" spans="1:12" s="33" customFormat="1">
      <c r="A26" s="27"/>
      <c r="B26" s="20" t="s">
        <v>40</v>
      </c>
      <c r="C26" s="21"/>
      <c r="D26" s="22"/>
      <c r="E26" s="40">
        <v>0</v>
      </c>
      <c r="F26" s="22">
        <v>0</v>
      </c>
      <c r="G26" s="23">
        <v>0</v>
      </c>
      <c r="H26" s="24">
        <f t="shared" si="2"/>
        <v>0</v>
      </c>
      <c r="I26" s="43"/>
      <c r="J26" s="20" t="s">
        <v>40</v>
      </c>
      <c r="K26" s="21">
        <v>0</v>
      </c>
      <c r="L26" s="81">
        <f t="shared" si="0"/>
        <v>0</v>
      </c>
    </row>
    <row r="27" spans="1:12" s="33" customFormat="1">
      <c r="A27" s="27" t="s">
        <v>41</v>
      </c>
      <c r="B27" s="27" t="s">
        <v>42</v>
      </c>
      <c r="C27" s="21"/>
      <c r="D27" s="22">
        <v>306.95</v>
      </c>
      <c r="E27" s="22">
        <v>230</v>
      </c>
      <c r="F27" s="22">
        <f>'[1]Consulta Cuentas'!$C$75+'[2]Consulta Cuentas'!$C$76</f>
        <v>2328.9699999999998</v>
      </c>
      <c r="G27" s="23">
        <f>'[1]Consulta Cuentas'!$D$75+'[2]Consulta Cuentas'!$D$76</f>
        <v>2148.29</v>
      </c>
      <c r="H27" s="24">
        <f t="shared" si="2"/>
        <v>487.62999999999965</v>
      </c>
      <c r="I27" s="43" t="s">
        <v>41</v>
      </c>
      <c r="J27" s="43" t="s">
        <v>42</v>
      </c>
      <c r="K27" s="21">
        <v>68</v>
      </c>
      <c r="L27" s="81">
        <f t="shared" si="0"/>
        <v>419.62999999999965</v>
      </c>
    </row>
    <row r="28" spans="1:12" s="33" customFormat="1">
      <c r="A28" s="27" t="s">
        <v>43</v>
      </c>
      <c r="B28" s="27" t="s">
        <v>44</v>
      </c>
      <c r="C28" s="21"/>
      <c r="D28" s="22">
        <v>475.15</v>
      </c>
      <c r="E28" s="40">
        <v>1330</v>
      </c>
      <c r="F28" s="22">
        <f>'[1]Consulta Cuentas'!$C$76+'[2]Consulta Cuentas'!$C$77</f>
        <v>2775.07</v>
      </c>
      <c r="G28" s="23">
        <f>'[1]Consulta Cuentas'!$D$76+'[2]Consulta Cuentas'!$D$77</f>
        <v>6188.04</v>
      </c>
      <c r="H28" s="24">
        <f t="shared" si="2"/>
        <v>-2937.8199999999997</v>
      </c>
      <c r="I28" s="43" t="s">
        <v>43</v>
      </c>
      <c r="J28" s="43" t="s">
        <v>44</v>
      </c>
      <c r="K28" s="21">
        <v>1757</v>
      </c>
      <c r="L28" s="81">
        <f t="shared" si="0"/>
        <v>-4694.82</v>
      </c>
    </row>
    <row r="29" spans="1:12" s="33" customFormat="1">
      <c r="A29" s="27" t="s">
        <v>45</v>
      </c>
      <c r="B29" s="27" t="s">
        <v>46</v>
      </c>
      <c r="C29" s="21"/>
      <c r="D29" s="22">
        <v>252</v>
      </c>
      <c r="E29" s="22">
        <v>252</v>
      </c>
      <c r="F29" s="22">
        <f>'[1]Consulta Cuentas'!$C$77+'[2]Consulta Cuentas'!$C$78</f>
        <v>504</v>
      </c>
      <c r="G29" s="23">
        <f>'[1]Consulta Cuentas'!$D$77+'[2]Consulta Cuentas'!$D$78</f>
        <v>504</v>
      </c>
      <c r="H29" s="24">
        <f t="shared" si="2"/>
        <v>252</v>
      </c>
      <c r="I29" s="43" t="s">
        <v>45</v>
      </c>
      <c r="J29" s="43" t="s">
        <v>46</v>
      </c>
      <c r="K29" s="21">
        <v>258</v>
      </c>
      <c r="L29" s="81">
        <f t="shared" si="0"/>
        <v>-6</v>
      </c>
    </row>
    <row r="30" spans="1:12" s="33" customFormat="1">
      <c r="A30" s="27"/>
      <c r="B30" s="27"/>
      <c r="C30" s="21"/>
      <c r="D30" s="22"/>
      <c r="E30" s="40">
        <v>0</v>
      </c>
      <c r="F30" s="22">
        <v>0</v>
      </c>
      <c r="G30" s="23">
        <v>0</v>
      </c>
      <c r="H30" s="24">
        <f t="shared" si="2"/>
        <v>0</v>
      </c>
      <c r="I30" s="43"/>
      <c r="J30" s="43"/>
      <c r="K30" s="21">
        <v>0</v>
      </c>
      <c r="L30" s="81">
        <f t="shared" si="0"/>
        <v>0</v>
      </c>
    </row>
    <row r="31" spans="1:12" s="33" customFormat="1">
      <c r="A31" s="27"/>
      <c r="B31" s="20" t="s">
        <v>47</v>
      </c>
      <c r="C31" s="21"/>
      <c r="D31" s="22"/>
      <c r="E31" s="22">
        <v>0</v>
      </c>
      <c r="F31" s="22">
        <v>0</v>
      </c>
      <c r="G31" s="23">
        <v>0</v>
      </c>
      <c r="H31" s="24">
        <f t="shared" si="2"/>
        <v>0</v>
      </c>
      <c r="I31" s="43"/>
      <c r="J31" s="20" t="s">
        <v>47</v>
      </c>
      <c r="K31" s="21">
        <v>0</v>
      </c>
      <c r="L31" s="81">
        <f t="shared" si="0"/>
        <v>0</v>
      </c>
    </row>
    <row r="32" spans="1:12" s="33" customFormat="1">
      <c r="A32" s="27" t="s">
        <v>48</v>
      </c>
      <c r="B32" s="27" t="s">
        <v>49</v>
      </c>
      <c r="C32" s="21"/>
      <c r="D32" s="22">
        <v>121645.91</v>
      </c>
      <c r="E32" s="40">
        <v>114053</v>
      </c>
      <c r="F32" s="22">
        <f>'[1]Consulta Cuentas'!$C$79+'[2]Consulta Cuentas'!$C$80</f>
        <v>172.42</v>
      </c>
      <c r="G32" s="23">
        <f>'[1]Consulta Cuentas'!$D$79+'[2]Consulta Cuentas'!$D$80</f>
        <v>28796.39</v>
      </c>
      <c r="H32" s="24">
        <f t="shared" si="2"/>
        <v>93021.94</v>
      </c>
      <c r="I32" s="43" t="s">
        <v>48</v>
      </c>
      <c r="J32" s="43" t="s">
        <v>49</v>
      </c>
      <c r="K32" s="21">
        <v>0</v>
      </c>
      <c r="L32" s="81">
        <f t="shared" si="0"/>
        <v>93021.94</v>
      </c>
    </row>
    <row r="33" spans="1:16" s="2" customFormat="1">
      <c r="A33" s="27"/>
      <c r="B33" s="27"/>
      <c r="C33" s="21"/>
      <c r="D33" s="21"/>
      <c r="E33" s="21">
        <v>0</v>
      </c>
      <c r="F33" s="22">
        <v>0</v>
      </c>
      <c r="G33" s="23">
        <v>0</v>
      </c>
      <c r="H33" s="24">
        <f t="shared" si="2"/>
        <v>0</v>
      </c>
      <c r="I33" s="25"/>
      <c r="J33" s="44"/>
      <c r="K33" s="21">
        <v>0</v>
      </c>
      <c r="L33" s="81">
        <f t="shared" si="0"/>
        <v>0</v>
      </c>
    </row>
    <row r="34" spans="1:16" s="2" customFormat="1">
      <c r="A34" s="27"/>
      <c r="B34" s="27"/>
      <c r="C34" s="21"/>
      <c r="D34" s="21"/>
      <c r="E34" s="21">
        <v>0</v>
      </c>
      <c r="F34" s="22">
        <v>0</v>
      </c>
      <c r="G34" s="23">
        <v>0</v>
      </c>
      <c r="H34" s="24">
        <f t="shared" si="2"/>
        <v>0</v>
      </c>
      <c r="I34" s="31"/>
      <c r="J34" s="45"/>
      <c r="K34" s="21">
        <v>0</v>
      </c>
      <c r="L34" s="81">
        <f t="shared" si="0"/>
        <v>0</v>
      </c>
    </row>
    <row r="35" spans="1:16" s="2" customFormat="1">
      <c r="A35" s="46"/>
      <c r="B35" s="47"/>
      <c r="C35" s="21"/>
      <c r="D35" s="21"/>
      <c r="E35" s="24">
        <v>0</v>
      </c>
      <c r="F35" s="22">
        <v>0</v>
      </c>
      <c r="G35" s="23">
        <v>0</v>
      </c>
      <c r="H35" s="48">
        <f t="shared" ref="H34:H35" si="3">E35+F35-G35</f>
        <v>0</v>
      </c>
      <c r="I35" s="49"/>
      <c r="J35" s="50"/>
      <c r="K35" s="24">
        <v>0</v>
      </c>
      <c r="L35" s="81">
        <f t="shared" si="0"/>
        <v>0</v>
      </c>
    </row>
    <row r="36" spans="1:16" s="55" customFormat="1" ht="18.75" customHeight="1" thickBot="1">
      <c r="A36" s="51"/>
      <c r="B36" s="52" t="s">
        <v>50</v>
      </c>
      <c r="C36" s="52"/>
      <c r="D36" s="53">
        <f>SUM(D11:D34)</f>
        <v>123297.64</v>
      </c>
      <c r="E36" s="53">
        <f>SUM(E11:E34)</f>
        <v>117727.35</v>
      </c>
      <c r="F36" s="53">
        <f>SUM(F11:F34)</f>
        <v>8503.02</v>
      </c>
      <c r="G36" s="53">
        <f>SUM(G11:G34)</f>
        <v>41399.81</v>
      </c>
      <c r="H36" s="54">
        <f>SUM(H11:H34)</f>
        <v>90400.85</v>
      </c>
      <c r="I36" s="51"/>
      <c r="J36" s="51"/>
      <c r="K36" s="53">
        <f>SUM(K11:K34)</f>
        <v>3228</v>
      </c>
      <c r="L36" s="80">
        <f>SUM(L11:L34)</f>
        <v>88158.5</v>
      </c>
    </row>
    <row r="37" spans="1:16" ht="13.5" thickTop="1"/>
    <row r="39" spans="1:16">
      <c r="B39" s="56"/>
      <c r="C39" s="56"/>
      <c r="D39" s="57" t="s">
        <v>51</v>
      </c>
      <c r="E39" s="57" t="s">
        <v>51</v>
      </c>
      <c r="F39" s="58" t="s">
        <v>51</v>
      </c>
      <c r="G39" s="58" t="s">
        <v>51</v>
      </c>
      <c r="O39" s="73"/>
      <c r="P39" s="74"/>
    </row>
    <row r="40" spans="1:16">
      <c r="B40" s="67" t="s">
        <v>60</v>
      </c>
      <c r="C40" s="67"/>
      <c r="D40" s="85">
        <v>44135</v>
      </c>
      <c r="E40" s="85">
        <v>44073</v>
      </c>
      <c r="F40" s="85">
        <v>44196</v>
      </c>
      <c r="G40" s="85">
        <v>43830</v>
      </c>
      <c r="O40" s="73"/>
      <c r="P40" s="74"/>
    </row>
    <row r="41" spans="1:16">
      <c r="B41" s="82"/>
      <c r="C41" s="59"/>
      <c r="D41" s="60"/>
      <c r="E41" s="60"/>
      <c r="F41" s="61"/>
      <c r="G41" s="61"/>
      <c r="O41" s="73"/>
      <c r="P41" s="74"/>
    </row>
    <row r="42" spans="1:16">
      <c r="B42" s="83" t="s">
        <v>24</v>
      </c>
      <c r="C42" s="59"/>
      <c r="D42" s="62">
        <f>SUM(D13:D15)</f>
        <v>0</v>
      </c>
      <c r="E42" s="62">
        <f>SUM(E13:E15)</f>
        <v>0</v>
      </c>
      <c r="F42" s="63">
        <f>SUM(H13:H17)</f>
        <v>0</v>
      </c>
      <c r="G42" s="63">
        <f>SUM(K12:K16)</f>
        <v>0</v>
      </c>
      <c r="O42" s="73"/>
      <c r="P42" s="74"/>
    </row>
    <row r="43" spans="1:16">
      <c r="B43" s="83" t="s">
        <v>29</v>
      </c>
      <c r="C43" s="59"/>
      <c r="D43" s="62">
        <f>SUM(D17:D25)</f>
        <v>617.63</v>
      </c>
      <c r="E43" s="62">
        <f>SUM(E17:E25)</f>
        <v>1862.35</v>
      </c>
      <c r="F43" s="63">
        <f>SUM(H17:H25)</f>
        <v>-422.89999999999975</v>
      </c>
      <c r="G43" s="63">
        <f>SUM(K17:K25)</f>
        <v>1145</v>
      </c>
      <c r="O43" s="73"/>
      <c r="P43" s="74"/>
    </row>
    <row r="44" spans="1:16">
      <c r="B44" s="83" t="s">
        <v>40</v>
      </c>
      <c r="C44" s="59"/>
      <c r="D44" s="62">
        <f>SUM(D26:D30)</f>
        <v>1034.0999999999999</v>
      </c>
      <c r="E44" s="62">
        <f>SUM(E26:E30)</f>
        <v>1812</v>
      </c>
      <c r="F44" s="63">
        <f>SUM(H26:H30)</f>
        <v>-2198.19</v>
      </c>
      <c r="G44" s="63">
        <f>SUM(K26:K30)</f>
        <v>2083</v>
      </c>
      <c r="O44" s="73"/>
      <c r="P44" s="74"/>
    </row>
    <row r="45" spans="1:16">
      <c r="B45" s="83" t="s">
        <v>49</v>
      </c>
      <c r="C45" s="59"/>
      <c r="D45" s="62">
        <f>SUM(D31:D33)</f>
        <v>121645.91</v>
      </c>
      <c r="E45" s="62">
        <f>SUM(E31:E33)</f>
        <v>114053</v>
      </c>
      <c r="F45" s="63">
        <f>SUM(H31:H32)</f>
        <v>93021.94</v>
      </c>
      <c r="G45" s="63">
        <f>SUM(K31:K32)</f>
        <v>0</v>
      </c>
      <c r="O45" s="73"/>
      <c r="P45" s="74"/>
    </row>
    <row r="46" spans="1:16" ht="13.5" thickBot="1">
      <c r="B46" s="84"/>
      <c r="C46" s="64"/>
      <c r="D46" s="65"/>
      <c r="E46" s="65"/>
      <c r="F46" s="66"/>
      <c r="G46" s="66"/>
      <c r="O46" s="73"/>
      <c r="P46" s="74"/>
    </row>
    <row r="47" spans="1:16" ht="13.5" thickTop="1">
      <c r="B47" s="67" t="s">
        <v>50</v>
      </c>
      <c r="C47" s="67"/>
      <c r="D47" s="68">
        <f>+SUM(D42:D45)</f>
        <v>123297.64</v>
      </c>
      <c r="E47" s="68">
        <f>+SUM(E42:E45)</f>
        <v>117727.35</v>
      </c>
      <c r="F47" s="69">
        <f>+SUM(F42:F45)</f>
        <v>90400.85</v>
      </c>
      <c r="G47" s="69">
        <f>+SUM(G42:G45)</f>
        <v>3228</v>
      </c>
      <c r="O47" s="73"/>
      <c r="P47" s="74"/>
    </row>
    <row r="52" spans="1:16">
      <c r="A52" s="70" t="s">
        <v>52</v>
      </c>
      <c r="B52" s="75"/>
      <c r="C52" s="75"/>
      <c r="D52" s="75"/>
      <c r="E52" s="75"/>
      <c r="F52" s="75"/>
      <c r="G52" s="75"/>
      <c r="H52" s="75"/>
      <c r="I52" s="75"/>
      <c r="J52" s="76"/>
      <c r="K52" s="77"/>
      <c r="L52" s="77"/>
      <c r="M52" s="77"/>
      <c r="N52" s="77"/>
      <c r="O52" s="78"/>
      <c r="P52" s="77"/>
    </row>
    <row r="53" spans="1:16">
      <c r="A53" s="71" t="s">
        <v>53</v>
      </c>
      <c r="J53" s="79"/>
    </row>
    <row r="54" spans="1:16">
      <c r="A54" s="71"/>
      <c r="J54" s="79"/>
    </row>
    <row r="55" spans="1:16">
      <c r="A55" s="72" t="s">
        <v>54</v>
      </c>
      <c r="J55" s="79"/>
    </row>
    <row r="56" spans="1:16">
      <c r="A56" s="71" t="s">
        <v>55</v>
      </c>
      <c r="J56" s="79"/>
    </row>
    <row r="57" spans="1:16">
      <c r="A57" s="71" t="s">
        <v>56</v>
      </c>
      <c r="J57" s="79"/>
    </row>
    <row r="58" spans="1:16">
      <c r="A58" s="71"/>
      <c r="J58" s="79"/>
    </row>
    <row r="59" spans="1:16">
      <c r="A59" s="71"/>
      <c r="J59" s="79"/>
    </row>
    <row r="60" spans="1:16">
      <c r="A60" s="72" t="s">
        <v>57</v>
      </c>
      <c r="J60" s="79"/>
    </row>
    <row r="63" spans="1:16">
      <c r="A63" s="86" t="s">
        <v>61</v>
      </c>
    </row>
  </sheetData>
  <mergeCells count="21">
    <mergeCell ref="B1:K1"/>
    <mergeCell ref="L1:N1"/>
    <mergeCell ref="O1:P1"/>
    <mergeCell ref="B2:K2"/>
    <mergeCell ref="L2:N2"/>
    <mergeCell ref="O2:P2"/>
    <mergeCell ref="B3:K3"/>
    <mergeCell ref="L3:N3"/>
    <mergeCell ref="O3:P3"/>
    <mergeCell ref="B4:K4"/>
    <mergeCell ref="L4:N4"/>
    <mergeCell ref="O4:P4"/>
    <mergeCell ref="B5:K5"/>
    <mergeCell ref="L5:N5"/>
    <mergeCell ref="O5:P5"/>
    <mergeCell ref="A9:A10"/>
    <mergeCell ref="B9:B10"/>
    <mergeCell ref="F9:G9"/>
    <mergeCell ref="I9:I10"/>
    <mergeCell ref="J9:J10"/>
    <mergeCell ref="C9:C10"/>
  </mergeCells>
  <pageMargins left="0" right="0" top="0.39374999999999999" bottom="0.39374999999999999" header="0" footer="0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Cedula_Resumen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Dara_Macias</dc:creator>
  <dc:description/>
  <cp:lastModifiedBy>Dara Macias</cp:lastModifiedBy>
  <cp:revision>11</cp:revision>
  <dcterms:created xsi:type="dcterms:W3CDTF">2020-10-19T12:23:50Z</dcterms:created>
  <dcterms:modified xsi:type="dcterms:W3CDTF">2021-03-17T01:06:05Z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