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AMA~1\AppData\Local\Temp\Rar$DIa0.919\"/>
    </mc:Choice>
  </mc:AlternateContent>
  <xr:revisionPtr revIDLastSave="0" documentId="13_ncr:1_{EBB21754-38C8-4ED7-AA52-27BA603721C4}" xr6:coauthVersionLast="46" xr6:coauthVersionMax="46" xr10:uidLastSave="{00000000-0000-0000-0000-000000000000}"/>
  <bookViews>
    <workbookView xWindow="-120" yWindow="-120" windowWidth="19800" windowHeight="11760" tabRatio="500" xr2:uid="{00000000-000D-0000-FFFF-FFFF00000000}"/>
  </bookViews>
  <sheets>
    <sheet name="Cedula_Resumen" sheetId="1" r:id="rId1"/>
  </sheets>
  <externalReferences>
    <externalReference r:id="rId2"/>
    <externalReference r:id="rId3"/>
  </externalReference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8" i="1"/>
  <c r="H19" i="1"/>
  <c r="H20" i="1"/>
  <c r="F43" i="1" s="1"/>
  <c r="H21" i="1"/>
  <c r="H22" i="1"/>
  <c r="H23" i="1"/>
  <c r="L23" i="1" s="1"/>
  <c r="H24" i="1"/>
  <c r="H25" i="1"/>
  <c r="H26" i="1"/>
  <c r="H27" i="1"/>
  <c r="F13" i="1"/>
  <c r="F35" i="1" s="1"/>
  <c r="F44" i="1"/>
  <c r="F42" i="1"/>
  <c r="F41" i="1"/>
  <c r="D43" i="1"/>
  <c r="D42" i="1"/>
  <c r="D41" i="1"/>
  <c r="D35" i="1"/>
  <c r="G44" i="1"/>
  <c r="G42" i="1"/>
  <c r="E42" i="1"/>
  <c r="G41" i="1"/>
  <c r="E41" i="1"/>
  <c r="G35" i="1"/>
  <c r="H34" i="1"/>
  <c r="L34" i="1" s="1"/>
  <c r="H33" i="1"/>
  <c r="L33" i="1" s="1"/>
  <c r="H32" i="1"/>
  <c r="L32" i="1" s="1"/>
  <c r="H31" i="1"/>
  <c r="L31" i="1" s="1"/>
  <c r="H30" i="1"/>
  <c r="L30" i="1" s="1"/>
  <c r="H29" i="1"/>
  <c r="L29" i="1" s="1"/>
  <c r="H28" i="1"/>
  <c r="L28" i="1" s="1"/>
  <c r="L27" i="1"/>
  <c r="L26" i="1"/>
  <c r="K25" i="1"/>
  <c r="L24" i="1"/>
  <c r="L22" i="1"/>
  <c r="L20" i="1"/>
  <c r="L19" i="1"/>
  <c r="L18" i="1"/>
  <c r="L17" i="1"/>
  <c r="L16" i="1"/>
  <c r="L15" i="1"/>
  <c r="L14" i="1"/>
  <c r="L13" i="1"/>
  <c r="F46" i="1" l="1"/>
  <c r="E25" i="1"/>
  <c r="E43" i="1" s="1"/>
  <c r="E46" i="1" s="1"/>
  <c r="D46" i="1"/>
  <c r="K35" i="1"/>
  <c r="G43" i="1"/>
  <c r="G46" i="1" s="1"/>
  <c r="L25" i="1"/>
  <c r="L35" i="1" s="1"/>
  <c r="E35" i="1"/>
  <c r="H35" i="1" l="1"/>
</calcChain>
</file>

<file path=xl/sharedStrings.xml><?xml version="1.0" encoding="utf-8"?>
<sst xmlns="http://schemas.openxmlformats.org/spreadsheetml/2006/main" count="88" uniqueCount="56">
  <si>
    <t>Cliente:</t>
  </si>
  <si>
    <t>VISACOM S.A</t>
  </si>
  <si>
    <t>P/T:</t>
  </si>
  <si>
    <t>Sección:</t>
  </si>
  <si>
    <t>Fase 2 – Ejecución</t>
  </si>
  <si>
    <t>Preparado por:</t>
  </si>
  <si>
    <t>Dara Macias</t>
  </si>
  <si>
    <t>Area:</t>
  </si>
  <si>
    <t>Patrimonio</t>
  </si>
  <si>
    <t>Fecha:</t>
  </si>
  <si>
    <t>Prueba:</t>
  </si>
  <si>
    <t>Análisis variaciones de grupo contable</t>
  </si>
  <si>
    <t>Revisado por:</t>
  </si>
  <si>
    <t>Carlos Almeida</t>
  </si>
  <si>
    <t>Con corte al:</t>
  </si>
  <si>
    <t>Al 31 de Agosto del 2020</t>
  </si>
  <si>
    <t>Código</t>
  </si>
  <si>
    <t>Cuenta</t>
  </si>
  <si>
    <t>Saldos contables al</t>
  </si>
  <si>
    <t>Saldos auditados al</t>
  </si>
  <si>
    <t>Variaciones</t>
  </si>
  <si>
    <t>Débitos</t>
  </si>
  <si>
    <t>Créditos</t>
  </si>
  <si>
    <t>Valor</t>
  </si>
  <si>
    <t>Capital Social</t>
  </si>
  <si>
    <t>3.1.1.1</t>
  </si>
  <si>
    <t>Capital Social suscrito o pagado</t>
  </si>
  <si>
    <t>Reservas</t>
  </si>
  <si>
    <t>3.1.4.1</t>
  </si>
  <si>
    <t>Reserva Legal</t>
  </si>
  <si>
    <t>3.1.4.2</t>
  </si>
  <si>
    <t>Reserva Facultativa</t>
  </si>
  <si>
    <t>Resultados Integrales</t>
  </si>
  <si>
    <t>3.1.5.5</t>
  </si>
  <si>
    <t>Ganancia Actuaria, Jubilación y Desahucio</t>
  </si>
  <si>
    <t>Resultados Acumulados</t>
  </si>
  <si>
    <t>3.1.6.1</t>
  </si>
  <si>
    <t>3.1.6.2</t>
  </si>
  <si>
    <t>Otros Resultados Integrales</t>
  </si>
  <si>
    <t>Resultados del Ejercicio</t>
  </si>
  <si>
    <t>3.1.7.1</t>
  </si>
  <si>
    <t>Total</t>
  </si>
  <si>
    <t>Saldo al</t>
  </si>
  <si>
    <t>Utilidad/Perdida del ejercicio</t>
  </si>
  <si>
    <t>Fuente:</t>
  </si>
  <si>
    <t>Estados Financieros de la compañía</t>
  </si>
  <si>
    <t>Objetivo:</t>
  </si>
  <si>
    <t>Obtener un detalle comparativo de los saldos entre periodos, esto con la finalidad de diseñar procedimientos de auditoría sobre los saldos de las cuentas</t>
  </si>
  <si>
    <t>Identificar las principales variaciones de los saldos.</t>
  </si>
  <si>
    <t>Observaciones:</t>
  </si>
  <si>
    <t>Movimiento</t>
  </si>
  <si>
    <t>Referencia</t>
  </si>
  <si>
    <t>Nota a los estados financieros:</t>
  </si>
  <si>
    <t>Conclusiones (A ser completado por el Auditor a cargo del compromiso):</t>
  </si>
  <si>
    <t xml:space="preserve"> 3.1.5.2</t>
  </si>
  <si>
    <t>Superávit por Revaluación de Propiedad, Plantas y Equipos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</si>
</sst>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\ %"/>
    <numFmt numFmtId="165" formatCode="#,##0.00\ ;\(#,##0.00\);\-#\ ;@\ "/>
    <numFmt numFmtId="166" formatCode="_ \$* #,##0.00_ ;_ \$* \-#,##0.00_ ;_ \$* \-??_ ;_ @_ "/>
    <numFmt numFmtId="167" formatCode="#,##0\ ;\(#,##0\);\-#\ ;@\ "/>
    <numFmt numFmtId="168" formatCode="_ * #,##0.00_ ;_ * \-#,##0.00_ ;_ * \-??_ ;_ @_ "/>
    <numFmt numFmtId="169" formatCode="_ * #,##0_ ;_ * \-#,##0_ ;_ * \-??_ ;_ @_ "/>
    <numFmt numFmtId="170" formatCode="#,##0\ ;\(#,##0\)"/>
    <numFmt numFmtId="171" formatCode="0\ %"/>
  </numFmts>
  <fonts count="24">
    <font>
      <sz val="11"/>
      <color rgb="FF000000"/>
      <name val="Arial"/>
      <charset val="1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CC0000"/>
      <name val="Arial"/>
      <family val="2"/>
    </font>
    <font>
      <sz val="11"/>
      <color rgb="FF9C0006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/>
      <u/>
      <sz val="10"/>
      <color rgb="FF000000"/>
      <name val="Arial"/>
      <family val="2"/>
      <charset val="1"/>
    </font>
    <font>
      <b/>
      <sz val="10"/>
      <color rgb="FF000000"/>
      <name val="Futura-book"/>
      <charset val="1"/>
    </font>
    <font>
      <sz val="10"/>
      <color rgb="FF000000"/>
      <name val="Futura-book"/>
      <charset val="1"/>
    </font>
    <font>
      <sz val="10"/>
      <color rgb="FF000000"/>
      <name val="Futura-book"/>
      <family val="2"/>
      <charset val="1"/>
    </font>
    <font>
      <sz val="11"/>
      <color rgb="FF000000"/>
      <name val="Arial"/>
      <family val="2"/>
    </font>
    <font>
      <b/>
      <sz val="16"/>
      <color rgb="FFFF0000"/>
      <name val="Liberation Sans1"/>
    </font>
    <font>
      <b/>
      <sz val="10"/>
      <color rgb="FFFF0000"/>
      <name val="Arial"/>
      <family val="2"/>
    </font>
    <font>
      <b/>
      <sz val="10"/>
      <color rgb="FF000000"/>
      <name val="Arial1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FFC7CE"/>
      </patternFill>
    </fill>
    <fill>
      <patternFill patternType="solid">
        <fgColor rgb="FFFFC7CE"/>
        <bgColor rgb="FFFFCCCC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2">
    <xf numFmtId="0" fontId="0" fillId="0" borderId="0"/>
    <xf numFmtId="168" fontId="20" fillId="0" borderId="0" applyBorder="0" applyProtection="0"/>
    <xf numFmtId="166" fontId="20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7" borderId="0" applyBorder="0" applyProtection="0"/>
    <xf numFmtId="0" fontId="6" fillId="0" borderId="0" applyBorder="0" applyProtection="0"/>
    <xf numFmtId="0" fontId="7" fillId="8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0" borderId="0" applyBorder="0" applyProtection="0"/>
    <xf numFmtId="0" fontId="12" fillId="9" borderId="1" applyProtection="0"/>
    <xf numFmtId="0" fontId="20" fillId="0" borderId="0" applyBorder="0" applyProtection="0"/>
    <xf numFmtId="0" fontId="20" fillId="0" borderId="0" applyBorder="0" applyProtection="0"/>
    <xf numFmtId="0" fontId="3" fillId="0" borderId="0" applyBorder="0" applyProtection="0"/>
    <xf numFmtId="165" fontId="15" fillId="0" borderId="0" applyBorder="0" applyProtection="0"/>
    <xf numFmtId="171" fontId="15" fillId="0" borderId="0" applyBorder="0" applyProtection="0"/>
  </cellStyleXfs>
  <cellXfs count="101">
    <xf numFmtId="0" fontId="0" fillId="0" borderId="0" xfId="0"/>
    <xf numFmtId="164" fontId="0" fillId="0" borderId="0" xfId="0" applyNumberFormat="1"/>
    <xf numFmtId="0" fontId="13" fillId="10" borderId="0" xfId="0" applyFont="1" applyFill="1"/>
    <xf numFmtId="0" fontId="13" fillId="10" borderId="0" xfId="0" applyFont="1" applyFill="1" applyAlignment="1">
      <alignment vertical="center"/>
    </xf>
    <xf numFmtId="49" fontId="14" fillId="10" borderId="2" xfId="0" applyNumberFormat="1" applyFont="1" applyFill="1" applyBorder="1" applyAlignment="1">
      <alignment horizontal="left" vertical="center"/>
    </xf>
    <xf numFmtId="164" fontId="13" fillId="10" borderId="0" xfId="0" applyNumberFormat="1" applyFont="1" applyFill="1"/>
    <xf numFmtId="0" fontId="14" fillId="10" borderId="3" xfId="0" applyFont="1" applyFill="1" applyBorder="1" applyAlignment="1">
      <alignment horizontal="center" vertical="center"/>
    </xf>
    <xf numFmtId="0" fontId="14" fillId="10" borderId="2" xfId="0" applyFont="1" applyFill="1" applyBorder="1" applyAlignment="1">
      <alignment horizontal="center" vertical="center" wrapText="1"/>
    </xf>
    <xf numFmtId="0" fontId="14" fillId="10" borderId="3" xfId="0" applyFont="1" applyFill="1" applyBorder="1" applyAlignment="1">
      <alignment horizontal="center" vertical="center" wrapText="1"/>
    </xf>
    <xf numFmtId="15" fontId="14" fillId="10" borderId="3" xfId="0" applyNumberFormat="1" applyFont="1" applyFill="1" applyBorder="1" applyAlignment="1">
      <alignment horizontal="center" vertical="center"/>
    </xf>
    <xf numFmtId="15" fontId="14" fillId="10" borderId="4" xfId="0" applyNumberFormat="1" applyFont="1" applyFill="1" applyBorder="1" applyAlignment="1">
      <alignment horizontal="center" vertical="center"/>
    </xf>
    <xf numFmtId="49" fontId="13" fillId="0" borderId="5" xfId="0" applyNumberFormat="1" applyFont="1" applyBorder="1" applyAlignment="1" applyProtection="1"/>
    <xf numFmtId="49" fontId="16" fillId="0" borderId="0" xfId="0" applyNumberFormat="1" applyFont="1" applyAlignment="1" applyProtection="1">
      <alignment horizontal="left"/>
    </xf>
    <xf numFmtId="0" fontId="13" fillId="0" borderId="6" xfId="2" applyNumberFormat="1" applyFont="1" applyBorder="1" applyAlignment="1" applyProtection="1">
      <alignment horizontal="center" vertical="center"/>
    </xf>
    <xf numFmtId="0" fontId="13" fillId="0" borderId="7" xfId="2" applyNumberFormat="1" applyFont="1" applyBorder="1" applyAlignment="1" applyProtection="1">
      <alignment horizontal="center" vertical="center"/>
    </xf>
    <xf numFmtId="0" fontId="13" fillId="0" borderId="8" xfId="2" applyNumberFormat="1" applyFont="1" applyBorder="1" applyAlignment="1" applyProtection="1">
      <alignment horizontal="center" vertical="center"/>
    </xf>
    <xf numFmtId="0" fontId="13" fillId="0" borderId="4" xfId="2" applyNumberFormat="1" applyFont="1" applyBorder="1" applyAlignment="1" applyProtection="1">
      <alignment horizontal="center" vertical="center"/>
    </xf>
    <xf numFmtId="167" fontId="13" fillId="0" borderId="0" xfId="0" applyNumberFormat="1" applyFont="1" applyBorder="1" applyAlignment="1" applyProtection="1">
      <alignment horizontal="left" vertical="center"/>
    </xf>
    <xf numFmtId="167" fontId="13" fillId="0" borderId="6" xfId="0" applyNumberFormat="1" applyFont="1" applyBorder="1" applyAlignment="1" applyProtection="1">
      <alignment horizontal="center" vertical="center"/>
    </xf>
    <xf numFmtId="169" fontId="13" fillId="0" borderId="8" xfId="1" applyNumberFormat="1" applyFont="1" applyBorder="1" applyAlignment="1" applyProtection="1">
      <alignment horizontal="right"/>
    </xf>
    <xf numFmtId="170" fontId="13" fillId="0" borderId="6" xfId="1" applyNumberFormat="1" applyFont="1" applyBorder="1" applyAlignment="1" applyProtection="1">
      <alignment horizontal="right" vertical="center"/>
    </xf>
    <xf numFmtId="49" fontId="17" fillId="10" borderId="5" xfId="0" applyNumberFormat="1" applyFont="1" applyFill="1" applyBorder="1" applyAlignment="1" applyProtection="1">
      <alignment horizontal="left"/>
    </xf>
    <xf numFmtId="0" fontId="16" fillId="10" borderId="7" xfId="0" applyFont="1" applyFill="1" applyBorder="1" applyAlignment="1" applyProtection="1">
      <alignment horizontal="left"/>
    </xf>
    <xf numFmtId="169" fontId="13" fillId="10" borderId="6" xfId="1" applyNumberFormat="1" applyFont="1" applyFill="1" applyBorder="1" applyAlignment="1" applyProtection="1">
      <alignment horizontal="right" vertical="center"/>
    </xf>
    <xf numFmtId="169" fontId="13" fillId="10" borderId="7" xfId="1" applyNumberFormat="1" applyFont="1" applyFill="1" applyBorder="1" applyAlignment="1" applyProtection="1">
      <alignment horizontal="right" vertical="center"/>
    </xf>
    <xf numFmtId="169" fontId="13" fillId="10" borderId="8" xfId="1" applyNumberFormat="1" applyFont="1" applyFill="1" applyBorder="1" applyAlignment="1" applyProtection="1">
      <alignment horizontal="right" vertical="center"/>
    </xf>
    <xf numFmtId="169" fontId="13" fillId="0" borderId="6" xfId="1" applyNumberFormat="1" applyFont="1" applyBorder="1" applyAlignment="1" applyProtection="1">
      <alignment horizontal="right" vertical="center"/>
    </xf>
    <xf numFmtId="49" fontId="18" fillId="10" borderId="5" xfId="0" applyNumberFormat="1" applyFont="1" applyFill="1" applyBorder="1" applyAlignment="1" applyProtection="1">
      <alignment horizontal="left"/>
    </xf>
    <xf numFmtId="0" fontId="13" fillId="10" borderId="6" xfId="0" applyFont="1" applyFill="1" applyBorder="1" applyAlignment="1" applyProtection="1"/>
    <xf numFmtId="49" fontId="18" fillId="10" borderId="5" xfId="0" applyNumberFormat="1" applyFont="1" applyFill="1" applyBorder="1" applyAlignment="1" applyProtection="1"/>
    <xf numFmtId="169" fontId="19" fillId="10" borderId="6" xfId="1" applyNumberFormat="1" applyFont="1" applyFill="1" applyBorder="1" applyAlignment="1" applyProtection="1">
      <alignment horizontal="right" vertical="top"/>
      <protection locked="0"/>
    </xf>
    <xf numFmtId="0" fontId="14" fillId="10" borderId="0" xfId="0" applyFont="1" applyFill="1" applyAlignment="1">
      <alignment vertical="center"/>
    </xf>
    <xf numFmtId="169" fontId="19" fillId="10" borderId="6" xfId="1" applyNumberFormat="1" applyFont="1" applyFill="1" applyBorder="1" applyAlignment="1" applyProtection="1">
      <alignment horizontal="right"/>
    </xf>
    <xf numFmtId="49" fontId="18" fillId="10" borderId="6" xfId="0" applyNumberFormat="1" applyFont="1" applyFill="1" applyBorder="1" applyAlignment="1" applyProtection="1"/>
    <xf numFmtId="169" fontId="18" fillId="10" borderId="7" xfId="1" applyNumberFormat="1" applyFont="1" applyFill="1" applyBorder="1" applyAlignment="1" applyProtection="1">
      <alignment horizontal="right" vertical="top"/>
      <protection locked="0"/>
    </xf>
    <xf numFmtId="169" fontId="19" fillId="10" borderId="7" xfId="1" applyNumberFormat="1" applyFont="1" applyFill="1" applyBorder="1" applyAlignment="1" applyProtection="1">
      <alignment horizontal="right"/>
    </xf>
    <xf numFmtId="0" fontId="18" fillId="10" borderId="7" xfId="0" applyFont="1" applyFill="1" applyBorder="1" applyAlignment="1" applyProtection="1"/>
    <xf numFmtId="169" fontId="18" fillId="10" borderId="7" xfId="1" applyNumberFormat="1" applyFont="1" applyFill="1" applyBorder="1" applyAlignment="1" applyProtection="1">
      <alignment horizontal="right"/>
    </xf>
    <xf numFmtId="167" fontId="13" fillId="0" borderId="7" xfId="0" applyNumberFormat="1" applyFont="1" applyBorder="1" applyAlignment="1" applyProtection="1">
      <alignment horizontal="left" vertical="center"/>
    </xf>
    <xf numFmtId="167" fontId="13" fillId="0" borderId="5" xfId="0" applyNumberFormat="1" applyFont="1" applyBorder="1" applyAlignment="1" applyProtection="1">
      <alignment horizontal="left" vertical="center"/>
    </xf>
    <xf numFmtId="0" fontId="13" fillId="10" borderId="5" xfId="0" applyFont="1" applyFill="1" applyBorder="1" applyAlignment="1" applyProtection="1"/>
    <xf numFmtId="169" fontId="18" fillId="0" borderId="7" xfId="1" applyNumberFormat="1" applyFont="1" applyBorder="1" applyAlignment="1" applyProtection="1">
      <alignment horizontal="right"/>
    </xf>
    <xf numFmtId="169" fontId="13" fillId="11" borderId="7" xfId="1" applyNumberFormat="1" applyFont="1" applyFill="1" applyBorder="1" applyAlignment="1" applyProtection="1">
      <alignment horizontal="right" vertical="center"/>
    </xf>
    <xf numFmtId="167" fontId="13" fillId="10" borderId="7" xfId="0" applyNumberFormat="1" applyFont="1" applyFill="1" applyBorder="1" applyAlignment="1" applyProtection="1">
      <alignment horizontal="left" vertical="center"/>
    </xf>
    <xf numFmtId="167" fontId="13" fillId="10" borderId="7" xfId="0" applyNumberFormat="1" applyFont="1" applyFill="1" applyBorder="1" applyAlignment="1" applyProtection="1">
      <alignment horizontal="center" vertical="center"/>
    </xf>
    <xf numFmtId="167" fontId="13" fillId="10" borderId="0" xfId="0" applyNumberFormat="1" applyFont="1" applyFill="1" applyBorder="1" applyAlignment="1" applyProtection="1">
      <alignment horizontal="left" vertical="center"/>
    </xf>
    <xf numFmtId="167" fontId="13" fillId="10" borderId="6" xfId="0" applyNumberFormat="1" applyFont="1" applyFill="1" applyBorder="1" applyAlignment="1" applyProtection="1">
      <alignment horizontal="center" vertical="center"/>
    </xf>
    <xf numFmtId="49" fontId="13" fillId="0" borderId="6" xfId="0" applyNumberFormat="1" applyFont="1" applyBorder="1" applyAlignment="1" applyProtection="1"/>
    <xf numFmtId="49" fontId="13" fillId="0" borderId="0" xfId="0" applyNumberFormat="1" applyFont="1" applyAlignment="1" applyProtection="1">
      <alignment horizontal="left"/>
    </xf>
    <xf numFmtId="169" fontId="13" fillId="0" borderId="9" xfId="1" applyNumberFormat="1" applyFont="1" applyBorder="1" applyAlignment="1" applyProtection="1">
      <alignment horizontal="right" vertical="center"/>
    </xf>
    <xf numFmtId="167" fontId="14" fillId="0" borderId="7" xfId="0" applyNumberFormat="1" applyFont="1" applyBorder="1" applyAlignment="1" applyProtection="1">
      <alignment horizontal="center" vertical="center"/>
    </xf>
    <xf numFmtId="167" fontId="14" fillId="0" borderId="6" xfId="0" applyNumberFormat="1" applyFont="1" applyBorder="1" applyAlignment="1" applyProtection="1">
      <alignment horizontal="center" vertical="center"/>
    </xf>
    <xf numFmtId="0" fontId="13" fillId="0" borderId="0" xfId="0" applyFont="1" applyAlignment="1" applyProtection="1">
      <alignment vertical="center"/>
    </xf>
    <xf numFmtId="167" fontId="14" fillId="0" borderId="10" xfId="0" applyNumberFormat="1" applyFont="1" applyBorder="1" applyAlignment="1" applyProtection="1">
      <alignment horizontal="center" vertical="center"/>
    </xf>
    <xf numFmtId="167" fontId="14" fillId="0" borderId="11" xfId="0" applyNumberFormat="1" applyFont="1" applyBorder="1" applyAlignment="1" applyProtection="1">
      <alignment horizontal="left" vertical="center"/>
    </xf>
    <xf numFmtId="169" fontId="14" fillId="0" borderId="10" xfId="1" applyNumberFormat="1" applyFont="1" applyBorder="1" applyAlignment="1" applyProtection="1">
      <alignment horizontal="right" vertical="center"/>
    </xf>
    <xf numFmtId="169" fontId="14" fillId="0" borderId="12" xfId="1" applyNumberFormat="1" applyFont="1" applyBorder="1" applyAlignment="1" applyProtection="1">
      <alignment horizontal="right" vertical="center"/>
    </xf>
    <xf numFmtId="0" fontId="13" fillId="0" borderId="13" xfId="0" applyFont="1" applyBorder="1" applyAlignment="1" applyProtection="1">
      <alignment horizontal="left"/>
    </xf>
    <xf numFmtId="0" fontId="14" fillId="0" borderId="13" xfId="0" applyFont="1" applyBorder="1" applyAlignment="1" applyProtection="1">
      <alignment horizontal="center"/>
    </xf>
    <xf numFmtId="167" fontId="14" fillId="0" borderId="4" xfId="0" applyNumberFormat="1" applyFont="1" applyBorder="1" applyAlignment="1" applyProtection="1">
      <alignment horizontal="center" wrapText="1"/>
    </xf>
    <xf numFmtId="0" fontId="14" fillId="0" borderId="8" xfId="0" applyFont="1" applyBorder="1" applyAlignment="1" applyProtection="1">
      <alignment horizontal="left"/>
    </xf>
    <xf numFmtId="14" fontId="16" fillId="0" borderId="6" xfId="0" applyNumberFormat="1" applyFont="1" applyBorder="1" applyAlignment="1" applyProtection="1">
      <alignment horizontal="center"/>
    </xf>
    <xf numFmtId="14" fontId="16" fillId="0" borderId="7" xfId="0" applyNumberFormat="1" applyFont="1" applyBorder="1" applyAlignment="1" applyProtection="1">
      <alignment horizontal="center"/>
    </xf>
    <xf numFmtId="169" fontId="13" fillId="10" borderId="8" xfId="1" applyNumberFormat="1" applyFont="1" applyFill="1" applyBorder="1" applyAlignment="1" applyProtection="1">
      <alignment horizontal="center" vertical="center"/>
    </xf>
    <xf numFmtId="169" fontId="13" fillId="0" borderId="6" xfId="1" applyNumberFormat="1" applyFont="1" applyBorder="1" applyAlignment="1" applyProtection="1">
      <alignment horizontal="center"/>
    </xf>
    <xf numFmtId="49" fontId="13" fillId="0" borderId="8" xfId="0" applyNumberFormat="1" applyFont="1" applyBorder="1" applyAlignment="1" applyProtection="1">
      <alignment horizontal="left"/>
    </xf>
    <xf numFmtId="169" fontId="13" fillId="0" borderId="14" xfId="1" applyNumberFormat="1" applyFont="1" applyBorder="1" applyAlignment="1" applyProtection="1">
      <alignment horizontal="center"/>
    </xf>
    <xf numFmtId="169" fontId="13" fillId="0" borderId="12" xfId="1" applyNumberFormat="1" applyFont="1" applyBorder="1" applyAlignment="1" applyProtection="1">
      <alignment horizontal="center"/>
    </xf>
    <xf numFmtId="0" fontId="14" fillId="0" borderId="15" xfId="0" applyFont="1" applyBorder="1" applyAlignment="1" applyProtection="1">
      <alignment horizontal="left"/>
    </xf>
    <xf numFmtId="169" fontId="14" fillId="0" borderId="15" xfId="1" applyNumberFormat="1" applyFont="1" applyBorder="1" applyAlignment="1" applyProtection="1"/>
    <xf numFmtId="169" fontId="14" fillId="0" borderId="9" xfId="1" applyNumberFormat="1" applyFont="1" applyBorder="1" applyAlignment="1" applyProtection="1"/>
    <xf numFmtId="0" fontId="14" fillId="0" borderId="13" xfId="0" applyFont="1" applyBorder="1" applyAlignment="1" applyProtection="1">
      <alignment horizontal="left"/>
    </xf>
    <xf numFmtId="0" fontId="14" fillId="0" borderId="13" xfId="0" applyFont="1" applyBorder="1" applyAlignment="1" applyProtection="1"/>
    <xf numFmtId="0" fontId="0" fillId="0" borderId="16" xfId="0" applyBorder="1"/>
    <xf numFmtId="0" fontId="0" fillId="0" borderId="17" xfId="0" applyBorder="1"/>
    <xf numFmtId="0" fontId="0" fillId="0" borderId="0" xfId="0" applyBorder="1"/>
    <xf numFmtId="164" fontId="0" fillId="0" borderId="0" xfId="0" applyNumberFormat="1" applyBorder="1"/>
    <xf numFmtId="0" fontId="13" fillId="0" borderId="8" xfId="0" applyFont="1" applyBorder="1" applyAlignment="1" applyProtection="1"/>
    <xf numFmtId="0" fontId="0" fillId="0" borderId="18" xfId="0" applyBorder="1"/>
    <xf numFmtId="0" fontId="14" fillId="0" borderId="8" xfId="0" applyFont="1" applyBorder="1" applyAlignment="1" applyProtection="1"/>
    <xf numFmtId="170" fontId="22" fillId="0" borderId="6" xfId="1" applyNumberFormat="1" applyFont="1" applyBorder="1" applyAlignment="1" applyProtection="1">
      <alignment horizontal="right" vertical="center"/>
    </xf>
    <xf numFmtId="170" fontId="22" fillId="0" borderId="10" xfId="1" applyNumberFormat="1" applyFont="1" applyBorder="1" applyAlignment="1" applyProtection="1">
      <alignment horizontal="right" vertical="center"/>
    </xf>
    <xf numFmtId="0" fontId="13" fillId="10" borderId="7" xfId="0" applyFont="1" applyFill="1" applyBorder="1" applyAlignment="1" applyProtection="1"/>
    <xf numFmtId="14" fontId="16" fillId="0" borderId="9" xfId="0" applyNumberFormat="1" applyFont="1" applyBorder="1" applyAlignment="1" applyProtection="1">
      <alignment horizontal="center"/>
    </xf>
    <xf numFmtId="0" fontId="18" fillId="10" borderId="8" xfId="0" applyFont="1" applyFill="1" applyBorder="1"/>
    <xf numFmtId="0" fontId="18" fillId="10" borderId="6" xfId="0" applyFont="1" applyFill="1" applyBorder="1"/>
    <xf numFmtId="49" fontId="13" fillId="0" borderId="6" xfId="0" applyNumberFormat="1" applyFont="1" applyBorder="1" applyAlignment="1" applyProtection="1">
      <alignment horizontal="left"/>
    </xf>
    <xf numFmtId="0" fontId="2" fillId="12" borderId="20" xfId="0" applyFont="1" applyFill="1" applyBorder="1" applyAlignment="1">
      <alignment horizontal="left"/>
    </xf>
    <xf numFmtId="0" fontId="23" fillId="12" borderId="21" xfId="0" applyFont="1" applyFill="1" applyBorder="1"/>
    <xf numFmtId="0" fontId="13" fillId="10" borderId="2" xfId="0" applyFont="1" applyFill="1" applyBorder="1" applyAlignment="1">
      <alignment horizontal="left" vertical="center"/>
    </xf>
    <xf numFmtId="0" fontId="14" fillId="10" borderId="2" xfId="0" applyFont="1" applyFill="1" applyBorder="1" applyAlignment="1">
      <alignment horizontal="left" vertical="center"/>
    </xf>
    <xf numFmtId="0" fontId="0" fillId="10" borderId="3" xfId="0" applyFill="1" applyBorder="1"/>
    <xf numFmtId="49" fontId="14" fillId="10" borderId="3" xfId="0" applyNumberFormat="1" applyFont="1" applyFill="1" applyBorder="1" applyAlignment="1">
      <alignment horizontal="center" vertical="center"/>
    </xf>
    <xf numFmtId="0" fontId="14" fillId="10" borderId="3" xfId="0" applyFont="1" applyFill="1" applyBorder="1" applyAlignment="1">
      <alignment horizontal="center" vertical="center"/>
    </xf>
    <xf numFmtId="0" fontId="14" fillId="10" borderId="3" xfId="0" applyFont="1" applyFill="1" applyBorder="1" applyAlignment="1">
      <alignment horizontal="center" vertical="center" wrapText="1"/>
    </xf>
    <xf numFmtId="0" fontId="14" fillId="10" borderId="4" xfId="0" applyFont="1" applyFill="1" applyBorder="1" applyAlignment="1">
      <alignment horizontal="center" vertical="center"/>
    </xf>
    <xf numFmtId="0" fontId="14" fillId="10" borderId="9" xfId="0" applyFont="1" applyFill="1" applyBorder="1" applyAlignment="1">
      <alignment horizontal="center" vertical="center"/>
    </xf>
    <xf numFmtId="14" fontId="13" fillId="10" borderId="3" xfId="0" applyNumberFormat="1" applyFont="1" applyFill="1" applyBorder="1" applyAlignment="1">
      <alignment horizontal="center" vertical="center"/>
    </xf>
    <xf numFmtId="164" fontId="13" fillId="10" borderId="3" xfId="0" applyNumberFormat="1" applyFont="1" applyFill="1" applyBorder="1" applyAlignment="1">
      <alignment horizontal="center" vertical="center"/>
    </xf>
    <xf numFmtId="0" fontId="21" fillId="12" borderId="19" xfId="0" applyFont="1" applyFill="1" applyBorder="1" applyAlignment="1">
      <alignment horizontal="center"/>
    </xf>
    <xf numFmtId="169" fontId="13" fillId="0" borderId="6" xfId="1" applyNumberFormat="1" applyFont="1" applyFill="1" applyBorder="1" applyAlignment="1" applyProtection="1">
      <alignment horizontal="right" vertical="center"/>
    </xf>
  </cellXfs>
  <cellStyles count="22">
    <cellStyle name="Accent 1 5" xfId="3" xr:uid="{00000000-0005-0000-0000-000006000000}"/>
    <cellStyle name="Accent 2 6" xfId="4" xr:uid="{00000000-0005-0000-0000-000007000000}"/>
    <cellStyle name="Accent 3 7" xfId="5" xr:uid="{00000000-0005-0000-0000-000008000000}"/>
    <cellStyle name="Accent 4" xfId="6" xr:uid="{00000000-0005-0000-0000-000009000000}"/>
    <cellStyle name="Bad 8" xfId="7" xr:uid="{00000000-0005-0000-0000-00000A000000}"/>
    <cellStyle name="cf1" xfId="8" xr:uid="{00000000-0005-0000-0000-00000B000000}"/>
    <cellStyle name="Error 9" xfId="9" xr:uid="{00000000-0005-0000-0000-00000C000000}"/>
    <cellStyle name="Excel Built-in Comma 10" xfId="20" xr:uid="{00000000-0005-0000-0000-000017000000}"/>
    <cellStyle name="Excel Built-in Explanatory Text" xfId="21" xr:uid="{00000000-0005-0000-0000-000018000000}"/>
    <cellStyle name="Footnote 11" xfId="10" xr:uid="{00000000-0005-0000-0000-00000D000000}"/>
    <cellStyle name="Good 12" xfId="11" xr:uid="{00000000-0005-0000-0000-00000E000000}"/>
    <cellStyle name="Heading (user) 13" xfId="12" xr:uid="{00000000-0005-0000-0000-00000F000000}"/>
    <cellStyle name="Heading 1 14" xfId="13" xr:uid="{00000000-0005-0000-0000-000010000000}"/>
    <cellStyle name="Heading 2 15" xfId="14" xr:uid="{00000000-0005-0000-0000-000011000000}"/>
    <cellStyle name="Hyperlink 16" xfId="15" xr:uid="{00000000-0005-0000-0000-000012000000}"/>
    <cellStyle name="Millares" xfId="1" builtinId="3"/>
    <cellStyle name="Moneda" xfId="2" builtinId="4"/>
    <cellStyle name="Normal" xfId="0" builtinId="0"/>
    <cellStyle name="Note 17" xfId="16" xr:uid="{00000000-0005-0000-0000-000013000000}"/>
    <cellStyle name="Status 18" xfId="17" xr:uid="{00000000-0005-0000-0000-000014000000}"/>
    <cellStyle name="Text 19" xfId="18" xr:uid="{00000000-0005-0000-0000-000015000000}"/>
    <cellStyle name="Warning 20" xfId="19" xr:uid="{00000000-0005-0000-0000-00001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ra%20Macias/AppData/Local/Microsoft/Windows/INetCache/Content.Outlook/JUPEBB1D/BalanceComprobacionNoviembr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ra%20Macias/AppData/Local/Microsoft/Windows/INetCache/Content.Outlook/JUPEBB1D/BalanceComprobacionDiciemb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ulta Cuentas"/>
    </sheetNames>
    <sheetDataSet>
      <sheetData sheetId="0">
        <row r="106">
          <cell r="C10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ulta Cuentas"/>
    </sheetNames>
    <sheetDataSet>
      <sheetData sheetId="0">
        <row r="107">
          <cell r="C10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1"/>
  <sheetViews>
    <sheetView showGridLines="0" tabSelected="1" topLeftCell="A7" zoomScaleNormal="100" workbookViewId="0">
      <selection activeCell="H29" sqref="H29"/>
    </sheetView>
  </sheetViews>
  <sheetFormatPr baseColWidth="10" defaultColWidth="10.5" defaultRowHeight="14.25"/>
  <cols>
    <col min="1" max="1" width="11.125" customWidth="1"/>
    <col min="2" max="2" width="34.875" customWidth="1"/>
    <col min="3" max="3" width="9.5" bestFit="1" customWidth="1"/>
    <col min="4" max="4" width="9.5" customWidth="1"/>
    <col min="5" max="8" width="12.25" customWidth="1"/>
    <col min="9" max="9" width="11.125" customWidth="1"/>
    <col min="10" max="10" width="34.875" customWidth="1"/>
    <col min="11" max="11" width="12.25" customWidth="1"/>
    <col min="12" max="12" width="10.25" bestFit="1" customWidth="1"/>
    <col min="13" max="13" width="8.5" customWidth="1"/>
    <col min="14" max="14" width="12.25" customWidth="1"/>
    <col min="15" max="15" width="12.25" style="1" customWidth="1"/>
    <col min="16" max="16" width="8.5" customWidth="1"/>
  </cols>
  <sheetData>
    <row r="1" spans="1:16" s="3" customFormat="1" ht="20.25">
      <c r="A1" s="4" t="s">
        <v>0</v>
      </c>
      <c r="B1" s="89" t="s">
        <v>1</v>
      </c>
      <c r="C1" s="89"/>
      <c r="D1" s="89"/>
      <c r="E1" s="89"/>
      <c r="F1" s="89"/>
      <c r="G1" s="89"/>
      <c r="H1" s="89"/>
      <c r="I1" s="89"/>
      <c r="J1" s="89"/>
      <c r="K1" s="89"/>
      <c r="L1" s="90" t="s">
        <v>2</v>
      </c>
      <c r="M1" s="90"/>
      <c r="N1" s="90"/>
      <c r="O1" s="99">
        <v>6901</v>
      </c>
      <c r="P1" s="99"/>
    </row>
    <row r="2" spans="1:16" s="3" customFormat="1" ht="12.75">
      <c r="A2" s="4" t="s">
        <v>3</v>
      </c>
      <c r="B2" s="89" t="s">
        <v>4</v>
      </c>
      <c r="C2" s="89"/>
      <c r="D2" s="89"/>
      <c r="E2" s="89"/>
      <c r="F2" s="89"/>
      <c r="G2" s="89"/>
      <c r="H2" s="89"/>
      <c r="I2" s="89"/>
      <c r="J2" s="89"/>
      <c r="K2" s="89"/>
      <c r="L2" s="90" t="s">
        <v>5</v>
      </c>
      <c r="M2" s="90"/>
      <c r="N2" s="90"/>
      <c r="O2" s="98" t="s">
        <v>6</v>
      </c>
      <c r="P2" s="98"/>
    </row>
    <row r="3" spans="1:16" s="3" customFormat="1" ht="12.75">
      <c r="A3" s="4" t="s">
        <v>7</v>
      </c>
      <c r="B3" s="89" t="s">
        <v>8</v>
      </c>
      <c r="C3" s="89"/>
      <c r="D3" s="89"/>
      <c r="E3" s="89"/>
      <c r="F3" s="89"/>
      <c r="G3" s="89"/>
      <c r="H3" s="89"/>
      <c r="I3" s="89"/>
      <c r="J3" s="89"/>
      <c r="K3" s="89"/>
      <c r="L3" s="90" t="s">
        <v>9</v>
      </c>
      <c r="M3" s="90"/>
      <c r="N3" s="90"/>
      <c r="O3" s="97">
        <v>44134</v>
      </c>
      <c r="P3" s="97"/>
    </row>
    <row r="4" spans="1:16" s="3" customFormat="1" ht="12.75">
      <c r="A4" s="4" t="s">
        <v>10</v>
      </c>
      <c r="B4" s="89" t="s">
        <v>11</v>
      </c>
      <c r="C4" s="89"/>
      <c r="D4" s="89"/>
      <c r="E4" s="89"/>
      <c r="F4" s="89"/>
      <c r="G4" s="89"/>
      <c r="H4" s="89"/>
      <c r="I4" s="89"/>
      <c r="J4" s="89"/>
      <c r="K4" s="89"/>
      <c r="L4" s="90" t="s">
        <v>12</v>
      </c>
      <c r="M4" s="90"/>
      <c r="N4" s="90"/>
      <c r="O4" s="98" t="s">
        <v>13</v>
      </c>
      <c r="P4" s="98"/>
    </row>
    <row r="5" spans="1:16" s="3" customFormat="1">
      <c r="A5" s="4" t="s">
        <v>14</v>
      </c>
      <c r="B5" s="89" t="s">
        <v>15</v>
      </c>
      <c r="C5" s="89"/>
      <c r="D5" s="89"/>
      <c r="E5" s="89"/>
      <c r="F5" s="89"/>
      <c r="G5" s="89"/>
      <c r="H5" s="89"/>
      <c r="I5" s="89"/>
      <c r="J5" s="89"/>
      <c r="K5" s="89"/>
      <c r="L5" s="90" t="s">
        <v>9</v>
      </c>
      <c r="M5" s="90"/>
      <c r="N5" s="90"/>
      <c r="O5" s="91"/>
      <c r="P5" s="91"/>
    </row>
    <row r="6" spans="1:16" s="2" customFormat="1" ht="12.75">
      <c r="O6" s="5"/>
    </row>
    <row r="9" spans="1:16" s="2" customFormat="1" ht="39.75" customHeight="1">
      <c r="A9" s="92" t="s">
        <v>16</v>
      </c>
      <c r="B9" s="93" t="s">
        <v>17</v>
      </c>
      <c r="C9" s="95" t="s">
        <v>51</v>
      </c>
      <c r="D9" s="7" t="s">
        <v>18</v>
      </c>
      <c r="E9" s="7" t="s">
        <v>18</v>
      </c>
      <c r="F9" s="94" t="s">
        <v>50</v>
      </c>
      <c r="G9" s="94"/>
      <c r="H9" s="8" t="s">
        <v>19</v>
      </c>
      <c r="I9" s="92" t="s">
        <v>16</v>
      </c>
      <c r="J9" s="93" t="s">
        <v>17</v>
      </c>
      <c r="K9" s="7" t="s">
        <v>19</v>
      </c>
      <c r="L9" s="6" t="s">
        <v>20</v>
      </c>
    </row>
    <row r="10" spans="1:16" s="2" customFormat="1" ht="12.75">
      <c r="A10" s="92"/>
      <c r="B10" s="93"/>
      <c r="C10" s="96"/>
      <c r="D10" s="9">
        <v>44135</v>
      </c>
      <c r="E10" s="9">
        <v>44073</v>
      </c>
      <c r="F10" s="9" t="s">
        <v>21</v>
      </c>
      <c r="G10" s="9" t="s">
        <v>22</v>
      </c>
      <c r="H10" s="10">
        <v>44196</v>
      </c>
      <c r="I10" s="92"/>
      <c r="J10" s="93"/>
      <c r="K10" s="9">
        <v>43830</v>
      </c>
      <c r="L10" s="6" t="s">
        <v>23</v>
      </c>
    </row>
    <row r="11" spans="1:16" s="3" customFormat="1" ht="12.75">
      <c r="A11" s="11"/>
      <c r="B11" s="12"/>
      <c r="C11" s="23"/>
      <c r="D11" s="23"/>
      <c r="E11" s="13"/>
      <c r="F11" s="14"/>
      <c r="G11" s="15"/>
      <c r="H11" s="16"/>
      <c r="I11" s="17"/>
      <c r="J11" s="18"/>
      <c r="K11" s="19"/>
      <c r="L11" s="20"/>
    </row>
    <row r="12" spans="1:16" s="3" customFormat="1" ht="12.75">
      <c r="A12" s="21"/>
      <c r="B12" s="22" t="s">
        <v>24</v>
      </c>
      <c r="C12" s="22"/>
      <c r="D12" s="23"/>
      <c r="E12" s="23"/>
      <c r="F12" s="24"/>
      <c r="G12" s="25"/>
      <c r="H12" s="26">
        <f t="shared" ref="H12:H26" si="0">E12+F12-G12</f>
        <v>0</v>
      </c>
      <c r="I12" s="21"/>
      <c r="J12" s="22" t="s">
        <v>24</v>
      </c>
      <c r="K12" s="23"/>
      <c r="L12" s="20"/>
    </row>
    <row r="13" spans="1:16" s="3" customFormat="1" ht="12.75">
      <c r="A13" s="27" t="s">
        <v>25</v>
      </c>
      <c r="B13" s="28" t="s">
        <v>26</v>
      </c>
      <c r="C13" s="28"/>
      <c r="D13" s="23">
        <v>20000</v>
      </c>
      <c r="E13" s="23">
        <v>20000</v>
      </c>
      <c r="F13" s="24">
        <f>'[1]Consulta Cuentas'!$C$106+'[2]Consulta Cuentas'!$C$107</f>
        <v>0</v>
      </c>
      <c r="G13" s="25">
        <v>0</v>
      </c>
      <c r="H13" s="26">
        <f t="shared" si="0"/>
        <v>20000</v>
      </c>
      <c r="I13" s="27" t="s">
        <v>25</v>
      </c>
      <c r="J13" s="28" t="s">
        <v>26</v>
      </c>
      <c r="K13" s="23">
        <v>20000</v>
      </c>
      <c r="L13" s="80">
        <f t="shared" ref="L13:L34" si="1">H13-K13</f>
        <v>0</v>
      </c>
    </row>
    <row r="14" spans="1:16" s="3" customFormat="1" ht="12.75">
      <c r="A14" s="29"/>
      <c r="B14" s="28"/>
      <c r="C14" s="28"/>
      <c r="D14" s="23"/>
      <c r="E14" s="23">
        <v>0</v>
      </c>
      <c r="F14" s="24">
        <v>0</v>
      </c>
      <c r="G14" s="25">
        <v>0</v>
      </c>
      <c r="H14" s="26">
        <f t="shared" si="0"/>
        <v>0</v>
      </c>
      <c r="I14" s="29"/>
      <c r="J14" s="28"/>
      <c r="K14" s="30">
        <v>0</v>
      </c>
      <c r="L14" s="80">
        <f t="shared" si="1"/>
        <v>0</v>
      </c>
    </row>
    <row r="15" spans="1:16" s="3" customFormat="1" ht="12.75">
      <c r="A15" s="28"/>
      <c r="B15" s="22" t="s">
        <v>27</v>
      </c>
      <c r="C15" s="22"/>
      <c r="D15" s="23"/>
      <c r="E15" s="23">
        <v>0</v>
      </c>
      <c r="F15" s="24">
        <v>0</v>
      </c>
      <c r="G15" s="25">
        <v>0</v>
      </c>
      <c r="H15" s="26">
        <f t="shared" si="0"/>
        <v>0</v>
      </c>
      <c r="I15" s="28"/>
      <c r="J15" s="22" t="s">
        <v>27</v>
      </c>
      <c r="K15" s="30">
        <v>0</v>
      </c>
      <c r="L15" s="80">
        <f t="shared" si="1"/>
        <v>0</v>
      </c>
    </row>
    <row r="16" spans="1:16" s="31" customFormat="1" ht="12.75">
      <c r="A16" s="28" t="s">
        <v>28</v>
      </c>
      <c r="B16" s="28" t="s">
        <v>29</v>
      </c>
      <c r="C16" s="28"/>
      <c r="D16" s="23">
        <v>10000</v>
      </c>
      <c r="E16" s="23">
        <v>10000</v>
      </c>
      <c r="F16" s="24"/>
      <c r="G16" s="25">
        <v>0</v>
      </c>
      <c r="H16" s="26">
        <f t="shared" si="0"/>
        <v>10000</v>
      </c>
      <c r="I16" s="28" t="s">
        <v>28</v>
      </c>
      <c r="J16" s="28" t="s">
        <v>29</v>
      </c>
      <c r="K16" s="23">
        <v>10000</v>
      </c>
      <c r="L16" s="80">
        <f t="shared" si="1"/>
        <v>0</v>
      </c>
    </row>
    <row r="17" spans="1:12" s="3" customFormat="1" ht="12.75">
      <c r="A17" s="28" t="s">
        <v>30</v>
      </c>
      <c r="B17" s="28" t="s">
        <v>31</v>
      </c>
      <c r="C17" s="28"/>
      <c r="D17" s="23">
        <v>540000</v>
      </c>
      <c r="E17" s="23">
        <v>540000</v>
      </c>
      <c r="F17" s="24">
        <v>0</v>
      </c>
      <c r="G17" s="25">
        <v>0</v>
      </c>
      <c r="H17" s="26">
        <f t="shared" si="0"/>
        <v>540000</v>
      </c>
      <c r="I17" s="28" t="s">
        <v>30</v>
      </c>
      <c r="J17" s="28" t="s">
        <v>31</v>
      </c>
      <c r="K17" s="30">
        <v>540000</v>
      </c>
      <c r="L17" s="80">
        <f t="shared" si="1"/>
        <v>0</v>
      </c>
    </row>
    <row r="18" spans="1:12" s="3" customFormat="1" ht="12.75">
      <c r="A18" s="28"/>
      <c r="B18" s="28"/>
      <c r="C18" s="28"/>
      <c r="D18" s="23"/>
      <c r="E18" s="23">
        <v>0</v>
      </c>
      <c r="F18" s="24">
        <v>0</v>
      </c>
      <c r="G18" s="25">
        <v>0</v>
      </c>
      <c r="H18" s="26">
        <f t="shared" si="0"/>
        <v>0</v>
      </c>
      <c r="I18" s="28"/>
      <c r="J18" s="28"/>
      <c r="K18" s="32">
        <v>0</v>
      </c>
      <c r="L18" s="80">
        <f t="shared" si="1"/>
        <v>0</v>
      </c>
    </row>
    <row r="19" spans="1:12" s="3" customFormat="1" ht="12.75">
      <c r="A19" s="33"/>
      <c r="B19" s="22" t="s">
        <v>32</v>
      </c>
      <c r="C19" s="22"/>
      <c r="D19" s="23"/>
      <c r="E19" s="34">
        <v>0</v>
      </c>
      <c r="F19" s="24">
        <v>0</v>
      </c>
      <c r="G19" s="25">
        <v>0</v>
      </c>
      <c r="H19" s="26">
        <f t="shared" si="0"/>
        <v>0</v>
      </c>
      <c r="I19" s="33"/>
      <c r="J19" s="22" t="s">
        <v>32</v>
      </c>
      <c r="K19" s="35">
        <v>0</v>
      </c>
      <c r="L19" s="80">
        <f t="shared" si="1"/>
        <v>0</v>
      </c>
    </row>
    <row r="20" spans="1:12" s="3" customFormat="1" ht="12.75">
      <c r="A20" s="33" t="s">
        <v>33</v>
      </c>
      <c r="B20" s="36" t="s">
        <v>34</v>
      </c>
      <c r="C20" s="36"/>
      <c r="D20" s="100">
        <v>7431</v>
      </c>
      <c r="E20" s="37">
        <v>7431</v>
      </c>
      <c r="F20" s="24">
        <v>0</v>
      </c>
      <c r="G20" s="25">
        <v>0</v>
      </c>
      <c r="H20" s="26">
        <f t="shared" si="0"/>
        <v>7431</v>
      </c>
      <c r="I20" s="33" t="s">
        <v>33</v>
      </c>
      <c r="J20" s="36" t="s">
        <v>34</v>
      </c>
      <c r="K20" s="35">
        <v>7431</v>
      </c>
      <c r="L20" s="80">
        <f t="shared" si="1"/>
        <v>0</v>
      </c>
    </row>
    <row r="21" spans="1:12" s="3" customFormat="1" ht="12.75">
      <c r="A21" s="33" t="s">
        <v>54</v>
      </c>
      <c r="B21" s="36" t="s">
        <v>55</v>
      </c>
      <c r="C21" s="36"/>
      <c r="D21" s="100"/>
      <c r="E21" s="37"/>
      <c r="F21" s="24"/>
      <c r="G21" s="25"/>
      <c r="H21" s="26">
        <f t="shared" si="0"/>
        <v>0</v>
      </c>
      <c r="I21" s="33"/>
      <c r="J21" s="36"/>
      <c r="K21" s="35"/>
      <c r="L21" s="80"/>
    </row>
    <row r="22" spans="1:12" s="3" customFormat="1" ht="12.75">
      <c r="A22" s="33"/>
      <c r="B22" s="36"/>
      <c r="C22" s="36"/>
      <c r="D22" s="23"/>
      <c r="E22" s="37">
        <v>0</v>
      </c>
      <c r="F22" s="24">
        <v>0</v>
      </c>
      <c r="G22" s="25">
        <v>0</v>
      </c>
      <c r="H22" s="26">
        <f t="shared" si="0"/>
        <v>0</v>
      </c>
      <c r="I22" s="33"/>
      <c r="J22" s="36"/>
      <c r="K22" s="37">
        <v>0</v>
      </c>
      <c r="L22" s="80">
        <f t="shared" si="1"/>
        <v>0</v>
      </c>
    </row>
    <row r="23" spans="1:12" s="3" customFormat="1" ht="12.75">
      <c r="A23" s="33"/>
      <c r="B23" s="22" t="s">
        <v>35</v>
      </c>
      <c r="C23" s="22"/>
      <c r="D23" s="23"/>
      <c r="E23" s="37">
        <v>0</v>
      </c>
      <c r="F23" s="24">
        <v>0</v>
      </c>
      <c r="G23" s="25">
        <v>0</v>
      </c>
      <c r="H23" s="26">
        <f t="shared" si="0"/>
        <v>0</v>
      </c>
      <c r="I23" s="33"/>
      <c r="J23" s="22" t="s">
        <v>35</v>
      </c>
      <c r="K23" s="23">
        <v>0</v>
      </c>
      <c r="L23" s="80">
        <f t="shared" si="1"/>
        <v>0</v>
      </c>
    </row>
    <row r="24" spans="1:12" s="31" customFormat="1" ht="12.75">
      <c r="A24" s="28" t="s">
        <v>36</v>
      </c>
      <c r="B24" s="28" t="s">
        <v>35</v>
      </c>
      <c r="C24" s="82"/>
      <c r="D24" s="24">
        <v>-118511</v>
      </c>
      <c r="E24" s="24">
        <v>-118511</v>
      </c>
      <c r="F24" s="24">
        <v>0</v>
      </c>
      <c r="G24" s="25">
        <v>0</v>
      </c>
      <c r="H24" s="26">
        <f t="shared" si="0"/>
        <v>-118511</v>
      </c>
      <c r="I24" s="28" t="s">
        <v>36</v>
      </c>
      <c r="J24" s="28" t="s">
        <v>35</v>
      </c>
      <c r="K24" s="23">
        <v>-118511</v>
      </c>
      <c r="L24" s="80">
        <f t="shared" si="1"/>
        <v>0</v>
      </c>
    </row>
    <row r="25" spans="1:12" s="31" customFormat="1" ht="12.75">
      <c r="A25" s="28" t="s">
        <v>37</v>
      </c>
      <c r="B25" s="38" t="s">
        <v>38</v>
      </c>
      <c r="C25" s="38"/>
      <c r="D25" s="24">
        <v>-76367</v>
      </c>
      <c r="E25" s="37">
        <f>K25+K28</f>
        <v>-76367</v>
      </c>
      <c r="F25" s="24">
        <v>0</v>
      </c>
      <c r="G25" s="25">
        <v>0</v>
      </c>
      <c r="H25" s="26">
        <f t="shared" si="0"/>
        <v>-76367</v>
      </c>
      <c r="I25" s="38"/>
      <c r="J25" s="38" t="s">
        <v>38</v>
      </c>
      <c r="K25" s="23">
        <f>-84051+5140-380</f>
        <v>-79291</v>
      </c>
      <c r="L25" s="80">
        <f t="shared" si="1"/>
        <v>2924</v>
      </c>
    </row>
    <row r="26" spans="1:12" s="31" customFormat="1" ht="12.75">
      <c r="A26" s="39"/>
      <c r="B26" s="38"/>
      <c r="C26" s="38"/>
      <c r="D26" s="23"/>
      <c r="E26" s="24">
        <v>0</v>
      </c>
      <c r="F26" s="24">
        <v>0</v>
      </c>
      <c r="G26" s="25">
        <v>0</v>
      </c>
      <c r="H26" s="26">
        <f t="shared" si="0"/>
        <v>0</v>
      </c>
      <c r="I26" s="38"/>
      <c r="J26" s="38"/>
      <c r="K26" s="23">
        <v>0</v>
      </c>
      <c r="L26" s="80">
        <f t="shared" si="1"/>
        <v>0</v>
      </c>
    </row>
    <row r="27" spans="1:12" s="31" customFormat="1" ht="12.75">
      <c r="A27" s="40"/>
      <c r="B27" s="22" t="s">
        <v>39</v>
      </c>
      <c r="C27" s="22"/>
      <c r="D27" s="23"/>
      <c r="E27" s="41">
        <v>0</v>
      </c>
      <c r="F27" s="24">
        <v>0</v>
      </c>
      <c r="G27" s="25">
        <v>0</v>
      </c>
      <c r="H27" s="26">
        <f>E27+F27-G27</f>
        <v>0</v>
      </c>
      <c r="I27" s="28"/>
      <c r="J27" s="22" t="s">
        <v>39</v>
      </c>
      <c r="K27" s="23">
        <v>0</v>
      </c>
      <c r="L27" s="80">
        <f t="shared" si="1"/>
        <v>0</v>
      </c>
    </row>
    <row r="28" spans="1:12" s="31" customFormat="1" ht="12.75">
      <c r="A28" s="28" t="s">
        <v>40</v>
      </c>
      <c r="B28" s="28" t="s">
        <v>39</v>
      </c>
      <c r="C28" s="82"/>
      <c r="D28" s="42">
        <v>0</v>
      </c>
      <c r="E28" s="42">
        <v>0</v>
      </c>
      <c r="F28" s="24">
        <v>0</v>
      </c>
      <c r="G28" s="25">
        <v>0</v>
      </c>
      <c r="H28" s="26">
        <f t="shared" ref="H14:H34" si="2">E28+F28-G28</f>
        <v>0</v>
      </c>
      <c r="I28" s="28" t="s">
        <v>40</v>
      </c>
      <c r="J28" s="28" t="s">
        <v>39</v>
      </c>
      <c r="K28" s="23">
        <v>2924</v>
      </c>
      <c r="L28" s="80">
        <f t="shared" si="1"/>
        <v>-2924</v>
      </c>
    </row>
    <row r="29" spans="1:12" s="31" customFormat="1" ht="12.75">
      <c r="A29" s="28"/>
      <c r="B29" s="28"/>
      <c r="C29" s="82"/>
      <c r="D29" s="23"/>
      <c r="E29" s="37">
        <v>0</v>
      </c>
      <c r="F29" s="24">
        <v>0</v>
      </c>
      <c r="G29" s="25">
        <v>0</v>
      </c>
      <c r="H29" s="26">
        <f t="shared" si="2"/>
        <v>0</v>
      </c>
      <c r="I29" s="38"/>
      <c r="J29" s="38"/>
      <c r="K29" s="23">
        <v>0</v>
      </c>
      <c r="L29" s="80">
        <f t="shared" si="1"/>
        <v>0</v>
      </c>
    </row>
    <row r="30" spans="1:12" s="31" customFormat="1" ht="12.75">
      <c r="A30" s="28"/>
      <c r="B30" s="28"/>
      <c r="C30" s="82"/>
      <c r="D30" s="23"/>
      <c r="E30" s="24">
        <v>0</v>
      </c>
      <c r="F30" s="24">
        <v>0</v>
      </c>
      <c r="G30" s="25">
        <v>0</v>
      </c>
      <c r="H30" s="26">
        <f t="shared" si="2"/>
        <v>0</v>
      </c>
      <c r="I30" s="38"/>
      <c r="J30" s="38"/>
      <c r="K30" s="23">
        <v>0</v>
      </c>
      <c r="L30" s="80">
        <f t="shared" si="1"/>
        <v>0</v>
      </c>
    </row>
    <row r="31" spans="1:12" s="31" customFormat="1" ht="12.75">
      <c r="A31" s="28"/>
      <c r="B31" s="28"/>
      <c r="C31" s="82"/>
      <c r="D31" s="23"/>
      <c r="E31" s="37">
        <v>0</v>
      </c>
      <c r="F31" s="24">
        <v>0</v>
      </c>
      <c r="G31" s="25">
        <v>0</v>
      </c>
      <c r="H31" s="26">
        <f t="shared" si="2"/>
        <v>0</v>
      </c>
      <c r="I31" s="38"/>
      <c r="J31" s="38"/>
      <c r="K31" s="23">
        <v>0</v>
      </c>
      <c r="L31" s="80">
        <f t="shared" si="1"/>
        <v>0</v>
      </c>
    </row>
    <row r="32" spans="1:12" s="3" customFormat="1" ht="12.75">
      <c r="A32" s="28"/>
      <c r="B32" s="28"/>
      <c r="C32" s="28"/>
      <c r="D32" s="23"/>
      <c r="E32" s="23">
        <v>0</v>
      </c>
      <c r="F32" s="24">
        <v>0</v>
      </c>
      <c r="G32" s="25">
        <v>0</v>
      </c>
      <c r="H32" s="26">
        <f t="shared" si="2"/>
        <v>0</v>
      </c>
      <c r="I32" s="43"/>
      <c r="J32" s="44"/>
      <c r="K32" s="23">
        <v>0</v>
      </c>
      <c r="L32" s="80">
        <f t="shared" si="1"/>
        <v>0</v>
      </c>
    </row>
    <row r="33" spans="1:16" s="3" customFormat="1" ht="12.75">
      <c r="A33" s="28"/>
      <c r="B33" s="28"/>
      <c r="C33" s="28"/>
      <c r="D33" s="23"/>
      <c r="E33" s="23">
        <v>0</v>
      </c>
      <c r="F33" s="24">
        <v>0</v>
      </c>
      <c r="G33" s="25">
        <v>0</v>
      </c>
      <c r="H33" s="26">
        <f t="shared" si="2"/>
        <v>0</v>
      </c>
      <c r="I33" s="45"/>
      <c r="J33" s="46"/>
      <c r="K33" s="23">
        <v>0</v>
      </c>
      <c r="L33" s="80">
        <f t="shared" si="1"/>
        <v>0</v>
      </c>
    </row>
    <row r="34" spans="1:16" s="3" customFormat="1" ht="12.75">
      <c r="A34" s="47"/>
      <c r="B34" s="48"/>
      <c r="C34" s="23"/>
      <c r="D34" s="23"/>
      <c r="E34" s="26">
        <v>0</v>
      </c>
      <c r="F34" s="24">
        <v>0</v>
      </c>
      <c r="G34" s="25">
        <v>0</v>
      </c>
      <c r="H34" s="49">
        <f t="shared" si="2"/>
        <v>0</v>
      </c>
      <c r="I34" s="50"/>
      <c r="J34" s="51"/>
      <c r="K34" s="26">
        <v>0</v>
      </c>
      <c r="L34" s="80">
        <f t="shared" si="1"/>
        <v>0</v>
      </c>
    </row>
    <row r="35" spans="1:16" s="52" customFormat="1" ht="18.75" customHeight="1" thickBot="1">
      <c r="A35" s="53"/>
      <c r="B35" s="54" t="s">
        <v>41</v>
      </c>
      <c r="C35" s="54"/>
      <c r="D35" s="55">
        <f>SUM(D11:D33)</f>
        <v>382553</v>
      </c>
      <c r="E35" s="55">
        <f>SUM(E11:E33)</f>
        <v>382553</v>
      </c>
      <c r="F35" s="55">
        <f>SUM(F11:F33)</f>
        <v>0</v>
      </c>
      <c r="G35" s="55">
        <f>SUM(G11:G33)</f>
        <v>0</v>
      </c>
      <c r="H35" s="56">
        <f>SUM(H11:H33)</f>
        <v>382553</v>
      </c>
      <c r="I35" s="53"/>
      <c r="J35" s="53"/>
      <c r="K35" s="55">
        <f>SUM(K11:K33)</f>
        <v>382553</v>
      </c>
      <c r="L35" s="81">
        <f>SUM(L11:L34)</f>
        <v>0</v>
      </c>
    </row>
    <row r="36" spans="1:16" ht="15" thickTop="1"/>
    <row r="38" spans="1:16">
      <c r="B38" s="57"/>
      <c r="C38" s="57"/>
      <c r="D38" s="58" t="s">
        <v>42</v>
      </c>
      <c r="E38" s="58" t="s">
        <v>42</v>
      </c>
      <c r="F38" s="59" t="s">
        <v>42</v>
      </c>
      <c r="G38" s="59" t="s">
        <v>42</v>
      </c>
      <c r="O38"/>
      <c r="P38" s="1"/>
    </row>
    <row r="39" spans="1:16">
      <c r="B39" s="87" t="s">
        <v>52</v>
      </c>
      <c r="C39" s="68"/>
      <c r="D39" s="83">
        <v>44135</v>
      </c>
      <c r="E39" s="83">
        <v>44073</v>
      </c>
      <c r="F39" s="83">
        <v>44196</v>
      </c>
      <c r="G39" s="83">
        <v>43830</v>
      </c>
      <c r="O39"/>
      <c r="P39" s="1"/>
    </row>
    <row r="40" spans="1:16">
      <c r="B40" s="71"/>
      <c r="C40" s="60"/>
      <c r="D40" s="61"/>
      <c r="E40" s="61"/>
      <c r="F40" s="62"/>
      <c r="G40" s="62"/>
      <c r="O40"/>
      <c r="P40" s="1"/>
    </row>
    <row r="41" spans="1:16">
      <c r="B41" s="84" t="s">
        <v>24</v>
      </c>
      <c r="C41" s="85"/>
      <c r="D41" s="63">
        <f>D13</f>
        <v>20000</v>
      </c>
      <c r="E41" s="63">
        <f>E13</f>
        <v>20000</v>
      </c>
      <c r="F41" s="64">
        <f>SUM(H13)</f>
        <v>20000</v>
      </c>
      <c r="G41" s="64">
        <f>SUM(K13)</f>
        <v>20000</v>
      </c>
      <c r="O41"/>
      <c r="P41" s="1"/>
    </row>
    <row r="42" spans="1:16">
      <c r="B42" s="84" t="s">
        <v>27</v>
      </c>
      <c r="C42" s="85"/>
      <c r="D42" s="63">
        <f>SUM(D16:D17)</f>
        <v>550000</v>
      </c>
      <c r="E42" s="63">
        <f>SUM(E16:E17)</f>
        <v>550000</v>
      </c>
      <c r="F42" s="64">
        <f>SUM(H16:H17)</f>
        <v>550000</v>
      </c>
      <c r="G42" s="64">
        <f>SUM(K16:K17)</f>
        <v>550000</v>
      </c>
      <c r="O42"/>
      <c r="P42" s="1"/>
    </row>
    <row r="43" spans="1:16">
      <c r="B43" s="84" t="s">
        <v>35</v>
      </c>
      <c r="C43" s="85"/>
      <c r="D43" s="63">
        <f>SUM(D20:D25)</f>
        <v>-187447</v>
      </c>
      <c r="E43" s="63">
        <f>SUM(E20:E25)</f>
        <v>-187447</v>
      </c>
      <c r="F43" s="64">
        <f>SUM(H20:H25)</f>
        <v>-187447</v>
      </c>
      <c r="G43" s="64">
        <f>SUM(K20:K25)</f>
        <v>-190371</v>
      </c>
      <c r="O43"/>
      <c r="P43" s="1"/>
    </row>
    <row r="44" spans="1:16">
      <c r="B44" s="84" t="s">
        <v>43</v>
      </c>
      <c r="C44" s="85"/>
      <c r="D44" s="63"/>
      <c r="E44" s="63"/>
      <c r="F44" s="64">
        <f>H28</f>
        <v>0</v>
      </c>
      <c r="G44" s="64">
        <f>K28</f>
        <v>2924</v>
      </c>
      <c r="O44"/>
      <c r="P44" s="1"/>
    </row>
    <row r="45" spans="1:16" ht="15" thickBot="1">
      <c r="B45" s="65"/>
      <c r="C45" s="86"/>
      <c r="D45" s="66"/>
      <c r="E45" s="66"/>
      <c r="F45" s="67"/>
      <c r="G45" s="67"/>
      <c r="O45"/>
      <c r="P45" s="1"/>
    </row>
    <row r="46" spans="1:16" ht="15" thickTop="1">
      <c r="B46" s="68" t="s">
        <v>41</v>
      </c>
      <c r="C46" s="68"/>
      <c r="D46" s="69">
        <f>+SUM(D41:D44)</f>
        <v>382553</v>
      </c>
      <c r="E46" s="69">
        <f>+SUM(E41:E44)</f>
        <v>382553</v>
      </c>
      <c r="F46" s="70">
        <f>+SUM(F41:F44)</f>
        <v>382553</v>
      </c>
      <c r="G46" s="70">
        <f>+SUM(G41:G44)</f>
        <v>382553</v>
      </c>
      <c r="O46"/>
      <c r="P46" s="1"/>
    </row>
    <row r="51" spans="1:16">
      <c r="A51" s="72" t="s">
        <v>44</v>
      </c>
      <c r="B51" s="73"/>
      <c r="C51" s="73"/>
      <c r="D51" s="73"/>
      <c r="E51" s="73"/>
      <c r="F51" s="73"/>
      <c r="G51" s="73"/>
      <c r="H51" s="73"/>
      <c r="I51" s="73"/>
      <c r="J51" s="74"/>
      <c r="K51" s="75"/>
      <c r="L51" s="75"/>
      <c r="M51" s="75"/>
      <c r="N51" s="75"/>
      <c r="O51" s="76"/>
      <c r="P51" s="75"/>
    </row>
    <row r="52" spans="1:16">
      <c r="A52" s="77" t="s">
        <v>45</v>
      </c>
      <c r="J52" s="78"/>
    </row>
    <row r="53" spans="1:16">
      <c r="A53" s="77"/>
      <c r="J53" s="78"/>
    </row>
    <row r="54" spans="1:16">
      <c r="A54" s="79" t="s">
        <v>46</v>
      </c>
      <c r="J54" s="78"/>
    </row>
    <row r="55" spans="1:16">
      <c r="A55" s="77" t="s">
        <v>47</v>
      </c>
      <c r="J55" s="78"/>
    </row>
    <row r="56" spans="1:16">
      <c r="A56" s="77" t="s">
        <v>48</v>
      </c>
      <c r="J56" s="78"/>
    </row>
    <row r="57" spans="1:16">
      <c r="A57" s="77"/>
      <c r="J57" s="78"/>
    </row>
    <row r="58" spans="1:16">
      <c r="A58" s="77"/>
      <c r="J58" s="78"/>
    </row>
    <row r="59" spans="1:16">
      <c r="A59" s="79" t="s">
        <v>49</v>
      </c>
      <c r="J59" s="78"/>
    </row>
    <row r="61" spans="1:16">
      <c r="A61" s="88" t="s">
        <v>53</v>
      </c>
    </row>
  </sheetData>
  <mergeCells count="21">
    <mergeCell ref="B1:K1"/>
    <mergeCell ref="L1:N1"/>
    <mergeCell ref="O1:P1"/>
    <mergeCell ref="B2:K2"/>
    <mergeCell ref="L2:N2"/>
    <mergeCell ref="O2:P2"/>
    <mergeCell ref="B3:K3"/>
    <mergeCell ref="L3:N3"/>
    <mergeCell ref="O3:P3"/>
    <mergeCell ref="B4:K4"/>
    <mergeCell ref="L4:N4"/>
    <mergeCell ref="O4:P4"/>
    <mergeCell ref="B5:K5"/>
    <mergeCell ref="L5:N5"/>
    <mergeCell ref="O5:P5"/>
    <mergeCell ref="A9:A10"/>
    <mergeCell ref="B9:B10"/>
    <mergeCell ref="F9:G9"/>
    <mergeCell ref="I9:I10"/>
    <mergeCell ref="J9:J10"/>
    <mergeCell ref="C9:C10"/>
  </mergeCells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Cedula_Resumen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Dara_Macias</dc:creator>
  <dc:description/>
  <cp:lastModifiedBy>Dara Macias</cp:lastModifiedBy>
  <cp:revision>11</cp:revision>
  <dcterms:created xsi:type="dcterms:W3CDTF">2020-10-19T12:23:50Z</dcterms:created>
  <dcterms:modified xsi:type="dcterms:W3CDTF">2021-03-16T23:59:35Z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