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VISACOM\FASE II - Ejecucion\7000 Resultados\"/>
    </mc:Choice>
  </mc:AlternateContent>
  <bookViews>
    <workbookView xWindow="0" yWindow="0" windowWidth="20370" windowHeight="2880" tabRatio="500"/>
  </bookViews>
  <sheets>
    <sheet name="Cedula_Resumen" sheetId="1" r:id="rId1"/>
    <sheet name="prueba a Agosto 2020" sheetId="2" r:id="rId2"/>
    <sheet name="Costo de Personal Externo" sheetId="3" state="hidden" r:id="rId3"/>
    <sheet name="Costo Logistica" sheetId="4" state="hidden" r:id="rId4"/>
    <sheet name="Nomina y Beneficios" sheetId="5" r:id="rId5"/>
    <sheet name="C. Personal Extero" sheetId="6" r:id="rId6"/>
    <sheet name="C. Logistica" sheetId="7" r:id="rId7"/>
    <sheet name="C. Directos de Produccion" sheetId="8" r:id="rId8"/>
    <sheet name="contabilidad" sheetId="9" r:id="rId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7" i="1" l="1"/>
  <c r="G30" i="1"/>
  <c r="G20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8" i="1"/>
  <c r="E39" i="1"/>
  <c r="E11" i="1"/>
  <c r="G57" i="1"/>
  <c r="G78" i="1"/>
  <c r="I138" i="8" l="1"/>
  <c r="I119" i="8"/>
  <c r="I115" i="8"/>
  <c r="I109" i="8"/>
  <c r="I86" i="8"/>
  <c r="I81" i="8"/>
  <c r="I76" i="8"/>
  <c r="I72" i="8"/>
  <c r="I65" i="8"/>
  <c r="I47" i="8"/>
  <c r="I40" i="8"/>
  <c r="I31" i="8"/>
  <c r="I123" i="7"/>
  <c r="I106" i="7"/>
  <c r="I99" i="7"/>
  <c r="I79" i="7"/>
  <c r="I59" i="6"/>
  <c r="I53" i="6"/>
  <c r="I36" i="6"/>
  <c r="I32" i="6"/>
  <c r="I27" i="6"/>
  <c r="D42" i="4"/>
  <c r="D43" i="4" s="1"/>
  <c r="E41" i="4" s="1"/>
  <c r="D36" i="4"/>
  <c r="D30" i="4"/>
  <c r="D29" i="4"/>
  <c r="E29" i="4" s="1"/>
  <c r="E28" i="4"/>
  <c r="E30" i="4" s="1"/>
  <c r="D23" i="4"/>
  <c r="D24" i="4" s="1"/>
  <c r="E22" i="4" s="1"/>
  <c r="D17" i="4"/>
  <c r="E14" i="4" s="1"/>
  <c r="E16" i="4"/>
  <c r="E15" i="4"/>
  <c r="E13" i="4"/>
  <c r="E12" i="4"/>
  <c r="E17" i="4" s="1"/>
  <c r="D56" i="3"/>
  <c r="E55" i="3"/>
  <c r="E54" i="3"/>
  <c r="E56" i="3" s="1"/>
  <c r="D49" i="3"/>
  <c r="D50" i="3" s="1"/>
  <c r="D43" i="3"/>
  <c r="E41" i="3" s="1"/>
  <c r="D37" i="3"/>
  <c r="E36" i="3" s="1"/>
  <c r="D36" i="3"/>
  <c r="E34" i="3"/>
  <c r="D27" i="3"/>
  <c r="E42" i="3" s="1"/>
  <c r="D26" i="3"/>
  <c r="E26" i="3" s="1"/>
  <c r="E25" i="3"/>
  <c r="E27" i="3" s="1"/>
  <c r="D21" i="3"/>
  <c r="E20" i="3"/>
  <c r="E19" i="3"/>
  <c r="E18" i="3"/>
  <c r="E17" i="3"/>
  <c r="E16" i="3"/>
  <c r="E15" i="3"/>
  <c r="E14" i="3"/>
  <c r="E13" i="3"/>
  <c r="E12" i="3"/>
  <c r="E11" i="3"/>
  <c r="E21" i="3" s="1"/>
  <c r="D57" i="2"/>
  <c r="D58" i="2" s="1"/>
  <c r="D39" i="2"/>
  <c r="D40" i="2" s="1"/>
  <c r="D30" i="2"/>
  <c r="D31" i="2" s="1"/>
  <c r="D20" i="2"/>
  <c r="E115" i="1"/>
  <c r="E114" i="1"/>
  <c r="E113" i="1"/>
  <c r="E112" i="1"/>
  <c r="E111" i="1"/>
  <c r="E110" i="1"/>
  <c r="J105" i="1"/>
  <c r="F105" i="1"/>
  <c r="E105" i="1"/>
  <c r="D105" i="1"/>
  <c r="G103" i="1"/>
  <c r="K103" i="1" s="1"/>
  <c r="G102" i="1"/>
  <c r="K102" i="1" s="1"/>
  <c r="G101" i="1"/>
  <c r="K101" i="1" s="1"/>
  <c r="G100" i="1"/>
  <c r="K100" i="1" s="1"/>
  <c r="G99" i="1"/>
  <c r="K99" i="1" s="1"/>
  <c r="G98" i="1"/>
  <c r="K98" i="1" s="1"/>
  <c r="G97" i="1"/>
  <c r="K97" i="1" s="1"/>
  <c r="G96" i="1"/>
  <c r="K96" i="1" s="1"/>
  <c r="G95" i="1"/>
  <c r="K95" i="1" s="1"/>
  <c r="G94" i="1"/>
  <c r="K94" i="1" s="1"/>
  <c r="G93" i="1"/>
  <c r="K93" i="1" s="1"/>
  <c r="G92" i="1"/>
  <c r="K92" i="1" s="1"/>
  <c r="G91" i="1"/>
  <c r="K91" i="1" s="1"/>
  <c r="G90" i="1"/>
  <c r="K90" i="1" s="1"/>
  <c r="G89" i="1"/>
  <c r="K89" i="1" s="1"/>
  <c r="G88" i="1"/>
  <c r="K88" i="1" s="1"/>
  <c r="G87" i="1"/>
  <c r="K87" i="1" s="1"/>
  <c r="G86" i="1"/>
  <c r="K86" i="1" s="1"/>
  <c r="G85" i="1"/>
  <c r="G83" i="1"/>
  <c r="G82" i="1"/>
  <c r="K82" i="1" s="1"/>
  <c r="G81" i="1"/>
  <c r="K81" i="1" s="1"/>
  <c r="G80" i="1"/>
  <c r="K80" i="1" s="1"/>
  <c r="G79" i="1"/>
  <c r="K79" i="1" s="1"/>
  <c r="G77" i="1"/>
  <c r="K77" i="1" s="1"/>
  <c r="G76" i="1"/>
  <c r="K76" i="1" s="1"/>
  <c r="G75" i="1"/>
  <c r="K75" i="1" s="1"/>
  <c r="G74" i="1"/>
  <c r="K74" i="1" s="1"/>
  <c r="G73" i="1"/>
  <c r="K73" i="1" s="1"/>
  <c r="G72" i="1"/>
  <c r="K72" i="1" s="1"/>
  <c r="G71" i="1"/>
  <c r="K71" i="1" s="1"/>
  <c r="G70" i="1"/>
  <c r="K70" i="1" s="1"/>
  <c r="G69" i="1"/>
  <c r="K69" i="1" s="1"/>
  <c r="G68" i="1"/>
  <c r="K68" i="1" s="1"/>
  <c r="G67" i="1"/>
  <c r="K67" i="1" s="1"/>
  <c r="G66" i="1"/>
  <c r="K66" i="1" s="1"/>
  <c r="G64" i="1"/>
  <c r="K64" i="1" s="1"/>
  <c r="G63" i="1"/>
  <c r="K63" i="1" s="1"/>
  <c r="G62" i="1"/>
  <c r="G61" i="1"/>
  <c r="K61" i="1" s="1"/>
  <c r="G59" i="1"/>
  <c r="K59" i="1" s="1"/>
  <c r="G58" i="1"/>
  <c r="K58" i="1" s="1"/>
  <c r="G56" i="1"/>
  <c r="K56" i="1" s="1"/>
  <c r="G55" i="1"/>
  <c r="K55" i="1" s="1"/>
  <c r="G54" i="1"/>
  <c r="K54" i="1" s="1"/>
  <c r="G53" i="1"/>
  <c r="K53" i="1" s="1"/>
  <c r="G51" i="1"/>
  <c r="K51" i="1" s="1"/>
  <c r="G50" i="1"/>
  <c r="K50" i="1" s="1"/>
  <c r="G49" i="1"/>
  <c r="K49" i="1" s="1"/>
  <c r="G48" i="1"/>
  <c r="K48" i="1" s="1"/>
  <c r="G47" i="1"/>
  <c r="K47" i="1" s="1"/>
  <c r="G46" i="1"/>
  <c r="K46" i="1" s="1"/>
  <c r="G45" i="1"/>
  <c r="K45" i="1" s="1"/>
  <c r="G44" i="1"/>
  <c r="K44" i="1" s="1"/>
  <c r="G43" i="1"/>
  <c r="K43" i="1" s="1"/>
  <c r="G42" i="1"/>
  <c r="K42" i="1" s="1"/>
  <c r="G41" i="1"/>
  <c r="K39" i="1"/>
  <c r="K38" i="1"/>
  <c r="K37" i="1"/>
  <c r="K36" i="1"/>
  <c r="K35" i="1"/>
  <c r="K34" i="1"/>
  <c r="K33" i="1"/>
  <c r="K32" i="1"/>
  <c r="K29" i="1"/>
  <c r="K28" i="1"/>
  <c r="K27" i="1"/>
  <c r="K26" i="1"/>
  <c r="K25" i="1"/>
  <c r="K24" i="1"/>
  <c r="K23" i="1"/>
  <c r="K22" i="1"/>
  <c r="K19" i="1"/>
  <c r="K18" i="1"/>
  <c r="K17" i="1"/>
  <c r="K16" i="1"/>
  <c r="K15" i="1"/>
  <c r="K14" i="1"/>
  <c r="K13" i="1"/>
  <c r="K12" i="1"/>
  <c r="K11" i="1"/>
  <c r="D113" i="1" l="1"/>
  <c r="E117" i="1"/>
  <c r="D114" i="1"/>
  <c r="G105" i="1"/>
  <c r="K41" i="1"/>
  <c r="D115" i="1"/>
  <c r="D112" i="1"/>
  <c r="D111" i="1"/>
  <c r="E53" i="2"/>
  <c r="E49" i="2"/>
  <c r="E45" i="2"/>
  <c r="E56" i="2"/>
  <c r="E52" i="2"/>
  <c r="E48" i="2"/>
  <c r="E55" i="2"/>
  <c r="E51" i="2"/>
  <c r="E47" i="2"/>
  <c r="E54" i="2"/>
  <c r="E50" i="2"/>
  <c r="E46" i="2"/>
  <c r="E35" i="2"/>
  <c r="E38" i="2"/>
  <c r="E37" i="2"/>
  <c r="E36" i="2"/>
  <c r="E48" i="3"/>
  <c r="E47" i="3"/>
  <c r="E26" i="2"/>
  <c r="E29" i="2"/>
  <c r="E25" i="2"/>
  <c r="E28" i="2"/>
  <c r="E27" i="2"/>
  <c r="E43" i="3"/>
  <c r="K83" i="1"/>
  <c r="E30" i="2"/>
  <c r="E39" i="2"/>
  <c r="E57" i="2"/>
  <c r="E31" i="3"/>
  <c r="E35" i="3"/>
  <c r="E49" i="3"/>
  <c r="E23" i="4"/>
  <c r="E24" i="4" s="1"/>
  <c r="D37" i="4"/>
  <c r="E42" i="4"/>
  <c r="E43" i="4" s="1"/>
  <c r="K62" i="1"/>
  <c r="K85" i="1"/>
  <c r="D110" i="1"/>
  <c r="E32" i="3"/>
  <c r="E33" i="3"/>
  <c r="D117" i="1" l="1"/>
  <c r="E40" i="2"/>
  <c r="E58" i="2"/>
  <c r="E35" i="4"/>
  <c r="E34" i="4"/>
  <c r="E37" i="3"/>
  <c r="E36" i="4"/>
  <c r="E31" i="2"/>
  <c r="E50" i="3"/>
  <c r="K105" i="1"/>
  <c r="E37" i="4" l="1"/>
</calcChain>
</file>

<file path=xl/sharedStrings.xml><?xml version="1.0" encoding="utf-8"?>
<sst xmlns="http://schemas.openxmlformats.org/spreadsheetml/2006/main" count="3136" uniqueCount="1563">
  <si>
    <t xml:space="preserve">AUDITORIA DE COSTOS </t>
  </si>
  <si>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</si>
  <si>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</si>
  <si>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</si>
  <si>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</si>
  <si>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</si>
  <si>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</si>
  <si>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</si>
  <si>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</si>
  <si>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Costos de ventas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</si>
  <si>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</si>
  <si>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</si>
  <si>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</si>
  <si>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</si>
  <si>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</si>
  <si>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</si>
  <si>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</si>
  <si>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</si>
  <si>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</si>
  <si>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</si>
  <si>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</si>
  <si>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</si>
  <si>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</si>
  <si>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</si>
  <si>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</si>
  <si>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%</t>
  </si>
  <si>
    <t>Costo de Personal de Cuentas</t>
  </si>
  <si>
    <t>5.1.1.1</t>
  </si>
  <si>
    <t>Sueldos</t>
  </si>
  <si>
    <t>5.1.1.2</t>
  </si>
  <si>
    <t>Aportes al IESS</t>
  </si>
  <si>
    <t>5.1.1.3</t>
  </si>
  <si>
    <t>Décimo tercer sueldo</t>
  </si>
  <si>
    <t>5.1.1.4</t>
  </si>
  <si>
    <t>Décimo cuarto sueldo</t>
  </si>
  <si>
    <t>5.1.1.5</t>
  </si>
  <si>
    <t>Vacaciones</t>
  </si>
  <si>
    <t>5.1.1.6</t>
  </si>
  <si>
    <t>Fondos de Reserva</t>
  </si>
  <si>
    <t>5.1.1.8</t>
  </si>
  <si>
    <t>Movilización</t>
  </si>
  <si>
    <t>5.1.1.11</t>
  </si>
  <si>
    <t>Primas de seguros</t>
  </si>
  <si>
    <t>5.1.1.12</t>
  </si>
  <si>
    <t>Otros gastos de personal</t>
  </si>
  <si>
    <t>Costo de Personal de Diseño</t>
  </si>
  <si>
    <t>5.1.2.1</t>
  </si>
  <si>
    <t>5.1.2.2</t>
  </si>
  <si>
    <t>5.1.2.3</t>
  </si>
  <si>
    <t>5.1.2.4</t>
  </si>
  <si>
    <t>5.1.2.5</t>
  </si>
  <si>
    <t>5.1.2.6</t>
  </si>
  <si>
    <t>5.1.2.12</t>
  </si>
  <si>
    <t>Costo de Personal Supervisión</t>
  </si>
  <si>
    <t>5.1.3.1</t>
  </si>
  <si>
    <t>5.1.3.2</t>
  </si>
  <si>
    <t>5.1.3.3</t>
  </si>
  <si>
    <t>5.1.3.4</t>
  </si>
  <si>
    <t>5.1.3.5</t>
  </si>
  <si>
    <t>5.1.3.6</t>
  </si>
  <si>
    <t>5.1.3.12</t>
  </si>
  <si>
    <t>Costo de Personal Externo</t>
  </si>
  <si>
    <t>5.1.4.1</t>
  </si>
  <si>
    <t>Supervisores</t>
  </si>
  <si>
    <t>5.1.4.14</t>
  </si>
  <si>
    <t>Grupo de baile</t>
  </si>
  <si>
    <t>5.1.4.16</t>
  </si>
  <si>
    <t>Logístico</t>
  </si>
  <si>
    <t>5.1.4.17</t>
  </si>
  <si>
    <t>Maestro de ceremonia</t>
  </si>
  <si>
    <t>5.1.4.3</t>
  </si>
  <si>
    <t>Animador</t>
  </si>
  <si>
    <t>5.1.4.30</t>
  </si>
  <si>
    <t>Promotora</t>
  </si>
  <si>
    <t>5.1.4.31</t>
  </si>
  <si>
    <t>Seguridad</t>
  </si>
  <si>
    <t>5.1.4.5</t>
  </si>
  <si>
    <t>Bailarín</t>
  </si>
  <si>
    <t>5.1.4.6</t>
  </si>
  <si>
    <t>Bar tender</t>
  </si>
  <si>
    <t>5.1.4.9</t>
  </si>
  <si>
    <t>Coordinador</t>
  </si>
  <si>
    <t>Costo de Logistica</t>
  </si>
  <si>
    <t>5.1.5.2</t>
  </si>
  <si>
    <t>Envío de material-flete</t>
  </si>
  <si>
    <t>5.1.5.3</t>
  </si>
  <si>
    <t>Montaje-Desmontaje</t>
  </si>
  <si>
    <t>5.1.5.4</t>
  </si>
  <si>
    <t>5.1.5.6</t>
  </si>
  <si>
    <t>Viáticos</t>
  </si>
  <si>
    <t>5.1.5.7</t>
  </si>
  <si>
    <t>Hospedaje</t>
  </si>
  <si>
    <t>Costo de Diseño</t>
  </si>
  <si>
    <t>5.1.6.1</t>
  </si>
  <si>
    <t>Material POP</t>
  </si>
  <si>
    <t>5.1.6.2</t>
  </si>
  <si>
    <t>Artículos Promocionales</t>
  </si>
  <si>
    <t>5.1.6.7</t>
  </si>
  <si>
    <t>Uniformes</t>
  </si>
  <si>
    <t>Costos Directos de Producción</t>
  </si>
  <si>
    <t>5.1.7.1</t>
  </si>
  <si>
    <t>5.1.7.10</t>
  </si>
  <si>
    <t>Avisos publicitarios</t>
  </si>
  <si>
    <t>5.1.7.11</t>
  </si>
  <si>
    <t>Auspicios</t>
  </si>
  <si>
    <t>5.1.7.12</t>
  </si>
  <si>
    <t>Premios</t>
  </si>
  <si>
    <t>5.1.7.13</t>
  </si>
  <si>
    <t>Alquiler de espacios</t>
  </si>
  <si>
    <t>5.1.7.14</t>
  </si>
  <si>
    <t>Impresiones</t>
  </si>
  <si>
    <t>5.1.7.15</t>
  </si>
  <si>
    <t>5.1.7.16</t>
  </si>
  <si>
    <t>Varios</t>
  </si>
  <si>
    <t>5.1.7.17</t>
  </si>
  <si>
    <t>Alimentación Eventos</t>
  </si>
  <si>
    <t>5.1.7.18</t>
  </si>
  <si>
    <t>Alimentación de Personal</t>
  </si>
  <si>
    <t>5.1.7.19</t>
  </si>
  <si>
    <t>Conferencias/Charlas</t>
  </si>
  <si>
    <t>5.1.7.4</t>
  </si>
  <si>
    <t>Stands</t>
  </si>
  <si>
    <t>5.1.7.5</t>
  </si>
  <si>
    <t>Muebles</t>
  </si>
  <si>
    <t>5.1.7.6</t>
  </si>
  <si>
    <t>Servicios de Iluminacion</t>
  </si>
  <si>
    <t>5.1.7.8</t>
  </si>
  <si>
    <t>Servicios de Video</t>
  </si>
  <si>
    <t>5.1.7.9</t>
  </si>
  <si>
    <t>Servicio de Decoracion</t>
  </si>
  <si>
    <t>Costos proyecto Treand Hunter</t>
  </si>
  <si>
    <t>Expositores</t>
  </si>
  <si>
    <t>Otros Suministros</t>
  </si>
  <si>
    <t>Pauta Digital</t>
  </si>
  <si>
    <t>Promotora T.H.</t>
  </si>
  <si>
    <t>Alimentacion VIP</t>
  </si>
  <si>
    <t>Transporte</t>
  </si>
  <si>
    <t>Movilización del personal</t>
  </si>
  <si>
    <t>Certificacion cheques</t>
  </si>
  <si>
    <t>Alquiler de Radio Portatil</t>
  </si>
  <si>
    <t>5.1.7.2</t>
  </si>
  <si>
    <t>Iluminacion, Decoracion, Sonido</t>
  </si>
  <si>
    <t>5.1.7.3</t>
  </si>
  <si>
    <t>Pasajes</t>
  </si>
  <si>
    <t>Servicios de Traduccion</t>
  </si>
  <si>
    <t>Articulos Publicitarios</t>
  </si>
  <si>
    <t>Gastos Legales</t>
  </si>
  <si>
    <t>5.1.7.7</t>
  </si>
  <si>
    <t>Costos Transferencia Divisas</t>
  </si>
  <si>
    <t>Alimentacion personal TH</t>
  </si>
  <si>
    <t>Gastos de comercializacion Tickeetshow</t>
  </si>
  <si>
    <t>Total</t>
  </si>
  <si>
    <t>Saldo al</t>
  </si>
  <si>
    <t>Sueldos y beneficios de trabajadores (1)</t>
  </si>
  <si>
    <t>Costos de eventos propios</t>
  </si>
  <si>
    <t>Eventos contratados</t>
  </si>
  <si>
    <t>Personal externo contratado</t>
  </si>
  <si>
    <t>Materiales de produccion</t>
  </si>
  <si>
    <t>Otros costos de produccion y ventas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</si>
  <si>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</si>
  <si>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</si>
  <si>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</si>
  <si>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</si>
  <si>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</si>
  <si>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</si>
  <si>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Cesar Leon</t>
  </si>
  <si>
    <t>Saldo a 
Agosto 2020</t>
  </si>
  <si>
    <t>Prueba Realizada</t>
  </si>
  <si>
    <t xml:space="preserve">Costos de Venta y Producción </t>
  </si>
  <si>
    <t>5.1.1</t>
  </si>
  <si>
    <t>Costo de Personal Cuentas</t>
  </si>
  <si>
    <t>Los costos totales de nomina son probados en el archivo “6400 – Nominas y Beneficios”</t>
  </si>
  <si>
    <t>5.1.2</t>
  </si>
  <si>
    <t>Costo de Personal Diseño</t>
  </si>
  <si>
    <t>5.1.3</t>
  </si>
  <si>
    <t>Costo de Personal Supervision</t>
  </si>
  <si>
    <t>5.1.4</t>
  </si>
  <si>
    <t>5.1.5</t>
  </si>
  <si>
    <t>5.1.6</t>
  </si>
  <si>
    <t>Cuenta No seleccionada por Inmaterialidad</t>
  </si>
  <si>
    <t>5.1.7</t>
  </si>
  <si>
    <t>Total Costos</t>
  </si>
  <si>
    <t>COSTO DE PERSONAL EXTERNO</t>
  </si>
  <si>
    <t>USD $</t>
  </si>
  <si>
    <t>PRODUCTORA DE AUDIO VISUALES DUNNFILMS C. LTDA.</t>
  </si>
  <si>
    <t>Revisión de esta cuenta mediante confirmación</t>
  </si>
  <si>
    <t>REPPARSA S.A.</t>
  </si>
  <si>
    <t>FARINA GARCIA RONALD FELIPE</t>
  </si>
  <si>
    <t>PAVICICH CLAVIJO KATHERINE ELOISA</t>
  </si>
  <si>
    <t>JENNY VERONICA ALVEAR CUCALON</t>
  </si>
  <si>
    <t>Oras Cuentas</t>
  </si>
  <si>
    <t>Revisión por medio de Muestreo debido a la Inmaterialidad</t>
  </si>
  <si>
    <t>TOTAL</t>
  </si>
  <si>
    <t>COSTO DE LOGISTICA</t>
  </si>
  <si>
    <t>CARLOS JAVIER DELGADO FIGUEROA</t>
  </si>
  <si>
    <t>ALVAREZ PACHECHO JAIME RICARDO</t>
  </si>
  <si>
    <t>NATIONAL TOURS</t>
  </si>
  <si>
    <t>CAMACHO SANCHEZ LOGIST C. LTDA.</t>
  </si>
  <si>
    <t>COSTOS DIRECTOS DE PRODUCCION</t>
  </si>
  <si>
    <t>FACTORIA ALMACENERA ALMAFACTOR CIA. LTDA.</t>
  </si>
  <si>
    <t>NAKATACORP S.A.</t>
  </si>
  <si>
    <t>BAIRON BONE VELASQUEZ</t>
  </si>
  <si>
    <t>BAILA ARENA, LLC</t>
  </si>
  <si>
    <t>BERMUDA PRODUCTORA S.R.L.</t>
  </si>
  <si>
    <t>VILLAVICENCIO FIERRO VICTORIA PATRICIA</t>
  </si>
  <si>
    <t>MALDONADO BALDA ISRAEL ALBERTO</t>
  </si>
  <si>
    <t>ORTEGA GUILLEN JAVIER FRANCISCO</t>
  </si>
  <si>
    <t>HD LEDVIEW C.A.</t>
  </si>
  <si>
    <t>MONSERRATE WACON NOELIA ELIZABETH</t>
  </si>
  <si>
    <t xml:space="preserve">RAMON DANILO ALCIVAR TORRES </t>
  </si>
  <si>
    <t>VERA MACIAS ROXANA ANGELA</t>
  </si>
  <si>
    <t>Revisión de esta cuenta</t>
  </si>
  <si>
    <t>Logistico</t>
  </si>
  <si>
    <t>MARIA ISABEL CAMACHO SANCHEZ</t>
  </si>
  <si>
    <t>SORNOZA GONZALEZ YONNY FELIPE</t>
  </si>
  <si>
    <t>KAROLINA HERRERA CIA. LTDA.</t>
  </si>
  <si>
    <t>Fecha</t>
  </si>
  <si>
    <t>Asiento</t>
  </si>
  <si>
    <t>Descripción</t>
  </si>
  <si>
    <t>Debe</t>
  </si>
  <si>
    <t>Haber</t>
  </si>
  <si>
    <t>Saldo</t>
  </si>
  <si>
    <t>SALDO ANTERIOR</t>
  </si>
  <si>
    <t>02/01/2020</t>
  </si>
  <si>
    <t>COM 202001000019</t>
  </si>
  <si>
    <t>FC 331 OSCAR GALARZA</t>
  </si>
  <si>
    <t>COM 202001000020</t>
  </si>
  <si>
    <t>FC 584 ROSA VELATA</t>
  </si>
  <si>
    <t>COM 202001000011</t>
  </si>
  <si>
    <t>FC 210 HERNAN SUAREZ</t>
  </si>
  <si>
    <t>COM 202001000012</t>
  </si>
  <si>
    <t>FC 209 HERNAN SUAREZ</t>
  </si>
  <si>
    <t>COM 202001000015</t>
  </si>
  <si>
    <t>FC 334 OSCAR GALARZA</t>
  </si>
  <si>
    <t>06/01/2020</t>
  </si>
  <si>
    <t>COM 202001000033</t>
  </si>
  <si>
    <t>FC 587 ROSA VELATA</t>
  </si>
  <si>
    <t>COM 202001000047</t>
  </si>
  <si>
    <t>FC 233 DARWIN ALVARADO</t>
  </si>
  <si>
    <t>07/01/2020</t>
  </si>
  <si>
    <t>COM 202001000049</t>
  </si>
  <si>
    <t>FC 26857 CARLOS BUSTAMANTE</t>
  </si>
  <si>
    <t>27/01/2020</t>
  </si>
  <si>
    <t>COM 202001000167</t>
  </si>
  <si>
    <t>FC 214 HERNAN SUAREZ</t>
  </si>
  <si>
    <t>28/01/2020</t>
  </si>
  <si>
    <t>COM 202001000171</t>
  </si>
  <si>
    <t>FC 64 KATHERINE PAVICICH</t>
  </si>
  <si>
    <t>31/01/2020</t>
  </si>
  <si>
    <t>ASI 202001000029</t>
  </si>
  <si>
    <t xml:space="preserve">PR REV. GASTOS </t>
  </si>
  <si>
    <t>10/02/2020</t>
  </si>
  <si>
    <t>COM 202002000060</t>
  </si>
  <si>
    <t>FC 217 HERNAN SUAREZ</t>
  </si>
  <si>
    <t>12/02/2020</t>
  </si>
  <si>
    <t>COM 202002000211</t>
  </si>
  <si>
    <t>FC 243 DARWIN ALVARADO</t>
  </si>
  <si>
    <t>17/02/2020</t>
  </si>
  <si>
    <t>COM 202002000188</t>
  </si>
  <si>
    <t xml:space="preserve">FC 159 LUIS LEON </t>
  </si>
  <si>
    <t>18/02/2020</t>
  </si>
  <si>
    <t>COM 202002000189</t>
  </si>
  <si>
    <t>FC 436 ROXANA VERA</t>
  </si>
  <si>
    <t>02/03/2020</t>
  </si>
  <si>
    <t>COM 202003000027</t>
  </si>
  <si>
    <t>FC 246 DARWIN ALVARADO</t>
  </si>
  <si>
    <t>05/03/2020</t>
  </si>
  <si>
    <t>COM 202003000036</t>
  </si>
  <si>
    <t>FC 1035 WILLIAM CRESPIN</t>
  </si>
  <si>
    <t>13/03/2020</t>
  </si>
  <si>
    <t>COM 202003000089</t>
  </si>
  <si>
    <t>FC 26862 CARLOS BUSTAMANTE</t>
  </si>
  <si>
    <t>COM 202003000090</t>
  </si>
  <si>
    <t>FC 249 DARWIN ALVARADO</t>
  </si>
  <si>
    <t>17/06/2020</t>
  </si>
  <si>
    <t>COM 202006000037</t>
  </si>
  <si>
    <t>FC 622 ROSA VELATA</t>
  </si>
  <si>
    <t>COM 202001000036</t>
  </si>
  <si>
    <t>FC 317 MAURO PAREDES</t>
  </si>
  <si>
    <t>COM 202001000118</t>
  </si>
  <si>
    <t>FC 1 MARIA GARCIA</t>
  </si>
  <si>
    <t>COM 202001000053</t>
  </si>
  <si>
    <t>FC 798 BEATRIZ SANCHEZ</t>
  </si>
  <si>
    <t>COM 202001000077</t>
  </si>
  <si>
    <t>FC 597 ROSA VELATA</t>
  </si>
  <si>
    <t>COM 202001000078</t>
  </si>
  <si>
    <t>FC 596 ROSA VELATA</t>
  </si>
  <si>
    <t>COM 202001000085</t>
  </si>
  <si>
    <t>FC 27005 FIGURETTI S.A.</t>
  </si>
  <si>
    <t>COM 202001000076</t>
  </si>
  <si>
    <t>FC 598 ROSA VELATA</t>
  </si>
  <si>
    <t>08/01/2020</t>
  </si>
  <si>
    <t>COM 202001000066</t>
  </si>
  <si>
    <t>FC 799 MARIA SANCHEZ</t>
  </si>
  <si>
    <t>COM 202001000056</t>
  </si>
  <si>
    <t>FC 386 LENIN ARTIEDA</t>
  </si>
  <si>
    <t>09/01/2020</t>
  </si>
  <si>
    <t>COM 202001000091</t>
  </si>
  <si>
    <t xml:space="preserve">FC 1417 PRODUCTORA </t>
  </si>
  <si>
    <t>COM 202001000092</t>
  </si>
  <si>
    <t xml:space="preserve">FC 1416 PRODUCTORA DE AUDIO VISUALES DUNNFILMS </t>
  </si>
  <si>
    <t>COM 202001000093</t>
  </si>
  <si>
    <t>FC 1415 PRODUCTORA DE AUDIO VISUALES</t>
  </si>
  <si>
    <t>COM 202001000094</t>
  </si>
  <si>
    <t>FC 1414 PRODUCTORA AUDIO</t>
  </si>
  <si>
    <t>13/01/2020</t>
  </si>
  <si>
    <t>COM 202001000114</t>
  </si>
  <si>
    <t>FC 7660 KMOTOR S.A.</t>
  </si>
  <si>
    <t>COM 202001000237</t>
  </si>
  <si>
    <t>FC 6777955 B INTERNACIONAL</t>
  </si>
  <si>
    <t>14/01/2020</t>
  </si>
  <si>
    <t>COM 202001000122</t>
  </si>
  <si>
    <t>FC 99 CHE VERA PRODUCCION SOLIDA S.A.</t>
  </si>
  <si>
    <t>17/01/2020</t>
  </si>
  <si>
    <t>COM 202001000226</t>
  </si>
  <si>
    <t>FC 3791 TARSISINVEST SA</t>
  </si>
  <si>
    <t>COM 202001000227</t>
  </si>
  <si>
    <t>FC 245743 DIFARE S.A.</t>
  </si>
  <si>
    <t>22/01/2020</t>
  </si>
  <si>
    <t>COM 202001000259</t>
  </si>
  <si>
    <t>FC 559 VICTOR JAEN</t>
  </si>
  <si>
    <t>24/01/2020</t>
  </si>
  <si>
    <t>COM 202001000156</t>
  </si>
  <si>
    <t>FC 198 NAKATACORP S.A.</t>
  </si>
  <si>
    <t>COM 202001000170</t>
  </si>
  <si>
    <t>FC 7 KERVIN PONCE</t>
  </si>
  <si>
    <t>COM 202001000169</t>
  </si>
  <si>
    <t>FC 8 KERVIN PONCE</t>
  </si>
  <si>
    <t>COM 202001000177</t>
  </si>
  <si>
    <t>FC 806 MARIA SANCHEZ</t>
  </si>
  <si>
    <t>30/01/2020</t>
  </si>
  <si>
    <t>COM 202001000195</t>
  </si>
  <si>
    <t>FC 1272 MARIA CAMACHO</t>
  </si>
  <si>
    <t>COM 202001000196</t>
  </si>
  <si>
    <t>FC 1273 MARIA CAMACHO</t>
  </si>
  <si>
    <t>COM 202001000197</t>
  </si>
  <si>
    <t>FC 226 NOELIA MONSERRATE</t>
  </si>
  <si>
    <t>COM 202001000208</t>
  </si>
  <si>
    <t>FC 1682106 DATAFAST S.A.</t>
  </si>
  <si>
    <t>ASI 202001000021</t>
  </si>
  <si>
    <t>PR REV. GASTOS</t>
  </si>
  <si>
    <t>03/02/2020</t>
  </si>
  <si>
    <t>COM 202002000066</t>
  </si>
  <si>
    <t>FC 6834134 BANCO INTERNACIONAL</t>
  </si>
  <si>
    <t>04/02/2020</t>
  </si>
  <si>
    <t>COM 202002000017</t>
  </si>
  <si>
    <t>FC 427 YONNY SORNOZA</t>
  </si>
  <si>
    <t>COM 202002000018</t>
  </si>
  <si>
    <t>FC 326 JAIME VERA</t>
  </si>
  <si>
    <t>COM 202002000019</t>
  </si>
  <si>
    <t>FC 327 JAIME VERA</t>
  </si>
  <si>
    <t>08/02/2020</t>
  </si>
  <si>
    <t>COM 202002000080</t>
  </si>
  <si>
    <t>FC 41 SALAS PINCAY</t>
  </si>
  <si>
    <t>COM 202002000058</t>
  </si>
  <si>
    <t>FC 1025 WILLIAM CRESPIN</t>
  </si>
  <si>
    <t>11/02/2020</t>
  </si>
  <si>
    <t>COM 202002000055</t>
  </si>
  <si>
    <t>FC 1654 DAVID BARZALLO</t>
  </si>
  <si>
    <t>COM 202002000086</t>
  </si>
  <si>
    <t>FC 1547 VICTORIA VILLAVICENCIO</t>
  </si>
  <si>
    <t>COM 202002000119</t>
  </si>
  <si>
    <t>FC 808 MARIA SANCHEZ</t>
  </si>
  <si>
    <t>COM 202002000059</t>
  </si>
  <si>
    <t>FC 1026 WILLIAM CRESPIN</t>
  </si>
  <si>
    <t>COM 202002000063</t>
  </si>
  <si>
    <t>FC 727 ARACELY BAQUE</t>
  </si>
  <si>
    <t>COM 202002000118</t>
  </si>
  <si>
    <t>FC 236 ANDREA GUTIERREZ</t>
  </si>
  <si>
    <t>COM 202002000174</t>
  </si>
  <si>
    <t>FC 1282 MARIA CAMACHO</t>
  </si>
  <si>
    <t>COM 202002000199</t>
  </si>
  <si>
    <t>FC 1283 MARIA CAMACHO</t>
  </si>
  <si>
    <t>COM 202002000219</t>
  </si>
  <si>
    <t>FC 156 ALEX COLLANTES</t>
  </si>
  <si>
    <t>19/02/2020</t>
  </si>
  <si>
    <t>COM 202002000216</t>
  </si>
  <si>
    <t>FC 1036 JENNY ALVEAR</t>
  </si>
  <si>
    <t>COM 202002000217</t>
  </si>
  <si>
    <t>FC 158 ALEX COLLANTES</t>
  </si>
  <si>
    <t>20/02/2020</t>
  </si>
  <si>
    <t>COM 202002000218</t>
  </si>
  <si>
    <t>FC 432 YONNY SORNOZA</t>
  </si>
  <si>
    <t>COM 202002000238</t>
  </si>
  <si>
    <t>FC 8857 WELLBUSINESS S.A.</t>
  </si>
  <si>
    <t>21/02/2020</t>
  </si>
  <si>
    <t>COM 202002000267</t>
  </si>
  <si>
    <t>FC 65 REPPARSA S.A.</t>
  </si>
  <si>
    <t>COM 202002000270</t>
  </si>
  <si>
    <t>FC 1440 DUN FILMS</t>
  </si>
  <si>
    <t>27/02/2020</t>
  </si>
  <si>
    <t>COM 202002000351</t>
  </si>
  <si>
    <t>6900114 BANCO INTERNACIONAL</t>
  </si>
  <si>
    <t>COM 202003000025</t>
  </si>
  <si>
    <t>FC 1040 JENNY ALVEAR</t>
  </si>
  <si>
    <t>06/03/2020</t>
  </si>
  <si>
    <t>COM 202003000020</t>
  </si>
  <si>
    <t>FC 636 LINEVENTS S.A.</t>
  </si>
  <si>
    <t>COM 202003000052</t>
  </si>
  <si>
    <t>FC 221 NAKATACORP S.A.</t>
  </si>
  <si>
    <t>09/03/2020</t>
  </si>
  <si>
    <t>COM 202003000057</t>
  </si>
  <si>
    <t>FC 1441 PRODUCTORA DE AUDIO VIDEO DUNNFILMS</t>
  </si>
  <si>
    <t>COM 202003000070</t>
  </si>
  <si>
    <t>FC 330 JAIME VERA</t>
  </si>
  <si>
    <t>10/03/2020</t>
  </si>
  <si>
    <t>COM 202003000069</t>
  </si>
  <si>
    <t>FC 812 MARIA SANCHEZ</t>
  </si>
  <si>
    <t>11/03/2020</t>
  </si>
  <si>
    <t>COM 202003000078</t>
  </si>
  <si>
    <t>FC 70 REPPARSA S.A.</t>
  </si>
  <si>
    <t>COM 202003000079</t>
  </si>
  <si>
    <t>FC 71 REPPARSA S.A.</t>
  </si>
  <si>
    <t>COM 202003000080</t>
  </si>
  <si>
    <t>FC 133 AIDE LOPEZ</t>
  </si>
  <si>
    <t>31/08/2020</t>
  </si>
  <si>
    <t>ASI 202008000018</t>
  </si>
  <si>
    <t>PR DIARIO RECLASIF.</t>
  </si>
  <si>
    <t>03/03/2020</t>
  </si>
  <si>
    <t>COM 202003000009</t>
  </si>
  <si>
    <t>FC 758 RONALD FARINA</t>
  </si>
  <si>
    <t>COM 202001000010</t>
  </si>
  <si>
    <t>FC 212 HERNAN SUAREZ</t>
  </si>
  <si>
    <t>COM 202001000021</t>
  </si>
  <si>
    <t>FC 585 ROSA VELATA</t>
  </si>
  <si>
    <t>COM 202001000023</t>
  </si>
  <si>
    <t>FC 588 ROSA VELATA</t>
  </si>
  <si>
    <t>COM 202001000024</t>
  </si>
  <si>
    <t>FC 589 ROSA VELATA</t>
  </si>
  <si>
    <t>COM 202001000031</t>
  </si>
  <si>
    <t>FC 772 DAVID MANZO</t>
  </si>
  <si>
    <t>COM 202001000035</t>
  </si>
  <si>
    <t>NOTA DE VENTA # 52 MARIA ALVARADO</t>
  </si>
  <si>
    <t>COM 202001000037</t>
  </si>
  <si>
    <t>FC 63 JOSELINE SALAVARRIA</t>
  </si>
  <si>
    <t>COM 202001000038</t>
  </si>
  <si>
    <t>NOTA DE VENTA # 132</t>
  </si>
  <si>
    <t>COM 202001000039</t>
  </si>
  <si>
    <t>NOTA DE VENTA # 133 CINDY CASANOVA</t>
  </si>
  <si>
    <t>COM 202001000040</t>
  </si>
  <si>
    <t>NOTA DE VENTA # 180 MIRNA ESPINOZA</t>
  </si>
  <si>
    <t>COM 202001000041</t>
  </si>
  <si>
    <t>NOTA DE VENTA # 178 MIRNA ESPINOZA</t>
  </si>
  <si>
    <t>COM 202001000042</t>
  </si>
  <si>
    <t>FC 64 MARIA ALVARADO</t>
  </si>
  <si>
    <t>COM 202001000050</t>
  </si>
  <si>
    <t>FC 201 LUISA AVENDAÑO</t>
  </si>
  <si>
    <t>COM 202001000051</t>
  </si>
  <si>
    <t>FC 59 KATHERINE PAVICICH</t>
  </si>
  <si>
    <t>COM 202001000052</t>
  </si>
  <si>
    <t>FC 203 LUISA AVENDAÑO</t>
  </si>
  <si>
    <t>COM 202001000055</t>
  </si>
  <si>
    <t>NOTA DE VENTA # 19</t>
  </si>
  <si>
    <t>COM 202001000054</t>
  </si>
  <si>
    <t>NOTA DE VENTA # 17 MERCEDES QUINTANA</t>
  </si>
  <si>
    <t>COM 202001000086</t>
  </si>
  <si>
    <t>FC 61 KATHERINE PAVICICH</t>
  </si>
  <si>
    <t>COM 202001000084</t>
  </si>
  <si>
    <t>FC 1219 NADIA MANOSALVAS</t>
  </si>
  <si>
    <t>15/01/2020</t>
  </si>
  <si>
    <t>COM 202001000127</t>
  </si>
  <si>
    <t>NOTA DE VENTA # 181 MIRNA ESPINOZA</t>
  </si>
  <si>
    <t>COM 202001000185</t>
  </si>
  <si>
    <t>FC 4361 KAROLINA HERRERA</t>
  </si>
  <si>
    <t>COM 202001000186</t>
  </si>
  <si>
    <t>FC 4362 KAROLINA HERRERA CIA. LTDA.</t>
  </si>
  <si>
    <t>ASI 202001000023</t>
  </si>
  <si>
    <t>ASI 202001000024</t>
  </si>
  <si>
    <t>COM 202002000203</t>
  </si>
  <si>
    <t>FC 71 KATHERINE PAVICICH</t>
  </si>
  <si>
    <t>COM 202002000204</t>
  </si>
  <si>
    <t>FC 73 KATHERINE PAVICICH</t>
  </si>
  <si>
    <t>COM 202002000205</t>
  </si>
  <si>
    <t>FC 74 KATHERINE PAVICICH</t>
  </si>
  <si>
    <t>COM 202002000206</t>
  </si>
  <si>
    <t>FC 75 KATHERINE PAVICICH</t>
  </si>
  <si>
    <t>COM 202002000207</t>
  </si>
  <si>
    <t>FC 76 KATHEIRNE PAVICICH</t>
  </si>
  <si>
    <t>COM 202002000224</t>
  </si>
  <si>
    <t>FC 77 KATHERINE PAVICICH</t>
  </si>
  <si>
    <t>COM 202002000187</t>
  </si>
  <si>
    <t>FC 791 DAVID MANZO</t>
  </si>
  <si>
    <t>COM 202002000198</t>
  </si>
  <si>
    <t>FC 104 ELLISON NUÑEZ</t>
  </si>
  <si>
    <t>COM 202002000208</t>
  </si>
  <si>
    <t>FC 78 KATHERINE PAVICICH</t>
  </si>
  <si>
    <t>COM 202002000226</t>
  </si>
  <si>
    <t>FC 81 KATHERINE PAVICICH</t>
  </si>
  <si>
    <t>COM 202002000221</t>
  </si>
  <si>
    <t>FC 183 MIRNA ESPINOZA</t>
  </si>
  <si>
    <t>COM 202002000222</t>
  </si>
  <si>
    <t>FC 205 LUISA AVENDAÑO</t>
  </si>
  <si>
    <t>COM 202002000225</t>
  </si>
  <si>
    <t>FC 80 KATHERINE PAVICICH</t>
  </si>
  <si>
    <t>COM 202002000269</t>
  </si>
  <si>
    <t>FC 82 KATHERINE PAVICICH</t>
  </si>
  <si>
    <t>COM 202003000056</t>
  </si>
  <si>
    <t>NOTA DE VENTA # 187 MIRNA ESPINOZA</t>
  </si>
  <si>
    <t>COM 202003000071</t>
  </si>
  <si>
    <t>FC 1231 NADIA MANOSALVAS</t>
  </si>
  <si>
    <t>13/05/2020</t>
  </si>
  <si>
    <t>COM 202005000023</t>
  </si>
  <si>
    <t>FC 1233 NADIA MANOSALVAS</t>
  </si>
  <si>
    <t>COM 202005000024</t>
  </si>
  <si>
    <t>FC 88 KATHERINE PAVICICH</t>
  </si>
  <si>
    <t>28/07/2020</t>
  </si>
  <si>
    <t>COM 202007000035</t>
  </si>
  <si>
    <t>FC 206 LUISA AVENDAÑO</t>
  </si>
  <si>
    <t>12/08/2020</t>
  </si>
  <si>
    <t>COM 202008000042</t>
  </si>
  <si>
    <t>FC 1236 NADIA MANOSALVAS</t>
  </si>
  <si>
    <t>COM 202003000062</t>
  </si>
  <si>
    <t>FC 1043 JENNY ALVEAR</t>
  </si>
  <si>
    <t>Envio de material-flete</t>
  </si>
  <si>
    <t>Movilizacion</t>
  </si>
  <si>
    <t>ADMINISTRACION Y NEGOCIOS ADNE C. LTDA.</t>
  </si>
  <si>
    <t>01/01/2020</t>
  </si>
  <si>
    <t>COM 202001000014</t>
  </si>
  <si>
    <t>FC 2701 MOTRICONSA S.A.</t>
  </si>
  <si>
    <t>10/01/2020</t>
  </si>
  <si>
    <t>COM 202001000107</t>
  </si>
  <si>
    <t>FC 173 MARIANA GRANDA</t>
  </si>
  <si>
    <t>COM 202001000123</t>
  </si>
  <si>
    <t>FC 2641 ROLCARGO EXPRESS S.A.</t>
  </si>
  <si>
    <t>ASI 202001000005</t>
  </si>
  <si>
    <t>PR RECLASIF. FC 2641 234 ROL CARGO EXPRESS ALMACENAJE Y TRAMITES ADUANA</t>
  </si>
  <si>
    <t>07/02/2020</t>
  </si>
  <si>
    <t>COM 202002000050</t>
  </si>
  <si>
    <t>FC 191 TRANSRECALDE S.A.</t>
  </si>
  <si>
    <t>13/02/2020</t>
  </si>
  <si>
    <t>COM 202002000161</t>
  </si>
  <si>
    <t>FC 21120 CAMACHO SANCHEZ</t>
  </si>
  <si>
    <t>14/02/2020</t>
  </si>
  <si>
    <t>COM 202002000182</t>
  </si>
  <si>
    <t>FC 21158 CAMACHO</t>
  </si>
  <si>
    <t>COM 202003000038</t>
  </si>
  <si>
    <t>FC 21242 CAMACHO</t>
  </si>
  <si>
    <t>COM 202003000039</t>
  </si>
  <si>
    <t>FC 21243 CAMACHO</t>
  </si>
  <si>
    <t>COM 202003000048</t>
  </si>
  <si>
    <t>FC 403 BEATRIZ BRAVO</t>
  </si>
  <si>
    <t>31/03/2020</t>
  </si>
  <si>
    <t>ASI 202003000016</t>
  </si>
  <si>
    <t>PR ASIENTO EVENTOS EN DESAROLLO SG FC 507</t>
  </si>
  <si>
    <t>03/01/2020</t>
  </si>
  <si>
    <t>COM 202001000029</t>
  </si>
  <si>
    <t>FC 1263 JAIME ALVAREZ</t>
  </si>
  <si>
    <t>COM 202001000059</t>
  </si>
  <si>
    <t>FC 577 CARLOS DELGADO</t>
  </si>
  <si>
    <t>COM 202001000060</t>
  </si>
  <si>
    <t>FC 578 CARLOS DELGADO</t>
  </si>
  <si>
    <t>COM 202001000061</t>
  </si>
  <si>
    <t>FC 576 CARLOS DELGADO</t>
  </si>
  <si>
    <t>COM 202001000064</t>
  </si>
  <si>
    <t>FC 579 CARLOS DELGADO</t>
  </si>
  <si>
    <t>COM 202001000070</t>
  </si>
  <si>
    <t>FC 574 CARLOS DELGADO</t>
  </si>
  <si>
    <t>COM 202001000105</t>
  </si>
  <si>
    <t>FC 571 JAVIER DELGADO</t>
  </si>
  <si>
    <t>COM 202001000106</t>
  </si>
  <si>
    <t>FC 573 CARLOS DELGADO</t>
  </si>
  <si>
    <t>COM 202002000002</t>
  </si>
  <si>
    <t>FC 582 CARLOS DELGADO</t>
  </si>
  <si>
    <t>05/02/2020</t>
  </si>
  <si>
    <t>COM 202002000025</t>
  </si>
  <si>
    <t>FC 1538 VICTORIA VILLAVICENCIO</t>
  </si>
  <si>
    <t>ASI 202002000014</t>
  </si>
  <si>
    <t>PR RECLASIF. LAVA Y SECA</t>
  </si>
  <si>
    <t>COM 202002000201</t>
  </si>
  <si>
    <t>FC 583 CARLOS DELGADO</t>
  </si>
  <si>
    <t>COM 202002000191</t>
  </si>
  <si>
    <t>FC 586 CARLOS DELGADO</t>
  </si>
  <si>
    <t>COM 202002000202</t>
  </si>
  <si>
    <t>FC 587 CARLOS DELGADO</t>
  </si>
  <si>
    <t>COM 202003000060</t>
  </si>
  <si>
    <t>FC 130 AIDE LOPEZ</t>
  </si>
  <si>
    <t>COM 202005000025</t>
  </si>
  <si>
    <t>FC 1320 JAIME ALVAREZ</t>
  </si>
  <si>
    <t>05/08/2020</t>
  </si>
  <si>
    <t>COM 202008000007</t>
  </si>
  <si>
    <t>FC 901 CARLOS DELGADO</t>
  </si>
  <si>
    <t>COM 202008000008</t>
  </si>
  <si>
    <t>FC 1582 VICTORIA VILLAVICENCIO</t>
  </si>
  <si>
    <t>COM 202008000010</t>
  </si>
  <si>
    <t>FC 12 NAKATACORP S.A.</t>
  </si>
  <si>
    <t>COM 202008000063</t>
  </si>
  <si>
    <t>FC 11 NAKATACORP S.A.</t>
  </si>
  <si>
    <t>13/08/2020</t>
  </si>
  <si>
    <t>COM 202008000055</t>
  </si>
  <si>
    <t>FC 220 INGEMSA S.A.</t>
  </si>
  <si>
    <t>18/08/2020</t>
  </si>
  <si>
    <t>COM 202008000062</t>
  </si>
  <si>
    <t>FC 297 MAURICIO BENAVIDES</t>
  </si>
  <si>
    <t>24/08/2020</t>
  </si>
  <si>
    <t>COM 202008000075</t>
  </si>
  <si>
    <t>FC 908 CARLOS DELGADO</t>
  </si>
  <si>
    <t>COM 202001000025</t>
  </si>
  <si>
    <t>FC 1248 JAIME ALVAREZ</t>
  </si>
  <si>
    <t>COM 202001000027</t>
  </si>
  <si>
    <t>FC 1259 JAIME ALVAREZ</t>
  </si>
  <si>
    <t>COM 202001000028</t>
  </si>
  <si>
    <t>FC 1260 JAIME ALVAREZ</t>
  </si>
  <si>
    <t>COM 202001000030</t>
  </si>
  <si>
    <t>FC 1261 JAIME ALVAREZ</t>
  </si>
  <si>
    <t>COM 202001000067</t>
  </si>
  <si>
    <t>FC 1266 JAIME ALVAREZ</t>
  </si>
  <si>
    <t>COM 202001000112</t>
  </si>
  <si>
    <t>FC 455314 ATIMASA S.A.</t>
  </si>
  <si>
    <t>COM 202001000232</t>
  </si>
  <si>
    <t>FC 528070 FUNDACION MALECON 2000</t>
  </si>
  <si>
    <t>COM 202001000048</t>
  </si>
  <si>
    <t>FC 53 GILDA SANTANA</t>
  </si>
  <si>
    <t>COM 202001000134</t>
  </si>
  <si>
    <t>FC 152876 NACIONAL DE TURISMO</t>
  </si>
  <si>
    <t>COM 202001000109</t>
  </si>
  <si>
    <t>FC 152947 NACTUR</t>
  </si>
  <si>
    <t>COM 202001000090</t>
  </si>
  <si>
    <t>FC 1278 JAIME ALVAREZ</t>
  </si>
  <si>
    <t>COM 202001000098</t>
  </si>
  <si>
    <t>FC 1274 JAIME ALVAREZ</t>
  </si>
  <si>
    <t>COM 202001000099</t>
  </si>
  <si>
    <t>FC 1275 JAIME ALVAREZ</t>
  </si>
  <si>
    <t>COM 202001000100</t>
  </si>
  <si>
    <t>FC 1277 JAIME ALVAREZ</t>
  </si>
  <si>
    <t>COM 202001000097</t>
  </si>
  <si>
    <t>FC 1273 JAIME ALVAREZ</t>
  </si>
  <si>
    <t>COM 202001000139</t>
  </si>
  <si>
    <t>FC 699654 ESCRITORNI S.A.</t>
  </si>
  <si>
    <t>COM 202001000241</t>
  </si>
  <si>
    <t>VALE DE CAJA 361 SARA ESCOBAR</t>
  </si>
  <si>
    <t>16/01/2020</t>
  </si>
  <si>
    <t>COM 202001000244</t>
  </si>
  <si>
    <t>FC 375995 PRODUCTOS DEL PETROLEO S.A.</t>
  </si>
  <si>
    <t>COM 202001000141</t>
  </si>
  <si>
    <t>FC 103 AIDE LOPEZ</t>
  </si>
  <si>
    <t>ASI 202001000041</t>
  </si>
  <si>
    <t xml:space="preserve">FAC 002-018-000730623 INTERMONT S.A._x005F_x000D_
_x005F_x000D_
</t>
  </si>
  <si>
    <t>COM 202001000248</t>
  </si>
  <si>
    <t>VALE DE CAJA 362</t>
  </si>
  <si>
    <t>COM 202001000249</t>
  </si>
  <si>
    <t>VALE DE CAJA 363 GUILLERMO GUARANDA</t>
  </si>
  <si>
    <t>COM 202002000134</t>
  </si>
  <si>
    <t>3 USOS DE SALA DE ARRIBO</t>
  </si>
  <si>
    <t>18/01/2020</t>
  </si>
  <si>
    <t>COM 202001000157</t>
  </si>
  <si>
    <t>FC 459743 ATIMASA S.A.</t>
  </si>
  <si>
    <t>COM 202001000251</t>
  </si>
  <si>
    <t>FC 405111 ATIMASA S.A.</t>
  </si>
  <si>
    <t>COM 202001000252</t>
  </si>
  <si>
    <t>VALE DE CAJA 364 EDIMAR VARGAS</t>
  </si>
  <si>
    <t>COM 202001000253</t>
  </si>
  <si>
    <t>VALE DE CAJA 365 GUILLERMO GUARANDA</t>
  </si>
  <si>
    <t>COM 202001000289</t>
  </si>
  <si>
    <t>RECIBO DE PAGO PASAJES</t>
  </si>
  <si>
    <t>COM 202001000287</t>
  </si>
  <si>
    <t>RECIBO DE PAGO DE VIATICOS</t>
  </si>
  <si>
    <t>COM 202001000288</t>
  </si>
  <si>
    <t>RECIBO DE PAGO VIATICOS</t>
  </si>
  <si>
    <t>19/01/2020</t>
  </si>
  <si>
    <t>COM 202001000255</t>
  </si>
  <si>
    <t>VALE DE CAJA 366</t>
  </si>
  <si>
    <t>COM 202001000256</t>
  </si>
  <si>
    <t>VALE DE CAJA 367 GUILLERMO GUARANDA</t>
  </si>
  <si>
    <t>21/01/2020</t>
  </si>
  <si>
    <t>COM 202001000147</t>
  </si>
  <si>
    <t>FC 153356 NACIONAL DE TURISMO</t>
  </si>
  <si>
    <t>COM 202001000148</t>
  </si>
  <si>
    <t>FC 153419 NACIONA DE TURISMO NACTUR S.A.</t>
  </si>
  <si>
    <t>COM 202001000161</t>
  </si>
  <si>
    <t>FC 951932 ATIMASA S.A.</t>
  </si>
  <si>
    <t>COM 202001000258</t>
  </si>
  <si>
    <t>VALE DE CAJA 368</t>
  </si>
  <si>
    <t>COM 202001000180</t>
  </si>
  <si>
    <t>FC 562436 ATIMASA S.A.</t>
  </si>
  <si>
    <t>COM 202001000261</t>
  </si>
  <si>
    <t>FC 154457 DISTRIAZUL</t>
  </si>
  <si>
    <t>COM 202001000262</t>
  </si>
  <si>
    <t>VALE DE CAJA 369</t>
  </si>
  <si>
    <t>COM 202001000168</t>
  </si>
  <si>
    <t>FC 1282 JAIME ALVAREZ</t>
  </si>
  <si>
    <t>COM 202001000191</t>
  </si>
  <si>
    <t>FC 153614 NACIONAL DE TURISMO</t>
  </si>
  <si>
    <t>COM 202001000266</t>
  </si>
  <si>
    <t>FC 116913 COOPERATIVA</t>
  </si>
  <si>
    <t>COM 202001000267</t>
  </si>
  <si>
    <t>FC 117108 COOPERATIVA</t>
  </si>
  <si>
    <t>29/01/2020</t>
  </si>
  <si>
    <t>COM 202001000192</t>
  </si>
  <si>
    <t>FC 153722 NACIONAL DE TURISMO</t>
  </si>
  <si>
    <t>COM 202001000280</t>
  </si>
  <si>
    <t>VALE DE CAJA DIEGO PAZMIÑO</t>
  </si>
  <si>
    <t>COM 202001000281</t>
  </si>
  <si>
    <t>VALE DE CAJA 373</t>
  </si>
  <si>
    <t>COM 202001000211</t>
  </si>
  <si>
    <t>FC 402614 ATIMASA S.A.</t>
  </si>
  <si>
    <t>COM 202001000283</t>
  </si>
  <si>
    <t>FC 959313 ATIMASA S.A.</t>
  </si>
  <si>
    <t>ASI 202001000008</t>
  </si>
  <si>
    <t>ASI 202001000009</t>
  </si>
  <si>
    <t>ASI 202001000037</t>
  </si>
  <si>
    <t xml:space="preserve">FAC 071-008-000959313 ATIMASA S.A. _x005F_x000D_
_x005F_x000D_
</t>
  </si>
  <si>
    <t>02/02/2020</t>
  </si>
  <si>
    <t>COM 202002000336</t>
  </si>
  <si>
    <t>VALE DE CAJA DARWIN ALVARADO</t>
  </si>
  <si>
    <t>COM 202002000031</t>
  </si>
  <si>
    <t>FC 465551 ATIMASA S.A.</t>
  </si>
  <si>
    <t>COM 202002000107</t>
  </si>
  <si>
    <t xml:space="preserve">VALE DE CAJA 376 </t>
  </si>
  <si>
    <t>COM 202002000108</t>
  </si>
  <si>
    <t>VALE DE CAJA 377</t>
  </si>
  <si>
    <t>COM 202002000114</t>
  </si>
  <si>
    <t>VALE DE CAJA 383</t>
  </si>
  <si>
    <t>COM 202002000115</t>
  </si>
  <si>
    <t>VALE DE CAJA 384</t>
  </si>
  <si>
    <t>COM 202002000258</t>
  </si>
  <si>
    <t>FC 162613 DISTRIAZUL</t>
  </si>
  <si>
    <t>COM 202002000294</t>
  </si>
  <si>
    <t>VALE DE CAJA MARIA ELENA</t>
  </si>
  <si>
    <t>COM 202002000295</t>
  </si>
  <si>
    <t>VALE DE CAJA 591 MARIA ELENA SANCHEZ</t>
  </si>
  <si>
    <t>COM 202002000296</t>
  </si>
  <si>
    <t>VALE DE CAJA MARIA ELENA SANCHEZ</t>
  </si>
  <si>
    <t>COM 202002000323</t>
  </si>
  <si>
    <t>VALE DE CAJA 613 GUILLERMO GUARANDA</t>
  </si>
  <si>
    <t>COM 202002000027</t>
  </si>
  <si>
    <t>FC 153909 NACIONAL DE TURISMO</t>
  </si>
  <si>
    <t>COM 202002000109</t>
  </si>
  <si>
    <t>VALE DE CAJA 378</t>
  </si>
  <si>
    <t>COM 202002000112</t>
  </si>
  <si>
    <t>VALE DE CAJA 381</t>
  </si>
  <si>
    <t>COM 202002000113</t>
  </si>
  <si>
    <t>VALE DE CAJA 382</t>
  </si>
  <si>
    <t>COM 202002000069</t>
  </si>
  <si>
    <t>FC 175917</t>
  </si>
  <si>
    <t>COM 202002000185</t>
  </si>
  <si>
    <t>FC 153853 NACIONAL DE TURISMO</t>
  </si>
  <si>
    <t>COM 202002000297</t>
  </si>
  <si>
    <t>COM 202002000298</t>
  </si>
  <si>
    <t>COM 202002000299</t>
  </si>
  <si>
    <t>VALE DE CAJA 596 MARIA ELENA</t>
  </si>
  <si>
    <t>COM 202002000300</t>
  </si>
  <si>
    <t>VALE DE CAJA 597 MARIA ELENA SANCHEZ</t>
  </si>
  <si>
    <t>COM 202002000301</t>
  </si>
  <si>
    <t>598 VALE DE CAJA MARIA ELENA SANCHEZ</t>
  </si>
  <si>
    <t>COM 202002000302</t>
  </si>
  <si>
    <t>VALE DE CAJA 599 MARIA ELENA SANCHEZ</t>
  </si>
  <si>
    <t>COM 202003000001</t>
  </si>
  <si>
    <t>VALE DE CAJA 595</t>
  </si>
  <si>
    <t>COM 202002000110</t>
  </si>
  <si>
    <t>VALE DE CAJA 379</t>
  </si>
  <si>
    <t>COM 202002000170</t>
  </si>
  <si>
    <t>FC 532408 ATIMASA S.A.</t>
  </si>
  <si>
    <t>COM 202002000171</t>
  </si>
  <si>
    <t>FC 45103 ATIMASA S.A.</t>
  </si>
  <si>
    <t>COM 202002000303</t>
  </si>
  <si>
    <t>VALE DE CAJA 600 MARIA ELENA SANCHEZ</t>
  </si>
  <si>
    <t>COM 202002000304</t>
  </si>
  <si>
    <t>VALE DE CAJA 601 MIGUEL NOBOA</t>
  </si>
  <si>
    <t>COM 202002000305</t>
  </si>
  <si>
    <t>FC 581675 ATIMASA S.A.</t>
  </si>
  <si>
    <t>06/02/2020</t>
  </si>
  <si>
    <t>COM 202002000073</t>
  </si>
  <si>
    <t>VALE DE CAJA 370</t>
  </si>
  <si>
    <t>COM 202002000104</t>
  </si>
  <si>
    <t>FC 39759 MANTA EXPRESS</t>
  </si>
  <si>
    <t>COM 202002000106</t>
  </si>
  <si>
    <t>VALE DE CAJA 375</t>
  </si>
  <si>
    <t>COM 202002000111</t>
  </si>
  <si>
    <t>VALE DE CAJA 380</t>
  </si>
  <si>
    <t>COM 202002000186</t>
  </si>
  <si>
    <t>FC 154011 NACIONAL DE TURISMO NACTUR</t>
  </si>
  <si>
    <t>COM 202002000307</t>
  </si>
  <si>
    <t>VALE DE CAJA GUILLERMO GUARANDA</t>
  </si>
  <si>
    <t>COM 202002000308</t>
  </si>
  <si>
    <t>FC 1321468 AUTOPARKING S.A.</t>
  </si>
  <si>
    <t>COM 202003000002</t>
  </si>
  <si>
    <t>VALE DE CAJA 603 MIGUEL NOBOA</t>
  </si>
  <si>
    <t>COM 202002000074</t>
  </si>
  <si>
    <t>FC 392425 PRODUCTOS DEL PETROLEO</t>
  </si>
  <si>
    <t>COM 202002000103</t>
  </si>
  <si>
    <t>FC 352499 NUEVAS OPERACIONES</t>
  </si>
  <si>
    <t>COM 202002000139</t>
  </si>
  <si>
    <t>FC 825770 ROTDIUR S.A.</t>
  </si>
  <si>
    <t>COM 202002000140</t>
  </si>
  <si>
    <t>VALE DE CAJA 386 GUILLERMO GUARANDA</t>
  </si>
  <si>
    <t>COM 202002000159</t>
  </si>
  <si>
    <t>FC 154051 NACIONAL TOURS</t>
  </si>
  <si>
    <t>COM 202002000079</t>
  </si>
  <si>
    <t>VALE DE CAJA 371</t>
  </si>
  <si>
    <t>COM 202002000142</t>
  </si>
  <si>
    <t>COM 202002000265</t>
  </si>
  <si>
    <t>VALE DE CAJA 374</t>
  </si>
  <si>
    <t>COM 202002000309</t>
  </si>
  <si>
    <t>VALE DE CAJA 604 MIGUEL NOBOA</t>
  </si>
  <si>
    <t>ASI 202002000013</t>
  </si>
  <si>
    <t xml:space="preserve">DNA 371 VALE DE CAJA_x005F_x000D_
_x005F_x000D_
_x005F_x000D_
</t>
  </si>
  <si>
    <t>09/02/2020</t>
  </si>
  <si>
    <t>COM 202002000081</t>
  </si>
  <si>
    <t>FC 165024 ANA ULLAURI</t>
  </si>
  <si>
    <t>COM 202002000168</t>
  </si>
  <si>
    <t>FC 116435 ATIMASA S.A.</t>
  </si>
  <si>
    <t>COM 202002000169</t>
  </si>
  <si>
    <t>FC 534286 ATIMASA S.A.</t>
  </si>
  <si>
    <t>COM 202002000255</t>
  </si>
  <si>
    <t>FC 31103982 PETROVELCA S.A.</t>
  </si>
  <si>
    <t>COM 202002000310</t>
  </si>
  <si>
    <t>COM 202002000312</t>
  </si>
  <si>
    <t>VALE DE CAJA 607</t>
  </si>
  <si>
    <t>COM 202002000383</t>
  </si>
  <si>
    <t>FC 343479 AUTORIDAD PORTUARIA DE MANTA</t>
  </si>
  <si>
    <t>COM 202002000385</t>
  </si>
  <si>
    <t>FC 343894 AUTORIDAD PORTUARIA DE MANTA</t>
  </si>
  <si>
    <t>COM 202002000143</t>
  </si>
  <si>
    <t>COM 202002000084</t>
  </si>
  <si>
    <t>FC 913127 INTERMONT S.A.</t>
  </si>
  <si>
    <t>COM 202002000313</t>
  </si>
  <si>
    <t>FC 967074 ATIMASA S.A.</t>
  </si>
  <si>
    <t>COM 202002000314</t>
  </si>
  <si>
    <t>VALE DE CAJA 608 MARIA ELENA</t>
  </si>
  <si>
    <t>COM 202002000315</t>
  </si>
  <si>
    <t>FC 539700 FUNDACION MALECON 2000</t>
  </si>
  <si>
    <t>COM 202002000324</t>
  </si>
  <si>
    <t>COM 202002000332</t>
  </si>
  <si>
    <t>FC 1079974 ATIMASA S.A.</t>
  </si>
  <si>
    <t>COM 202002000316</t>
  </si>
  <si>
    <t>FC 100677 PAQUEJECU</t>
  </si>
  <si>
    <t>COM 202002000325</t>
  </si>
  <si>
    <t>VALE DE CAJA 615 GUILLERMO GUARANDA</t>
  </si>
  <si>
    <t>COM 202002000334</t>
  </si>
  <si>
    <t>FC 913967 INTERMONT S.A.</t>
  </si>
  <si>
    <t>COM 202002000153</t>
  </si>
  <si>
    <t>FC 1289 JAIME ALVAREZ</t>
  </si>
  <si>
    <t>COM 202002000154</t>
  </si>
  <si>
    <t>FC 1290 JAIME ALVAREZ</t>
  </si>
  <si>
    <t>COM 202002000155</t>
  </si>
  <si>
    <t>FC 1291 JAIME ALVAREZ</t>
  </si>
  <si>
    <t>COM 202002000156</t>
  </si>
  <si>
    <t>FC 1293 JAIME ALVRAEZ</t>
  </si>
  <si>
    <t>COM 202002000157</t>
  </si>
  <si>
    <t>FC 1294 JAIME ALVAREZ</t>
  </si>
  <si>
    <t>COM 202002000158</t>
  </si>
  <si>
    <t>FC 1295 JAIME ALVAREZ</t>
  </si>
  <si>
    <t>COM 202002000318</t>
  </si>
  <si>
    <t>VALE DE CAJA 609 SARA ESCOBAR</t>
  </si>
  <si>
    <t>COM 202002000183</t>
  </si>
  <si>
    <t>FC 113 AIDE LOPEZ</t>
  </si>
  <si>
    <t>COM 202002000184</t>
  </si>
  <si>
    <t>FC 114 AIDE LOPEZ</t>
  </si>
  <si>
    <t>15/02/2020</t>
  </si>
  <si>
    <t>COM 202002000141</t>
  </si>
  <si>
    <t>VALE DE CAJA 387 GUILLERMO GUARANDA</t>
  </si>
  <si>
    <t>COM 202002000144</t>
  </si>
  <si>
    <t>FC 180017 ROSSY LOOR</t>
  </si>
  <si>
    <t>COM 202002000181</t>
  </si>
  <si>
    <t>FC 614721 ATIMASA S.A.</t>
  </si>
  <si>
    <t>COM 202002000319</t>
  </si>
  <si>
    <t>VALE DE CAJA 610 MIGUEL NOBOA</t>
  </si>
  <si>
    <t>16/02/2020</t>
  </si>
  <si>
    <t>COM 202002000256</t>
  </si>
  <si>
    <t>FC 96038 ESPOCH</t>
  </si>
  <si>
    <t>COM 202002000320</t>
  </si>
  <si>
    <t>VALE DE CAJA 611 MARIA ELENA SANCHEZ</t>
  </si>
  <si>
    <t>COM 202002000193</t>
  </si>
  <si>
    <t>FC 154527 NACTUR</t>
  </si>
  <si>
    <t>COM 202002000264</t>
  </si>
  <si>
    <t>FC 471324 ATIMASA S.A.</t>
  </si>
  <si>
    <t>COM 202002000194</t>
  </si>
  <si>
    <t>FC 154583 NACIONAL TOURS</t>
  </si>
  <si>
    <t>COM 202002000212</t>
  </si>
  <si>
    <t>FC 1296 JAIME ALVAREZ</t>
  </si>
  <si>
    <t>COM 202002000384</t>
  </si>
  <si>
    <t>FC 708 PAULA CASAL</t>
  </si>
  <si>
    <t>COM 202002000392</t>
  </si>
  <si>
    <t xml:space="preserve">FC 169952 DISTRIAZUL </t>
  </si>
  <si>
    <t>COM 202002000237</t>
  </si>
  <si>
    <t>FC 1299 JAIME ALVAREZ</t>
  </si>
  <si>
    <t>COM 202002000240</t>
  </si>
  <si>
    <t>FC 1300 JAIME ALVAREZ</t>
  </si>
  <si>
    <t>COM 202002000241</t>
  </si>
  <si>
    <t>FC 1301 JAIME ALVAREZ</t>
  </si>
  <si>
    <t>COM 202002000242</t>
  </si>
  <si>
    <t>FC 1302 JAIME ALVAREZ</t>
  </si>
  <si>
    <t>COM 202002000243</t>
  </si>
  <si>
    <t>FC 1303 JAIME ALVAREZ</t>
  </si>
  <si>
    <t>COM 202002000244</t>
  </si>
  <si>
    <t>FC 1304 JAIME ALVAREZ</t>
  </si>
  <si>
    <t>COM 202002000245</t>
  </si>
  <si>
    <t>FC 1305 JAIME ALVAREZ</t>
  </si>
  <si>
    <t>COM 202002000246</t>
  </si>
  <si>
    <t>FC 1306 JAIME ALVAREZ</t>
  </si>
  <si>
    <t>COM 202002000263</t>
  </si>
  <si>
    <t>FC 993201 INTERMONT S.A.</t>
  </si>
  <si>
    <t>COM 202002000359</t>
  </si>
  <si>
    <t>FC 973443 ATIMASA S.A.</t>
  </si>
  <si>
    <t>COM 202002000329</t>
  </si>
  <si>
    <t>COM 202002000330</t>
  </si>
  <si>
    <t>VALE DE CAJA 617 GUILLERMO GUARANDA</t>
  </si>
  <si>
    <t>COM 202002000339</t>
  </si>
  <si>
    <t>VALE DE CAJA MIGUEL NOBOA</t>
  </si>
  <si>
    <t>22/02/2020</t>
  </si>
  <si>
    <t>COM 202002000341</t>
  </si>
  <si>
    <t>COM 202002000342</t>
  </si>
  <si>
    <t>COM 202002000347</t>
  </si>
  <si>
    <t>FC 1347367 AUTOPARKING S.A.</t>
  </si>
  <si>
    <t>COM 202002000348</t>
  </si>
  <si>
    <t>FC 265185 GASOVIP S.A.</t>
  </si>
  <si>
    <t>23/02/2020</t>
  </si>
  <si>
    <t>COM 202002000343</t>
  </si>
  <si>
    <t>COM 202002000344</t>
  </si>
  <si>
    <t>COM 202002000391</t>
  </si>
  <si>
    <t>FC 265620 GASOVIP S.A.</t>
  </si>
  <si>
    <t>24/02/2020</t>
  </si>
  <si>
    <t>COM 202002000287</t>
  </si>
  <si>
    <t>FC 611075 ATIMASA S.A.</t>
  </si>
  <si>
    <t>26/02/2020</t>
  </si>
  <si>
    <t>COM 202002000271</t>
  </si>
  <si>
    <t>FC 154679 NACTUR</t>
  </si>
  <si>
    <t>COM 202002000272</t>
  </si>
  <si>
    <t xml:space="preserve">FC 154680 NACTUR </t>
  </si>
  <si>
    <t>28/02/2020</t>
  </si>
  <si>
    <t>COM 202002000358</t>
  </si>
  <si>
    <t>FC 411760 ATIMASA S.A.</t>
  </si>
  <si>
    <t>COM 202002000375</t>
  </si>
  <si>
    <t>FC 73393 NUEVAS OPERACIONES COMERCIALES</t>
  </si>
  <si>
    <t>COM 202002000376</t>
  </si>
  <si>
    <t>FC 1271748 NUEVAS OPERACIONES</t>
  </si>
  <si>
    <t>29/02/2020</t>
  </si>
  <si>
    <t>ASI 202002000009</t>
  </si>
  <si>
    <t>RECLASIF. SOUVENIRS</t>
  </si>
  <si>
    <t>01/03/2020</t>
  </si>
  <si>
    <t>COM 202003000098</t>
  </si>
  <si>
    <t>FC 22261 ESTACION DE SERVICIO AL PASO</t>
  </si>
  <si>
    <t>COM 202003000023</t>
  </si>
  <si>
    <t>FC 1290 MARIA CAMACHO</t>
  </si>
  <si>
    <t>COM 202003000024</t>
  </si>
  <si>
    <t>FC 1307 JAIME ALVAREZ</t>
  </si>
  <si>
    <t>COM 202003000028</t>
  </si>
  <si>
    <t>FC 117 AIDE LOPEZ</t>
  </si>
  <si>
    <t>COM 202003000029</t>
  </si>
  <si>
    <t>FC 119 AIDE LOPEZ</t>
  </si>
  <si>
    <t>COM 202003000030</t>
  </si>
  <si>
    <t>FC 123 AIDE LOPEZ</t>
  </si>
  <si>
    <t>COM 202003000031</t>
  </si>
  <si>
    <t>FC 124 AIDE LOPEZ</t>
  </si>
  <si>
    <t>COM 202003000011</t>
  </si>
  <si>
    <t>FC 310281 ATIMASA S.A.</t>
  </si>
  <si>
    <t>COM 202003000037</t>
  </si>
  <si>
    <t>FC 1034 WILLIAM CRESPIN</t>
  </si>
  <si>
    <t>COM 202003000049</t>
  </si>
  <si>
    <t>FC 224 NAKATACORP S.A.</t>
  </si>
  <si>
    <t>COM 202003000050</t>
  </si>
  <si>
    <t>FC 223 NAKATACORP S.A.</t>
  </si>
  <si>
    <t>COM 202003000099</t>
  </si>
  <si>
    <t>FC 160560 DIFARE S.A.</t>
  </si>
  <si>
    <t>COM 202003000059</t>
  </si>
  <si>
    <t>FC 127 AIDE LOPEZ</t>
  </si>
  <si>
    <t>COM 202003000061</t>
  </si>
  <si>
    <t>FC 131 AIDE LOPEZ</t>
  </si>
  <si>
    <t>COM 202003000073</t>
  </si>
  <si>
    <t>FC 1311 JAIME ALVAREZ</t>
  </si>
  <si>
    <t>COM 202003000074</t>
  </si>
  <si>
    <t>FC 1312 JAIME ALVAREZ</t>
  </si>
  <si>
    <t>COM 202003000093</t>
  </si>
  <si>
    <t>FC 1309 JAIME ALVAREZ</t>
  </si>
  <si>
    <t>COM 202003000094</t>
  </si>
  <si>
    <t>FC 1310 JAIME ALVAREZ</t>
  </si>
  <si>
    <t>COM 202003000075</t>
  </si>
  <si>
    <t>FC 1313 JAIME ALVAREZ</t>
  </si>
  <si>
    <t>COM 202003000072</t>
  </si>
  <si>
    <t>FC 1308 JAIME ALVAREZ</t>
  </si>
  <si>
    <t>COM 202003000110</t>
  </si>
  <si>
    <t>FC 986763 ATIMASA S.A.</t>
  </si>
  <si>
    <t>12/03/2020</t>
  </si>
  <si>
    <t>COM 202003000087</t>
  </si>
  <si>
    <t>FC 98713 ATIMASA S.A.</t>
  </si>
  <si>
    <t>COM 202005000026</t>
  </si>
  <si>
    <t>FC 1321 JAIME ALVAREZ</t>
  </si>
  <si>
    <t>COM 202005000027</t>
  </si>
  <si>
    <t>FC 1322 JAIME ALVAREZ</t>
  </si>
  <si>
    <t>COM 202005000028</t>
  </si>
  <si>
    <t>FC 1323 JAIME ALVAREZ</t>
  </si>
  <si>
    <t>20/05/2020</t>
  </si>
  <si>
    <t>COM 202005000030</t>
  </si>
  <si>
    <t>FC 1327 JAIME ALVAREZ</t>
  </si>
  <si>
    <t>COM 202005000034</t>
  </si>
  <si>
    <t>FC 1328 JAIME ALVAREZ</t>
  </si>
  <si>
    <t>26/05/2020</t>
  </si>
  <si>
    <t>COM 202005000036</t>
  </si>
  <si>
    <t>FC 1329 JAIME ALVAREZ</t>
  </si>
  <si>
    <t>27/05/2020</t>
  </si>
  <si>
    <t>COM 202005000037</t>
  </si>
  <si>
    <t>FC 160 AIDE LOPEZ</t>
  </si>
  <si>
    <t>COM 202005000038</t>
  </si>
  <si>
    <t>FC 161 AIDE LOPEZ</t>
  </si>
  <si>
    <t>COM 202005000039</t>
  </si>
  <si>
    <t>FC 166 AIDE LOPEZ</t>
  </si>
  <si>
    <t>COM 202005000040</t>
  </si>
  <si>
    <t>FC 1324 JAIME ALVAREZ</t>
  </si>
  <si>
    <t>COM 202005000041</t>
  </si>
  <si>
    <t>FC 167 AIDE LOPEZ</t>
  </si>
  <si>
    <t>COM 202005000042</t>
  </si>
  <si>
    <t>FC 168 AIDE LOPEZ</t>
  </si>
  <si>
    <t>COM 202005000047</t>
  </si>
  <si>
    <t>FC 1330 JAIME ALVAREZ</t>
  </si>
  <si>
    <t>COM 202005000049</t>
  </si>
  <si>
    <t>FC 31042 NELJOSUPER SA</t>
  </si>
  <si>
    <t>29/05/2020</t>
  </si>
  <si>
    <t>EGR 202005000927</t>
  </si>
  <si>
    <t>Doc. 001-001-000001441,   FC 1441 PRODUCTORA DE AUDIO VIDEO DUNNFILMS</t>
  </si>
  <si>
    <t>31/05/2020</t>
  </si>
  <si>
    <t>ASI 202005000009</t>
  </si>
  <si>
    <t>PR RECLASIF. PRESTAMO HIPOTECARIO</t>
  </si>
  <si>
    <t>04/06/2020</t>
  </si>
  <si>
    <t>COM 202006000007</t>
  </si>
  <si>
    <t>FC 6173 SOLULASER S.A.</t>
  </si>
  <si>
    <t>01/07/2020</t>
  </si>
  <si>
    <t>COM 202007000006</t>
  </si>
  <si>
    <t>FC 1339 JAIME ALVAREZ</t>
  </si>
  <si>
    <t>COM 202007000007</t>
  </si>
  <si>
    <t>FC 1341 JAIME ALVAREZ</t>
  </si>
  <si>
    <t>COM 202007000005</t>
  </si>
  <si>
    <t>FC 1337 JAIME ALVAREZ</t>
  </si>
  <si>
    <t>02/07/2020</t>
  </si>
  <si>
    <t>COM 202007000004</t>
  </si>
  <si>
    <t>FC 1336 JAIME ALVAREZ</t>
  </si>
  <si>
    <t>10/07/2020</t>
  </si>
  <si>
    <t>COM 202007000018</t>
  </si>
  <si>
    <t>FC 1343 JAIME ALVAREZ</t>
  </si>
  <si>
    <t>COM 202007000019</t>
  </si>
  <si>
    <t>FC 1344 JAIME ALVAREZ</t>
  </si>
  <si>
    <t>13/07/2020</t>
  </si>
  <si>
    <t>COM 202007000017</t>
  </si>
  <si>
    <t>FC 1342 JAIME ALVAREZ</t>
  </si>
  <si>
    <t>24/07/2020</t>
  </si>
  <si>
    <t>COM 202007000038</t>
  </si>
  <si>
    <t>FC 13667 FUNDACION MALECON 2000</t>
  </si>
  <si>
    <t>COM 202007000039</t>
  </si>
  <si>
    <t>VALE DE CAJA 628 GUILLERMO GUARANDA</t>
  </si>
  <si>
    <t>COM 202007000040</t>
  </si>
  <si>
    <t>VALE DE CAJA 629 GUILLERMO GUARANDA</t>
  </si>
  <si>
    <t>25/07/2020</t>
  </si>
  <si>
    <t>COM 202007000036</t>
  </si>
  <si>
    <t>FC 13895 FUNDACION MALECON 2000</t>
  </si>
  <si>
    <t>COM 202007000041</t>
  </si>
  <si>
    <t>VALE DE CAJA 630 MIGUEL NOBOA</t>
  </si>
  <si>
    <t>COM 202007000044</t>
  </si>
  <si>
    <t>VALE DE CAJA 633 GUILLERMO GUARANDA</t>
  </si>
  <si>
    <t>26/07/2020</t>
  </si>
  <si>
    <t>COM 202007000042</t>
  </si>
  <si>
    <t>VALE DE CAJA 631 MIGUEL NOBOA</t>
  </si>
  <si>
    <t>COM 202007000043</t>
  </si>
  <si>
    <t>VALE DE CAJA 632 GUILLERMO GUARANDA</t>
  </si>
  <si>
    <t>27/07/2020</t>
  </si>
  <si>
    <t>COM 202007000037</t>
  </si>
  <si>
    <t>FC 14280 FUNDACON MALECON 2000</t>
  </si>
  <si>
    <t>29/07/2020</t>
  </si>
  <si>
    <t>COM 202007000049</t>
  </si>
  <si>
    <t>FC 501410 ATIMASA S.A.</t>
  </si>
  <si>
    <t>03/08/2020</t>
  </si>
  <si>
    <t>COM 202008000056</t>
  </si>
  <si>
    <t>FC 9308 FUNDACION MALECON 2000</t>
  </si>
  <si>
    <t>COM 202008000066</t>
  </si>
  <si>
    <t>FC 9161 FUNDACION MALECON 2000</t>
  </si>
  <si>
    <t>04/08/2020</t>
  </si>
  <si>
    <t>COM 202008000067</t>
  </si>
  <si>
    <t>FC 9324 FUNDACION MALECON 2000</t>
  </si>
  <si>
    <t>COM 202008000039</t>
  </si>
  <si>
    <t>FC 691338 ATIMASA S.A.</t>
  </si>
  <si>
    <t>COM 202008000057</t>
  </si>
  <si>
    <t>FC 9529 FUNDACION MALECON 2000</t>
  </si>
  <si>
    <t>06/08/2020</t>
  </si>
  <si>
    <t>COM 202008000014</t>
  </si>
  <si>
    <t>FC 1345 JAIME ALVAREZ</t>
  </si>
  <si>
    <t>COM 202008000015</t>
  </si>
  <si>
    <t>FC 1346 JAIME ALVAREZ</t>
  </si>
  <si>
    <t>COM 202008000016</t>
  </si>
  <si>
    <t>FC 1347 JAIME ALVAREZ</t>
  </si>
  <si>
    <t>COM 202008000017</t>
  </si>
  <si>
    <t>FC 1348 JAIME ALVAREZ</t>
  </si>
  <si>
    <t>COM 202008000018</t>
  </si>
  <si>
    <t>FC 1349 JAIME ALVAREZ</t>
  </si>
  <si>
    <t>COM 202008000020</t>
  </si>
  <si>
    <t>FC 1351 JAIME ALVAREZ</t>
  </si>
  <si>
    <t>COM 202008000021</t>
  </si>
  <si>
    <t>FC 1353 JAIME ALVAREZ</t>
  </si>
  <si>
    <t>COM 202008000022</t>
  </si>
  <si>
    <t>FC 1354 JAIME ALVAREZ</t>
  </si>
  <si>
    <t>11/08/2020</t>
  </si>
  <si>
    <t>COM 202008000054</t>
  </si>
  <si>
    <t>FC 4948 FUNDACION MALECON 2000</t>
  </si>
  <si>
    <t>COM 202008000043</t>
  </si>
  <si>
    <t>FC 1047108 ATIMASAS S.A.</t>
  </si>
  <si>
    <t>COM 202008000049</t>
  </si>
  <si>
    <t>VALE DE CAJA 634 GUILLERMO GUARANDA</t>
  </si>
  <si>
    <t>COM 202008000052</t>
  </si>
  <si>
    <t>FC 10527 FUNDACION MALECON</t>
  </si>
  <si>
    <t>14/08/2020</t>
  </si>
  <si>
    <t>COM 202008000068</t>
  </si>
  <si>
    <t>FC 10875 FUNDACION MALECON 2000</t>
  </si>
  <si>
    <t>21/08/2020</t>
  </si>
  <si>
    <t>COM 202008000059</t>
  </si>
  <si>
    <t>FC 651839 ATIMASA S.A.</t>
  </si>
  <si>
    <t>COM 202008000073</t>
  </si>
  <si>
    <t>FC 506808 ATIMASA S.A.</t>
  </si>
  <si>
    <t>25/08/2020</t>
  </si>
  <si>
    <t>COM 202008000080</t>
  </si>
  <si>
    <t>FC 12545 FUNDACION MALECON 2000</t>
  </si>
  <si>
    <t>26/08/2020</t>
  </si>
  <si>
    <t>COM 202008000077</t>
  </si>
  <si>
    <t>FC 537702 ATIMASA S.A.</t>
  </si>
  <si>
    <t>COM 202008000081</t>
  </si>
  <si>
    <t>VALE DE CAJA 636 GUILLERMO GUARANDA</t>
  </si>
  <si>
    <t>27/08/2020</t>
  </si>
  <si>
    <t>COM 202008000078</t>
  </si>
  <si>
    <t>Viaticos</t>
  </si>
  <si>
    <t>COM 202001000294</t>
  </si>
  <si>
    <t>VALE DE CAJA 624 MARIA ELENA SANCHEZ</t>
  </si>
  <si>
    <t>COM 202002000223</t>
  </si>
  <si>
    <t>FC 329 JAIME VERA</t>
  </si>
  <si>
    <t>20/01/2020</t>
  </si>
  <si>
    <t>COM 202001000152</t>
  </si>
  <si>
    <t>FC 15064 HOTEL COLON GUAYAQUIL</t>
  </si>
  <si>
    <t>COM 202001000145</t>
  </si>
  <si>
    <t>FC 27062 ADMINISTRACION Y NEGOCIOS</t>
  </si>
  <si>
    <t>COM 202001000163</t>
  </si>
  <si>
    <t>FC 18949 FIDEICOMISO MERCANTIL</t>
  </si>
  <si>
    <t>COM 202001000189</t>
  </si>
  <si>
    <t>FC 1752 JOIMA S.A.</t>
  </si>
  <si>
    <t>COM 202002000030</t>
  </si>
  <si>
    <t>FC 323 HAPPE VILLA</t>
  </si>
  <si>
    <t>COM 202002000029</t>
  </si>
  <si>
    <t>FC 324 HAVISER</t>
  </si>
  <si>
    <t>COM 202002000023</t>
  </si>
  <si>
    <t>FC 1779 JOIMA S.A.</t>
  </si>
  <si>
    <t>COM 202002000369</t>
  </si>
  <si>
    <t>FC 27700 ADMINISTRACION Y NEGOCIOS ADNE</t>
  </si>
  <si>
    <t>COM 202002000233</t>
  </si>
  <si>
    <t>FC 82600 EMPRESA HOTELERA</t>
  </si>
  <si>
    <t>COM 202002000195</t>
  </si>
  <si>
    <t>FC 1845 JOIMA S.A.</t>
  </si>
  <si>
    <t>COM 202002000252</t>
  </si>
  <si>
    <t>FC 1848 JOIMA S.A.</t>
  </si>
  <si>
    <t>COM 202002000253</t>
  </si>
  <si>
    <t>FC 1847 JOIMA S.A.</t>
  </si>
  <si>
    <t>COM 202002000227</t>
  </si>
  <si>
    <t>FC 10388 ALMA BOUTIN</t>
  </si>
  <si>
    <t>COM 202002000377</t>
  </si>
  <si>
    <t>FC 2166 JUAN LOPEZ</t>
  </si>
  <si>
    <t>COM 202002000362</t>
  </si>
  <si>
    <t>FC 10395 ALMA BOUTIN</t>
  </si>
  <si>
    <t>ASI 202002000011</t>
  </si>
  <si>
    <t xml:space="preserve">RECLASIF. TARJETA DE CREDITO </t>
  </si>
  <si>
    <t>COM 202002000361</t>
  </si>
  <si>
    <t>FC 9528 LINA SALDAÑA</t>
  </si>
  <si>
    <t>04/03/2020</t>
  </si>
  <si>
    <t>COM 202003000007</t>
  </si>
  <si>
    <t>FC 28382 ADMINISTRACION Y NEGOCIOS ADNE C. LTDA.</t>
  </si>
  <si>
    <t>07/03/2020</t>
  </si>
  <si>
    <t>COM 202003000111</t>
  </si>
  <si>
    <t>FC 96 ROXANA MONTALVO</t>
  </si>
  <si>
    <t>COM 202008000013</t>
  </si>
  <si>
    <t>DEVOLUCION RETENCIONES</t>
  </si>
  <si>
    <t>ASI 202003000006</t>
  </si>
  <si>
    <t>PR DEVOLUCION RETENCIONES ADNE</t>
  </si>
  <si>
    <t>FAC 001-001-000001417</t>
  </si>
  <si>
    <t>0992842245001</t>
  </si>
  <si>
    <t>FAC 001-001-000001416</t>
  </si>
  <si>
    <t>FAC 001-001-000001415</t>
  </si>
  <si>
    <t>FAC 001-001-000001414</t>
  </si>
  <si>
    <t>FAC 001-001-000001441</t>
  </si>
  <si>
    <t>FAC 001-001-000001440</t>
  </si>
  <si>
    <t>(vacío)</t>
  </si>
  <si>
    <t>FAC 001-001-000000070</t>
  </si>
  <si>
    <t>0993020958001</t>
  </si>
  <si>
    <t>FAC 001-001-000000071</t>
  </si>
  <si>
    <t>FAC 001-001-000000065</t>
  </si>
  <si>
    <t>FAC 002-001-000000758</t>
  </si>
  <si>
    <t>1707371363001</t>
  </si>
  <si>
    <t>FAC 001-001-000000059</t>
  </si>
  <si>
    <t>0950700054001</t>
  </si>
  <si>
    <t>FAC 001-001-000000061</t>
  </si>
  <si>
    <t>FAC 001-001-000000088</t>
  </si>
  <si>
    <t>FAC 001-001-000000073</t>
  </si>
  <si>
    <t>FAC 001-001-000000074</t>
  </si>
  <si>
    <t>FAC 001-001-000000075</t>
  </si>
  <si>
    <t>FAC 001-001-000000076</t>
  </si>
  <si>
    <t>FAC 001-001-000000077</t>
  </si>
  <si>
    <t>FAC 001-001-000000078</t>
  </si>
  <si>
    <t>FAC 001-001-000000081</t>
  </si>
  <si>
    <t>FAC 001-001-000000080</t>
  </si>
  <si>
    <t>FAC 001-001-000000082</t>
  </si>
  <si>
    <t>FAC 001-001-000000064</t>
  </si>
  <si>
    <t>FAC 001-001-000001040</t>
  </si>
  <si>
    <t>0905907895001</t>
  </si>
  <si>
    <t>FAC 001-001-000001043</t>
  </si>
  <si>
    <t>FAC 001-001-000001036</t>
  </si>
  <si>
    <t>FAC 001-001-000001337</t>
  </si>
  <si>
    <t>0918157124001</t>
  </si>
  <si>
    <t>FAC 001-001-000001339</t>
  </si>
  <si>
    <t>FAC 001-001-000001341</t>
  </si>
  <si>
    <t>FAC 001-001-000001336</t>
  </si>
  <si>
    <t>FAC 001-001-000001248</t>
  </si>
  <si>
    <t>FAC 001-001-000001259</t>
  </si>
  <si>
    <t>FAC 001-001-000001260</t>
  </si>
  <si>
    <t>FAC 001-001-000001263</t>
  </si>
  <si>
    <t>FAC 001-001-000001261</t>
  </si>
  <si>
    <t>FAC 001-001-000001307</t>
  </si>
  <si>
    <t>FAC 001-001-000001266</t>
  </si>
  <si>
    <t>FAC 001-001-000001345</t>
  </si>
  <si>
    <t>FAC 001-001-000001346</t>
  </si>
  <si>
    <t>FAC 001-001-000001347</t>
  </si>
  <si>
    <t>FAC 001-001-000001348</t>
  </si>
  <si>
    <t>FAC 001-001-000001349</t>
  </si>
  <si>
    <t>FAC 001-001-000001351</t>
  </si>
  <si>
    <t>FAC 001-001-000001353</t>
  </si>
  <si>
    <t>FAC 001-001-000001354</t>
  </si>
  <si>
    <t>FAC 001-001-000001278</t>
  </si>
  <si>
    <t>FAC 001-001-000001274</t>
  </si>
  <si>
    <t>FAC 001-001-000001275</t>
  </si>
  <si>
    <t>FAC 001-001-000001277</t>
  </si>
  <si>
    <t>FAC 001-001-000001311</t>
  </si>
  <si>
    <t>FAC 001-001-000001312</t>
  </si>
  <si>
    <t>FAC 001-001-000001309</t>
  </si>
  <si>
    <t>FAC 001-001-000001310</t>
  </si>
  <si>
    <t>FAC 001-001-000001273</t>
  </si>
  <si>
    <t>FAC 001-001-000001313</t>
  </si>
  <si>
    <t>FAC 001-001-000001343</t>
  </si>
  <si>
    <t>FAC 001-001-000001344</t>
  </si>
  <si>
    <t>FAC 001-001-000001308</t>
  </si>
  <si>
    <t>FAC 001-001-000001320</t>
  </si>
  <si>
    <t>FAC 001-001-000001321</t>
  </si>
  <si>
    <t>FAC 001-001-000001322</t>
  </si>
  <si>
    <t>FAC 001-001-000001323</t>
  </si>
  <si>
    <t>FAC 001-001-000001342</t>
  </si>
  <si>
    <t>FAC 001-001-000001289</t>
  </si>
  <si>
    <t>FAC 001-001-000001290</t>
  </si>
  <si>
    <t>FAC 001-001-000001291</t>
  </si>
  <si>
    <t>FAC 001-001-000001293</t>
  </si>
  <si>
    <t>FAC 001-001-000001294</t>
  </si>
  <si>
    <t>FAC 001-001-000001295</t>
  </si>
  <si>
    <t>FAC 001-001-000001296</t>
  </si>
  <si>
    <t>FAC 001-001-000001299</t>
  </si>
  <si>
    <t>FAC 001-001-000001300</t>
  </si>
  <si>
    <t>FAC 001-001-000001301</t>
  </si>
  <si>
    <t>FAC 001-001-000001302</t>
  </si>
  <si>
    <t>FAC 001-001-000001303</t>
  </si>
  <si>
    <t>FAC 001-001-000001304</t>
  </si>
  <si>
    <t>FAC 001-001-000001305</t>
  </si>
  <si>
    <t>FAC 001-001-000001306</t>
  </si>
  <si>
    <t>FAC 001-001-000001327</t>
  </si>
  <si>
    <t>FAC 001-001-000001328</t>
  </si>
  <si>
    <t>FAC 001-001-000001329</t>
  </si>
  <si>
    <t>FAC 001-001-000001282</t>
  </si>
  <si>
    <t>FAC 001-001-000001324</t>
  </si>
  <si>
    <t>FAC 001-001-000001330</t>
  </si>
  <si>
    <t>FAC 001-001-000000582</t>
  </si>
  <si>
    <t>0953959632001</t>
  </si>
  <si>
    <t>FAC 001-001-000000901</t>
  </si>
  <si>
    <t>FAC 001-001-000000577</t>
  </si>
  <si>
    <t>FAC 001-001-000000578</t>
  </si>
  <si>
    <t>FAC 001-001-000000576</t>
  </si>
  <si>
    <t>FAC 001-001-000000579</t>
  </si>
  <si>
    <t>FAC 001-001-000000574</t>
  </si>
  <si>
    <t>FAC 001-001-000000571</t>
  </si>
  <si>
    <t>FAC 001-001-000000573</t>
  </si>
  <si>
    <t>FAC 001-001-000000583</t>
  </si>
  <si>
    <t>FAC 001-001-000000586</t>
  </si>
  <si>
    <t>FAC 001-001-000000587</t>
  </si>
  <si>
    <t>FAC 001-001-000000908</t>
  </si>
  <si>
    <t>FAC 001-901-000021242</t>
  </si>
  <si>
    <t>0992530618001</t>
  </si>
  <si>
    <t>FAC 001-901-000021243</t>
  </si>
  <si>
    <t>FAC 001-901-000021120</t>
  </si>
  <si>
    <t>FAC 001-901-000021158</t>
  </si>
  <si>
    <t>FAC 001-002-000153909</t>
  </si>
  <si>
    <t>0990033838001</t>
  </si>
  <si>
    <t>FAC 001-002-000153853</t>
  </si>
  <si>
    <t>FAC 001-002-000154011</t>
  </si>
  <si>
    <t>FAC 001-002-000152876</t>
  </si>
  <si>
    <t>FAC 001-002-000154051</t>
  </si>
  <si>
    <t>FAC 001-002-000152947</t>
  </si>
  <si>
    <t>FAC 001-002-000154527</t>
  </si>
  <si>
    <t>FAC 001-002-000154583</t>
  </si>
  <si>
    <t>FAC 001-002-000153356</t>
  </si>
  <si>
    <t>FAC 001-002-000153419</t>
  </si>
  <si>
    <t>FAC 001-002-000154679</t>
  </si>
  <si>
    <t>FAC 001-002-000154680</t>
  </si>
  <si>
    <t>FAC 001-002-000153614</t>
  </si>
  <si>
    <t>FAC 001-002-000153722</t>
  </si>
  <si>
    <t>COM 202001000137</t>
  </si>
  <si>
    <t>LQC 001-002-000000961</t>
  </si>
  <si>
    <t>364876529</t>
  </si>
  <si>
    <t>LIQ SERV. 961 BAILA ARENA</t>
  </si>
  <si>
    <t>06/05/2020</t>
  </si>
  <si>
    <t>COM 202005000009</t>
  </si>
  <si>
    <t>LQC 001-002-000000969</t>
  </si>
  <si>
    <t>218398700015</t>
  </si>
  <si>
    <t>LIQ SERVICIOS 969 BERMUDA PRODUCTORA S.R.L FC 21</t>
  </si>
  <si>
    <t>COM 202005000010</t>
  </si>
  <si>
    <t>LQC 001-002-000000970</t>
  </si>
  <si>
    <t>LIQ SERVICIOS # 970 BERMUDA S.R.L. FC 23</t>
  </si>
  <si>
    <t>COM 202005000011</t>
  </si>
  <si>
    <t>LQC 001-002-000000971</t>
  </si>
  <si>
    <t>LIQ # 971 SERVICIOS BERMUDA PRODUCTORA S.R.L. FC 20</t>
  </si>
  <si>
    <t>COM 202005000012</t>
  </si>
  <si>
    <t>LQC 001-002-000000972</t>
  </si>
  <si>
    <t>LIQ SERVICIOS 972 BERMUDA PRODUCTORA S.R.L .FC 22</t>
  </si>
  <si>
    <t>08/04/2020</t>
  </si>
  <si>
    <t>COM 202004000006</t>
  </si>
  <si>
    <t>LQC 001-002-000000965</t>
  </si>
  <si>
    <t>LIQ SERVICIOS 965 BERMUDA PRODUCTORA</t>
  </si>
  <si>
    <t>COM 202004000007</t>
  </si>
  <si>
    <t>LQC 001-002-000000966</t>
  </si>
  <si>
    <t>LIQ SERVICIOS 966 BERMUDA PRODUCTORA S.R.L.</t>
  </si>
  <si>
    <t>COM 202001000071</t>
  </si>
  <si>
    <t>FAC 001-001-000000612</t>
  </si>
  <si>
    <t>0802406280001</t>
  </si>
  <si>
    <t xml:space="preserve">FC 612 BAIRON BONE </t>
  </si>
  <si>
    <t>COM 202001000072</t>
  </si>
  <si>
    <t>FAC 001-001-000000613</t>
  </si>
  <si>
    <t>FC 613 BAIRON BONE</t>
  </si>
  <si>
    <t>COM 202001000131</t>
  </si>
  <si>
    <t>FAC 001-001-000000615</t>
  </si>
  <si>
    <t>FC 615 BAIRON BONE</t>
  </si>
  <si>
    <t>COM 202001000165</t>
  </si>
  <si>
    <t>FAC 001-001-000000616</t>
  </si>
  <si>
    <t>FC 616 BAIRON BONE</t>
  </si>
  <si>
    <t>COM 202001000062</t>
  </si>
  <si>
    <t>FAC 001-001-000000575</t>
  </si>
  <si>
    <t xml:space="preserve">FC 575 CARLOS DELGADO </t>
  </si>
  <si>
    <t>COM 202003000067</t>
  </si>
  <si>
    <t>FAC 001-001-000000588</t>
  </si>
  <si>
    <t xml:space="preserve">FC 588 CARLOS DELGADO </t>
  </si>
  <si>
    <t>COM 202003000068</t>
  </si>
  <si>
    <t>FAC 001-001-000000589</t>
  </si>
  <si>
    <t>FC 589 CARLOS DELGADO</t>
  </si>
  <si>
    <t>COM 202002000200</t>
  </si>
  <si>
    <t>FAC 001-001-000000584</t>
  </si>
  <si>
    <t>FC 584 CARLOS DELGADO</t>
  </si>
  <si>
    <t>COM 202001000164</t>
  </si>
  <si>
    <t>FAC 001-001-000000581</t>
  </si>
  <si>
    <t>FC 581 CARLOS DELGADO</t>
  </si>
  <si>
    <t>COM 202008000074</t>
  </si>
  <si>
    <t>FAC 001-001-000000907</t>
  </si>
  <si>
    <t>FC 907 CARLOS DELGADO</t>
  </si>
  <si>
    <t>COM 202008000036</t>
  </si>
  <si>
    <t>FAC 001-001-000000149</t>
  </si>
  <si>
    <t>0993148229001</t>
  </si>
  <si>
    <t xml:space="preserve">FC 149 FACTORIA ALMACENERA ALMAFACTOR </t>
  </si>
  <si>
    <t>COM 202008000037</t>
  </si>
  <si>
    <t>FAC 001-001-000000150</t>
  </si>
  <si>
    <t>FC 150 FACTORIA ALMACENERA ALMAFACTOR S.A. ARRIENDO BODEGA</t>
  </si>
  <si>
    <t>16/03/2020</t>
  </si>
  <si>
    <t>COM 202003000085</t>
  </si>
  <si>
    <t>FAC 001-001-000000051</t>
  </si>
  <si>
    <t>FC 51 FACTORIA</t>
  </si>
  <si>
    <t>COM 202001000102</t>
  </si>
  <si>
    <t>FAC 001-001-000000014</t>
  </si>
  <si>
    <t>0993190470001</t>
  </si>
  <si>
    <t>FC 14 HD LEDVIEW C.A.</t>
  </si>
  <si>
    <t>COM 202001000121</t>
  </si>
  <si>
    <t>FAC 001-001-000000751</t>
  </si>
  <si>
    <t>0910307206001</t>
  </si>
  <si>
    <t>FC 751 ISRAEL MALDONADO</t>
  </si>
  <si>
    <t>COM 202001000182</t>
  </si>
  <si>
    <t>FAC 001-001-000000756</t>
  </si>
  <si>
    <t>FC 756 ISRAEL MALDONADO</t>
  </si>
  <si>
    <t>COM 202001000002</t>
  </si>
  <si>
    <t>FAC 001-001-000000218</t>
  </si>
  <si>
    <t>0930253844001</t>
  </si>
  <si>
    <t>FC 218 NOELIA MONSERRATE</t>
  </si>
  <si>
    <t>COM 202001000003</t>
  </si>
  <si>
    <t>FAC 001-001-000000220</t>
  </si>
  <si>
    <t>FC 220 NOELIA MOSERRATE</t>
  </si>
  <si>
    <t>COM 202001000016</t>
  </si>
  <si>
    <t>FAC 001-001-000000196</t>
  </si>
  <si>
    <t>0992810750001</t>
  </si>
  <si>
    <t>FC 196 NAKATACORP S.A.</t>
  </si>
  <si>
    <t>COM 202001000017</t>
  </si>
  <si>
    <t>FAC 001-001-000000197</t>
  </si>
  <si>
    <t>FC 197 NAKATACORP S.A.</t>
  </si>
  <si>
    <t>FAC 001-002-000000012</t>
  </si>
  <si>
    <t>FAC 001-002-000000011</t>
  </si>
  <si>
    <t>COM 202008000064</t>
  </si>
  <si>
    <t>FAC 001-002-000000013</t>
  </si>
  <si>
    <t>FC 13 NAKATACORP S.A.</t>
  </si>
  <si>
    <t>COM 202003000051</t>
  </si>
  <si>
    <t>FAC 001-001-000000225</t>
  </si>
  <si>
    <t>FC 225 NAKATACORP S.A.</t>
  </si>
  <si>
    <t>COM 202003000053</t>
  </si>
  <si>
    <t>FAC 001-001-000000226</t>
  </si>
  <si>
    <t>FC 226 NAKATACORP S.A.</t>
  </si>
  <si>
    <t>07/08/2020</t>
  </si>
  <si>
    <t>COM 202008000065</t>
  </si>
  <si>
    <t>FAC 001-002-000000014</t>
  </si>
  <si>
    <t>FC 14 NAKATACORP S.A.</t>
  </si>
  <si>
    <t>COM 202007000058</t>
  </si>
  <si>
    <t>FAC 001-002-000000008</t>
  </si>
  <si>
    <t>FC 8 NAKATACORP S.A.</t>
  </si>
  <si>
    <t>COM 202002000127</t>
  </si>
  <si>
    <t>FAC 001-001-000000209</t>
  </si>
  <si>
    <t>FC 209 NAKATACORP S.A.</t>
  </si>
  <si>
    <t>COM 202002000128</t>
  </si>
  <si>
    <t>FAC 001-001-000000211</t>
  </si>
  <si>
    <t>FC 211 NAKATACORP S.A.</t>
  </si>
  <si>
    <t>COM 202002000210</t>
  </si>
  <si>
    <t>FAC 001-001-000000210</t>
  </si>
  <si>
    <t>FC 210 NAKATACORP S.A.</t>
  </si>
  <si>
    <t>COM 202002000126</t>
  </si>
  <si>
    <t>FAC 001-001-000000216</t>
  </si>
  <si>
    <t>FC 216 NAKATACORP S.A.</t>
  </si>
  <si>
    <t>COM 202002000151</t>
  </si>
  <si>
    <t>FAC 001-001-000000212</t>
  </si>
  <si>
    <t>FC 212 NAKATACORP S.A.</t>
  </si>
  <si>
    <t>COM 202002000152</t>
  </si>
  <si>
    <t>FAC 001-001-000000213</t>
  </si>
  <si>
    <t>FC 213 NAKATACORP S.A.</t>
  </si>
  <si>
    <t>16/06/2020</t>
  </si>
  <si>
    <t>COM 202006000046</t>
  </si>
  <si>
    <t>FAC 001-002-000000007</t>
  </si>
  <si>
    <t>FC 7 NAKATACORP S.A.</t>
  </si>
  <si>
    <t>COM 202001000155</t>
  </si>
  <si>
    <t>FAC 001-001-000000200</t>
  </si>
  <si>
    <t>FC 200 NAKATACORP S.A.</t>
  </si>
  <si>
    <t>COM 202001000159</t>
  </si>
  <si>
    <t>FAC 001-001-000000199</t>
  </si>
  <si>
    <t>FC 199 NAKATACORP S.A.</t>
  </si>
  <si>
    <t>COM 202001000160</t>
  </si>
  <si>
    <t>FAC 001-001-000000201</t>
  </si>
  <si>
    <t>FC 201 NAKATACORP S.A.</t>
  </si>
  <si>
    <t>COM 202001000162</t>
  </si>
  <si>
    <t>FAC 001-001-000000203</t>
  </si>
  <si>
    <t>FC 203 NAKATACORP S.A.</t>
  </si>
  <si>
    <t>COM 202002000003</t>
  </si>
  <si>
    <t>FAC 001-001-000010982</t>
  </si>
  <si>
    <t>0602378614001</t>
  </si>
  <si>
    <t>FC 10982 JAVIER ORTEGA</t>
  </si>
  <si>
    <t>COM 202002000004</t>
  </si>
  <si>
    <t>FAC 001-001-000010981</t>
  </si>
  <si>
    <t>FC 10981 JAVIER ORTEGA</t>
  </si>
  <si>
    <t>COM 202002000213</t>
  </si>
  <si>
    <t>FAC 001-001-000010983</t>
  </si>
  <si>
    <t>FC 10983 JAVIER ORTEGA</t>
  </si>
  <si>
    <t>COM 202001000022</t>
  </si>
  <si>
    <t>FAC 001-001-000000126</t>
  </si>
  <si>
    <t>0921905154001</t>
  </si>
  <si>
    <t>FC 126 RAMON ALCIVAR</t>
  </si>
  <si>
    <t>COM 202003000019</t>
  </si>
  <si>
    <t>FAC 001-001-000001561</t>
  </si>
  <si>
    <t>0905184883001</t>
  </si>
  <si>
    <t>FC 1561 VICTORIA VILLAVICENCIO</t>
  </si>
  <si>
    <t>FAC 001-001-000001582</t>
  </si>
  <si>
    <t>COM 202001000063</t>
  </si>
  <si>
    <t>FAC 001-001-000001528</t>
  </si>
  <si>
    <t>FC 1528 VICTORIA VILLAVICENCIO</t>
  </si>
  <si>
    <t>COM 202001000080</t>
  </si>
  <si>
    <t>FAC 001-001-000001527</t>
  </si>
  <si>
    <t>FC 1527 VICTORIA VILLAVICENCIO</t>
  </si>
  <si>
    <t>COM 202001000079</t>
  </si>
  <si>
    <t>FAC 001-001-000001529</t>
  </si>
  <si>
    <t>FC 1529 VICTORIA VILLAVICENCIO</t>
  </si>
  <si>
    <t>COM 202002000061</t>
  </si>
  <si>
    <t>FAC 001-001-000001541</t>
  </si>
  <si>
    <t>FC 1541 VICTORIA VILLAVICENCIO</t>
  </si>
  <si>
    <t>COM 202003000063</t>
  </si>
  <si>
    <t>FAC 001-001-000001565</t>
  </si>
  <si>
    <t>FC 1565 VICTORIA VILLAVICENCIO</t>
  </si>
  <si>
    <t>COM 202003000064</t>
  </si>
  <si>
    <t>FAC 001-001-000001567</t>
  </si>
  <si>
    <t>FC 1567 VICTORIA VILLAVICENCIO</t>
  </si>
  <si>
    <t>COM 202003000092</t>
  </si>
  <si>
    <t>FAC 001-001-000001566</t>
  </si>
  <si>
    <t>FC 1566 VICOTRIA VILLAVICENCIO</t>
  </si>
  <si>
    <t>COM 202002000064</t>
  </si>
  <si>
    <t>FAC 001-001-000001550</t>
  </si>
  <si>
    <t>FC 1550 VICTORIA VILLAVICENCIO</t>
  </si>
  <si>
    <t>COM 202002000087</t>
  </si>
  <si>
    <t>FAC 001-001-000001548</t>
  </si>
  <si>
    <t>FC 1548 VICTORIA VILLAVICENCIO</t>
  </si>
  <si>
    <t>COM 202002000125</t>
  </si>
  <si>
    <t>FAC 001-001-000001549</t>
  </si>
  <si>
    <t>FC 1549 VICTORIA VILLAVICENCIO</t>
  </si>
  <si>
    <t>COM 202002000129</t>
  </si>
  <si>
    <t>FAC 001-001-000001551</t>
  </si>
  <si>
    <t>FC 1551 VICTORIA VILLAVICENCIO</t>
  </si>
  <si>
    <t>COM 202008000076</t>
  </si>
  <si>
    <t>FAC 001-001-000001587</t>
  </si>
  <si>
    <t>FC 1587 VICTORIA VILALVICENCIO</t>
  </si>
  <si>
    <t>COM 202001000176</t>
  </si>
  <si>
    <t>FAC 001-001-000001534</t>
  </si>
  <si>
    <t>FC 1534 VICTORIA VILLAVICENCIO</t>
  </si>
  <si>
    <t>VISACOM S.A.</t>
  </si>
  <si>
    <t>Del 01/08/2020 al 31/08/2020</t>
  </si>
  <si>
    <t>Deudor</t>
  </si>
  <si>
    <t>Acreedor</t>
  </si>
  <si>
    <t xml:space="preserve">    5.1 Costos de Venta y Producción </t>
  </si>
  <si>
    <t xml:space="preserve">        5.1.1 Costo de Personal Cuentas</t>
  </si>
  <si>
    <t xml:space="preserve">            5.1.1.1 Sueldos</t>
  </si>
  <si>
    <t xml:space="preserve">            5.1.1.11 Primas de Seguros</t>
  </si>
  <si>
    <t xml:space="preserve">            5.1.1.12 Otros Gastos de Personal</t>
  </si>
  <si>
    <t xml:space="preserve">            5.1.1.2 Aportes al IESS</t>
  </si>
  <si>
    <t xml:space="preserve">            5.1.1.3 Décimo Tercer Sueldo</t>
  </si>
  <si>
    <t xml:space="preserve">            5.1.1.4 Décimo Cuarto Sueldo</t>
  </si>
  <si>
    <t xml:space="preserve">            5.1.1.5 Vacaciones</t>
  </si>
  <si>
    <t xml:space="preserve">            5.1.1.6 Fondo de Reserva</t>
  </si>
  <si>
    <t xml:space="preserve">        5.1.2 Costo de Personal Diseño</t>
  </si>
  <si>
    <t xml:space="preserve">            5.1.2.1 Sueldos</t>
  </si>
  <si>
    <t xml:space="preserve">            5.1.2.12 Otros Gastos de Personal</t>
  </si>
  <si>
    <t xml:space="preserve">            5.1.2.2 Aportes al IESS</t>
  </si>
  <si>
    <t xml:space="preserve">            5.1.2.3 Décimo Tercer Sueldo </t>
  </si>
  <si>
    <t xml:space="preserve">            5.1.2.4 Decimo Cuarto Sueldo</t>
  </si>
  <si>
    <t xml:space="preserve">            5.1.2.5 Vacaciones </t>
  </si>
  <si>
    <t xml:space="preserve">            5.1.2.6 Fondo de Reserva</t>
  </si>
  <si>
    <t xml:space="preserve">        5.1.3 Costo de Personal Supervision</t>
  </si>
  <si>
    <t xml:space="preserve">            5.1.3.1 Sueldos</t>
  </si>
  <si>
    <t xml:space="preserve">            5.1.3.12 Otros Gastos de Personal</t>
  </si>
  <si>
    <t xml:space="preserve">            5.1.3.2 Aportes al IESS</t>
  </si>
  <si>
    <t xml:space="preserve">            5.1.3.3 Décimo Tercer Sueldo</t>
  </si>
  <si>
    <t xml:space="preserve">            5.1.3.4 Décimo Cuarto Sueldo</t>
  </si>
  <si>
    <t xml:space="preserve">            5.1.3.5 Vacaciones</t>
  </si>
  <si>
    <t xml:space="preserve">            5.1.3.6 Fondo de Reserva</t>
  </si>
  <si>
    <t xml:space="preserve">        5.1.4 Costo de Personal Externo</t>
  </si>
  <si>
    <t xml:space="preserve">            5.1.4.1 Supervisores</t>
  </si>
  <si>
    <t xml:space="preserve">            5.1.4.16 Logistico</t>
  </si>
  <si>
    <t xml:space="preserve">            5.1.4.3 Animador</t>
  </si>
  <si>
    <t xml:space="preserve">            5.1.4.30 Promotora</t>
  </si>
  <si>
    <t xml:space="preserve">            5.1.4.9 Coordinador</t>
  </si>
  <si>
    <t xml:space="preserve">        5.1.5 Costo de Logistica</t>
  </si>
  <si>
    <t xml:space="preserve">            5.1.5.2 Envio de material-flete</t>
  </si>
  <si>
    <t xml:space="preserve">            5.1.5.3 Montaje-Desmontaje</t>
  </si>
  <si>
    <t xml:space="preserve">            5.1.5.4 Movilizacion</t>
  </si>
  <si>
    <t xml:space="preserve">            5.1.5.6 Viaticos</t>
  </si>
  <si>
    <t xml:space="preserve">            5.1.5.7 Hospedaje</t>
  </si>
  <si>
    <t xml:space="preserve">        5.1.6 Costo de Diseño</t>
  </si>
  <si>
    <t xml:space="preserve">            5.1.6.1 Material POP</t>
  </si>
  <si>
    <t xml:space="preserve">            5.1.6.7 Uniformes</t>
  </si>
  <si>
    <t xml:space="preserve">        5.1.7 Costos Directos de Producción</t>
  </si>
  <si>
    <t xml:space="preserve">            5.1.7.1 Artículos Promocionales</t>
  </si>
  <si>
    <t xml:space="preserve">            5.1.7.11 Auspicios</t>
  </si>
  <si>
    <t xml:space="preserve">            5.1.7.12 Premios</t>
  </si>
  <si>
    <t xml:space="preserve">            5.1.7.13 Alquiler de espacios</t>
  </si>
  <si>
    <t xml:space="preserve">            5.1.7.14 Impresiones</t>
  </si>
  <si>
    <t xml:space="preserve">            5.1.7.15 Material POP</t>
  </si>
  <si>
    <t xml:space="preserve">            5.1.7.17 Alimentacion Eventos</t>
  </si>
  <si>
    <t xml:space="preserve">            5.1.7.18 Alimentacion de Personal Actividades</t>
  </si>
  <si>
    <t xml:space="preserve">            5.1.7.4 Stands</t>
  </si>
  <si>
    <t xml:space="preserve">            5.1.7.5 Muebles</t>
  </si>
  <si>
    <t xml:space="preserve">            5.1.7.6 Servicio de Iluminación</t>
  </si>
  <si>
    <t xml:space="preserve">            5.1.7.8 Servicio de Video</t>
  </si>
  <si>
    <t xml:space="preserve">            5.1.7.9 Servicio de Decoración</t>
  </si>
  <si>
    <t>Movimiento</t>
  </si>
  <si>
    <t>Referencia</t>
  </si>
  <si>
    <t>Nota a los estados financieros:</t>
  </si>
  <si>
    <t>Conclusiones (A ser completado por el Auditor a cargo del compromiso):</t>
  </si>
  <si>
    <t>Al 31 de Diciembre del 2020</t>
  </si>
  <si>
    <t>5.1.7.20</t>
  </si>
  <si>
    <t>Produccion Evento Noche Amarilla</t>
  </si>
  <si>
    <t>5.1.5.5</t>
  </si>
  <si>
    <t>Transporte de personal</t>
  </si>
  <si>
    <t>5.1.1.19</t>
  </si>
  <si>
    <t>Capacitaciones</t>
  </si>
  <si>
    <t>5.1.2.13</t>
  </si>
  <si>
    <t>Prima de 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</si>
</sst>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32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sz val="10"/>
      <color rgb="FF000000"/>
      <name val="Futura-book"/>
      <family val="2"/>
      <charset val="1"/>
    </font>
    <font>
      <sz val="10"/>
      <color rgb="FF000000"/>
      <name val="Futura-book"/>
      <charset val="1"/>
    </font>
    <font>
      <b/>
      <sz val="10"/>
      <name val="Century Gothic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0"/>
      <color rgb="FF000000"/>
      <name val="Century Gothic"/>
      <family val="2"/>
      <charset val="1"/>
    </font>
    <font>
      <b/>
      <sz val="10"/>
      <color rgb="FF000000"/>
      <name val="Century Gothic"/>
      <family val="2"/>
      <charset val="1"/>
    </font>
    <font>
      <b/>
      <sz val="10"/>
      <color rgb="FF000000"/>
      <name val="Futura-book"/>
      <charset val="1"/>
    </font>
    <font>
      <b/>
      <sz val="22"/>
      <name val="Broadway"/>
      <family val="5"/>
    </font>
    <font>
      <b/>
      <sz val="12"/>
      <name val="Century Gothic"/>
      <family val="2"/>
    </font>
    <font>
      <sz val="10"/>
      <name val="Century Gothic"/>
      <family val="2"/>
    </font>
    <font>
      <sz val="11"/>
      <color rgb="FF000000"/>
      <name val="Arial"/>
      <family val="2"/>
    </font>
    <font>
      <b/>
      <sz val="16"/>
      <color rgb="FFFF0000"/>
      <name val="Liberation Sans1"/>
    </font>
    <font>
      <b/>
      <sz val="10"/>
      <color rgb="FFFF0000"/>
      <name val="Arial"/>
      <family val="2"/>
    </font>
    <font>
      <b/>
      <sz val="10"/>
      <color rgb="FF000000"/>
      <name val="Arial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theme="9" tint="0.79998168889431442"/>
        <bgColor rgb="FFFFFFCC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3D3D3D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168" fontId="28" fillId="0" borderId="0" applyBorder="0" applyProtection="0"/>
    <xf numFmtId="166" fontId="28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28" fillId="0" borderId="0" applyBorder="0" applyProtection="0">
      <alignment horizontal="left"/>
    </xf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28" fillId="0" borderId="0" applyBorder="0" applyProtection="0"/>
    <xf numFmtId="0" fontId="28" fillId="0" borderId="0" applyBorder="0" applyProtection="0"/>
    <xf numFmtId="0" fontId="3" fillId="0" borderId="0" applyBorder="0" applyProtection="0"/>
    <xf numFmtId="165" fontId="15" fillId="0" borderId="0" applyBorder="0" applyProtection="0"/>
    <xf numFmtId="171" fontId="15" fillId="0" borderId="0" applyBorder="0" applyProtection="0"/>
  </cellStyleXfs>
  <cellXfs count="238">
    <xf numFmtId="0" fontId="0" fillId="0" borderId="0" xfId="0"/>
    <xf numFmtId="0" fontId="0" fillId="10" borderId="0" xfId="0" applyFill="1"/>
    <xf numFmtId="164" fontId="0" fillId="10" borderId="0" xfId="0" applyNumberFormat="1" applyFill="1"/>
    <xf numFmtId="0" fontId="13" fillId="10" borderId="0" xfId="0" applyFont="1" applyFill="1"/>
    <xf numFmtId="0" fontId="13" fillId="10" borderId="3" xfId="0" applyFont="1" applyFill="1" applyBorder="1"/>
    <xf numFmtId="164" fontId="13" fillId="10" borderId="3" xfId="0" applyNumberFormat="1" applyFont="1" applyFill="1" applyBorder="1"/>
    <xf numFmtId="0" fontId="13" fillId="10" borderId="0" xfId="0" applyFont="1" applyFill="1" applyAlignment="1">
      <alignment vertical="center"/>
    </xf>
    <xf numFmtId="49" fontId="14" fillId="10" borderId="4" xfId="0" applyNumberFormat="1" applyFont="1" applyFill="1" applyBorder="1" applyAlignment="1">
      <alignment horizontal="left" vertical="center"/>
    </xf>
    <xf numFmtId="164" fontId="13" fillId="10" borderId="0" xfId="0" applyNumberFormat="1" applyFont="1" applyFill="1"/>
    <xf numFmtId="0" fontId="14" fillId="10" borderId="5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15" fontId="14" fillId="10" borderId="5" xfId="0" applyNumberFormat="1" applyFont="1" applyFill="1" applyBorder="1" applyAlignment="1">
      <alignment horizontal="center" vertical="center"/>
    </xf>
    <xf numFmtId="15" fontId="14" fillId="10" borderId="6" xfId="0" applyNumberFormat="1" applyFont="1" applyFill="1" applyBorder="1" applyAlignment="1">
      <alignment horizontal="center" vertical="center"/>
    </xf>
    <xf numFmtId="0" fontId="13" fillId="10" borderId="8" xfId="2" applyNumberFormat="1" applyFont="1" applyFill="1" applyBorder="1" applyAlignment="1" applyProtection="1">
      <alignment horizontal="center" vertical="center"/>
    </xf>
    <xf numFmtId="0" fontId="13" fillId="10" borderId="9" xfId="2" applyNumberFormat="1" applyFont="1" applyFill="1" applyBorder="1" applyAlignment="1" applyProtection="1">
      <alignment horizontal="center" vertical="center"/>
    </xf>
    <xf numFmtId="0" fontId="13" fillId="10" borderId="10" xfId="2" applyNumberFormat="1" applyFont="1" applyFill="1" applyBorder="1" applyAlignment="1" applyProtection="1">
      <alignment horizontal="center" vertical="center"/>
    </xf>
    <xf numFmtId="0" fontId="13" fillId="10" borderId="6" xfId="2" applyNumberFormat="1" applyFont="1" applyFill="1" applyBorder="1" applyAlignment="1" applyProtection="1">
      <alignment horizontal="center" vertical="center"/>
    </xf>
    <xf numFmtId="167" fontId="13" fillId="10" borderId="0" xfId="0" applyNumberFormat="1" applyFont="1" applyFill="1" applyBorder="1" applyAlignment="1" applyProtection="1">
      <alignment horizontal="left" vertical="center"/>
    </xf>
    <xf numFmtId="167" fontId="13" fillId="10" borderId="8" xfId="0" applyNumberFormat="1" applyFont="1" applyFill="1" applyBorder="1" applyAlignment="1" applyProtection="1">
      <alignment horizontal="center" vertical="center"/>
    </xf>
    <xf numFmtId="169" fontId="13" fillId="10" borderId="10" xfId="1" applyNumberFormat="1" applyFont="1" applyFill="1" applyBorder="1" applyAlignment="1" applyProtection="1">
      <alignment horizontal="right"/>
    </xf>
    <xf numFmtId="170" fontId="13" fillId="10" borderId="8" xfId="1" applyNumberFormat="1" applyFont="1" applyFill="1" applyBorder="1" applyAlignment="1" applyProtection="1">
      <alignment horizontal="right" vertical="center"/>
    </xf>
    <xf numFmtId="167" fontId="13" fillId="10" borderId="11" xfId="0" applyNumberFormat="1" applyFont="1" applyFill="1" applyBorder="1" applyAlignment="1" applyProtection="1">
      <alignment horizontal="left" vertical="center"/>
    </xf>
    <xf numFmtId="0" fontId="16" fillId="10" borderId="9" xfId="0" applyFont="1" applyFill="1" applyBorder="1" applyAlignment="1" applyProtection="1">
      <alignment horizontal="left"/>
    </xf>
    <xf numFmtId="169" fontId="13" fillId="10" borderId="8" xfId="1" applyNumberFormat="1" applyFont="1" applyFill="1" applyBorder="1" applyAlignment="1" applyProtection="1">
      <alignment horizontal="right" vertical="center"/>
    </xf>
    <xf numFmtId="169" fontId="13" fillId="10" borderId="9" xfId="1" applyNumberFormat="1" applyFont="1" applyFill="1" applyBorder="1" applyAlignment="1" applyProtection="1">
      <alignment horizontal="right" vertical="center"/>
    </xf>
    <xf numFmtId="169" fontId="13" fillId="10" borderId="10" xfId="1" applyNumberFormat="1" applyFont="1" applyFill="1" applyBorder="1" applyAlignment="1" applyProtection="1">
      <alignment horizontal="right" vertical="center"/>
    </xf>
    <xf numFmtId="167" fontId="13" fillId="10" borderId="9" xfId="0" applyNumberFormat="1" applyFont="1" applyFill="1" applyBorder="1" applyAlignment="1" applyProtection="1">
      <alignment horizontal="left" vertical="center"/>
    </xf>
    <xf numFmtId="0" fontId="13" fillId="10" borderId="9" xfId="0" applyFont="1" applyFill="1" applyBorder="1" applyAlignment="1" applyProtection="1">
      <alignment horizontal="left"/>
    </xf>
    <xf numFmtId="0" fontId="13" fillId="10" borderId="11" xfId="0" applyFont="1" applyFill="1" applyBorder="1" applyAlignment="1" applyProtection="1"/>
    <xf numFmtId="169" fontId="17" fillId="10" borderId="8" xfId="1" applyNumberFormat="1" applyFont="1" applyFill="1" applyBorder="1" applyAlignment="1" applyProtection="1">
      <alignment horizontal="right" vertical="top"/>
      <protection locked="0"/>
    </xf>
    <xf numFmtId="0" fontId="14" fillId="10" borderId="0" xfId="0" applyFont="1" applyFill="1" applyAlignment="1">
      <alignment vertical="center"/>
    </xf>
    <xf numFmtId="0" fontId="18" fillId="10" borderId="9" xfId="0" applyFont="1" applyFill="1" applyBorder="1" applyAlignment="1" applyProtection="1"/>
    <xf numFmtId="0" fontId="18" fillId="10" borderId="9" xfId="0" applyFont="1" applyFill="1" applyBorder="1" applyAlignment="1" applyProtection="1">
      <alignment horizontal="left"/>
    </xf>
    <xf numFmtId="169" fontId="17" fillId="10" borderId="8" xfId="1" applyNumberFormat="1" applyFont="1" applyFill="1" applyBorder="1" applyAlignment="1" applyProtection="1">
      <alignment horizontal="right"/>
    </xf>
    <xf numFmtId="170" fontId="18" fillId="10" borderId="9" xfId="0" applyNumberFormat="1" applyFont="1" applyFill="1" applyBorder="1" applyAlignment="1">
      <alignment horizontal="left"/>
    </xf>
    <xf numFmtId="49" fontId="17" fillId="10" borderId="9" xfId="0" applyNumberFormat="1" applyFont="1" applyFill="1" applyBorder="1" applyAlignment="1" applyProtection="1">
      <alignment horizontal="left"/>
    </xf>
    <xf numFmtId="169" fontId="17" fillId="10" borderId="9" xfId="1" applyNumberFormat="1" applyFont="1" applyFill="1" applyBorder="1" applyAlignment="1" applyProtection="1">
      <alignment horizontal="right"/>
    </xf>
    <xf numFmtId="0" fontId="13" fillId="10" borderId="8" xfId="0" applyFont="1" applyFill="1" applyBorder="1" applyAlignment="1" applyProtection="1"/>
    <xf numFmtId="169" fontId="18" fillId="10" borderId="9" xfId="1" applyNumberFormat="1" applyFont="1" applyFill="1" applyBorder="1" applyAlignment="1" applyProtection="1">
      <alignment horizontal="right"/>
    </xf>
    <xf numFmtId="167" fontId="13" fillId="10" borderId="8" xfId="0" applyNumberFormat="1" applyFont="1" applyFill="1" applyBorder="1" applyAlignment="1" applyProtection="1">
      <alignment horizontal="left" vertical="center"/>
    </xf>
    <xf numFmtId="167" fontId="13" fillId="10" borderId="9" xfId="0" applyNumberFormat="1" applyFont="1" applyFill="1" applyBorder="1" applyAlignment="1" applyProtection="1">
      <alignment horizontal="center" vertical="center"/>
    </xf>
    <xf numFmtId="169" fontId="13" fillId="10" borderId="13" xfId="1" applyNumberFormat="1" applyFont="1" applyFill="1" applyBorder="1" applyAlignment="1" applyProtection="1">
      <alignment horizontal="right" vertical="center"/>
    </xf>
    <xf numFmtId="167" fontId="14" fillId="10" borderId="9" xfId="0" applyNumberFormat="1" applyFont="1" applyFill="1" applyBorder="1" applyAlignment="1" applyProtection="1">
      <alignment horizontal="center" vertical="center"/>
    </xf>
    <xf numFmtId="167" fontId="14" fillId="10" borderId="8" xfId="0" applyNumberFormat="1" applyFont="1" applyFill="1" applyBorder="1" applyAlignment="1" applyProtection="1">
      <alignment horizontal="center" vertical="center"/>
    </xf>
    <xf numFmtId="0" fontId="13" fillId="10" borderId="0" xfId="0" applyFont="1" applyFill="1" applyAlignment="1" applyProtection="1">
      <alignment vertical="center"/>
    </xf>
    <xf numFmtId="167" fontId="14" fillId="10" borderId="14" xfId="0" applyNumberFormat="1" applyFont="1" applyFill="1" applyBorder="1" applyAlignment="1" applyProtection="1">
      <alignment horizontal="center" vertical="center"/>
    </xf>
    <xf numFmtId="167" fontId="14" fillId="10" borderId="15" xfId="0" applyNumberFormat="1" applyFont="1" applyFill="1" applyBorder="1" applyAlignment="1" applyProtection="1">
      <alignment horizontal="left" vertical="center"/>
    </xf>
    <xf numFmtId="169" fontId="14" fillId="10" borderId="14" xfId="1" applyNumberFormat="1" applyFont="1" applyFill="1" applyBorder="1" applyAlignment="1" applyProtection="1">
      <alignment horizontal="right" vertical="center"/>
    </xf>
    <xf numFmtId="0" fontId="13" fillId="10" borderId="16" xfId="0" applyFont="1" applyFill="1" applyBorder="1" applyAlignment="1" applyProtection="1">
      <alignment horizontal="left"/>
    </xf>
    <xf numFmtId="0" fontId="14" fillId="10" borderId="16" xfId="0" applyFont="1" applyFill="1" applyBorder="1" applyAlignment="1" applyProtection="1">
      <alignment horizontal="center"/>
    </xf>
    <xf numFmtId="167" fontId="14" fillId="10" borderId="6" xfId="0" applyNumberFormat="1" applyFont="1" applyFill="1" applyBorder="1" applyAlignment="1" applyProtection="1">
      <alignment horizontal="center" wrapText="1"/>
    </xf>
    <xf numFmtId="14" fontId="16" fillId="10" borderId="8" xfId="0" applyNumberFormat="1" applyFont="1" applyFill="1" applyBorder="1" applyAlignment="1" applyProtection="1">
      <alignment horizontal="center"/>
    </xf>
    <xf numFmtId="14" fontId="16" fillId="10" borderId="9" xfId="0" applyNumberFormat="1" applyFont="1" applyFill="1" applyBorder="1" applyAlignment="1" applyProtection="1">
      <alignment horizontal="center"/>
    </xf>
    <xf numFmtId="169" fontId="13" fillId="10" borderId="8" xfId="1" applyNumberFormat="1" applyFont="1" applyFill="1" applyBorder="1" applyAlignment="1" applyProtection="1">
      <alignment horizontal="center"/>
    </xf>
    <xf numFmtId="49" fontId="13" fillId="10" borderId="10" xfId="0" applyNumberFormat="1" applyFont="1" applyFill="1" applyBorder="1" applyAlignment="1" applyProtection="1">
      <alignment horizontal="left"/>
    </xf>
    <xf numFmtId="169" fontId="13" fillId="10" borderId="18" xfId="1" applyNumberFormat="1" applyFont="1" applyFill="1" applyBorder="1" applyAlignment="1" applyProtection="1">
      <alignment horizontal="center"/>
    </xf>
    <xf numFmtId="169" fontId="13" fillId="10" borderId="19" xfId="1" applyNumberFormat="1" applyFont="1" applyFill="1" applyBorder="1" applyAlignment="1" applyProtection="1">
      <alignment horizontal="center"/>
    </xf>
    <xf numFmtId="0" fontId="14" fillId="10" borderId="20" xfId="0" applyFont="1" applyFill="1" applyBorder="1" applyAlignment="1" applyProtection="1">
      <alignment horizontal="left"/>
    </xf>
    <xf numFmtId="169" fontId="14" fillId="10" borderId="20" xfId="1" applyNumberFormat="1" applyFont="1" applyFill="1" applyBorder="1" applyAlignment="1" applyProtection="1"/>
    <xf numFmtId="169" fontId="14" fillId="10" borderId="13" xfId="1" applyNumberFormat="1" applyFont="1" applyFill="1" applyBorder="1" applyAlignment="1" applyProtection="1"/>
    <xf numFmtId="0" fontId="14" fillId="10" borderId="16" xfId="0" applyFont="1" applyFill="1" applyBorder="1" applyAlignment="1" applyProtection="1">
      <alignment horizontal="left"/>
    </xf>
    <xf numFmtId="0" fontId="14" fillId="10" borderId="16" xfId="0" applyFont="1" applyFill="1" applyBorder="1" applyAlignment="1" applyProtection="1"/>
    <xf numFmtId="0" fontId="0" fillId="10" borderId="21" xfId="0" applyFill="1" applyBorder="1"/>
    <xf numFmtId="0" fontId="0" fillId="10" borderId="22" xfId="0" applyFill="1" applyBorder="1"/>
    <xf numFmtId="0" fontId="0" fillId="10" borderId="0" xfId="0" applyFill="1" applyBorder="1"/>
    <xf numFmtId="164" fontId="0" fillId="10" borderId="0" xfId="0" applyNumberFormat="1" applyFill="1" applyBorder="1"/>
    <xf numFmtId="0" fontId="13" fillId="10" borderId="10" xfId="0" applyFont="1" applyFill="1" applyBorder="1" applyAlignment="1" applyProtection="1"/>
    <xf numFmtId="0" fontId="0" fillId="10" borderId="23" xfId="0" applyFill="1" applyBorder="1"/>
    <xf numFmtId="0" fontId="14" fillId="10" borderId="10" xfId="0" applyFont="1" applyFill="1" applyBorder="1" applyAlignment="1" applyProtection="1"/>
    <xf numFmtId="2" fontId="0" fillId="10" borderId="0" xfId="0" applyNumberFormat="1" applyFill="1"/>
    <xf numFmtId="2" fontId="13" fillId="10" borderId="3" xfId="0" applyNumberFormat="1" applyFont="1" applyFill="1" applyBorder="1"/>
    <xf numFmtId="2" fontId="13" fillId="10" borderId="0" xfId="0" applyNumberFormat="1" applyFont="1" applyFill="1"/>
    <xf numFmtId="0" fontId="0" fillId="10" borderId="2" xfId="0" applyFill="1" applyBorder="1"/>
    <xf numFmtId="2" fontId="0" fillId="10" borderId="2" xfId="0" applyNumberFormat="1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right"/>
    </xf>
    <xf numFmtId="0" fontId="19" fillId="10" borderId="7" xfId="0" applyFont="1" applyFill="1" applyBorder="1" applyAlignment="1" applyProtection="1"/>
    <xf numFmtId="2" fontId="19" fillId="10" borderId="7" xfId="0" applyNumberFormat="1" applyFont="1" applyFill="1" applyBorder="1" applyAlignment="1" applyProtection="1"/>
    <xf numFmtId="0" fontId="20" fillId="10" borderId="0" xfId="0" applyFont="1" applyFill="1"/>
    <xf numFmtId="0" fontId="0" fillId="10" borderId="11" xfId="0" applyFont="1" applyFill="1" applyBorder="1" applyAlignment="1">
      <alignment horizontal="right"/>
    </xf>
    <xf numFmtId="0" fontId="19" fillId="10" borderId="11" xfId="0" applyFont="1" applyFill="1" applyBorder="1" applyAlignment="1" applyProtection="1"/>
    <xf numFmtId="2" fontId="19" fillId="10" borderId="11" xfId="0" applyNumberFormat="1" applyFont="1" applyFill="1" applyBorder="1" applyAlignment="1" applyProtection="1"/>
    <xf numFmtId="0" fontId="0" fillId="10" borderId="12" xfId="0" applyFont="1" applyFill="1" applyBorder="1" applyAlignment="1">
      <alignment horizontal="right"/>
    </xf>
    <xf numFmtId="0" fontId="19" fillId="10" borderId="12" xfId="0" applyFont="1" applyFill="1" applyBorder="1" applyAlignment="1" applyProtection="1"/>
    <xf numFmtId="2" fontId="19" fillId="10" borderId="12" xfId="0" applyNumberFormat="1" applyFont="1" applyFill="1" applyBorder="1" applyAlignment="1" applyProtection="1"/>
    <xf numFmtId="0" fontId="19" fillId="10" borderId="2" xfId="0" applyFont="1" applyFill="1" applyBorder="1" applyAlignment="1" applyProtection="1"/>
    <xf numFmtId="2" fontId="19" fillId="10" borderId="2" xfId="0" applyNumberFormat="1" applyFont="1" applyFill="1" applyBorder="1" applyAlignment="1" applyProtection="1"/>
    <xf numFmtId="0" fontId="13" fillId="10" borderId="0" xfId="0" applyFont="1" applyFill="1" applyBorder="1" applyAlignment="1" applyProtection="1"/>
    <xf numFmtId="169" fontId="13" fillId="10" borderId="0" xfId="1" applyNumberFormat="1" applyFont="1" applyFill="1" applyBorder="1" applyAlignment="1" applyProtection="1">
      <alignment horizontal="right" vertical="center"/>
    </xf>
    <xf numFmtId="167" fontId="13" fillId="10" borderId="7" xfId="0" applyNumberFormat="1" applyFont="1" applyFill="1" applyBorder="1" applyAlignment="1" applyProtection="1">
      <alignment horizontal="left" vertical="center"/>
    </xf>
    <xf numFmtId="0" fontId="16" fillId="10" borderId="7" xfId="0" applyFont="1" applyFill="1" applyBorder="1" applyAlignment="1" applyProtection="1">
      <alignment horizontal="left"/>
    </xf>
    <xf numFmtId="169" fontId="16" fillId="10" borderId="7" xfId="1" applyNumberFormat="1" applyFont="1" applyFill="1" applyBorder="1" applyAlignment="1" applyProtection="1">
      <alignment horizontal="center" vertical="center"/>
    </xf>
    <xf numFmtId="0" fontId="21" fillId="10" borderId="7" xfId="0" applyFont="1" applyFill="1" applyBorder="1" applyAlignment="1">
      <alignment horizontal="center" vertical="center"/>
    </xf>
    <xf numFmtId="0" fontId="0" fillId="10" borderId="24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11" xfId="8" applyFont="1" applyFill="1" applyBorder="1" applyProtection="1">
      <alignment horizontal="left"/>
    </xf>
    <xf numFmtId="3" fontId="22" fillId="10" borderId="11" xfId="0" applyNumberFormat="1" applyFont="1" applyFill="1" applyBorder="1" applyAlignment="1">
      <alignment horizontal="right"/>
    </xf>
    <xf numFmtId="164" fontId="0" fillId="10" borderId="11" xfId="0" applyNumberFormat="1" applyFill="1" applyBorder="1"/>
    <xf numFmtId="0" fontId="0" fillId="10" borderId="17" xfId="0" applyFont="1" applyFill="1" applyBorder="1"/>
    <xf numFmtId="0" fontId="22" fillId="10" borderId="11" xfId="0" applyFont="1" applyFill="1" applyBorder="1"/>
    <xf numFmtId="0" fontId="13" fillId="10" borderId="12" xfId="0" applyFont="1" applyFill="1" applyBorder="1" applyAlignment="1" applyProtection="1"/>
    <xf numFmtId="3" fontId="13" fillId="10" borderId="12" xfId="1" applyNumberFormat="1" applyFont="1" applyFill="1" applyBorder="1" applyAlignment="1" applyProtection="1">
      <alignment horizontal="right" vertical="center"/>
    </xf>
    <xf numFmtId="164" fontId="0" fillId="10" borderId="12" xfId="0" applyNumberFormat="1" applyFill="1" applyBorder="1"/>
    <xf numFmtId="0" fontId="0" fillId="10" borderId="27" xfId="0" applyFont="1" applyFill="1" applyBorder="1"/>
    <xf numFmtId="0" fontId="0" fillId="10" borderId="28" xfId="0" applyFill="1" applyBorder="1"/>
    <xf numFmtId="0" fontId="0" fillId="10" borderId="29" xfId="0" applyFill="1" applyBorder="1"/>
    <xf numFmtId="0" fontId="14" fillId="10" borderId="0" xfId="0" applyFont="1" applyFill="1" applyBorder="1" applyAlignment="1" applyProtection="1"/>
    <xf numFmtId="3" fontId="23" fillId="10" borderId="0" xfId="0" applyNumberFormat="1" applyFont="1" applyFill="1" applyAlignment="1">
      <alignment horizontal="right"/>
    </xf>
    <xf numFmtId="164" fontId="23" fillId="10" borderId="0" xfId="0" applyNumberFormat="1" applyFont="1" applyFill="1" applyAlignment="1">
      <alignment horizontal="right"/>
    </xf>
    <xf numFmtId="0" fontId="15" fillId="10" borderId="11" xfId="0" applyFont="1" applyFill="1" applyBorder="1"/>
    <xf numFmtId="0" fontId="13" fillId="10" borderId="11" xfId="0" applyFont="1" applyFill="1" applyBorder="1" applyAlignment="1" applyProtection="1">
      <alignment horizontal="left"/>
    </xf>
    <xf numFmtId="169" fontId="18" fillId="10" borderId="11" xfId="1" applyNumberFormat="1" applyFont="1" applyFill="1" applyBorder="1" applyAlignment="1" applyProtection="1">
      <alignment horizontal="right"/>
    </xf>
    <xf numFmtId="169" fontId="13" fillId="10" borderId="11" xfId="1" applyNumberFormat="1" applyFont="1" applyFill="1" applyBorder="1" applyAlignment="1" applyProtection="1">
      <alignment horizontal="right" vertical="center"/>
    </xf>
    <xf numFmtId="0" fontId="18" fillId="10" borderId="11" xfId="0" applyFont="1" applyFill="1" applyBorder="1" applyAlignment="1" applyProtection="1"/>
    <xf numFmtId="0" fontId="18" fillId="10" borderId="11" xfId="0" applyFont="1" applyFill="1" applyBorder="1" applyAlignment="1" applyProtection="1">
      <alignment horizontal="left"/>
    </xf>
    <xf numFmtId="167" fontId="13" fillId="10" borderId="12" xfId="0" applyNumberFormat="1" applyFont="1" applyFill="1" applyBorder="1" applyAlignment="1" applyProtection="1">
      <alignment horizontal="left" vertical="center"/>
    </xf>
    <xf numFmtId="169" fontId="13" fillId="10" borderId="12" xfId="1" applyNumberFormat="1" applyFont="1" applyFill="1" applyBorder="1" applyAlignment="1" applyProtection="1">
      <alignment horizontal="right" vertical="center"/>
    </xf>
    <xf numFmtId="169" fontId="24" fillId="10" borderId="0" xfId="1" applyNumberFormat="1" applyFont="1" applyFill="1" applyBorder="1" applyAlignment="1" applyProtection="1">
      <alignment horizontal="right"/>
    </xf>
    <xf numFmtId="164" fontId="24" fillId="10" borderId="0" xfId="1" applyNumberFormat="1" applyFont="1" applyFill="1" applyBorder="1" applyAlignment="1" applyProtection="1">
      <alignment horizontal="right"/>
    </xf>
    <xf numFmtId="3" fontId="22" fillId="10" borderId="0" xfId="0" applyNumberFormat="1" applyFont="1" applyFill="1" applyAlignment="1">
      <alignment horizontal="right"/>
    </xf>
    <xf numFmtId="164" fontId="22" fillId="10" borderId="0" xfId="0" applyNumberFormat="1" applyFont="1" applyFill="1" applyAlignment="1">
      <alignment horizontal="right"/>
    </xf>
    <xf numFmtId="0" fontId="23" fillId="10" borderId="30" xfId="0" applyFont="1" applyFill="1" applyBorder="1" applyAlignment="1">
      <alignment horizontal="center"/>
    </xf>
    <xf numFmtId="0" fontId="22" fillId="10" borderId="0" xfId="0" applyFont="1" applyFill="1"/>
    <xf numFmtId="4" fontId="22" fillId="10" borderId="0" xfId="0" applyNumberFormat="1" applyFont="1" applyFill="1" applyAlignment="1">
      <alignment horizontal="right"/>
    </xf>
    <xf numFmtId="169" fontId="18" fillId="10" borderId="0" xfId="1" applyNumberFormat="1" applyFont="1" applyFill="1" applyBorder="1" applyAlignment="1" applyProtection="1">
      <alignment horizontal="right"/>
    </xf>
    <xf numFmtId="0" fontId="18" fillId="10" borderId="12" xfId="0" applyFont="1" applyFill="1" applyBorder="1" applyAlignment="1" applyProtection="1"/>
    <xf numFmtId="169" fontId="14" fillId="10" borderId="0" xfId="1" applyNumberFormat="1" applyFont="1" applyFill="1" applyBorder="1" applyAlignment="1" applyProtection="1">
      <alignment horizontal="right" vertical="center"/>
    </xf>
    <xf numFmtId="164" fontId="14" fillId="10" borderId="0" xfId="1" applyNumberFormat="1" applyFont="1" applyFill="1" applyBorder="1" applyAlignment="1" applyProtection="1">
      <alignment horizontal="right" vertical="center"/>
    </xf>
    <xf numFmtId="0" fontId="22" fillId="10" borderId="0" xfId="0" applyFont="1" applyFill="1" applyAlignment="1">
      <alignment wrapText="1"/>
    </xf>
    <xf numFmtId="164" fontId="0" fillId="0" borderId="0" xfId="0" applyNumberFormat="1"/>
    <xf numFmtId="0" fontId="0" fillId="0" borderId="7" xfId="0" applyBorder="1"/>
    <xf numFmtId="0" fontId="20" fillId="0" borderId="7" xfId="0" applyFont="1" applyBorder="1"/>
    <xf numFmtId="0" fontId="20" fillId="0" borderId="7" xfId="0" applyFont="1" applyBorder="1" applyAlignment="1">
      <alignment horizontal="center"/>
    </xf>
    <xf numFmtId="164" fontId="20" fillId="0" borderId="7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1" xfId="0" applyBorder="1"/>
    <xf numFmtId="164" fontId="0" fillId="0" borderId="11" xfId="0" applyNumberFormat="1" applyBorder="1"/>
    <xf numFmtId="0" fontId="0" fillId="0" borderId="17" xfId="0" applyFont="1" applyBorder="1"/>
    <xf numFmtId="0" fontId="0" fillId="0" borderId="0" xfId="0" applyBorder="1"/>
    <xf numFmtId="0" fontId="0" fillId="0" borderId="23" xfId="0" applyBorder="1"/>
    <xf numFmtId="0" fontId="0" fillId="0" borderId="12" xfId="0" applyBorder="1"/>
    <xf numFmtId="164" fontId="0" fillId="0" borderId="12" xfId="0" applyNumberFormat="1" applyBorder="1"/>
    <xf numFmtId="0" fontId="0" fillId="0" borderId="27" xfId="0" applyFont="1" applyBorder="1"/>
    <xf numFmtId="0" fontId="0" fillId="0" borderId="28" xfId="0" applyBorder="1"/>
    <xf numFmtId="0" fontId="0" fillId="0" borderId="29" xfId="0" applyBorder="1"/>
    <xf numFmtId="0" fontId="20" fillId="0" borderId="0" xfId="0" applyFont="1"/>
    <xf numFmtId="164" fontId="20" fillId="0" borderId="0" xfId="0" applyNumberFormat="1" applyFont="1"/>
    <xf numFmtId="0" fontId="0" fillId="0" borderId="7" xfId="8" applyFont="1" applyBorder="1" applyProtection="1">
      <alignment horizontal="left"/>
    </xf>
    <xf numFmtId="4" fontId="28" fillId="0" borderId="7" xfId="8" applyNumberFormat="1" applyBorder="1" applyProtection="1">
      <alignment horizontal="left"/>
    </xf>
    <xf numFmtId="0" fontId="28" fillId="0" borderId="11" xfId="8" applyBorder="1" applyProtection="1">
      <alignment horizontal="left"/>
    </xf>
    <xf numFmtId="4" fontId="28" fillId="0" borderId="11" xfId="8" applyNumberFormat="1" applyBorder="1" applyProtection="1">
      <alignment horizontal="left"/>
    </xf>
    <xf numFmtId="0" fontId="0" fillId="0" borderId="12" xfId="8" applyFont="1" applyBorder="1" applyProtection="1">
      <alignment horizontal="left"/>
    </xf>
    <xf numFmtId="4" fontId="28" fillId="0" borderId="12" xfId="8" applyNumberFormat="1" applyBorder="1" applyProtection="1">
      <alignment horizontal="left"/>
    </xf>
    <xf numFmtId="0" fontId="0" fillId="0" borderId="5" xfId="8" applyFont="1" applyBorder="1" applyProtection="1">
      <alignment horizontal="left"/>
    </xf>
    <xf numFmtId="0" fontId="0" fillId="0" borderId="31" xfId="8" applyFont="1" applyBorder="1" applyProtection="1">
      <alignment horizontal="left"/>
    </xf>
    <xf numFmtId="4" fontId="28" fillId="0" borderId="5" xfId="8" applyNumberFormat="1" applyBorder="1" applyProtection="1">
      <alignment horizontal="left"/>
    </xf>
    <xf numFmtId="2" fontId="0" fillId="0" borderId="0" xfId="0" applyNumberFormat="1"/>
    <xf numFmtId="0" fontId="20" fillId="0" borderId="24" xfId="0" applyFont="1" applyBorder="1"/>
    <xf numFmtId="0" fontId="20" fillId="0" borderId="25" xfId="0" applyFont="1" applyBorder="1"/>
    <xf numFmtId="0" fontId="20" fillId="0" borderId="26" xfId="0" applyFont="1" applyBorder="1"/>
    <xf numFmtId="0" fontId="0" fillId="0" borderId="0" xfId="0" applyAlignment="1">
      <alignment horizontal="right"/>
    </xf>
    <xf numFmtId="164" fontId="0" fillId="0" borderId="5" xfId="8" applyNumberFormat="1" applyFont="1" applyBorder="1" applyProtection="1">
      <alignment horizontal="left"/>
    </xf>
    <xf numFmtId="4" fontId="28" fillId="0" borderId="5" xfId="8" applyNumberFormat="1" applyBorder="1" applyAlignment="1" applyProtection="1">
      <alignment horizontal="right"/>
    </xf>
    <xf numFmtId="164" fontId="0" fillId="0" borderId="7" xfId="8" applyNumberFormat="1" applyFont="1" applyBorder="1" applyProtection="1">
      <alignment horizontal="left"/>
    </xf>
    <xf numFmtId="4" fontId="28" fillId="0" borderId="7" xfId="8" applyNumberFormat="1" applyBorder="1" applyAlignment="1" applyProtection="1">
      <alignment horizontal="right"/>
    </xf>
    <xf numFmtId="164" fontId="0" fillId="0" borderId="11" xfId="8" applyNumberFormat="1" applyFont="1" applyBorder="1" applyProtection="1">
      <alignment horizontal="left"/>
    </xf>
    <xf numFmtId="4" fontId="28" fillId="0" borderId="11" xfId="8" applyNumberFormat="1" applyBorder="1" applyAlignment="1" applyProtection="1">
      <alignment horizontal="right"/>
    </xf>
    <xf numFmtId="164" fontId="0" fillId="0" borderId="12" xfId="8" applyNumberFormat="1" applyFont="1" applyBorder="1" applyProtection="1">
      <alignment horizontal="left"/>
    </xf>
    <xf numFmtId="4" fontId="28" fillId="0" borderId="12" xfId="8" applyNumberFormat="1" applyBorder="1" applyAlignment="1" applyProtection="1">
      <alignment horizontal="right"/>
    </xf>
    <xf numFmtId="0" fontId="19" fillId="0" borderId="32" xfId="0" applyFont="1" applyBorder="1" applyAlignment="1" applyProtection="1">
      <alignment horizontal="center"/>
    </xf>
    <xf numFmtId="0" fontId="19" fillId="0" borderId="0" xfId="0" applyFont="1" applyBorder="1" applyAlignment="1" applyProtection="1"/>
    <xf numFmtId="4" fontId="19" fillId="0" borderId="0" xfId="0" applyNumberFormat="1" applyFont="1" applyBorder="1" applyAlignment="1" applyProtection="1"/>
    <xf numFmtId="0" fontId="27" fillId="0" borderId="0" xfId="0" applyFont="1" applyBorder="1" applyAlignment="1" applyProtection="1"/>
    <xf numFmtId="4" fontId="27" fillId="0" borderId="0" xfId="0" applyNumberFormat="1" applyFont="1" applyBorder="1" applyAlignment="1" applyProtection="1"/>
    <xf numFmtId="0" fontId="13" fillId="10" borderId="17" xfId="0" applyFont="1" applyFill="1" applyBorder="1" applyAlignment="1" applyProtection="1"/>
    <xf numFmtId="0" fontId="13" fillId="10" borderId="13" xfId="2" applyNumberFormat="1" applyFont="1" applyFill="1" applyBorder="1" applyAlignment="1" applyProtection="1">
      <alignment horizontal="center" vertical="center"/>
    </xf>
    <xf numFmtId="0" fontId="14" fillId="10" borderId="5" xfId="0" applyFont="1" applyFill="1" applyBorder="1" applyAlignment="1">
      <alignment vertical="center"/>
    </xf>
    <xf numFmtId="170" fontId="30" fillId="10" borderId="8" xfId="1" applyNumberFormat="1" applyFont="1" applyFill="1" applyBorder="1" applyAlignment="1" applyProtection="1">
      <alignment horizontal="right" vertical="center"/>
    </xf>
    <xf numFmtId="169" fontId="30" fillId="10" borderId="14" xfId="1" applyNumberFormat="1" applyFont="1" applyFill="1" applyBorder="1" applyAlignment="1" applyProtection="1">
      <alignment horizontal="right" vertical="center"/>
    </xf>
    <xf numFmtId="14" fontId="16" fillId="10" borderId="13" xfId="0" applyNumberFormat="1" applyFont="1" applyFill="1" applyBorder="1" applyAlignment="1" applyProtection="1">
      <alignment horizontal="center"/>
    </xf>
    <xf numFmtId="0" fontId="18" fillId="10" borderId="10" xfId="0" applyFont="1" applyFill="1" applyBorder="1"/>
    <xf numFmtId="0" fontId="14" fillId="10" borderId="6" xfId="0" applyFont="1" applyFill="1" applyBorder="1" applyAlignment="1" applyProtection="1">
      <alignment horizontal="left"/>
    </xf>
    <xf numFmtId="0" fontId="18" fillId="10" borderId="8" xfId="0" applyFont="1" applyFill="1" applyBorder="1"/>
    <xf numFmtId="49" fontId="13" fillId="10" borderId="8" xfId="0" applyNumberFormat="1" applyFont="1" applyFill="1" applyBorder="1" applyAlignment="1" applyProtection="1">
      <alignment horizontal="left"/>
    </xf>
    <xf numFmtId="0" fontId="14" fillId="10" borderId="13" xfId="0" applyFont="1" applyFill="1" applyBorder="1" applyAlignment="1" applyProtection="1">
      <alignment horizontal="left"/>
    </xf>
    <xf numFmtId="0" fontId="31" fillId="11" borderId="33" xfId="0" applyFont="1" applyFill="1" applyBorder="1"/>
    <xf numFmtId="49" fontId="13" fillId="10" borderId="24" xfId="0" applyNumberFormat="1" applyFont="1" applyFill="1" applyBorder="1" applyAlignment="1" applyProtection="1"/>
    <xf numFmtId="167" fontId="13" fillId="10" borderId="17" xfId="0" applyNumberFormat="1" applyFont="1" applyFill="1" applyBorder="1" applyAlignment="1" applyProtection="1">
      <alignment horizontal="left" vertical="center"/>
    </xf>
    <xf numFmtId="49" fontId="17" fillId="10" borderId="17" xfId="0" applyNumberFormat="1" applyFont="1" applyFill="1" applyBorder="1" applyAlignment="1" applyProtection="1">
      <alignment horizontal="left"/>
    </xf>
    <xf numFmtId="49" fontId="13" fillId="10" borderId="27" xfId="0" applyNumberFormat="1" applyFont="1" applyFill="1" applyBorder="1" applyAlignment="1" applyProtection="1"/>
    <xf numFmtId="49" fontId="16" fillId="10" borderId="6" xfId="0" applyNumberFormat="1" applyFont="1" applyFill="1" applyBorder="1" applyAlignment="1" applyProtection="1">
      <alignment horizontal="left"/>
    </xf>
    <xf numFmtId="0" fontId="16" fillId="10" borderId="8" xfId="0" applyFont="1" applyFill="1" applyBorder="1" applyAlignment="1" applyProtection="1">
      <alignment horizontal="left"/>
    </xf>
    <xf numFmtId="49" fontId="13" fillId="10" borderId="13" xfId="0" applyNumberFormat="1" applyFont="1" applyFill="1" applyBorder="1" applyAlignment="1" applyProtection="1">
      <alignment horizontal="left"/>
    </xf>
    <xf numFmtId="0" fontId="13" fillId="10" borderId="8" xfId="0" applyFont="1" applyFill="1" applyBorder="1" applyAlignment="1" applyProtection="1">
      <alignment horizontal="left" indent="1"/>
    </xf>
    <xf numFmtId="0" fontId="18" fillId="10" borderId="8" xfId="0" applyFont="1" applyFill="1" applyBorder="1" applyAlignment="1" applyProtection="1">
      <alignment horizontal="left" indent="1"/>
    </xf>
    <xf numFmtId="170" fontId="18" fillId="10" borderId="8" xfId="0" applyNumberFormat="1" applyFont="1" applyFill="1" applyBorder="1" applyAlignment="1">
      <alignment horizontal="left" indent="1"/>
    </xf>
    <xf numFmtId="167" fontId="13" fillId="10" borderId="8" xfId="0" applyNumberFormat="1" applyFont="1" applyFill="1" applyBorder="1" applyAlignment="1" applyProtection="1">
      <alignment horizontal="left" vertical="center" indent="1"/>
    </xf>
    <xf numFmtId="0" fontId="14" fillId="10" borderId="4" xfId="0" applyFont="1" applyFill="1" applyBorder="1" applyAlignment="1">
      <alignment vertical="center"/>
    </xf>
    <xf numFmtId="0" fontId="29" fillId="11" borderId="34" xfId="0" applyFont="1" applyFill="1" applyBorder="1" applyAlignment="1">
      <alignment horizontal="center"/>
    </xf>
    <xf numFmtId="0" fontId="29" fillId="11" borderId="35" xfId="0" applyFont="1" applyFill="1" applyBorder="1" applyAlignment="1">
      <alignment horizontal="center"/>
    </xf>
    <xf numFmtId="164" fontId="13" fillId="10" borderId="4" xfId="0" applyNumberFormat="1" applyFont="1" applyFill="1" applyBorder="1" applyAlignment="1">
      <alignment horizontal="center" vertical="center"/>
    </xf>
    <xf numFmtId="164" fontId="13" fillId="10" borderId="36" xfId="0" applyNumberFormat="1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center" vertical="center"/>
    </xf>
    <xf numFmtId="0" fontId="13" fillId="10" borderId="36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14" fontId="13" fillId="10" borderId="4" xfId="0" applyNumberFormat="1" applyFont="1" applyFill="1" applyBorder="1" applyAlignment="1">
      <alignment horizontal="center" vertical="center"/>
    </xf>
    <xf numFmtId="14" fontId="13" fillId="10" borderId="36" xfId="0" applyNumberFormat="1" applyFont="1" applyFill="1" applyBorder="1" applyAlignment="1">
      <alignment horizontal="center" vertical="center"/>
    </xf>
    <xf numFmtId="49" fontId="14" fillId="10" borderId="5" xfId="0" applyNumberFormat="1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49" fontId="14" fillId="10" borderId="2" xfId="0" applyNumberFormat="1" applyFont="1" applyFill="1" applyBorder="1" applyAlignment="1">
      <alignment horizontal="left" vertical="center"/>
    </xf>
    <xf numFmtId="0" fontId="13" fillId="10" borderId="4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horizontal="left" vertical="center"/>
    </xf>
    <xf numFmtId="0" fontId="0" fillId="10" borderId="5" xfId="0" applyFill="1" applyBorder="1"/>
    <xf numFmtId="164" fontId="13" fillId="10" borderId="5" xfId="0" applyNumberFormat="1" applyFont="1" applyFill="1" applyBorder="1" applyAlignment="1">
      <alignment horizontal="center" vertical="center"/>
    </xf>
    <xf numFmtId="14" fontId="13" fillId="10" borderId="5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left" vertical="center"/>
    </xf>
    <xf numFmtId="0" fontId="20" fillId="10" borderId="12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left" vertical="center"/>
    </xf>
    <xf numFmtId="0" fontId="25" fillId="0" borderId="0" xfId="0" applyFont="1" applyBorder="1" applyAlignment="1" applyProtection="1">
      <alignment horizontal="center"/>
    </xf>
    <xf numFmtId="0" fontId="26" fillId="0" borderId="0" xfId="0" applyFont="1" applyBorder="1" applyAlignment="1" applyProtection="1">
      <alignment horizontal="center"/>
    </xf>
    <xf numFmtId="169" fontId="13" fillId="12" borderId="8" xfId="1" applyNumberFormat="1" applyFont="1" applyFill="1" applyBorder="1" applyAlignment="1" applyProtection="1">
      <alignment horizontal="right" vertical="center"/>
    </xf>
    <xf numFmtId="169" fontId="18" fillId="12" borderId="9" xfId="1" applyNumberFormat="1" applyFont="1" applyFill="1" applyBorder="1" applyAlignment="1" applyProtection="1">
      <alignment horizontal="right"/>
    </xf>
    <xf numFmtId="169" fontId="13" fillId="12" borderId="9" xfId="1" applyNumberFormat="1" applyFont="1" applyFill="1" applyBorder="1" applyAlignment="1" applyProtection="1">
      <alignment horizontal="right" vertical="center"/>
    </xf>
    <xf numFmtId="169" fontId="13" fillId="13" borderId="8" xfId="1" applyNumberFormat="1" applyFont="1" applyFill="1" applyBorder="1" applyAlignment="1" applyProtection="1">
      <alignment horizontal="right" vertical="center"/>
    </xf>
    <xf numFmtId="169" fontId="13" fillId="13" borderId="9" xfId="1" applyNumberFormat="1" applyFont="1" applyFill="1" applyBorder="1" applyAlignment="1" applyProtection="1">
      <alignment horizontal="right" vertical="center"/>
    </xf>
    <xf numFmtId="169" fontId="13" fillId="13" borderId="10" xfId="1" applyNumberFormat="1" applyFont="1" applyFill="1" applyBorder="1" applyAlignment="1" applyProtection="1">
      <alignment horizontal="right" vertical="center"/>
    </xf>
    <xf numFmtId="169" fontId="18" fillId="13" borderId="9" xfId="1" applyNumberFormat="1" applyFont="1" applyFill="1" applyBorder="1" applyAlignment="1" applyProtection="1">
      <alignment horizontal="right" vertical="top"/>
      <protection locked="0"/>
    </xf>
    <xf numFmtId="169" fontId="18" fillId="13" borderId="9" xfId="1" applyNumberFormat="1" applyFont="1" applyFill="1" applyBorder="1" applyAlignment="1" applyProtection="1">
      <alignment horizontal="right"/>
    </xf>
  </cellXfs>
  <cellStyles count="23">
    <cellStyle name="Accent 1 5" xfId="3"/>
    <cellStyle name="Accent 2 6" xfId="4"/>
    <cellStyle name="Accent 3 7" xfId="5"/>
    <cellStyle name="Accent 4" xfId="6"/>
    <cellStyle name="Bad 8" xfId="7"/>
    <cellStyle name="Categoría de la tabla dinámica" xfId="8"/>
    <cellStyle name="cf1" xfId="9"/>
    <cellStyle name="Error 9" xfId="10"/>
    <cellStyle name="Excel Built-in Comma 10" xfId="21"/>
    <cellStyle name="Excel Built-in Explanatory Text" xfId="22"/>
    <cellStyle name="Footnote 11" xfId="11"/>
    <cellStyle name="Good 12" xfId="12"/>
    <cellStyle name="Heading (user) 13" xfId="13"/>
    <cellStyle name="Heading 1 14" xfId="14"/>
    <cellStyle name="Heading 2 15" xfId="15"/>
    <cellStyle name="Hyperlink 16" xfId="16"/>
    <cellStyle name="Millares" xfId="1" builtinId="3"/>
    <cellStyle name="Moneda" xfId="2" builtinId="4"/>
    <cellStyle name="Normal" xfId="0" builtinId="0"/>
    <cellStyle name="Note 17" xfId="17"/>
    <cellStyle name="Status 18" xfId="18"/>
    <cellStyle name="Text 19" xfId="19"/>
    <cellStyle name="Warning 20" xfId="2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29"/>
  <sheetViews>
    <sheetView showGridLines="0" tabSelected="1" zoomScaleNormal="100" workbookViewId="0">
      <selection activeCell="I14" sqref="I14"/>
    </sheetView>
  </sheetViews>
  <sheetFormatPr baseColWidth="10" defaultColWidth="10.5" defaultRowHeight="14.25"/>
  <cols>
    <col min="1" max="1" width="11.125" style="1" customWidth="1"/>
    <col min="2" max="2" width="30.25" style="1" bestFit="1" customWidth="1"/>
    <col min="3" max="3" width="9.625" style="1" bestFit="1" customWidth="1"/>
    <col min="4" max="7" width="10.875" style="1" customWidth="1"/>
    <col min="8" max="8" width="11.125" style="1" customWidth="1"/>
    <col min="9" max="9" width="34.875" style="1" customWidth="1"/>
    <col min="10" max="10" width="12.25" style="1" customWidth="1"/>
    <col min="11" max="11" width="10.375" style="1" bestFit="1" customWidth="1"/>
    <col min="12" max="12" width="12.25" style="2" customWidth="1"/>
    <col min="13" max="13" width="8.5" style="1" customWidth="1"/>
    <col min="14" max="1022" width="10.5" style="1"/>
  </cols>
  <sheetData>
    <row r="1" spans="1:12" s="6" customFormat="1" ht="20.25">
      <c r="A1" s="7" t="s">
        <v>1</v>
      </c>
      <c r="B1" s="205" t="s">
        <v>2</v>
      </c>
      <c r="C1" s="206"/>
      <c r="D1" s="206"/>
      <c r="E1" s="206"/>
      <c r="F1" s="206"/>
      <c r="G1" s="206"/>
      <c r="H1" s="207"/>
      <c r="I1" s="200" t="s">
        <v>3</v>
      </c>
      <c r="J1" s="201">
        <v>7220</v>
      </c>
      <c r="K1" s="202"/>
    </row>
    <row r="2" spans="1:12" s="6" customFormat="1" ht="12.75">
      <c r="A2" s="7" t="s">
        <v>4</v>
      </c>
      <c r="B2" s="205" t="s">
        <v>5</v>
      </c>
      <c r="C2" s="206"/>
      <c r="D2" s="206"/>
      <c r="E2" s="206"/>
      <c r="F2" s="206"/>
      <c r="G2" s="206"/>
      <c r="H2" s="207"/>
      <c r="I2" s="200" t="s">
        <v>6</v>
      </c>
      <c r="J2" s="203" t="s">
        <v>7</v>
      </c>
      <c r="K2" s="204"/>
    </row>
    <row r="3" spans="1:12" s="6" customFormat="1" ht="12.75">
      <c r="A3" s="7" t="s">
        <v>8</v>
      </c>
      <c r="B3" s="205" t="s">
        <v>9</v>
      </c>
      <c r="C3" s="206"/>
      <c r="D3" s="206"/>
      <c r="E3" s="206"/>
      <c r="F3" s="206"/>
      <c r="G3" s="206"/>
      <c r="H3" s="207"/>
      <c r="I3" s="200" t="s">
        <v>10</v>
      </c>
      <c r="J3" s="210">
        <v>44134</v>
      </c>
      <c r="K3" s="211"/>
    </row>
    <row r="4" spans="1:12" s="6" customFormat="1" ht="12.75">
      <c r="A4" s="7" t="s">
        <v>11</v>
      </c>
      <c r="B4" s="205" t="s">
        <v>12</v>
      </c>
      <c r="C4" s="206"/>
      <c r="D4" s="206"/>
      <c r="E4" s="206"/>
      <c r="F4" s="206"/>
      <c r="G4" s="206"/>
      <c r="H4" s="207"/>
      <c r="I4" s="200" t="s">
        <v>13</v>
      </c>
      <c r="J4" s="203" t="s">
        <v>14</v>
      </c>
      <c r="K4" s="204"/>
    </row>
    <row r="5" spans="1:12" s="6" customFormat="1">
      <c r="A5" s="7" t="s">
        <v>15</v>
      </c>
      <c r="B5" s="205" t="s">
        <v>1554</v>
      </c>
      <c r="C5" s="206"/>
      <c r="D5" s="206"/>
      <c r="E5" s="206"/>
      <c r="F5" s="206"/>
      <c r="G5" s="206"/>
      <c r="H5" s="207"/>
      <c r="I5" s="200" t="s">
        <v>10</v>
      </c>
      <c r="J5" s="208"/>
      <c r="K5" s="209"/>
    </row>
    <row r="6" spans="1:12" s="3" customFormat="1" ht="12.75">
      <c r="L6" s="8"/>
    </row>
    <row r="7" spans="1:12" s="3" customFormat="1" ht="39.75" customHeight="1">
      <c r="A7" s="212" t="s">
        <v>17</v>
      </c>
      <c r="B7" s="213" t="s">
        <v>18</v>
      </c>
      <c r="C7" s="215" t="s">
        <v>1551</v>
      </c>
      <c r="D7" s="10" t="s">
        <v>19</v>
      </c>
      <c r="E7" s="214" t="s">
        <v>1550</v>
      </c>
      <c r="F7" s="214"/>
      <c r="G7" s="11" t="s">
        <v>20</v>
      </c>
      <c r="H7" s="212" t="s">
        <v>17</v>
      </c>
      <c r="I7" s="213" t="s">
        <v>18</v>
      </c>
      <c r="J7" s="10" t="s">
        <v>20</v>
      </c>
      <c r="K7" s="179" t="s">
        <v>21</v>
      </c>
    </row>
    <row r="8" spans="1:12" s="3" customFormat="1" ht="12.75">
      <c r="A8" s="212"/>
      <c r="B8" s="213"/>
      <c r="C8" s="216"/>
      <c r="D8" s="12">
        <v>44073</v>
      </c>
      <c r="E8" s="12" t="s">
        <v>22</v>
      </c>
      <c r="F8" s="12" t="s">
        <v>23</v>
      </c>
      <c r="G8" s="13">
        <v>44196</v>
      </c>
      <c r="H8" s="212"/>
      <c r="I8" s="213"/>
      <c r="J8" s="12">
        <v>43830</v>
      </c>
      <c r="K8" s="9" t="s">
        <v>24</v>
      </c>
    </row>
    <row r="9" spans="1:12" s="6" customFormat="1" ht="12.75">
      <c r="A9" s="189"/>
      <c r="B9" s="193"/>
      <c r="C9" s="17"/>
      <c r="D9" s="14"/>
      <c r="E9" s="15"/>
      <c r="F9" s="16"/>
      <c r="G9" s="17"/>
      <c r="H9" s="18"/>
      <c r="I9" s="19"/>
      <c r="J9" s="20"/>
      <c r="K9" s="21"/>
    </row>
    <row r="10" spans="1:12" s="6" customFormat="1" ht="12.75">
      <c r="A10" s="190"/>
      <c r="B10" s="194" t="s">
        <v>26</v>
      </c>
      <c r="C10" s="14"/>
      <c r="D10" s="24"/>
      <c r="E10" s="25"/>
      <c r="F10" s="26"/>
      <c r="G10" s="24"/>
      <c r="H10" s="27"/>
      <c r="I10" s="23" t="s">
        <v>26</v>
      </c>
      <c r="J10" s="24"/>
      <c r="K10" s="180"/>
    </row>
    <row r="11" spans="1:12" s="6" customFormat="1" ht="12.75">
      <c r="A11" s="190" t="s">
        <v>27</v>
      </c>
      <c r="B11" s="196" t="s">
        <v>28</v>
      </c>
      <c r="C11" s="14"/>
      <c r="D11" s="233">
        <v>29426</v>
      </c>
      <c r="E11" s="234">
        <f>G11-D11</f>
        <v>13915.760000000002</v>
      </c>
      <c r="F11" s="235">
        <v>0</v>
      </c>
      <c r="G11" s="233">
        <v>43341.760000000002</v>
      </c>
      <c r="H11" s="27" t="s">
        <v>27</v>
      </c>
      <c r="I11" s="28" t="s">
        <v>28</v>
      </c>
      <c r="J11" s="24">
        <v>67067</v>
      </c>
      <c r="K11" s="180">
        <f t="shared" ref="K11:K39" si="0">G11-J11</f>
        <v>-23725.239999999998</v>
      </c>
    </row>
    <row r="12" spans="1:12" s="6" customFormat="1" ht="12.75">
      <c r="A12" s="190" t="s">
        <v>29</v>
      </c>
      <c r="B12" s="196" t="s">
        <v>30</v>
      </c>
      <c r="C12" s="14"/>
      <c r="D12" s="233">
        <v>4518</v>
      </c>
      <c r="E12" s="234">
        <f t="shared" ref="E12:E39" si="1">G12-D12</f>
        <v>1846.37</v>
      </c>
      <c r="F12" s="235">
        <v>0</v>
      </c>
      <c r="G12" s="233">
        <v>6364.37</v>
      </c>
      <c r="H12" s="27" t="s">
        <v>29</v>
      </c>
      <c r="I12" s="29" t="s">
        <v>30</v>
      </c>
      <c r="J12" s="30">
        <v>8149</v>
      </c>
      <c r="K12" s="180">
        <f t="shared" si="0"/>
        <v>-1784.63</v>
      </c>
    </row>
    <row r="13" spans="1:12" s="6" customFormat="1" ht="12.75">
      <c r="A13" s="190" t="s">
        <v>31</v>
      </c>
      <c r="B13" s="196" t="s">
        <v>32</v>
      </c>
      <c r="C13" s="14"/>
      <c r="D13" s="233">
        <v>3098</v>
      </c>
      <c r="E13" s="234">
        <f t="shared" si="1"/>
        <v>1267.1099999999997</v>
      </c>
      <c r="F13" s="235">
        <v>0</v>
      </c>
      <c r="G13" s="233">
        <v>4365.1099999999997</v>
      </c>
      <c r="H13" s="27" t="s">
        <v>31</v>
      </c>
      <c r="I13" s="29" t="s">
        <v>32</v>
      </c>
      <c r="J13" s="30">
        <v>5589</v>
      </c>
      <c r="K13" s="180">
        <f t="shared" si="0"/>
        <v>-1223.8900000000003</v>
      </c>
    </row>
    <row r="14" spans="1:12" s="31" customFormat="1" ht="12.75">
      <c r="A14" s="190" t="s">
        <v>33</v>
      </c>
      <c r="B14" s="196" t="s">
        <v>34</v>
      </c>
      <c r="C14" s="14"/>
      <c r="D14" s="233">
        <v>873</v>
      </c>
      <c r="E14" s="234">
        <f t="shared" si="1"/>
        <v>266.8900000000001</v>
      </c>
      <c r="F14" s="235">
        <v>0</v>
      </c>
      <c r="G14" s="233">
        <v>1139.8900000000001</v>
      </c>
      <c r="H14" s="27" t="s">
        <v>33</v>
      </c>
      <c r="I14" s="29" t="s">
        <v>34</v>
      </c>
      <c r="J14" s="24">
        <v>1765</v>
      </c>
      <c r="K14" s="180">
        <f t="shared" si="0"/>
        <v>-625.1099999999999</v>
      </c>
    </row>
    <row r="15" spans="1:12" s="6" customFormat="1" ht="12.75">
      <c r="A15" s="190" t="s">
        <v>35</v>
      </c>
      <c r="B15" s="197" t="s">
        <v>36</v>
      </c>
      <c r="C15" s="14"/>
      <c r="D15" s="233">
        <v>1689</v>
      </c>
      <c r="E15" s="234">
        <f t="shared" si="1"/>
        <v>-797.81</v>
      </c>
      <c r="F15" s="235">
        <v>0</v>
      </c>
      <c r="G15" s="233">
        <v>891.19</v>
      </c>
      <c r="H15" s="27" t="s">
        <v>35</v>
      </c>
      <c r="I15" s="32" t="s">
        <v>36</v>
      </c>
      <c r="J15" s="30">
        <v>0</v>
      </c>
      <c r="K15" s="180">
        <f t="shared" si="0"/>
        <v>891.19</v>
      </c>
    </row>
    <row r="16" spans="1:12" s="6" customFormat="1" ht="12.75">
      <c r="A16" s="190" t="s">
        <v>37</v>
      </c>
      <c r="B16" s="197" t="s">
        <v>38</v>
      </c>
      <c r="C16" s="14"/>
      <c r="D16" s="233">
        <v>2986</v>
      </c>
      <c r="E16" s="234">
        <f t="shared" si="1"/>
        <v>1266.8999999999996</v>
      </c>
      <c r="F16" s="235">
        <v>0</v>
      </c>
      <c r="G16" s="233">
        <v>4252.8999999999996</v>
      </c>
      <c r="H16" s="27" t="s">
        <v>37</v>
      </c>
      <c r="I16" s="33" t="s">
        <v>38</v>
      </c>
      <c r="J16" s="34">
        <v>5266</v>
      </c>
      <c r="K16" s="180">
        <f t="shared" si="0"/>
        <v>-1013.1000000000004</v>
      </c>
    </row>
    <row r="17" spans="1:11" s="6" customFormat="1" ht="12.75">
      <c r="A17" s="191" t="s">
        <v>39</v>
      </c>
      <c r="B17" s="198" t="s">
        <v>40</v>
      </c>
      <c r="C17" s="14"/>
      <c r="D17" s="236">
        <v>0</v>
      </c>
      <c r="E17" s="234">
        <f t="shared" si="1"/>
        <v>0</v>
      </c>
      <c r="F17" s="235">
        <v>0</v>
      </c>
      <c r="G17" s="233">
        <v>0</v>
      </c>
      <c r="H17" s="36" t="s">
        <v>39</v>
      </c>
      <c r="I17" s="35" t="s">
        <v>40</v>
      </c>
      <c r="J17" s="37">
        <v>0</v>
      </c>
      <c r="K17" s="180">
        <f t="shared" si="0"/>
        <v>0</v>
      </c>
    </row>
    <row r="18" spans="1:11" s="6" customFormat="1" ht="12.75">
      <c r="A18" s="191" t="s">
        <v>41</v>
      </c>
      <c r="B18" s="196" t="s">
        <v>42</v>
      </c>
      <c r="C18" s="14"/>
      <c r="D18" s="237">
        <v>2473</v>
      </c>
      <c r="E18" s="234">
        <f t="shared" si="1"/>
        <v>1280.27</v>
      </c>
      <c r="F18" s="235">
        <v>0</v>
      </c>
      <c r="G18" s="233">
        <v>3753.27</v>
      </c>
      <c r="H18" s="36" t="s">
        <v>41</v>
      </c>
      <c r="I18" s="38" t="s">
        <v>42</v>
      </c>
      <c r="J18" s="37">
        <v>3424</v>
      </c>
      <c r="K18" s="180">
        <f t="shared" si="0"/>
        <v>329.27</v>
      </c>
    </row>
    <row r="19" spans="1:11" s="6" customFormat="1" ht="12.75">
      <c r="A19" s="190" t="s">
        <v>43</v>
      </c>
      <c r="B19" s="199" t="s">
        <v>44</v>
      </c>
      <c r="C19" s="14"/>
      <c r="D19" s="237">
        <v>8472</v>
      </c>
      <c r="E19" s="234">
        <f t="shared" si="1"/>
        <v>6949.75</v>
      </c>
      <c r="F19" s="235">
        <v>0</v>
      </c>
      <c r="G19" s="233">
        <v>15421.75</v>
      </c>
      <c r="H19" s="27" t="s">
        <v>43</v>
      </c>
      <c r="I19" s="40" t="s">
        <v>44</v>
      </c>
      <c r="J19" s="39">
        <v>0</v>
      </c>
      <c r="K19" s="180">
        <f t="shared" si="0"/>
        <v>15421.75</v>
      </c>
    </row>
    <row r="20" spans="1:11" s="6" customFormat="1" ht="12.75">
      <c r="A20" s="190" t="s">
        <v>1559</v>
      </c>
      <c r="B20" s="199" t="s">
        <v>1560</v>
      </c>
      <c r="C20" s="14"/>
      <c r="D20" s="237">
        <v>0</v>
      </c>
      <c r="E20" s="234">
        <v>1000</v>
      </c>
      <c r="F20" s="235">
        <v>1000</v>
      </c>
      <c r="G20" s="233">
        <f>D20+E20-F20</f>
        <v>0</v>
      </c>
      <c r="H20" s="27"/>
      <c r="I20" s="27"/>
      <c r="J20" s="39"/>
      <c r="K20" s="180"/>
    </row>
    <row r="21" spans="1:11" s="31" customFormat="1" ht="12.75">
      <c r="A21" s="177"/>
      <c r="B21" s="38"/>
      <c r="C21" s="14"/>
      <c r="D21" s="237"/>
      <c r="E21" s="234"/>
      <c r="F21" s="235"/>
      <c r="G21" s="233"/>
      <c r="H21" s="27"/>
      <c r="I21" s="27"/>
      <c r="J21" s="24"/>
      <c r="K21" s="180"/>
    </row>
    <row r="22" spans="1:11" s="31" customFormat="1" ht="12.75">
      <c r="A22" s="190"/>
      <c r="B22" s="194" t="s">
        <v>45</v>
      </c>
      <c r="C22" s="14"/>
      <c r="D22" s="234">
        <v>0</v>
      </c>
      <c r="E22" s="234">
        <f t="shared" si="1"/>
        <v>0</v>
      </c>
      <c r="F22" s="235">
        <v>0</v>
      </c>
      <c r="G22" s="233"/>
      <c r="H22" s="27"/>
      <c r="I22" s="23" t="s">
        <v>45</v>
      </c>
      <c r="J22" s="24">
        <v>0</v>
      </c>
      <c r="K22" s="180">
        <f t="shared" si="0"/>
        <v>0</v>
      </c>
    </row>
    <row r="23" spans="1:11" s="31" customFormat="1" ht="12.75">
      <c r="A23" s="190" t="s">
        <v>46</v>
      </c>
      <c r="B23" s="196" t="s">
        <v>28</v>
      </c>
      <c r="C23" s="14"/>
      <c r="D23" s="237">
        <v>15165</v>
      </c>
      <c r="E23" s="234">
        <f t="shared" si="1"/>
        <v>5912.9000000000015</v>
      </c>
      <c r="F23" s="235">
        <v>0</v>
      </c>
      <c r="G23" s="233">
        <v>21077.9</v>
      </c>
      <c r="H23" s="27" t="s">
        <v>46</v>
      </c>
      <c r="I23" s="28" t="s">
        <v>28</v>
      </c>
      <c r="J23" s="24">
        <v>35400</v>
      </c>
      <c r="K23" s="180">
        <f t="shared" si="0"/>
        <v>-14322.099999999999</v>
      </c>
    </row>
    <row r="24" spans="1:11" s="31" customFormat="1" ht="12.75">
      <c r="A24" s="190" t="s">
        <v>47</v>
      </c>
      <c r="B24" s="196" t="s">
        <v>30</v>
      </c>
      <c r="C24" s="14"/>
      <c r="D24" s="234">
        <v>2337</v>
      </c>
      <c r="E24" s="234">
        <f t="shared" si="1"/>
        <v>899.52</v>
      </c>
      <c r="F24" s="235">
        <v>0</v>
      </c>
      <c r="G24" s="233">
        <v>3236.52</v>
      </c>
      <c r="H24" s="27" t="s">
        <v>47</v>
      </c>
      <c r="I24" s="29" t="s">
        <v>30</v>
      </c>
      <c r="J24" s="24">
        <v>4301</v>
      </c>
      <c r="K24" s="180">
        <f t="shared" si="0"/>
        <v>-1064.48</v>
      </c>
    </row>
    <row r="25" spans="1:11" s="31" customFormat="1" ht="12.75">
      <c r="A25" s="190" t="s">
        <v>48</v>
      </c>
      <c r="B25" s="196" t="s">
        <v>32</v>
      </c>
      <c r="C25" s="14"/>
      <c r="D25" s="237">
        <v>1600</v>
      </c>
      <c r="E25" s="234">
        <f t="shared" si="1"/>
        <v>158.38000000000011</v>
      </c>
      <c r="F25" s="235">
        <v>0</v>
      </c>
      <c r="G25" s="233">
        <v>1758.38</v>
      </c>
      <c r="H25" s="27" t="s">
        <v>48</v>
      </c>
      <c r="I25" s="29" t="s">
        <v>32</v>
      </c>
      <c r="J25" s="24">
        <v>2950</v>
      </c>
      <c r="K25" s="180">
        <f t="shared" si="0"/>
        <v>-1191.6199999999999</v>
      </c>
    </row>
    <row r="26" spans="1:11" s="31" customFormat="1" ht="12.75">
      <c r="A26" s="190" t="s">
        <v>49</v>
      </c>
      <c r="B26" s="196" t="s">
        <v>34</v>
      </c>
      <c r="C26" s="14"/>
      <c r="D26" s="234">
        <v>667</v>
      </c>
      <c r="E26" s="234">
        <f t="shared" si="1"/>
        <v>199.58000000000004</v>
      </c>
      <c r="F26" s="235">
        <v>0</v>
      </c>
      <c r="G26" s="233">
        <v>866.58</v>
      </c>
      <c r="H26" s="27" t="s">
        <v>49</v>
      </c>
      <c r="I26" s="29" t="s">
        <v>34</v>
      </c>
      <c r="J26" s="24">
        <v>1181</v>
      </c>
      <c r="K26" s="180">
        <f t="shared" si="0"/>
        <v>-314.41999999999996</v>
      </c>
    </row>
    <row r="27" spans="1:11" s="31" customFormat="1" ht="12.75">
      <c r="A27" s="190" t="s">
        <v>50</v>
      </c>
      <c r="B27" s="197" t="s">
        <v>36</v>
      </c>
      <c r="C27" s="14"/>
      <c r="D27" s="237">
        <v>879</v>
      </c>
      <c r="E27" s="234">
        <f t="shared" si="1"/>
        <v>477.66000000000008</v>
      </c>
      <c r="F27" s="235">
        <v>0</v>
      </c>
      <c r="G27" s="233">
        <v>1356.66</v>
      </c>
      <c r="H27" s="27" t="s">
        <v>50</v>
      </c>
      <c r="I27" s="32" t="s">
        <v>36</v>
      </c>
      <c r="J27" s="24">
        <v>0</v>
      </c>
      <c r="K27" s="180">
        <f t="shared" si="0"/>
        <v>1356.66</v>
      </c>
    </row>
    <row r="28" spans="1:11" s="6" customFormat="1" ht="12.75">
      <c r="A28" s="190" t="s">
        <v>51</v>
      </c>
      <c r="B28" s="197" t="s">
        <v>38</v>
      </c>
      <c r="C28" s="14"/>
      <c r="D28" s="233">
        <v>1600</v>
      </c>
      <c r="E28" s="234">
        <f t="shared" si="1"/>
        <v>616.32000000000016</v>
      </c>
      <c r="F28" s="235">
        <v>0</v>
      </c>
      <c r="G28" s="233">
        <v>2216.3200000000002</v>
      </c>
      <c r="H28" s="27" t="s">
        <v>51</v>
      </c>
      <c r="I28" s="33" t="s">
        <v>38</v>
      </c>
      <c r="J28" s="24">
        <v>2949</v>
      </c>
      <c r="K28" s="180">
        <f t="shared" si="0"/>
        <v>-732.67999999999984</v>
      </c>
    </row>
    <row r="29" spans="1:11" s="6" customFormat="1" ht="12.75">
      <c r="A29" s="190" t="s">
        <v>52</v>
      </c>
      <c r="B29" s="199" t="s">
        <v>44</v>
      </c>
      <c r="C29" s="14"/>
      <c r="D29" s="234">
        <v>9297</v>
      </c>
      <c r="E29" s="234">
        <f t="shared" si="1"/>
        <v>2200.5</v>
      </c>
      <c r="F29" s="235">
        <v>0</v>
      </c>
      <c r="G29" s="233">
        <v>11497.5</v>
      </c>
      <c r="H29" s="27" t="s">
        <v>52</v>
      </c>
      <c r="I29" s="40" t="s">
        <v>44</v>
      </c>
      <c r="J29" s="24">
        <v>0</v>
      </c>
      <c r="K29" s="180">
        <f t="shared" si="0"/>
        <v>11497.5</v>
      </c>
    </row>
    <row r="30" spans="1:11" s="6" customFormat="1" ht="12.75">
      <c r="A30" s="190" t="s">
        <v>1561</v>
      </c>
      <c r="B30" s="199" t="s">
        <v>1562</v>
      </c>
      <c r="C30" s="14"/>
      <c r="D30" s="234">
        <v>0</v>
      </c>
      <c r="E30" s="234">
        <v>1375</v>
      </c>
      <c r="F30" s="235">
        <v>1375</v>
      </c>
      <c r="G30" s="233">
        <f>D30+E30-F30</f>
        <v>0</v>
      </c>
      <c r="H30" s="27"/>
      <c r="I30" s="27"/>
      <c r="J30" s="24"/>
      <c r="K30" s="180"/>
    </row>
    <row r="31" spans="1:11" s="6" customFormat="1" ht="12" customHeight="1">
      <c r="A31" s="177"/>
      <c r="B31" s="38"/>
      <c r="C31" s="14"/>
      <c r="D31" s="237"/>
      <c r="E31" s="234"/>
      <c r="F31" s="235"/>
      <c r="G31" s="233"/>
      <c r="H31" s="27"/>
      <c r="I31" s="41"/>
      <c r="J31" s="24"/>
      <c r="K31" s="180"/>
    </row>
    <row r="32" spans="1:11" s="6" customFormat="1" ht="12" customHeight="1">
      <c r="A32" s="190"/>
      <c r="B32" s="194" t="s">
        <v>53</v>
      </c>
      <c r="C32" s="14"/>
      <c r="D32" s="233">
        <v>0</v>
      </c>
      <c r="E32" s="234">
        <f t="shared" si="1"/>
        <v>0</v>
      </c>
      <c r="F32" s="235">
        <v>0</v>
      </c>
      <c r="G32" s="233"/>
      <c r="H32" s="27"/>
      <c r="I32" s="23" t="s">
        <v>53</v>
      </c>
      <c r="J32" s="24">
        <v>0</v>
      </c>
      <c r="K32" s="180">
        <f t="shared" si="0"/>
        <v>0</v>
      </c>
    </row>
    <row r="33" spans="1:11" s="6" customFormat="1" ht="12.75">
      <c r="A33" s="190" t="s">
        <v>54</v>
      </c>
      <c r="B33" s="196" t="s">
        <v>28</v>
      </c>
      <c r="C33" s="14"/>
      <c r="D33" s="234">
        <v>2138</v>
      </c>
      <c r="E33" s="234">
        <f t="shared" si="1"/>
        <v>427.63999999999987</v>
      </c>
      <c r="F33" s="235">
        <v>0</v>
      </c>
      <c r="G33" s="233">
        <v>2565.64</v>
      </c>
      <c r="H33" s="27" t="s">
        <v>54</v>
      </c>
      <c r="I33" s="28" t="s">
        <v>28</v>
      </c>
      <c r="J33" s="24">
        <v>10262</v>
      </c>
      <c r="K33" s="180">
        <f t="shared" si="0"/>
        <v>-7696.3600000000006</v>
      </c>
    </row>
    <row r="34" spans="1:11" s="6" customFormat="1" ht="12.75">
      <c r="A34" s="190" t="s">
        <v>55</v>
      </c>
      <c r="B34" s="196" t="s">
        <v>30</v>
      </c>
      <c r="C34" s="14"/>
      <c r="D34" s="237">
        <v>831</v>
      </c>
      <c r="E34" s="234">
        <f t="shared" si="1"/>
        <v>415.92000000000007</v>
      </c>
      <c r="F34" s="235">
        <v>0</v>
      </c>
      <c r="G34" s="233">
        <v>1246.92</v>
      </c>
      <c r="H34" s="27" t="s">
        <v>55</v>
      </c>
      <c r="I34" s="29" t="s">
        <v>30</v>
      </c>
      <c r="J34" s="24">
        <v>1247</v>
      </c>
      <c r="K34" s="180">
        <f t="shared" si="0"/>
        <v>-7.999999999992724E-2</v>
      </c>
    </row>
    <row r="35" spans="1:11" s="6" customFormat="1" ht="12.75">
      <c r="A35" s="190" t="s">
        <v>56</v>
      </c>
      <c r="B35" s="196" t="s">
        <v>32</v>
      </c>
      <c r="C35" s="14"/>
      <c r="D35" s="234">
        <v>570</v>
      </c>
      <c r="E35" s="234">
        <f t="shared" si="1"/>
        <v>114.08000000000004</v>
      </c>
      <c r="F35" s="235">
        <v>0</v>
      </c>
      <c r="G35" s="233">
        <v>684.08</v>
      </c>
      <c r="H35" s="27" t="s">
        <v>56</v>
      </c>
      <c r="I35" s="29" t="s">
        <v>32</v>
      </c>
      <c r="J35" s="24">
        <v>855</v>
      </c>
      <c r="K35" s="180">
        <f t="shared" si="0"/>
        <v>-170.91999999999996</v>
      </c>
    </row>
    <row r="36" spans="1:11" s="6" customFormat="1" ht="12.75">
      <c r="A36" s="190" t="s">
        <v>57</v>
      </c>
      <c r="B36" s="196" t="s">
        <v>34</v>
      </c>
      <c r="C36" s="14"/>
      <c r="D36" s="237">
        <v>533</v>
      </c>
      <c r="E36" s="234">
        <f t="shared" si="1"/>
        <v>266.91999999999996</v>
      </c>
      <c r="F36" s="235">
        <v>0</v>
      </c>
      <c r="G36" s="233">
        <v>799.92</v>
      </c>
      <c r="H36" s="27" t="s">
        <v>57</v>
      </c>
      <c r="I36" s="29" t="s">
        <v>34</v>
      </c>
      <c r="J36" s="24">
        <v>788</v>
      </c>
      <c r="K36" s="180">
        <f t="shared" si="0"/>
        <v>11.919999999999959</v>
      </c>
    </row>
    <row r="37" spans="1:11" s="6" customFormat="1" ht="12.75">
      <c r="A37" s="190" t="s">
        <v>58</v>
      </c>
      <c r="B37" s="197" t="s">
        <v>36</v>
      </c>
      <c r="C37" s="14"/>
      <c r="D37" s="233">
        <v>333</v>
      </c>
      <c r="E37" s="234">
        <v>0</v>
      </c>
      <c r="F37" s="235">
        <v>333</v>
      </c>
      <c r="G37" s="233">
        <f>D37+E37-F37</f>
        <v>0</v>
      </c>
      <c r="H37" s="27" t="s">
        <v>58</v>
      </c>
      <c r="I37" s="32" t="s">
        <v>36</v>
      </c>
      <c r="J37" s="24">
        <v>0</v>
      </c>
      <c r="K37" s="180">
        <f t="shared" si="0"/>
        <v>0</v>
      </c>
    </row>
    <row r="38" spans="1:11" s="6" customFormat="1" ht="12.75">
      <c r="A38" s="190" t="s">
        <v>59</v>
      </c>
      <c r="B38" s="197" t="s">
        <v>38</v>
      </c>
      <c r="C38" s="14"/>
      <c r="D38" s="234">
        <v>570</v>
      </c>
      <c r="E38" s="234">
        <f t="shared" si="1"/>
        <v>284.85000000000002</v>
      </c>
      <c r="F38" s="235">
        <v>0</v>
      </c>
      <c r="G38" s="233">
        <v>854.85</v>
      </c>
      <c r="H38" s="27" t="s">
        <v>59</v>
      </c>
      <c r="I38" s="33" t="s">
        <v>38</v>
      </c>
      <c r="J38" s="24">
        <v>855</v>
      </c>
      <c r="K38" s="180">
        <f t="shared" si="0"/>
        <v>-0.14999999999997726</v>
      </c>
    </row>
    <row r="39" spans="1:11" s="6" customFormat="1" ht="12.75">
      <c r="A39" s="190" t="s">
        <v>60</v>
      </c>
      <c r="B39" s="199" t="s">
        <v>44</v>
      </c>
      <c r="C39" s="14"/>
      <c r="D39" s="237">
        <v>1360</v>
      </c>
      <c r="E39" s="234">
        <f t="shared" si="1"/>
        <v>640</v>
      </c>
      <c r="F39" s="235">
        <v>0</v>
      </c>
      <c r="G39" s="233">
        <v>2000</v>
      </c>
      <c r="H39" s="27" t="s">
        <v>60</v>
      </c>
      <c r="I39" s="40" t="s">
        <v>44</v>
      </c>
      <c r="J39" s="24">
        <v>54</v>
      </c>
      <c r="K39" s="180">
        <f t="shared" si="0"/>
        <v>1946</v>
      </c>
    </row>
    <row r="40" spans="1:11" s="6" customFormat="1" ht="12.75">
      <c r="A40" s="177"/>
      <c r="B40" s="38"/>
      <c r="C40" s="14"/>
      <c r="D40" s="230"/>
      <c r="E40" s="25"/>
      <c r="F40" s="26"/>
      <c r="G40" s="24"/>
      <c r="H40" s="27"/>
      <c r="I40" s="41"/>
      <c r="J40" s="24"/>
      <c r="K40" s="180"/>
    </row>
    <row r="41" spans="1:11" s="6" customFormat="1" ht="12.75">
      <c r="A41" s="190"/>
      <c r="B41" s="194" t="s">
        <v>61</v>
      </c>
      <c r="C41" s="14"/>
      <c r="D41" s="232">
        <v>0</v>
      </c>
      <c r="E41" s="25">
        <v>0</v>
      </c>
      <c r="F41" s="26">
        <v>0</v>
      </c>
      <c r="G41" s="24">
        <f t="shared" ref="G41:G66" si="2">D41+E41-F41</f>
        <v>0</v>
      </c>
      <c r="H41" s="27"/>
      <c r="I41" s="23" t="s">
        <v>61</v>
      </c>
      <c r="J41" s="24">
        <v>0</v>
      </c>
      <c r="K41" s="180">
        <f t="shared" ref="K41:K66" si="3">G41-J41</f>
        <v>0</v>
      </c>
    </row>
    <row r="42" spans="1:11" s="6" customFormat="1" ht="12.75">
      <c r="A42" s="190" t="s">
        <v>62</v>
      </c>
      <c r="B42" s="196" t="s">
        <v>63</v>
      </c>
      <c r="C42" s="14"/>
      <c r="D42" s="231">
        <v>3189</v>
      </c>
      <c r="E42" s="25">
        <v>280</v>
      </c>
      <c r="F42" s="26">
        <v>0</v>
      </c>
      <c r="G42" s="24">
        <f t="shared" si="2"/>
        <v>3469</v>
      </c>
      <c r="H42" s="27" t="s">
        <v>62</v>
      </c>
      <c r="I42" s="28" t="s">
        <v>63</v>
      </c>
      <c r="J42" s="24">
        <v>5365</v>
      </c>
      <c r="K42" s="180">
        <f t="shared" si="3"/>
        <v>-1896</v>
      </c>
    </row>
    <row r="43" spans="1:11" s="6" customFormat="1" ht="12.75">
      <c r="A43" s="190" t="s">
        <v>64</v>
      </c>
      <c r="B43" s="196" t="s">
        <v>65</v>
      </c>
      <c r="C43" s="14"/>
      <c r="D43" s="232">
        <v>0</v>
      </c>
      <c r="E43" s="25">
        <v>0</v>
      </c>
      <c r="F43" s="26">
        <v>0</v>
      </c>
      <c r="G43" s="24">
        <f t="shared" si="2"/>
        <v>0</v>
      </c>
      <c r="H43" s="27" t="s">
        <v>64</v>
      </c>
      <c r="I43" s="29" t="s">
        <v>65</v>
      </c>
      <c r="J43" s="24">
        <v>19113</v>
      </c>
      <c r="K43" s="180">
        <f t="shared" si="3"/>
        <v>-19113</v>
      </c>
    </row>
    <row r="44" spans="1:11" s="6" customFormat="1" ht="12.75">
      <c r="A44" s="190" t="s">
        <v>66</v>
      </c>
      <c r="B44" s="196" t="s">
        <v>67</v>
      </c>
      <c r="C44" s="14"/>
      <c r="D44" s="39">
        <v>75900</v>
      </c>
      <c r="E44" s="25">
        <v>0</v>
      </c>
      <c r="F44" s="26">
        <v>0</v>
      </c>
      <c r="G44" s="24">
        <f t="shared" si="2"/>
        <v>75900</v>
      </c>
      <c r="H44" s="27" t="s">
        <v>66</v>
      </c>
      <c r="I44" s="29" t="s">
        <v>67</v>
      </c>
      <c r="J44" s="24">
        <v>27138</v>
      </c>
      <c r="K44" s="180">
        <f t="shared" si="3"/>
        <v>48762</v>
      </c>
    </row>
    <row r="45" spans="1:11" s="6" customFormat="1" ht="12.75">
      <c r="A45" s="190" t="s">
        <v>68</v>
      </c>
      <c r="B45" s="196" t="s">
        <v>69</v>
      </c>
      <c r="C45" s="14"/>
      <c r="D45" s="24">
        <v>0</v>
      </c>
      <c r="E45" s="25">
        <v>800</v>
      </c>
      <c r="F45" s="26">
        <v>0</v>
      </c>
      <c r="G45" s="24">
        <f t="shared" si="2"/>
        <v>800</v>
      </c>
      <c r="H45" s="27" t="s">
        <v>68</v>
      </c>
      <c r="I45" s="29" t="s">
        <v>69</v>
      </c>
      <c r="J45" s="24">
        <v>6800</v>
      </c>
      <c r="K45" s="180">
        <f t="shared" si="3"/>
        <v>-6000</v>
      </c>
    </row>
    <row r="46" spans="1:11" s="6" customFormat="1" ht="12.75">
      <c r="A46" s="190" t="s">
        <v>70</v>
      </c>
      <c r="B46" s="197" t="s">
        <v>71</v>
      </c>
      <c r="C46" s="14"/>
      <c r="D46" s="25">
        <v>10000</v>
      </c>
      <c r="E46" s="25">
        <v>800</v>
      </c>
      <c r="F46" s="26">
        <v>0</v>
      </c>
      <c r="G46" s="24">
        <f t="shared" si="2"/>
        <v>10800</v>
      </c>
      <c r="H46" s="27" t="s">
        <v>70</v>
      </c>
      <c r="I46" s="32" t="s">
        <v>71</v>
      </c>
      <c r="J46" s="24">
        <v>19726</v>
      </c>
      <c r="K46" s="180">
        <f t="shared" si="3"/>
        <v>-8926</v>
      </c>
    </row>
    <row r="47" spans="1:11" s="6" customFormat="1" ht="12.75">
      <c r="A47" s="190" t="s">
        <v>72</v>
      </c>
      <c r="B47" s="197" t="s">
        <v>73</v>
      </c>
      <c r="C47" s="14"/>
      <c r="D47" s="39">
        <v>15742</v>
      </c>
      <c r="E47" s="25">
        <v>5952.37</v>
      </c>
      <c r="F47" s="26">
        <v>0</v>
      </c>
      <c r="G47" s="24">
        <f t="shared" si="2"/>
        <v>21694.37</v>
      </c>
      <c r="H47" s="27" t="s">
        <v>72</v>
      </c>
      <c r="I47" s="33" t="s">
        <v>73</v>
      </c>
      <c r="J47" s="24">
        <v>27559</v>
      </c>
      <c r="K47" s="180">
        <f t="shared" si="3"/>
        <v>-5864.630000000001</v>
      </c>
    </row>
    <row r="48" spans="1:11" s="6" customFormat="1" ht="12.75">
      <c r="A48" s="190" t="s">
        <v>74</v>
      </c>
      <c r="B48" s="199" t="s">
        <v>75</v>
      </c>
      <c r="C48" s="14"/>
      <c r="D48" s="25">
        <v>0</v>
      </c>
      <c r="E48" s="25">
        <v>0</v>
      </c>
      <c r="F48" s="26">
        <v>0</v>
      </c>
      <c r="G48" s="24">
        <f t="shared" si="2"/>
        <v>0</v>
      </c>
      <c r="H48" s="27" t="s">
        <v>74</v>
      </c>
      <c r="I48" s="40" t="s">
        <v>75</v>
      </c>
      <c r="J48" s="24">
        <v>53</v>
      </c>
      <c r="K48" s="180">
        <f t="shared" si="3"/>
        <v>-53</v>
      </c>
    </row>
    <row r="49" spans="1:11" s="6" customFormat="1" ht="12.75">
      <c r="A49" s="190" t="s">
        <v>76</v>
      </c>
      <c r="B49" s="199" t="s">
        <v>77</v>
      </c>
      <c r="C49" s="14"/>
      <c r="D49" s="39">
        <v>0</v>
      </c>
      <c r="E49" s="25">
        <v>0</v>
      </c>
      <c r="F49" s="26">
        <v>0</v>
      </c>
      <c r="G49" s="24">
        <f t="shared" si="2"/>
        <v>0</v>
      </c>
      <c r="H49" s="27" t="s">
        <v>76</v>
      </c>
      <c r="I49" s="27" t="s">
        <v>77</v>
      </c>
      <c r="J49" s="24">
        <v>6500</v>
      </c>
      <c r="K49" s="180">
        <f t="shared" si="3"/>
        <v>-6500</v>
      </c>
    </row>
    <row r="50" spans="1:11" s="6" customFormat="1" ht="12.75">
      <c r="A50" s="190" t="s">
        <v>78</v>
      </c>
      <c r="B50" s="199" t="s">
        <v>79</v>
      </c>
      <c r="C50" s="14"/>
      <c r="D50" s="24">
        <v>0</v>
      </c>
      <c r="E50" s="25">
        <v>0</v>
      </c>
      <c r="F50" s="26">
        <v>0</v>
      </c>
      <c r="G50" s="24">
        <f t="shared" si="2"/>
        <v>0</v>
      </c>
      <c r="H50" s="27" t="s">
        <v>78</v>
      </c>
      <c r="I50" s="27" t="s">
        <v>79</v>
      </c>
      <c r="J50" s="24">
        <v>1340</v>
      </c>
      <c r="K50" s="180">
        <f t="shared" si="3"/>
        <v>-1340</v>
      </c>
    </row>
    <row r="51" spans="1:11" s="6" customFormat="1" ht="12.75">
      <c r="A51" s="190" t="s">
        <v>80</v>
      </c>
      <c r="B51" s="199" t="s">
        <v>81</v>
      </c>
      <c r="C51" s="14"/>
      <c r="D51" s="25">
        <v>6000</v>
      </c>
      <c r="E51" s="25">
        <v>3650</v>
      </c>
      <c r="F51" s="26">
        <v>0</v>
      </c>
      <c r="G51" s="24">
        <f t="shared" si="2"/>
        <v>9650</v>
      </c>
      <c r="H51" s="27" t="s">
        <v>80</v>
      </c>
      <c r="I51" s="27" t="s">
        <v>81</v>
      </c>
      <c r="J51" s="24">
        <v>39244</v>
      </c>
      <c r="K51" s="180">
        <f t="shared" si="3"/>
        <v>-29594</v>
      </c>
    </row>
    <row r="52" spans="1:11" s="6" customFormat="1" ht="12.75">
      <c r="A52" s="177"/>
      <c r="B52" s="38"/>
      <c r="C52" s="14"/>
      <c r="D52" s="39"/>
      <c r="E52" s="25"/>
      <c r="F52" s="26"/>
      <c r="G52" s="24"/>
      <c r="H52" s="27"/>
      <c r="I52" s="41"/>
      <c r="J52" s="24"/>
      <c r="K52" s="180"/>
    </row>
    <row r="53" spans="1:11" s="6" customFormat="1" ht="12.75">
      <c r="A53" s="190"/>
      <c r="B53" s="194" t="s">
        <v>82</v>
      </c>
      <c r="C53" s="14"/>
      <c r="D53" s="24">
        <v>0</v>
      </c>
      <c r="E53" s="25">
        <v>0</v>
      </c>
      <c r="F53" s="26">
        <v>0</v>
      </c>
      <c r="G53" s="24">
        <f t="shared" si="2"/>
        <v>0</v>
      </c>
      <c r="H53" s="27"/>
      <c r="I53" s="23" t="s">
        <v>82</v>
      </c>
      <c r="J53" s="24">
        <v>0</v>
      </c>
      <c r="K53" s="180">
        <f t="shared" si="3"/>
        <v>0</v>
      </c>
    </row>
    <row r="54" spans="1:11" s="6" customFormat="1" ht="12.75">
      <c r="A54" s="190" t="s">
        <v>83</v>
      </c>
      <c r="B54" s="196" t="s">
        <v>84</v>
      </c>
      <c r="C54" s="14"/>
      <c r="D54" s="25">
        <v>11258</v>
      </c>
      <c r="E54" s="25">
        <v>2511.9899999999998</v>
      </c>
      <c r="F54" s="26">
        <v>0</v>
      </c>
      <c r="G54" s="24">
        <f t="shared" si="2"/>
        <v>13769.99</v>
      </c>
      <c r="H54" s="27" t="s">
        <v>83</v>
      </c>
      <c r="I54" s="28" t="s">
        <v>84</v>
      </c>
      <c r="J54" s="24">
        <v>8653</v>
      </c>
      <c r="K54" s="180">
        <f t="shared" si="3"/>
        <v>5116.99</v>
      </c>
    </row>
    <row r="55" spans="1:11" s="6" customFormat="1" ht="12.75">
      <c r="A55" s="190" t="s">
        <v>85</v>
      </c>
      <c r="B55" s="196" t="s">
        <v>86</v>
      </c>
      <c r="C55" s="14"/>
      <c r="D55" s="39">
        <v>23078</v>
      </c>
      <c r="E55" s="25">
        <v>1391</v>
      </c>
      <c r="F55" s="26">
        <v>0</v>
      </c>
      <c r="G55" s="24">
        <f t="shared" si="2"/>
        <v>24469</v>
      </c>
      <c r="H55" s="27" t="s">
        <v>85</v>
      </c>
      <c r="I55" s="29" t="s">
        <v>86</v>
      </c>
      <c r="J55" s="24">
        <v>16657</v>
      </c>
      <c r="K55" s="180">
        <f t="shared" si="3"/>
        <v>7812</v>
      </c>
    </row>
    <row r="56" spans="1:11" s="6" customFormat="1" ht="12.75">
      <c r="A56" s="190" t="s">
        <v>87</v>
      </c>
      <c r="B56" s="196" t="s">
        <v>40</v>
      </c>
      <c r="C56" s="14"/>
      <c r="D56" s="25">
        <v>57428</v>
      </c>
      <c r="E56" s="25">
        <v>22222.89</v>
      </c>
      <c r="F56" s="26">
        <v>0</v>
      </c>
      <c r="G56" s="24">
        <f t="shared" si="2"/>
        <v>79650.89</v>
      </c>
      <c r="H56" s="27" t="s">
        <v>87</v>
      </c>
      <c r="I56" s="29" t="s">
        <v>40</v>
      </c>
      <c r="J56" s="24">
        <v>49175</v>
      </c>
      <c r="K56" s="180">
        <f t="shared" si="3"/>
        <v>30475.89</v>
      </c>
    </row>
    <row r="57" spans="1:11" s="6" customFormat="1" ht="12.75">
      <c r="A57" s="190" t="s">
        <v>1557</v>
      </c>
      <c r="B57" s="196" t="s">
        <v>1558</v>
      </c>
      <c r="C57" s="14"/>
      <c r="D57" s="25">
        <v>0</v>
      </c>
      <c r="E57" s="25">
        <v>1250</v>
      </c>
      <c r="F57" s="26">
        <v>1250</v>
      </c>
      <c r="G57" s="24">
        <f t="shared" si="2"/>
        <v>0</v>
      </c>
      <c r="H57" s="27"/>
      <c r="I57" s="29"/>
      <c r="J57" s="24"/>
      <c r="K57" s="180"/>
    </row>
    <row r="58" spans="1:11" s="6" customFormat="1" ht="12.75">
      <c r="A58" s="190" t="s">
        <v>88</v>
      </c>
      <c r="B58" s="196" t="s">
        <v>89</v>
      </c>
      <c r="C58" s="14"/>
      <c r="D58" s="39">
        <v>738</v>
      </c>
      <c r="E58" s="25">
        <v>0</v>
      </c>
      <c r="F58" s="26">
        <v>0</v>
      </c>
      <c r="G58" s="24">
        <f t="shared" si="2"/>
        <v>738</v>
      </c>
      <c r="H58" s="27" t="s">
        <v>88</v>
      </c>
      <c r="I58" s="29" t="s">
        <v>89</v>
      </c>
      <c r="J58" s="24">
        <v>1200</v>
      </c>
      <c r="K58" s="180">
        <f t="shared" si="3"/>
        <v>-462</v>
      </c>
    </row>
    <row r="59" spans="1:11" s="6" customFormat="1" ht="12.75">
      <c r="A59" s="190" t="s">
        <v>90</v>
      </c>
      <c r="B59" s="197" t="s">
        <v>91</v>
      </c>
      <c r="C59" s="14"/>
      <c r="D59" s="24">
        <v>15340</v>
      </c>
      <c r="E59" s="25">
        <v>154.74</v>
      </c>
      <c r="F59" s="26">
        <v>154.74</v>
      </c>
      <c r="G59" s="24">
        <f t="shared" si="2"/>
        <v>15340</v>
      </c>
      <c r="H59" s="27" t="s">
        <v>90</v>
      </c>
      <c r="I59" s="32" t="s">
        <v>91</v>
      </c>
      <c r="J59" s="24">
        <v>4354</v>
      </c>
      <c r="K59" s="180">
        <f t="shared" si="3"/>
        <v>10986</v>
      </c>
    </row>
    <row r="60" spans="1:11" s="6" customFormat="1" ht="12.75">
      <c r="A60" s="177"/>
      <c r="B60" s="38"/>
      <c r="C60" s="14"/>
      <c r="D60" s="25"/>
      <c r="E60" s="25"/>
      <c r="F60" s="26"/>
      <c r="G60" s="24"/>
      <c r="H60" s="27"/>
      <c r="I60" s="41"/>
      <c r="J60" s="24"/>
      <c r="K60" s="180"/>
    </row>
    <row r="61" spans="1:11" s="6" customFormat="1" ht="12.75">
      <c r="A61" s="190"/>
      <c r="B61" s="194" t="s">
        <v>92</v>
      </c>
      <c r="C61" s="14"/>
      <c r="D61" s="39">
        <v>0</v>
      </c>
      <c r="E61" s="25">
        <v>0</v>
      </c>
      <c r="F61" s="26">
        <v>0</v>
      </c>
      <c r="G61" s="24">
        <f t="shared" si="2"/>
        <v>0</v>
      </c>
      <c r="H61" s="27"/>
      <c r="I61" s="23" t="s">
        <v>92</v>
      </c>
      <c r="J61" s="24">
        <v>0</v>
      </c>
      <c r="K61" s="180">
        <f t="shared" si="3"/>
        <v>0</v>
      </c>
    </row>
    <row r="62" spans="1:11" s="6" customFormat="1" ht="12.75">
      <c r="A62" s="190" t="s">
        <v>93</v>
      </c>
      <c r="B62" s="196" t="s">
        <v>94</v>
      </c>
      <c r="C62" s="14"/>
      <c r="D62" s="24">
        <v>4</v>
      </c>
      <c r="E62" s="25">
        <v>0</v>
      </c>
      <c r="F62" s="26">
        <v>0</v>
      </c>
      <c r="G62" s="24">
        <f t="shared" si="2"/>
        <v>4</v>
      </c>
      <c r="H62" s="27" t="s">
        <v>93</v>
      </c>
      <c r="I62" s="28" t="s">
        <v>94</v>
      </c>
      <c r="J62" s="24">
        <v>3</v>
      </c>
      <c r="K62" s="180">
        <f t="shared" si="3"/>
        <v>1</v>
      </c>
    </row>
    <row r="63" spans="1:11" s="6" customFormat="1" ht="12.75">
      <c r="A63" s="190" t="s">
        <v>95</v>
      </c>
      <c r="B63" s="196" t="s">
        <v>96</v>
      </c>
      <c r="C63" s="14"/>
      <c r="D63" s="25">
        <v>0</v>
      </c>
      <c r="E63" s="25">
        <v>0</v>
      </c>
      <c r="F63" s="26">
        <v>0</v>
      </c>
      <c r="G63" s="24">
        <f t="shared" si="2"/>
        <v>0</v>
      </c>
      <c r="H63" s="27" t="s">
        <v>95</v>
      </c>
      <c r="I63" s="29" t="s">
        <v>96</v>
      </c>
      <c r="J63" s="24">
        <v>0</v>
      </c>
      <c r="K63" s="180">
        <f t="shared" si="3"/>
        <v>0</v>
      </c>
    </row>
    <row r="64" spans="1:11" s="6" customFormat="1" ht="12.75">
      <c r="A64" s="190" t="s">
        <v>97</v>
      </c>
      <c r="B64" s="196" t="s">
        <v>98</v>
      </c>
      <c r="C64" s="14"/>
      <c r="D64" s="39">
        <v>1474</v>
      </c>
      <c r="E64" s="25">
        <v>0</v>
      </c>
      <c r="F64" s="26">
        <v>0</v>
      </c>
      <c r="G64" s="24">
        <f t="shared" si="2"/>
        <v>1474</v>
      </c>
      <c r="H64" s="27" t="s">
        <v>97</v>
      </c>
      <c r="I64" s="29" t="s">
        <v>98</v>
      </c>
      <c r="J64" s="24">
        <v>4539</v>
      </c>
      <c r="K64" s="180">
        <f t="shared" si="3"/>
        <v>-3065</v>
      </c>
    </row>
    <row r="65" spans="1:11" s="6" customFormat="1" ht="12.75">
      <c r="A65" s="177"/>
      <c r="B65" s="38"/>
      <c r="C65" s="14"/>
      <c r="D65" s="39"/>
      <c r="E65" s="25"/>
      <c r="F65" s="26"/>
      <c r="G65" s="24"/>
      <c r="H65" s="27"/>
      <c r="I65" s="41"/>
      <c r="J65" s="24"/>
      <c r="K65" s="180"/>
    </row>
    <row r="66" spans="1:11" s="6" customFormat="1" ht="12.75">
      <c r="A66" s="190"/>
      <c r="B66" s="194" t="s">
        <v>99</v>
      </c>
      <c r="C66" s="14"/>
      <c r="D66" s="24">
        <v>0</v>
      </c>
      <c r="E66" s="25">
        <v>0</v>
      </c>
      <c r="F66" s="26">
        <v>0</v>
      </c>
      <c r="G66" s="24">
        <f t="shared" si="2"/>
        <v>0</v>
      </c>
      <c r="H66" s="27"/>
      <c r="I66" s="23" t="s">
        <v>99</v>
      </c>
      <c r="J66" s="24">
        <v>0</v>
      </c>
      <c r="K66" s="180">
        <f t="shared" si="3"/>
        <v>0</v>
      </c>
    </row>
    <row r="67" spans="1:11" s="6" customFormat="1" ht="12.75">
      <c r="A67" s="190" t="s">
        <v>100</v>
      </c>
      <c r="B67" s="196" t="s">
        <v>96</v>
      </c>
      <c r="C67" s="14"/>
      <c r="D67" s="25">
        <v>24</v>
      </c>
      <c r="E67" s="25">
        <v>0</v>
      </c>
      <c r="F67" s="26">
        <v>0</v>
      </c>
      <c r="G67" s="24">
        <f t="shared" ref="G67:G98" si="4">D67+E67-F67</f>
        <v>24</v>
      </c>
      <c r="H67" s="27" t="s">
        <v>100</v>
      </c>
      <c r="I67" s="28" t="s">
        <v>96</v>
      </c>
      <c r="J67" s="24">
        <v>15354</v>
      </c>
      <c r="K67" s="180">
        <f t="shared" ref="K67:K98" si="5">G67-J67</f>
        <v>-15330</v>
      </c>
    </row>
    <row r="68" spans="1:11" s="6" customFormat="1" ht="12.75">
      <c r="A68" s="190" t="s">
        <v>101</v>
      </c>
      <c r="B68" s="199" t="s">
        <v>102</v>
      </c>
      <c r="C68" s="14"/>
      <c r="D68" s="39">
        <v>0</v>
      </c>
      <c r="E68" s="25">
        <v>0</v>
      </c>
      <c r="F68" s="26">
        <v>0</v>
      </c>
      <c r="G68" s="24">
        <f t="shared" si="4"/>
        <v>0</v>
      </c>
      <c r="H68" s="27" t="s">
        <v>101</v>
      </c>
      <c r="I68" s="27" t="s">
        <v>102</v>
      </c>
      <c r="J68" s="24">
        <v>451</v>
      </c>
      <c r="K68" s="180">
        <f t="shared" si="5"/>
        <v>-451</v>
      </c>
    </row>
    <row r="69" spans="1:11" s="6" customFormat="1" ht="12.75">
      <c r="A69" s="190" t="s">
        <v>103</v>
      </c>
      <c r="B69" s="199" t="s">
        <v>104</v>
      </c>
      <c r="C69" s="14"/>
      <c r="D69" s="25">
        <v>5500</v>
      </c>
      <c r="E69" s="25">
        <v>3200</v>
      </c>
      <c r="F69" s="26">
        <v>0</v>
      </c>
      <c r="G69" s="24">
        <f t="shared" si="4"/>
        <v>8700</v>
      </c>
      <c r="H69" s="27" t="s">
        <v>103</v>
      </c>
      <c r="I69" s="27" t="s">
        <v>104</v>
      </c>
      <c r="J69" s="24">
        <v>9500</v>
      </c>
      <c r="K69" s="180">
        <f t="shared" si="5"/>
        <v>-800</v>
      </c>
    </row>
    <row r="70" spans="1:11" s="6" customFormat="1" ht="12.75">
      <c r="A70" s="190" t="s">
        <v>105</v>
      </c>
      <c r="B70" s="199" t="s">
        <v>106</v>
      </c>
      <c r="C70" s="14"/>
      <c r="D70" s="39">
        <v>2000</v>
      </c>
      <c r="E70" s="25">
        <v>1451.17</v>
      </c>
      <c r="F70" s="26">
        <v>0</v>
      </c>
      <c r="G70" s="24">
        <f t="shared" si="4"/>
        <v>3451.17</v>
      </c>
      <c r="H70" s="27" t="s">
        <v>105</v>
      </c>
      <c r="I70" s="27" t="s">
        <v>106</v>
      </c>
      <c r="J70" s="24">
        <v>2185</v>
      </c>
      <c r="K70" s="180">
        <f t="shared" si="5"/>
        <v>1266.17</v>
      </c>
    </row>
    <row r="71" spans="1:11" s="6" customFormat="1" ht="12.75">
      <c r="A71" s="190" t="s">
        <v>107</v>
      </c>
      <c r="B71" s="199" t="s">
        <v>108</v>
      </c>
      <c r="C71" s="14"/>
      <c r="D71" s="24">
        <v>11059</v>
      </c>
      <c r="E71" s="25">
        <v>3686.4</v>
      </c>
      <c r="F71" s="26">
        <v>0</v>
      </c>
      <c r="G71" s="24">
        <f t="shared" si="4"/>
        <v>14745.4</v>
      </c>
      <c r="H71" s="27" t="s">
        <v>107</v>
      </c>
      <c r="I71" s="27" t="s">
        <v>108</v>
      </c>
      <c r="J71" s="24">
        <v>19982</v>
      </c>
      <c r="K71" s="180">
        <f t="shared" si="5"/>
        <v>-5236.6000000000004</v>
      </c>
    </row>
    <row r="72" spans="1:11" s="6" customFormat="1" ht="12.75">
      <c r="A72" s="190" t="s">
        <v>109</v>
      </c>
      <c r="B72" s="199" t="s">
        <v>110</v>
      </c>
      <c r="C72" s="14"/>
      <c r="D72" s="25">
        <v>8027</v>
      </c>
      <c r="E72" s="25">
        <v>1243.67</v>
      </c>
      <c r="F72" s="26">
        <v>0</v>
      </c>
      <c r="G72" s="24">
        <f t="shared" si="4"/>
        <v>9270.67</v>
      </c>
      <c r="H72" s="27" t="s">
        <v>109</v>
      </c>
      <c r="I72" s="27" t="s">
        <v>110</v>
      </c>
      <c r="J72" s="24">
        <v>23331</v>
      </c>
      <c r="K72" s="180">
        <f t="shared" si="5"/>
        <v>-14060.33</v>
      </c>
    </row>
    <row r="73" spans="1:11" s="6" customFormat="1" ht="12.75">
      <c r="A73" s="190" t="s">
        <v>111</v>
      </c>
      <c r="B73" s="199" t="s">
        <v>94</v>
      </c>
      <c r="C73" s="14"/>
      <c r="D73" s="39">
        <v>92133</v>
      </c>
      <c r="E73" s="25">
        <v>50527.839999999997</v>
      </c>
      <c r="F73" s="26">
        <v>18.57</v>
      </c>
      <c r="G73" s="24">
        <f t="shared" si="4"/>
        <v>142642.26999999999</v>
      </c>
      <c r="H73" s="27" t="s">
        <v>111</v>
      </c>
      <c r="I73" s="27" t="s">
        <v>94</v>
      </c>
      <c r="J73" s="24">
        <v>66326</v>
      </c>
      <c r="K73" s="180">
        <f t="shared" si="5"/>
        <v>76316.26999999999</v>
      </c>
    </row>
    <row r="74" spans="1:11" s="6" customFormat="1" ht="12.75">
      <c r="A74" s="190" t="s">
        <v>112</v>
      </c>
      <c r="B74" s="199" t="s">
        <v>113</v>
      </c>
      <c r="C74" s="14"/>
      <c r="D74" s="25">
        <v>0</v>
      </c>
      <c r="E74" s="25">
        <v>0</v>
      </c>
      <c r="F74" s="26">
        <v>0</v>
      </c>
      <c r="G74" s="24">
        <f t="shared" si="4"/>
        <v>0</v>
      </c>
      <c r="H74" s="27" t="s">
        <v>112</v>
      </c>
      <c r="I74" s="27" t="s">
        <v>113</v>
      </c>
      <c r="J74" s="24">
        <v>1500</v>
      </c>
      <c r="K74" s="180">
        <f t="shared" si="5"/>
        <v>-1500</v>
      </c>
    </row>
    <row r="75" spans="1:11" s="6" customFormat="1" ht="12.75">
      <c r="A75" s="190" t="s">
        <v>114</v>
      </c>
      <c r="B75" s="199" t="s">
        <v>115</v>
      </c>
      <c r="C75" s="14"/>
      <c r="D75" s="39">
        <v>2818</v>
      </c>
      <c r="E75" s="25">
        <v>0</v>
      </c>
      <c r="F75" s="26">
        <v>0</v>
      </c>
      <c r="G75" s="24">
        <f t="shared" si="4"/>
        <v>2818</v>
      </c>
      <c r="H75" s="27" t="s">
        <v>114</v>
      </c>
      <c r="I75" s="27" t="s">
        <v>115</v>
      </c>
      <c r="J75" s="24">
        <v>20459</v>
      </c>
      <c r="K75" s="180">
        <f t="shared" si="5"/>
        <v>-17641</v>
      </c>
    </row>
    <row r="76" spans="1:11" s="6" customFormat="1" ht="12.75">
      <c r="A76" s="190" t="s">
        <v>116</v>
      </c>
      <c r="B76" s="199" t="s">
        <v>117</v>
      </c>
      <c r="C76" s="14"/>
      <c r="D76" s="24">
        <v>3826</v>
      </c>
      <c r="E76" s="25">
        <v>307.14</v>
      </c>
      <c r="F76" s="26">
        <v>0</v>
      </c>
      <c r="G76" s="24">
        <f t="shared" si="4"/>
        <v>4133.1400000000003</v>
      </c>
      <c r="H76" s="27" t="s">
        <v>116</v>
      </c>
      <c r="I76" s="27" t="s">
        <v>117</v>
      </c>
      <c r="J76" s="24">
        <v>1808</v>
      </c>
      <c r="K76" s="180">
        <f t="shared" si="5"/>
        <v>2325.1400000000003</v>
      </c>
    </row>
    <row r="77" spans="1:11" s="6" customFormat="1" ht="12.75">
      <c r="A77" s="190" t="s">
        <v>118</v>
      </c>
      <c r="B77" s="199" t="s">
        <v>119</v>
      </c>
      <c r="C77" s="14"/>
      <c r="D77" s="25">
        <v>0</v>
      </c>
      <c r="E77" s="25">
        <v>0</v>
      </c>
      <c r="F77" s="26">
        <v>0</v>
      </c>
      <c r="G77" s="24">
        <f t="shared" si="4"/>
        <v>0</v>
      </c>
      <c r="H77" s="27" t="s">
        <v>118</v>
      </c>
      <c r="I77" s="27" t="s">
        <v>119</v>
      </c>
      <c r="J77" s="24">
        <v>3115</v>
      </c>
      <c r="K77" s="180">
        <f t="shared" si="5"/>
        <v>-3115</v>
      </c>
    </row>
    <row r="78" spans="1:11" s="6" customFormat="1" ht="12.75">
      <c r="A78" s="190" t="s">
        <v>1555</v>
      </c>
      <c r="B78" s="199" t="s">
        <v>1556</v>
      </c>
      <c r="C78" s="14"/>
      <c r="D78" s="25">
        <v>0</v>
      </c>
      <c r="E78" s="25">
        <v>13000</v>
      </c>
      <c r="F78" s="26">
        <v>13000</v>
      </c>
      <c r="G78" s="24">
        <f t="shared" si="4"/>
        <v>0</v>
      </c>
      <c r="H78" s="27"/>
      <c r="I78" s="27"/>
      <c r="J78" s="24"/>
      <c r="K78" s="180"/>
    </row>
    <row r="79" spans="1:11" s="6" customFormat="1" ht="12.75">
      <c r="A79" s="190" t="s">
        <v>120</v>
      </c>
      <c r="B79" s="199" t="s">
        <v>121</v>
      </c>
      <c r="C79" s="14"/>
      <c r="D79" s="39">
        <v>89007</v>
      </c>
      <c r="E79" s="25">
        <v>52723</v>
      </c>
      <c r="F79" s="26">
        <v>0</v>
      </c>
      <c r="G79" s="24">
        <f t="shared" si="4"/>
        <v>141730</v>
      </c>
      <c r="H79" s="27" t="s">
        <v>120</v>
      </c>
      <c r="I79" s="27" t="s">
        <v>121</v>
      </c>
      <c r="J79" s="24">
        <v>60017</v>
      </c>
      <c r="K79" s="180">
        <f t="shared" si="5"/>
        <v>81713</v>
      </c>
    </row>
    <row r="80" spans="1:11" s="6" customFormat="1" ht="12.75">
      <c r="A80" s="190" t="s">
        <v>122</v>
      </c>
      <c r="B80" s="199" t="s">
        <v>123</v>
      </c>
      <c r="C80" s="14"/>
      <c r="D80" s="25">
        <v>2886</v>
      </c>
      <c r="E80" s="25">
        <v>0</v>
      </c>
      <c r="F80" s="26">
        <v>0</v>
      </c>
      <c r="G80" s="24">
        <f t="shared" si="4"/>
        <v>2886</v>
      </c>
      <c r="H80" s="27" t="s">
        <v>122</v>
      </c>
      <c r="I80" s="27" t="s">
        <v>123</v>
      </c>
      <c r="J80" s="24">
        <v>6452</v>
      </c>
      <c r="K80" s="180">
        <f t="shared" si="5"/>
        <v>-3566</v>
      </c>
    </row>
    <row r="81" spans="1:11" s="6" customFormat="1" ht="12.75">
      <c r="A81" s="190" t="s">
        <v>124</v>
      </c>
      <c r="B81" s="199" t="s">
        <v>125</v>
      </c>
      <c r="C81" s="14"/>
      <c r="D81" s="39">
        <v>235704</v>
      </c>
      <c r="E81" s="25">
        <v>24224.78</v>
      </c>
      <c r="F81" s="26">
        <v>0</v>
      </c>
      <c r="G81" s="24">
        <f t="shared" si="4"/>
        <v>259928.78</v>
      </c>
      <c r="H81" s="27" t="s">
        <v>124</v>
      </c>
      <c r="I81" s="27" t="s">
        <v>125</v>
      </c>
      <c r="J81" s="24">
        <v>106595</v>
      </c>
      <c r="K81" s="180">
        <f t="shared" si="5"/>
        <v>153333.78</v>
      </c>
    </row>
    <row r="82" spans="1:11" s="6" customFormat="1" ht="12.75">
      <c r="A82" s="190" t="s">
        <v>126</v>
      </c>
      <c r="B82" s="199" t="s">
        <v>127</v>
      </c>
      <c r="C82" s="14"/>
      <c r="D82" s="24">
        <v>12000</v>
      </c>
      <c r="E82" s="25">
        <v>1250</v>
      </c>
      <c r="F82" s="26">
        <v>0</v>
      </c>
      <c r="G82" s="24">
        <f t="shared" si="4"/>
        <v>13250</v>
      </c>
      <c r="H82" s="27" t="s">
        <v>126</v>
      </c>
      <c r="I82" s="27" t="s">
        <v>127</v>
      </c>
      <c r="J82" s="24">
        <v>22700</v>
      </c>
      <c r="K82" s="180">
        <f t="shared" si="5"/>
        <v>-9450</v>
      </c>
    </row>
    <row r="83" spans="1:11" s="6" customFormat="1" ht="12.75">
      <c r="A83" s="190" t="s">
        <v>128</v>
      </c>
      <c r="B83" s="199" t="s">
        <v>129</v>
      </c>
      <c r="C83" s="14"/>
      <c r="D83" s="25">
        <v>48977</v>
      </c>
      <c r="E83" s="25">
        <v>27405.19</v>
      </c>
      <c r="F83" s="26">
        <v>0</v>
      </c>
      <c r="G83" s="24">
        <f t="shared" si="4"/>
        <v>76382.19</v>
      </c>
      <c r="H83" s="27" t="s">
        <v>128</v>
      </c>
      <c r="I83" s="40" t="s">
        <v>129</v>
      </c>
      <c r="J83" s="24">
        <v>56407</v>
      </c>
      <c r="K83" s="180">
        <f t="shared" si="5"/>
        <v>19975.190000000002</v>
      </c>
    </row>
    <row r="84" spans="1:11" s="6" customFormat="1" ht="12.75">
      <c r="A84" s="177"/>
      <c r="B84" s="38"/>
      <c r="C84" s="14"/>
      <c r="D84" s="25"/>
      <c r="E84" s="25"/>
      <c r="F84" s="26"/>
      <c r="G84" s="24"/>
      <c r="H84" s="27"/>
      <c r="I84" s="40"/>
      <c r="J84" s="24"/>
      <c r="K84" s="180"/>
    </row>
    <row r="85" spans="1:11" s="6" customFormat="1" ht="12.75">
      <c r="A85" s="177"/>
      <c r="B85" s="38"/>
      <c r="C85" s="14"/>
      <c r="D85" s="39">
        <v>0</v>
      </c>
      <c r="E85" s="25">
        <v>0</v>
      </c>
      <c r="F85" s="26">
        <v>0</v>
      </c>
      <c r="G85" s="24">
        <f t="shared" si="4"/>
        <v>0</v>
      </c>
      <c r="H85" s="27"/>
      <c r="I85" s="23" t="s">
        <v>130</v>
      </c>
      <c r="J85" s="24">
        <v>0</v>
      </c>
      <c r="K85" s="180">
        <f t="shared" si="5"/>
        <v>0</v>
      </c>
    </row>
    <row r="86" spans="1:11" s="6" customFormat="1" ht="12.75">
      <c r="A86" s="177"/>
      <c r="B86" s="38"/>
      <c r="C86" s="14"/>
      <c r="D86" s="24">
        <v>0</v>
      </c>
      <c r="E86" s="25">
        <v>0</v>
      </c>
      <c r="F86" s="26">
        <v>0</v>
      </c>
      <c r="G86" s="24">
        <f t="shared" si="4"/>
        <v>0</v>
      </c>
      <c r="H86" s="27" t="s">
        <v>100</v>
      </c>
      <c r="I86" s="28" t="s">
        <v>131</v>
      </c>
      <c r="J86" s="24">
        <v>107000</v>
      </c>
      <c r="K86" s="180">
        <f t="shared" si="5"/>
        <v>-107000</v>
      </c>
    </row>
    <row r="87" spans="1:11" s="6" customFormat="1" ht="12.75">
      <c r="A87" s="177"/>
      <c r="B87" s="38"/>
      <c r="C87" s="14"/>
      <c r="D87" s="25">
        <v>0</v>
      </c>
      <c r="E87" s="25">
        <v>0</v>
      </c>
      <c r="F87" s="26">
        <v>0</v>
      </c>
      <c r="G87" s="24">
        <f t="shared" si="4"/>
        <v>0</v>
      </c>
      <c r="H87" s="27" t="s">
        <v>101</v>
      </c>
      <c r="I87" s="40" t="s">
        <v>132</v>
      </c>
      <c r="J87" s="24">
        <v>3821</v>
      </c>
      <c r="K87" s="180">
        <f t="shared" si="5"/>
        <v>-3821</v>
      </c>
    </row>
    <row r="88" spans="1:11" s="6" customFormat="1" ht="12.75">
      <c r="A88" s="177"/>
      <c r="B88" s="38"/>
      <c r="C88" s="14"/>
      <c r="D88" s="39">
        <v>0</v>
      </c>
      <c r="E88" s="25">
        <v>0</v>
      </c>
      <c r="F88" s="26">
        <v>0</v>
      </c>
      <c r="G88" s="24">
        <f t="shared" si="4"/>
        <v>0</v>
      </c>
      <c r="H88" s="27" t="s">
        <v>103</v>
      </c>
      <c r="I88" s="40" t="s">
        <v>133</v>
      </c>
      <c r="J88" s="24">
        <v>9425</v>
      </c>
      <c r="K88" s="180">
        <f t="shared" si="5"/>
        <v>-9425</v>
      </c>
    </row>
    <row r="89" spans="1:11" s="6" customFormat="1" ht="12.75">
      <c r="A89" s="177"/>
      <c r="B89" s="38"/>
      <c r="C89" s="14"/>
      <c r="D89" s="25">
        <v>0</v>
      </c>
      <c r="E89" s="25">
        <v>0</v>
      </c>
      <c r="F89" s="26">
        <v>0</v>
      </c>
      <c r="G89" s="24">
        <f t="shared" si="4"/>
        <v>0</v>
      </c>
      <c r="H89" s="27" t="s">
        <v>105</v>
      </c>
      <c r="I89" s="40" t="s">
        <v>134</v>
      </c>
      <c r="J89" s="24">
        <v>358</v>
      </c>
      <c r="K89" s="180">
        <f t="shared" si="5"/>
        <v>-358</v>
      </c>
    </row>
    <row r="90" spans="1:11" s="6" customFormat="1" ht="12.75">
      <c r="A90" s="177"/>
      <c r="B90" s="38"/>
      <c r="C90" s="14"/>
      <c r="D90" s="39">
        <v>0</v>
      </c>
      <c r="E90" s="25">
        <v>0</v>
      </c>
      <c r="F90" s="26">
        <v>0</v>
      </c>
      <c r="G90" s="24">
        <f t="shared" si="4"/>
        <v>0</v>
      </c>
      <c r="H90" s="27" t="s">
        <v>107</v>
      </c>
      <c r="I90" s="40" t="s">
        <v>135</v>
      </c>
      <c r="J90" s="24">
        <v>407</v>
      </c>
      <c r="K90" s="180">
        <f t="shared" si="5"/>
        <v>-407</v>
      </c>
    </row>
    <row r="91" spans="1:11" s="6" customFormat="1" ht="12.75">
      <c r="A91" s="177"/>
      <c r="B91" s="38"/>
      <c r="C91" s="14"/>
      <c r="D91" s="24">
        <v>0</v>
      </c>
      <c r="E91" s="25">
        <v>0</v>
      </c>
      <c r="F91" s="26">
        <v>0</v>
      </c>
      <c r="G91" s="24">
        <f t="shared" si="4"/>
        <v>0</v>
      </c>
      <c r="H91" s="27" t="s">
        <v>109</v>
      </c>
      <c r="I91" s="40" t="s">
        <v>63</v>
      </c>
      <c r="J91" s="24">
        <v>155</v>
      </c>
      <c r="K91" s="180">
        <f t="shared" si="5"/>
        <v>-155</v>
      </c>
    </row>
    <row r="92" spans="1:11" s="6" customFormat="1" ht="12.75">
      <c r="A92" s="177"/>
      <c r="B92" s="38"/>
      <c r="C92" s="14"/>
      <c r="D92" s="25">
        <v>0</v>
      </c>
      <c r="E92" s="25">
        <v>0</v>
      </c>
      <c r="F92" s="26">
        <v>0</v>
      </c>
      <c r="G92" s="24">
        <f t="shared" si="4"/>
        <v>0</v>
      </c>
      <c r="H92" s="27" t="s">
        <v>111</v>
      </c>
      <c r="I92" s="40" t="s">
        <v>136</v>
      </c>
      <c r="J92" s="24">
        <v>90</v>
      </c>
      <c r="K92" s="180">
        <f t="shared" si="5"/>
        <v>-90</v>
      </c>
    </row>
    <row r="93" spans="1:11" s="6" customFormat="1" ht="12.75">
      <c r="A93" s="177"/>
      <c r="B93" s="38"/>
      <c r="C93" s="14"/>
      <c r="D93" s="39">
        <v>0</v>
      </c>
      <c r="E93" s="25">
        <v>0</v>
      </c>
      <c r="F93" s="26">
        <v>0</v>
      </c>
      <c r="G93" s="24">
        <f t="shared" si="4"/>
        <v>0</v>
      </c>
      <c r="H93" s="27" t="s">
        <v>112</v>
      </c>
      <c r="I93" s="40" t="s">
        <v>137</v>
      </c>
      <c r="J93" s="24">
        <v>87</v>
      </c>
      <c r="K93" s="180">
        <f t="shared" si="5"/>
        <v>-87</v>
      </c>
    </row>
    <row r="94" spans="1:11" s="6" customFormat="1" ht="12.75">
      <c r="A94" s="177"/>
      <c r="B94" s="38"/>
      <c r="C94" s="14"/>
      <c r="D94" s="25">
        <v>0</v>
      </c>
      <c r="E94" s="25">
        <v>0</v>
      </c>
      <c r="F94" s="26">
        <v>0</v>
      </c>
      <c r="G94" s="24">
        <f t="shared" si="4"/>
        <v>0</v>
      </c>
      <c r="H94" s="27" t="s">
        <v>114</v>
      </c>
      <c r="I94" s="40" t="s">
        <v>138</v>
      </c>
      <c r="J94" s="24">
        <v>2</v>
      </c>
      <c r="K94" s="180">
        <f t="shared" si="5"/>
        <v>-2</v>
      </c>
    </row>
    <row r="95" spans="1:11" s="6" customFormat="1" ht="12.75">
      <c r="A95" s="177"/>
      <c r="B95" s="38"/>
      <c r="C95" s="14"/>
      <c r="D95" s="39">
        <v>0</v>
      </c>
      <c r="E95" s="25">
        <v>0</v>
      </c>
      <c r="F95" s="26">
        <v>0</v>
      </c>
      <c r="G95" s="24">
        <f t="shared" si="4"/>
        <v>0</v>
      </c>
      <c r="H95" s="27" t="s">
        <v>116</v>
      </c>
      <c r="I95" s="40" t="s">
        <v>139</v>
      </c>
      <c r="J95" s="24">
        <v>160</v>
      </c>
      <c r="K95" s="180">
        <f t="shared" si="5"/>
        <v>-160</v>
      </c>
    </row>
    <row r="96" spans="1:11" s="6" customFormat="1" ht="12.75">
      <c r="A96" s="177"/>
      <c r="B96" s="38"/>
      <c r="C96" s="14"/>
      <c r="D96" s="24">
        <v>0</v>
      </c>
      <c r="E96" s="25">
        <v>0</v>
      </c>
      <c r="F96" s="26">
        <v>0</v>
      </c>
      <c r="G96" s="24">
        <f t="shared" si="4"/>
        <v>0</v>
      </c>
      <c r="H96" s="27" t="s">
        <v>140</v>
      </c>
      <c r="I96" s="40" t="s">
        <v>141</v>
      </c>
      <c r="J96" s="24">
        <v>36117</v>
      </c>
      <c r="K96" s="180">
        <f t="shared" si="5"/>
        <v>-36117</v>
      </c>
    </row>
    <row r="97" spans="1:11" s="6" customFormat="1" ht="12.75">
      <c r="A97" s="177"/>
      <c r="B97" s="38"/>
      <c r="C97" s="14"/>
      <c r="D97" s="25">
        <v>0</v>
      </c>
      <c r="E97" s="25">
        <v>0</v>
      </c>
      <c r="F97" s="26">
        <v>0</v>
      </c>
      <c r="G97" s="24">
        <f t="shared" si="4"/>
        <v>0</v>
      </c>
      <c r="H97" s="27" t="s">
        <v>142</v>
      </c>
      <c r="I97" s="40" t="s">
        <v>143</v>
      </c>
      <c r="J97" s="24">
        <v>3266</v>
      </c>
      <c r="K97" s="180">
        <f t="shared" si="5"/>
        <v>-3266</v>
      </c>
    </row>
    <row r="98" spans="1:11" s="6" customFormat="1" ht="12.75">
      <c r="A98" s="177"/>
      <c r="B98" s="38"/>
      <c r="C98" s="14"/>
      <c r="D98" s="39">
        <v>0</v>
      </c>
      <c r="E98" s="25">
        <v>0</v>
      </c>
      <c r="F98" s="26">
        <v>0</v>
      </c>
      <c r="G98" s="24">
        <f t="shared" si="4"/>
        <v>0</v>
      </c>
      <c r="H98" s="27" t="s">
        <v>120</v>
      </c>
      <c r="I98" s="40" t="s">
        <v>144</v>
      </c>
      <c r="J98" s="24">
        <v>5100</v>
      </c>
      <c r="K98" s="180">
        <f t="shared" si="5"/>
        <v>-5100</v>
      </c>
    </row>
    <row r="99" spans="1:11" s="6" customFormat="1" ht="12.75">
      <c r="A99" s="177"/>
      <c r="B99" s="38"/>
      <c r="C99" s="14"/>
      <c r="D99" s="25">
        <v>0</v>
      </c>
      <c r="E99" s="25">
        <v>0</v>
      </c>
      <c r="F99" s="26">
        <v>0</v>
      </c>
      <c r="G99" s="24">
        <f t="shared" ref="G99:G103" si="6">D99+E99-F99</f>
        <v>0</v>
      </c>
      <c r="H99" s="27" t="s">
        <v>122</v>
      </c>
      <c r="I99" s="40" t="s">
        <v>145</v>
      </c>
      <c r="J99" s="24">
        <v>3722</v>
      </c>
      <c r="K99" s="180">
        <f t="shared" ref="K99:K103" si="7">G99-J99</f>
        <v>-3722</v>
      </c>
    </row>
    <row r="100" spans="1:11" s="6" customFormat="1" ht="12.75">
      <c r="A100" s="177"/>
      <c r="B100" s="38"/>
      <c r="C100" s="14"/>
      <c r="D100" s="39">
        <v>0</v>
      </c>
      <c r="E100" s="25">
        <v>0</v>
      </c>
      <c r="F100" s="26">
        <v>0</v>
      </c>
      <c r="G100" s="24">
        <f t="shared" si="6"/>
        <v>0</v>
      </c>
      <c r="H100" s="27" t="s">
        <v>124</v>
      </c>
      <c r="I100" s="40" t="s">
        <v>146</v>
      </c>
      <c r="J100" s="24">
        <v>2910</v>
      </c>
      <c r="K100" s="180">
        <f t="shared" si="7"/>
        <v>-2910</v>
      </c>
    </row>
    <row r="101" spans="1:11" s="6" customFormat="1" ht="12.75">
      <c r="A101" s="177"/>
      <c r="B101" s="38"/>
      <c r="C101" s="14"/>
      <c r="D101" s="24">
        <v>0</v>
      </c>
      <c r="E101" s="25">
        <v>0</v>
      </c>
      <c r="F101" s="26">
        <v>0</v>
      </c>
      <c r="G101" s="24">
        <f t="shared" si="6"/>
        <v>0</v>
      </c>
      <c r="H101" s="27" t="s">
        <v>147</v>
      </c>
      <c r="I101" s="40" t="s">
        <v>148</v>
      </c>
      <c r="J101" s="24">
        <v>5392</v>
      </c>
      <c r="K101" s="180">
        <f t="shared" si="7"/>
        <v>-5392</v>
      </c>
    </row>
    <row r="102" spans="1:11" s="6" customFormat="1" ht="12.75">
      <c r="A102" s="177"/>
      <c r="B102" s="38"/>
      <c r="C102" s="14"/>
      <c r="D102" s="25">
        <v>0</v>
      </c>
      <c r="E102" s="25">
        <v>0</v>
      </c>
      <c r="F102" s="26">
        <v>0</v>
      </c>
      <c r="G102" s="24">
        <f t="shared" si="6"/>
        <v>0</v>
      </c>
      <c r="H102" s="27" t="s">
        <v>126</v>
      </c>
      <c r="I102" s="40" t="s">
        <v>149</v>
      </c>
      <c r="J102" s="24">
        <v>38</v>
      </c>
      <c r="K102" s="180">
        <f t="shared" si="7"/>
        <v>-38</v>
      </c>
    </row>
    <row r="103" spans="1:11" s="6" customFormat="1" ht="12.75">
      <c r="A103" s="177"/>
      <c r="B103" s="38"/>
      <c r="C103" s="14"/>
      <c r="D103" s="39">
        <v>0</v>
      </c>
      <c r="E103" s="25">
        <v>0</v>
      </c>
      <c r="F103" s="26">
        <v>0</v>
      </c>
      <c r="G103" s="24">
        <f t="shared" si="6"/>
        <v>0</v>
      </c>
      <c r="H103" s="27" t="s">
        <v>128</v>
      </c>
      <c r="I103" s="40" t="s">
        <v>150</v>
      </c>
      <c r="J103" s="24">
        <v>2583</v>
      </c>
      <c r="K103" s="180">
        <f t="shared" si="7"/>
        <v>-2583</v>
      </c>
    </row>
    <row r="104" spans="1:11" s="6" customFormat="1" ht="12.75">
      <c r="A104" s="192"/>
      <c r="B104" s="195"/>
      <c r="C104" s="178"/>
      <c r="D104" s="24"/>
      <c r="E104" s="25"/>
      <c r="F104" s="26"/>
      <c r="G104" s="42"/>
      <c r="H104" s="43"/>
      <c r="I104" s="44"/>
      <c r="J104" s="24"/>
      <c r="K104" s="180"/>
    </row>
    <row r="105" spans="1:11" s="45" customFormat="1" ht="18.75" customHeight="1">
      <c r="A105" s="46"/>
      <c r="B105" s="47" t="s">
        <v>151</v>
      </c>
      <c r="C105" s="47"/>
      <c r="D105" s="48">
        <f>SUM(D11:D104)</f>
        <v>825527</v>
      </c>
      <c r="E105" s="48">
        <f>SUM(E11:E104)</f>
        <v>259016.69</v>
      </c>
      <c r="F105" s="48">
        <f>SUM(F11:F104)</f>
        <v>17131.309999999998</v>
      </c>
      <c r="G105" s="48">
        <f>SUM(G11:G104)</f>
        <v>1067412.3800000001</v>
      </c>
      <c r="H105" s="46"/>
      <c r="I105" s="46"/>
      <c r="J105" s="48">
        <f>SUM(J11:J104)</f>
        <v>986336</v>
      </c>
      <c r="K105" s="181">
        <f>SUM(K11:K104)</f>
        <v>81076.38</v>
      </c>
    </row>
    <row r="107" spans="1:11">
      <c r="B107" s="49"/>
      <c r="C107" s="49"/>
      <c r="D107" s="50" t="s">
        <v>152</v>
      </c>
      <c r="E107" s="51" t="s">
        <v>152</v>
      </c>
    </row>
    <row r="108" spans="1:11">
      <c r="B108" s="58" t="s">
        <v>1552</v>
      </c>
      <c r="C108" s="58"/>
      <c r="D108" s="182">
        <v>44073</v>
      </c>
      <c r="E108" s="182">
        <v>43830</v>
      </c>
    </row>
    <row r="109" spans="1:11">
      <c r="B109" s="61"/>
      <c r="C109" s="184"/>
      <c r="D109" s="52"/>
      <c r="E109" s="53"/>
    </row>
    <row r="110" spans="1:11">
      <c r="B110" s="183" t="s">
        <v>153</v>
      </c>
      <c r="C110" s="185"/>
      <c r="D110" s="54">
        <f>SUM(G11:G40)</f>
        <v>129691.51000000004</v>
      </c>
      <c r="E110" s="54">
        <f>SUM(J11:J40)</f>
        <v>152102</v>
      </c>
    </row>
    <row r="111" spans="1:11">
      <c r="B111" s="183" t="s">
        <v>154</v>
      </c>
      <c r="C111" s="185"/>
      <c r="D111" s="54">
        <f>SUM(G85:G104)</f>
        <v>0</v>
      </c>
      <c r="E111" s="54">
        <f>SUM(J85:J104)</f>
        <v>180633</v>
      </c>
    </row>
    <row r="112" spans="1:11">
      <c r="B112" s="183" t="s">
        <v>155</v>
      </c>
      <c r="C112" s="185"/>
      <c r="D112" s="54">
        <f>G83+G82+G75+G76+G74</f>
        <v>96583.33</v>
      </c>
      <c r="E112" s="54">
        <f>J83+J82+J75+J76+J74</f>
        <v>102874</v>
      </c>
    </row>
    <row r="113" spans="1:13">
      <c r="B113" s="183" t="s">
        <v>156</v>
      </c>
      <c r="C113" s="185"/>
      <c r="D113" s="54">
        <f>SUM(G41:G52)</f>
        <v>122313.37</v>
      </c>
      <c r="E113" s="54">
        <f>SUM(J41:J52)</f>
        <v>152838</v>
      </c>
    </row>
    <row r="114" spans="1:13">
      <c r="B114" s="183" t="s">
        <v>157</v>
      </c>
      <c r="C114" s="185"/>
      <c r="D114" s="54">
        <f>G62+G73+G72+G67</f>
        <v>151940.94</v>
      </c>
      <c r="E114" s="54">
        <f>J62+J73+J72+J67</f>
        <v>105014</v>
      </c>
    </row>
    <row r="115" spans="1:13">
      <c r="B115" s="183" t="s">
        <v>158</v>
      </c>
      <c r="C115" s="185"/>
      <c r="D115" s="54">
        <f>SUM(G53:G60)+SUM(G63:G64)+SUM(G68:G71)+SUM(G77:G81)</f>
        <v>566883.23</v>
      </c>
      <c r="E115" s="54">
        <f>SUM(J53:J60)+SUM(J63:J64)+SUM(J68:J71)+SUM(J77:J81)</f>
        <v>292875</v>
      </c>
    </row>
    <row r="116" spans="1:13">
      <c r="B116" s="55"/>
      <c r="C116" s="186"/>
      <c r="D116" s="56"/>
      <c r="E116" s="57"/>
    </row>
    <row r="117" spans="1:13">
      <c r="B117" s="58" t="s">
        <v>151</v>
      </c>
      <c r="C117" s="187"/>
      <c r="D117" s="59">
        <f>+SUM(D110:D115)</f>
        <v>1067412.3799999999</v>
      </c>
      <c r="E117" s="60">
        <f>+SUM(E110:E115)</f>
        <v>986336</v>
      </c>
    </row>
    <row r="119" spans="1:13">
      <c r="A119" s="62" t="s">
        <v>159</v>
      </c>
      <c r="B119" s="63"/>
      <c r="C119" s="63"/>
      <c r="D119" s="63"/>
      <c r="E119" s="63"/>
      <c r="F119" s="63"/>
      <c r="G119" s="63"/>
      <c r="H119" s="63"/>
      <c r="I119" s="64"/>
      <c r="J119" s="65"/>
      <c r="K119" s="65"/>
      <c r="L119" s="66"/>
      <c r="M119" s="65"/>
    </row>
    <row r="120" spans="1:13">
      <c r="A120" s="67" t="s">
        <v>160</v>
      </c>
      <c r="I120" s="68"/>
    </row>
    <row r="121" spans="1:13">
      <c r="A121" s="67"/>
      <c r="I121" s="68"/>
    </row>
    <row r="122" spans="1:13">
      <c r="A122" s="69" t="s">
        <v>161</v>
      </c>
      <c r="I122" s="68"/>
    </row>
    <row r="123" spans="1:13">
      <c r="A123" s="67" t="s">
        <v>162</v>
      </c>
      <c r="I123" s="68"/>
    </row>
    <row r="124" spans="1:13">
      <c r="A124" s="67" t="s">
        <v>163</v>
      </c>
      <c r="I124" s="68"/>
    </row>
    <row r="125" spans="1:13">
      <c r="A125" s="67"/>
      <c r="I125" s="68"/>
    </row>
    <row r="126" spans="1:13">
      <c r="A126" s="67"/>
      <c r="I126" s="68"/>
    </row>
    <row r="127" spans="1:13">
      <c r="A127" s="69" t="s">
        <v>164</v>
      </c>
      <c r="I127" s="68"/>
    </row>
    <row r="129" spans="1:1">
      <c r="A129" s="188" t="s">
        <v>1553</v>
      </c>
    </row>
  </sheetData>
  <mergeCells count="16">
    <mergeCell ref="A7:A8"/>
    <mergeCell ref="B7:B8"/>
    <mergeCell ref="E7:F7"/>
    <mergeCell ref="H7:H8"/>
    <mergeCell ref="I7:I8"/>
    <mergeCell ref="C7:C8"/>
    <mergeCell ref="J1:K1"/>
    <mergeCell ref="J2:K2"/>
    <mergeCell ref="B1:H1"/>
    <mergeCell ref="B2:H2"/>
    <mergeCell ref="J5:K5"/>
    <mergeCell ref="B5:H5"/>
    <mergeCell ref="J3:K3"/>
    <mergeCell ref="J4:K4"/>
    <mergeCell ref="B3:H3"/>
    <mergeCell ref="B4:H4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8"/>
  <sheetViews>
    <sheetView topLeftCell="A34" zoomScale="90" zoomScaleNormal="90" workbookViewId="0"/>
  </sheetViews>
  <sheetFormatPr baseColWidth="10" defaultColWidth="10.5" defaultRowHeight="14.25"/>
  <cols>
    <col min="1" max="1" width="2.625" style="1" customWidth="1"/>
    <col min="2" max="2" width="12.5" style="1" customWidth="1"/>
    <col min="3" max="3" width="40.75" style="1" customWidth="1"/>
    <col min="4" max="4" width="15.5" style="70" customWidth="1"/>
    <col min="5" max="5" width="13.875" style="1" customWidth="1"/>
    <col min="6" max="1024" width="10.5" style="1"/>
  </cols>
  <sheetData>
    <row r="1" spans="1:1024">
      <c r="I1" s="2"/>
    </row>
    <row r="2" spans="1:1024" s="3" customFormat="1" ht="18" customHeight="1">
      <c r="B2" s="217" t="s">
        <v>0</v>
      </c>
      <c r="C2" s="217"/>
      <c r="D2" s="217"/>
      <c r="E2" s="217"/>
      <c r="F2" s="217"/>
      <c r="G2" s="217"/>
      <c r="H2" s="217"/>
      <c r="I2" s="217"/>
      <c r="J2" s="217"/>
      <c r="AMF2" s="1"/>
      <c r="AMG2" s="1"/>
      <c r="AMH2" s="1"/>
      <c r="AMI2" s="1"/>
      <c r="AMJ2" s="1"/>
    </row>
    <row r="3" spans="1:1024" s="3" customFormat="1">
      <c r="B3" s="4"/>
      <c r="C3" s="4"/>
      <c r="D3" s="71"/>
      <c r="E3" s="4"/>
      <c r="F3" s="4"/>
      <c r="G3" s="4"/>
      <c r="H3" s="4"/>
      <c r="I3" s="5"/>
      <c r="AMF3" s="1"/>
      <c r="AMG3" s="1"/>
      <c r="AMH3" s="1"/>
      <c r="AMI3" s="1"/>
      <c r="AMJ3" s="1"/>
    </row>
    <row r="4" spans="1:1024" s="6" customFormat="1">
      <c r="B4" s="7" t="s">
        <v>1</v>
      </c>
      <c r="C4" s="218" t="s">
        <v>2</v>
      </c>
      <c r="D4" s="218"/>
      <c r="E4" s="218"/>
      <c r="F4" s="219" t="s">
        <v>3</v>
      </c>
      <c r="G4" s="219"/>
      <c r="H4" s="219"/>
      <c r="I4" s="220"/>
      <c r="J4" s="220"/>
      <c r="AMF4" s="1"/>
      <c r="AMG4" s="1"/>
      <c r="AMH4" s="1"/>
      <c r="AMI4" s="1"/>
      <c r="AMJ4" s="1"/>
    </row>
    <row r="5" spans="1:1024" s="6" customFormat="1">
      <c r="B5" s="7" t="s">
        <v>4</v>
      </c>
      <c r="C5" s="218" t="s">
        <v>5</v>
      </c>
      <c r="D5" s="218"/>
      <c r="E5" s="218"/>
      <c r="F5" s="219" t="s">
        <v>6</v>
      </c>
      <c r="G5" s="219"/>
      <c r="H5" s="219"/>
      <c r="I5" s="221" t="s">
        <v>165</v>
      </c>
      <c r="J5" s="221"/>
      <c r="AMF5" s="1"/>
      <c r="AMG5" s="1"/>
      <c r="AMH5" s="1"/>
      <c r="AMI5" s="1"/>
      <c r="AMJ5" s="1"/>
    </row>
    <row r="6" spans="1:1024" s="6" customFormat="1">
      <c r="B6" s="7" t="s">
        <v>8</v>
      </c>
      <c r="C6" s="218" t="s">
        <v>9</v>
      </c>
      <c r="D6" s="218"/>
      <c r="E6" s="218"/>
      <c r="F6" s="219" t="s">
        <v>10</v>
      </c>
      <c r="G6" s="219"/>
      <c r="H6" s="219"/>
      <c r="I6" s="222">
        <v>44134</v>
      </c>
      <c r="J6" s="222"/>
      <c r="AMF6" s="1"/>
      <c r="AMG6" s="1"/>
      <c r="AMH6" s="1"/>
      <c r="AMI6" s="1"/>
      <c r="AMJ6" s="1"/>
    </row>
    <row r="7" spans="1:1024" s="6" customFormat="1">
      <c r="B7" s="7" t="s">
        <v>11</v>
      </c>
      <c r="C7" s="218" t="s">
        <v>12</v>
      </c>
      <c r="D7" s="218"/>
      <c r="E7" s="218"/>
      <c r="F7" s="219" t="s">
        <v>13</v>
      </c>
      <c r="G7" s="219"/>
      <c r="H7" s="219"/>
      <c r="I7" s="221" t="s">
        <v>14</v>
      </c>
      <c r="J7" s="221"/>
      <c r="AMF7" s="1"/>
      <c r="AMG7" s="1"/>
      <c r="AMH7" s="1"/>
      <c r="AMI7" s="1"/>
      <c r="AMJ7" s="1"/>
    </row>
    <row r="8" spans="1:1024" s="6" customFormat="1">
      <c r="B8" s="7" t="s">
        <v>15</v>
      </c>
      <c r="C8" s="218" t="s">
        <v>16</v>
      </c>
      <c r="D8" s="218"/>
      <c r="E8" s="218"/>
      <c r="F8" s="219" t="s">
        <v>10</v>
      </c>
      <c r="G8" s="219"/>
      <c r="H8" s="219"/>
      <c r="I8" s="220"/>
      <c r="J8" s="220"/>
      <c r="AMF8" s="1"/>
      <c r="AMG8" s="1"/>
      <c r="AMH8" s="1"/>
      <c r="AMI8" s="1"/>
      <c r="AMJ8" s="1"/>
    </row>
    <row r="9" spans="1:1024" s="3" customFormat="1">
      <c r="D9" s="72"/>
      <c r="I9" s="8"/>
      <c r="AMF9" s="1"/>
      <c r="AMG9" s="1"/>
      <c r="AMH9" s="1"/>
      <c r="AMI9" s="1"/>
      <c r="AMJ9" s="1"/>
    </row>
    <row r="10" spans="1:1024">
      <c r="I10" s="2"/>
    </row>
    <row r="11" spans="1:1024" ht="42.2" customHeight="1">
      <c r="B11" s="73"/>
      <c r="C11" s="73"/>
      <c r="D11" s="74" t="s">
        <v>166</v>
      </c>
      <c r="E11" s="223" t="s">
        <v>167</v>
      </c>
      <c r="F11" s="223"/>
      <c r="G11" s="223"/>
      <c r="H11" s="223"/>
      <c r="I11" s="223"/>
      <c r="J11" s="223"/>
    </row>
    <row r="12" spans="1:1024" s="78" customFormat="1" ht="15">
      <c r="A12" s="1"/>
      <c r="B12" s="75">
        <v>5.0999999999999996</v>
      </c>
      <c r="C12" s="76" t="s">
        <v>168</v>
      </c>
      <c r="D12" s="77"/>
      <c r="E12" s="224"/>
      <c r="F12" s="224"/>
      <c r="G12" s="224"/>
      <c r="H12" s="224"/>
      <c r="I12" s="224"/>
      <c r="J12" s="224"/>
      <c r="AMF12" s="1"/>
      <c r="AMG12" s="1"/>
      <c r="AMH12" s="1"/>
      <c r="AMI12" s="1"/>
      <c r="AMJ12" s="1"/>
    </row>
    <row r="13" spans="1:1024" s="78" customFormat="1" ht="15">
      <c r="A13" s="1"/>
      <c r="B13" s="79" t="s">
        <v>169</v>
      </c>
      <c r="C13" s="80" t="s">
        <v>170</v>
      </c>
      <c r="D13" s="81">
        <v>53535.1</v>
      </c>
      <c r="E13" s="225" t="s">
        <v>171</v>
      </c>
      <c r="F13" s="225"/>
      <c r="G13" s="225"/>
      <c r="H13" s="225"/>
      <c r="I13" s="225"/>
      <c r="J13" s="225"/>
      <c r="AMF13" s="1"/>
      <c r="AMG13" s="1"/>
      <c r="AMH13" s="1"/>
      <c r="AMI13" s="1"/>
      <c r="AMJ13" s="1"/>
    </row>
    <row r="14" spans="1:1024" s="78" customFormat="1" ht="15">
      <c r="A14" s="1"/>
      <c r="B14" s="79" t="s">
        <v>172</v>
      </c>
      <c r="C14" s="80" t="s">
        <v>173</v>
      </c>
      <c r="D14" s="81">
        <v>31545.49</v>
      </c>
      <c r="E14" s="225" t="s">
        <v>171</v>
      </c>
      <c r="F14" s="225"/>
      <c r="G14" s="225"/>
      <c r="H14" s="225"/>
      <c r="I14" s="225"/>
      <c r="J14" s="225"/>
      <c r="AMF14" s="1"/>
      <c r="AMG14" s="1"/>
      <c r="AMH14" s="1"/>
      <c r="AMI14" s="1"/>
      <c r="AMJ14" s="1"/>
    </row>
    <row r="15" spans="1:1024" s="78" customFormat="1" ht="15">
      <c r="A15" s="1"/>
      <c r="B15" s="79" t="s">
        <v>174</v>
      </c>
      <c r="C15" s="80" t="s">
        <v>175</v>
      </c>
      <c r="D15" s="81">
        <v>6335.09</v>
      </c>
      <c r="E15" s="225" t="s">
        <v>171</v>
      </c>
      <c r="F15" s="225"/>
      <c r="G15" s="225"/>
      <c r="H15" s="225"/>
      <c r="I15" s="225"/>
      <c r="J15" s="225"/>
      <c r="AMF15" s="1"/>
      <c r="AMG15" s="1"/>
      <c r="AMH15" s="1"/>
      <c r="AMI15" s="1"/>
      <c r="AMJ15" s="1"/>
    </row>
    <row r="16" spans="1:1024" s="78" customFormat="1" ht="15">
      <c r="A16" s="1"/>
      <c r="B16" s="79" t="s">
        <v>176</v>
      </c>
      <c r="C16" s="80" t="s">
        <v>61</v>
      </c>
      <c r="D16" s="81">
        <v>110831.15</v>
      </c>
      <c r="E16" s="227"/>
      <c r="F16" s="227"/>
      <c r="G16" s="227"/>
      <c r="H16" s="227"/>
      <c r="I16" s="227"/>
      <c r="J16" s="227"/>
      <c r="AMF16" s="1"/>
      <c r="AMG16" s="1"/>
      <c r="AMH16" s="1"/>
      <c r="AMI16" s="1"/>
      <c r="AMJ16" s="1"/>
    </row>
    <row r="17" spans="1:1024" s="78" customFormat="1" ht="15">
      <c r="A17" s="1"/>
      <c r="B17" s="79" t="s">
        <v>177</v>
      </c>
      <c r="C17" s="80" t="s">
        <v>82</v>
      </c>
      <c r="D17" s="81">
        <v>107842.44</v>
      </c>
      <c r="E17" s="227"/>
      <c r="F17" s="227"/>
      <c r="G17" s="227"/>
      <c r="H17" s="227"/>
      <c r="I17" s="227"/>
      <c r="J17" s="227"/>
      <c r="AMF17" s="1"/>
      <c r="AMG17" s="1"/>
      <c r="AMH17" s="1"/>
      <c r="AMI17" s="1"/>
      <c r="AMJ17" s="1"/>
    </row>
    <row r="18" spans="1:1024" s="78" customFormat="1" ht="15">
      <c r="A18" s="1"/>
      <c r="B18" s="79" t="s">
        <v>178</v>
      </c>
      <c r="C18" s="80" t="s">
        <v>92</v>
      </c>
      <c r="D18" s="81">
        <v>1478.21</v>
      </c>
      <c r="E18" s="225" t="s">
        <v>179</v>
      </c>
      <c r="F18" s="225"/>
      <c r="G18" s="225"/>
      <c r="H18" s="225"/>
      <c r="I18" s="225"/>
      <c r="J18" s="225"/>
      <c r="AMF18" s="1"/>
      <c r="AMG18" s="1"/>
      <c r="AMH18" s="1"/>
      <c r="AMI18" s="1"/>
      <c r="AMJ18" s="1"/>
    </row>
    <row r="19" spans="1:1024" s="78" customFormat="1" ht="15">
      <c r="A19" s="1"/>
      <c r="B19" s="82" t="s">
        <v>180</v>
      </c>
      <c r="C19" s="83" t="s">
        <v>99</v>
      </c>
      <c r="D19" s="84">
        <v>513959.72</v>
      </c>
      <c r="E19" s="226"/>
      <c r="F19" s="226"/>
      <c r="G19" s="226"/>
      <c r="H19" s="226"/>
      <c r="I19" s="226"/>
      <c r="J19" s="226"/>
      <c r="AMF19" s="1"/>
      <c r="AMG19" s="1"/>
      <c r="AMH19" s="1"/>
      <c r="AMI19" s="1"/>
      <c r="AMJ19" s="1"/>
    </row>
    <row r="20" spans="1:1024">
      <c r="C20" s="85" t="s">
        <v>181</v>
      </c>
      <c r="D20" s="86">
        <f>SUM(D13:D19)</f>
        <v>825527.2</v>
      </c>
    </row>
    <row r="23" spans="1:1024">
      <c r="B23" s="87"/>
      <c r="C23" s="87"/>
      <c r="D23" s="88"/>
    </row>
    <row r="24" spans="1:1024" ht="15">
      <c r="B24" s="89"/>
      <c r="C24" s="90" t="s">
        <v>182</v>
      </c>
      <c r="D24" s="91" t="s">
        <v>183</v>
      </c>
      <c r="E24" s="92" t="s">
        <v>25</v>
      </c>
      <c r="F24" s="93"/>
      <c r="G24" s="94"/>
      <c r="H24" s="94"/>
      <c r="I24" s="94"/>
      <c r="J24" s="95"/>
    </row>
    <row r="25" spans="1:1024" ht="15">
      <c r="B25" s="22"/>
      <c r="C25" s="96" t="s">
        <v>184</v>
      </c>
      <c r="D25" s="97">
        <v>28197</v>
      </c>
      <c r="E25" s="98">
        <f t="shared" ref="E25:E30" si="0">D25/$D$31</f>
        <v>0.25441403432157839</v>
      </c>
      <c r="F25" s="99" t="s">
        <v>185</v>
      </c>
      <c r="J25" s="68"/>
    </row>
    <row r="26" spans="1:1024" ht="15">
      <c r="B26" s="22"/>
      <c r="C26" s="96" t="s">
        <v>186</v>
      </c>
      <c r="D26" s="97">
        <v>11000</v>
      </c>
      <c r="E26" s="98">
        <f t="shared" si="0"/>
        <v>9.9250075452614189E-2</v>
      </c>
      <c r="F26" s="99" t="s">
        <v>185</v>
      </c>
      <c r="J26" s="68"/>
    </row>
    <row r="27" spans="1:1024" ht="15">
      <c r="B27" s="22"/>
      <c r="C27" s="100" t="s">
        <v>187</v>
      </c>
      <c r="D27" s="97">
        <v>10000</v>
      </c>
      <c r="E27" s="98">
        <f t="shared" si="0"/>
        <v>9.0227341320558346E-2</v>
      </c>
      <c r="F27" s="99" t="s">
        <v>185</v>
      </c>
      <c r="J27" s="68"/>
    </row>
    <row r="28" spans="1:1024" ht="15">
      <c r="B28" s="22"/>
      <c r="C28" s="96" t="s">
        <v>188</v>
      </c>
      <c r="D28" s="97">
        <v>7685</v>
      </c>
      <c r="E28" s="98">
        <f t="shared" si="0"/>
        <v>6.9339711804849088E-2</v>
      </c>
      <c r="F28" s="99" t="s">
        <v>185</v>
      </c>
      <c r="J28" s="68"/>
    </row>
    <row r="29" spans="1:1024" ht="15">
      <c r="B29" s="22"/>
      <c r="C29" s="100" t="s">
        <v>189</v>
      </c>
      <c r="D29" s="97">
        <v>9966</v>
      </c>
      <c r="E29" s="98">
        <f t="shared" si="0"/>
        <v>8.9920568360068454E-2</v>
      </c>
      <c r="F29" s="99" t="s">
        <v>185</v>
      </c>
      <c r="J29" s="68"/>
    </row>
    <row r="30" spans="1:1024">
      <c r="B30" s="101"/>
      <c r="C30" s="101" t="s">
        <v>190</v>
      </c>
      <c r="D30" s="102">
        <f>D16-SUM(D25:D29)</f>
        <v>43983.149999999994</v>
      </c>
      <c r="E30" s="103">
        <f t="shared" si="0"/>
        <v>0.39684826874033152</v>
      </c>
      <c r="F30" s="104" t="s">
        <v>191</v>
      </c>
      <c r="G30" s="105"/>
      <c r="H30" s="105"/>
      <c r="I30" s="105"/>
      <c r="J30" s="106"/>
    </row>
    <row r="31" spans="1:1024">
      <c r="B31" s="87"/>
      <c r="C31" s="107" t="s">
        <v>192</v>
      </c>
      <c r="D31" s="108">
        <f>SUM(D25:D30)</f>
        <v>110831.15</v>
      </c>
      <c r="E31" s="109">
        <f>SUM(E25:E30)</f>
        <v>1</v>
      </c>
    </row>
    <row r="32" spans="1:1024">
      <c r="B32" s="87"/>
      <c r="C32" s="87"/>
      <c r="D32" s="88"/>
    </row>
    <row r="33" spans="2:10">
      <c r="B33" s="87"/>
      <c r="C33" s="87"/>
      <c r="D33" s="88"/>
    </row>
    <row r="34" spans="2:10" ht="15">
      <c r="B34" s="89"/>
      <c r="C34" s="90" t="s">
        <v>193</v>
      </c>
      <c r="D34" s="91" t="s">
        <v>183</v>
      </c>
      <c r="E34" s="92" t="s">
        <v>25</v>
      </c>
      <c r="F34" s="93"/>
      <c r="G34" s="94"/>
      <c r="H34" s="94"/>
      <c r="I34" s="94"/>
      <c r="J34" s="95"/>
    </row>
    <row r="35" spans="2:10" ht="15">
      <c r="B35" s="22"/>
      <c r="C35" s="96" t="s">
        <v>194</v>
      </c>
      <c r="D35" s="97">
        <v>22717</v>
      </c>
      <c r="E35" s="98">
        <f>D35/$D$40</f>
        <v>0.21064990740194675</v>
      </c>
      <c r="F35" s="99" t="s">
        <v>185</v>
      </c>
      <c r="J35" s="68"/>
    </row>
    <row r="36" spans="2:10" ht="15">
      <c r="B36" s="22"/>
      <c r="C36" s="100" t="s">
        <v>195</v>
      </c>
      <c r="D36" s="97">
        <v>19064</v>
      </c>
      <c r="E36" s="98">
        <f>D36/$D$40</f>
        <v>0.17677641566715294</v>
      </c>
      <c r="F36" s="99" t="s">
        <v>185</v>
      </c>
      <c r="J36" s="68"/>
    </row>
    <row r="37" spans="2:10" ht="15">
      <c r="B37" s="22"/>
      <c r="C37" s="100" t="s">
        <v>196</v>
      </c>
      <c r="D37" s="97">
        <v>25076</v>
      </c>
      <c r="E37" s="98">
        <f>D37/$D$40</f>
        <v>0.23252441246692859</v>
      </c>
      <c r="F37" s="99" t="s">
        <v>185</v>
      </c>
      <c r="J37" s="68"/>
    </row>
    <row r="38" spans="2:10" ht="15">
      <c r="B38" s="22"/>
      <c r="C38" s="110" t="s">
        <v>197</v>
      </c>
      <c r="D38" s="97">
        <v>7500</v>
      </c>
      <c r="E38" s="98">
        <f>D38/$D$40</f>
        <v>6.954590419133691E-2</v>
      </c>
      <c r="F38" s="99" t="s">
        <v>185</v>
      </c>
      <c r="J38" s="68"/>
    </row>
    <row r="39" spans="2:10">
      <c r="B39" s="101"/>
      <c r="C39" s="101" t="s">
        <v>190</v>
      </c>
      <c r="D39" s="102">
        <f>D17-SUM(D35:D38)</f>
        <v>33485.440000000002</v>
      </c>
      <c r="E39" s="103">
        <f>D39/$D$40</f>
        <v>0.31050336027263481</v>
      </c>
      <c r="F39" s="104" t="s">
        <v>191</v>
      </c>
      <c r="G39" s="105"/>
      <c r="H39" s="105"/>
      <c r="I39" s="105"/>
      <c r="J39" s="106"/>
    </row>
    <row r="40" spans="2:10">
      <c r="B40" s="87"/>
      <c r="C40" s="107" t="s">
        <v>192</v>
      </c>
      <c r="D40" s="108">
        <f>SUM(D35:D39)</f>
        <v>107842.44</v>
      </c>
      <c r="E40" s="109">
        <f>SUM(E35:E39)</f>
        <v>1</v>
      </c>
    </row>
    <row r="41" spans="2:10">
      <c r="B41" s="87"/>
      <c r="C41" s="87"/>
      <c r="D41" s="88"/>
    </row>
    <row r="43" spans="2:10">
      <c r="B43" s="87"/>
      <c r="C43" s="87"/>
      <c r="D43" s="88"/>
    </row>
    <row r="44" spans="2:10" ht="15">
      <c r="B44" s="89"/>
      <c r="C44" s="90" t="s">
        <v>198</v>
      </c>
      <c r="D44" s="91" t="s">
        <v>183</v>
      </c>
      <c r="E44" s="92" t="s">
        <v>25</v>
      </c>
      <c r="F44" s="93"/>
      <c r="G44" s="94"/>
      <c r="H44" s="94"/>
      <c r="I44" s="94"/>
      <c r="J44" s="95"/>
    </row>
    <row r="45" spans="2:10" ht="15">
      <c r="B45" s="22"/>
      <c r="C45" s="100" t="s">
        <v>199</v>
      </c>
      <c r="D45" s="97">
        <v>11059</v>
      </c>
      <c r="E45" s="98">
        <f t="shared" ref="E45:E57" si="1">D45/$D$58</f>
        <v>2.1517250417989957E-2</v>
      </c>
      <c r="F45" s="99" t="s">
        <v>185</v>
      </c>
      <c r="J45" s="68"/>
    </row>
    <row r="46" spans="2:10" ht="15">
      <c r="B46" s="22"/>
      <c r="C46" s="100" t="s">
        <v>200</v>
      </c>
      <c r="D46" s="97">
        <v>25011</v>
      </c>
      <c r="E46" s="98">
        <f t="shared" si="1"/>
        <v>4.8663346614010922E-2</v>
      </c>
      <c r="F46" s="99" t="s">
        <v>185</v>
      </c>
      <c r="J46" s="68"/>
    </row>
    <row r="47" spans="2:10" ht="15">
      <c r="B47" s="22"/>
      <c r="C47" s="100" t="s">
        <v>201</v>
      </c>
      <c r="D47" s="97">
        <v>12485</v>
      </c>
      <c r="E47" s="98">
        <f t="shared" si="1"/>
        <v>2.4291786912795425E-2</v>
      </c>
      <c r="F47" s="99" t="s">
        <v>185</v>
      </c>
      <c r="J47" s="68"/>
    </row>
    <row r="48" spans="2:10" ht="15">
      <c r="B48" s="22"/>
      <c r="C48" s="100" t="s">
        <v>194</v>
      </c>
      <c r="D48" s="97">
        <v>41368</v>
      </c>
      <c r="E48" s="98">
        <f t="shared" si="1"/>
        <v>8.0488797838087392E-2</v>
      </c>
      <c r="F48" s="99" t="s">
        <v>185</v>
      </c>
      <c r="J48" s="68"/>
    </row>
    <row r="49" spans="2:10" ht="15">
      <c r="B49" s="22"/>
      <c r="C49" s="100" t="s">
        <v>202</v>
      </c>
      <c r="D49" s="97">
        <v>40000</v>
      </c>
      <c r="E49" s="98">
        <f t="shared" si="1"/>
        <v>7.7827110653729839E-2</v>
      </c>
      <c r="F49" s="99" t="s">
        <v>185</v>
      </c>
      <c r="J49" s="68"/>
    </row>
    <row r="50" spans="2:10" ht="15">
      <c r="B50" s="22"/>
      <c r="C50" s="100" t="s">
        <v>203</v>
      </c>
      <c r="D50" s="97">
        <v>90677</v>
      </c>
      <c r="E50" s="98">
        <f t="shared" si="1"/>
        <v>0.17642822281870651</v>
      </c>
      <c r="F50" s="99" t="s">
        <v>185</v>
      </c>
      <c r="J50" s="68"/>
    </row>
    <row r="51" spans="2:10" ht="15">
      <c r="B51" s="22"/>
      <c r="C51" s="100" t="s">
        <v>204</v>
      </c>
      <c r="D51" s="97">
        <v>18263</v>
      </c>
      <c r="E51" s="98">
        <f t="shared" si="1"/>
        <v>3.5533913046726699E-2</v>
      </c>
      <c r="F51" s="99" t="s">
        <v>185</v>
      </c>
      <c r="J51" s="68"/>
    </row>
    <row r="52" spans="2:10" ht="15">
      <c r="B52" s="22"/>
      <c r="C52" s="100" t="s">
        <v>205</v>
      </c>
      <c r="D52" s="97">
        <v>23733</v>
      </c>
      <c r="E52" s="98">
        <f t="shared" si="1"/>
        <v>4.6176770428624253E-2</v>
      </c>
      <c r="F52" s="99" t="s">
        <v>185</v>
      </c>
      <c r="J52" s="68"/>
    </row>
    <row r="53" spans="2:10" ht="15">
      <c r="B53" s="22"/>
      <c r="C53" s="100" t="s">
        <v>206</v>
      </c>
      <c r="D53" s="97">
        <v>39900</v>
      </c>
      <c r="E53" s="98">
        <f t="shared" si="1"/>
        <v>7.7632542877095506E-2</v>
      </c>
      <c r="F53" s="99" t="s">
        <v>185</v>
      </c>
      <c r="J53" s="68"/>
    </row>
    <row r="54" spans="2:10" ht="15">
      <c r="B54" s="22"/>
      <c r="C54" s="110" t="s">
        <v>207</v>
      </c>
      <c r="D54" s="97">
        <v>34500</v>
      </c>
      <c r="E54" s="98">
        <f t="shared" si="1"/>
        <v>6.7125882938841988E-2</v>
      </c>
      <c r="F54" s="99" t="s">
        <v>185</v>
      </c>
      <c r="J54" s="68"/>
    </row>
    <row r="55" spans="2:10" ht="15">
      <c r="B55" s="22"/>
      <c r="C55" s="110" t="s">
        <v>208</v>
      </c>
      <c r="D55" s="97">
        <v>15480</v>
      </c>
      <c r="E55" s="98">
        <f t="shared" si="1"/>
        <v>3.0119091822993445E-2</v>
      </c>
      <c r="F55" s="99" t="s">
        <v>185</v>
      </c>
      <c r="J55" s="68"/>
    </row>
    <row r="56" spans="2:10" ht="15">
      <c r="B56" s="22"/>
      <c r="C56" s="110" t="s">
        <v>209</v>
      </c>
      <c r="D56" s="97">
        <v>27200</v>
      </c>
      <c r="E56" s="98">
        <f t="shared" si="1"/>
        <v>5.2922435244536284E-2</v>
      </c>
      <c r="F56" s="99" t="s">
        <v>185</v>
      </c>
      <c r="J56" s="68"/>
    </row>
    <row r="57" spans="2:10">
      <c r="B57" s="101"/>
      <c r="C57" s="101" t="s">
        <v>190</v>
      </c>
      <c r="D57" s="102">
        <f>D19-SUM(D45:D56)</f>
        <v>134283.71999999997</v>
      </c>
      <c r="E57" s="103">
        <f t="shared" si="1"/>
        <v>0.26127284838586179</v>
      </c>
      <c r="F57" s="104" t="s">
        <v>191</v>
      </c>
      <c r="G57" s="105"/>
      <c r="H57" s="105"/>
      <c r="I57" s="105"/>
      <c r="J57" s="106"/>
    </row>
    <row r="58" spans="2:10">
      <c r="B58" s="87"/>
      <c r="C58" s="107" t="s">
        <v>192</v>
      </c>
      <c r="D58" s="108">
        <f>SUM(D45:D57)</f>
        <v>513959.72</v>
      </c>
      <c r="E58" s="109">
        <f>SUM(E45:E57)</f>
        <v>1.0000000000000002</v>
      </c>
    </row>
  </sheetData>
  <mergeCells count="25">
    <mergeCell ref="E18:J18"/>
    <mergeCell ref="E19:J19"/>
    <mergeCell ref="E13:J13"/>
    <mergeCell ref="E14:J14"/>
    <mergeCell ref="E15:J15"/>
    <mergeCell ref="E16:J16"/>
    <mergeCell ref="E17:J17"/>
    <mergeCell ref="C8:E8"/>
    <mergeCell ref="F8:H8"/>
    <mergeCell ref="I8:J8"/>
    <mergeCell ref="E11:J11"/>
    <mergeCell ref="E12:J12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3"/>
  <sheetViews>
    <sheetView showGridLines="0" topLeftCell="A41" zoomScale="90" zoomScaleNormal="90" workbookViewId="0">
      <selection activeCell="C48" sqref="C48"/>
    </sheetView>
  </sheetViews>
  <sheetFormatPr baseColWidth="10" defaultColWidth="10.5" defaultRowHeight="14.25" outlineLevelRow="1"/>
  <cols>
    <col min="1" max="1" width="2.625" style="1" customWidth="1"/>
    <col min="2" max="2" width="12.5" style="1" customWidth="1"/>
    <col min="3" max="3" width="40.75" style="1" customWidth="1"/>
    <col min="4" max="4" width="19.875" style="70" customWidth="1"/>
    <col min="5" max="5" width="19.875" style="1" customWidth="1"/>
    <col min="6" max="1024" width="10.5" style="1"/>
  </cols>
  <sheetData>
    <row r="1" spans="2:1024">
      <c r="I1" s="2"/>
    </row>
    <row r="2" spans="2:1024" s="3" customFormat="1" ht="18" customHeight="1">
      <c r="B2" s="217" t="s">
        <v>0</v>
      </c>
      <c r="C2" s="217"/>
      <c r="D2" s="217"/>
      <c r="E2" s="217"/>
      <c r="F2" s="217"/>
      <c r="G2" s="217"/>
      <c r="H2" s="217"/>
      <c r="I2" s="217"/>
      <c r="J2" s="217"/>
      <c r="AMF2" s="1"/>
      <c r="AMG2" s="1"/>
      <c r="AMH2" s="1"/>
      <c r="AMI2" s="1"/>
      <c r="AMJ2" s="1"/>
    </row>
    <row r="3" spans="2:1024" s="3" customFormat="1">
      <c r="B3" s="4"/>
      <c r="C3" s="4"/>
      <c r="D3" s="71"/>
      <c r="E3" s="4"/>
      <c r="F3" s="4"/>
      <c r="G3" s="4"/>
      <c r="H3" s="4"/>
      <c r="I3" s="5"/>
      <c r="AMF3" s="1"/>
      <c r="AMG3" s="1"/>
      <c r="AMH3" s="1"/>
      <c r="AMI3" s="1"/>
      <c r="AMJ3" s="1"/>
    </row>
    <row r="4" spans="2:1024" s="6" customFormat="1">
      <c r="B4" s="7" t="s">
        <v>1</v>
      </c>
      <c r="C4" s="218" t="s">
        <v>2</v>
      </c>
      <c r="D4" s="218"/>
      <c r="E4" s="218"/>
      <c r="F4" s="219" t="s">
        <v>3</v>
      </c>
      <c r="G4" s="219"/>
      <c r="H4" s="219"/>
      <c r="I4" s="220"/>
      <c r="J4" s="220"/>
      <c r="AMF4" s="1"/>
      <c r="AMG4" s="1"/>
      <c r="AMH4" s="1"/>
      <c r="AMI4" s="1"/>
      <c r="AMJ4" s="1"/>
    </row>
    <row r="5" spans="2:1024" s="6" customFormat="1">
      <c r="B5" s="7" t="s">
        <v>4</v>
      </c>
      <c r="C5" s="218" t="s">
        <v>5</v>
      </c>
      <c r="D5" s="218"/>
      <c r="E5" s="218"/>
      <c r="F5" s="219" t="s">
        <v>6</v>
      </c>
      <c r="G5" s="219"/>
      <c r="H5" s="219"/>
      <c r="I5" s="221" t="s">
        <v>165</v>
      </c>
      <c r="J5" s="221"/>
      <c r="AMF5" s="1"/>
      <c r="AMG5" s="1"/>
      <c r="AMH5" s="1"/>
      <c r="AMI5" s="1"/>
      <c r="AMJ5" s="1"/>
    </row>
    <row r="6" spans="2:1024" s="6" customFormat="1">
      <c r="B6" s="7" t="s">
        <v>8</v>
      </c>
      <c r="C6" s="218" t="s">
        <v>9</v>
      </c>
      <c r="D6" s="218"/>
      <c r="E6" s="218"/>
      <c r="F6" s="219" t="s">
        <v>10</v>
      </c>
      <c r="G6" s="219"/>
      <c r="H6" s="219"/>
      <c r="I6" s="222">
        <v>44134</v>
      </c>
      <c r="J6" s="222"/>
      <c r="AMF6" s="1"/>
      <c r="AMG6" s="1"/>
      <c r="AMH6" s="1"/>
      <c r="AMI6" s="1"/>
      <c r="AMJ6" s="1"/>
    </row>
    <row r="7" spans="2:1024" s="6" customFormat="1">
      <c r="B7" s="7" t="s">
        <v>11</v>
      </c>
      <c r="C7" s="218" t="s">
        <v>12</v>
      </c>
      <c r="D7" s="218"/>
      <c r="E7" s="218"/>
      <c r="F7" s="219" t="s">
        <v>13</v>
      </c>
      <c r="G7" s="219"/>
      <c r="H7" s="219"/>
      <c r="I7" s="221" t="s">
        <v>14</v>
      </c>
      <c r="J7" s="221"/>
      <c r="AMF7" s="1"/>
      <c r="AMG7" s="1"/>
      <c r="AMH7" s="1"/>
      <c r="AMI7" s="1"/>
      <c r="AMJ7" s="1"/>
    </row>
    <row r="8" spans="2:1024" s="6" customFormat="1">
      <c r="B8" s="7" t="s">
        <v>15</v>
      </c>
      <c r="C8" s="218" t="s">
        <v>16</v>
      </c>
      <c r="D8" s="218"/>
      <c r="E8" s="218"/>
      <c r="F8" s="219" t="s">
        <v>10</v>
      </c>
      <c r="G8" s="219"/>
      <c r="H8" s="219"/>
      <c r="I8" s="220"/>
      <c r="J8" s="220"/>
      <c r="AMF8" s="1"/>
      <c r="AMG8" s="1"/>
      <c r="AMH8" s="1"/>
      <c r="AMI8" s="1"/>
      <c r="AMJ8" s="1"/>
    </row>
    <row r="9" spans="2:1024" s="3" customFormat="1">
      <c r="D9" s="72"/>
      <c r="I9" s="8"/>
      <c r="AMF9" s="1"/>
      <c r="AMG9" s="1"/>
      <c r="AMH9" s="1"/>
      <c r="AMI9" s="1"/>
      <c r="AMJ9" s="1"/>
    </row>
    <row r="10" spans="2:1024" ht="15">
      <c r="B10" s="89"/>
      <c r="C10" s="90" t="s">
        <v>61</v>
      </c>
      <c r="D10" s="91" t="s">
        <v>183</v>
      </c>
      <c r="E10" s="92" t="s">
        <v>25</v>
      </c>
    </row>
    <row r="11" spans="2:1024">
      <c r="B11" s="22" t="s">
        <v>62</v>
      </c>
      <c r="C11" s="111" t="s">
        <v>63</v>
      </c>
      <c r="D11" s="112">
        <v>3189</v>
      </c>
      <c r="E11" s="98">
        <f t="shared" ref="E11:E20" si="0">D11/$D$21</f>
        <v>2.8773538089523688E-2</v>
      </c>
    </row>
    <row r="12" spans="2:1024">
      <c r="B12" s="22" t="s">
        <v>64</v>
      </c>
      <c r="C12" s="29" t="s">
        <v>65</v>
      </c>
      <c r="D12" s="113">
        <v>0</v>
      </c>
      <c r="E12" s="98">
        <f t="shared" si="0"/>
        <v>0</v>
      </c>
    </row>
    <row r="13" spans="2:1024">
      <c r="B13" s="22" t="s">
        <v>66</v>
      </c>
      <c r="C13" s="29" t="s">
        <v>67</v>
      </c>
      <c r="D13" s="112">
        <v>75900</v>
      </c>
      <c r="E13" s="98">
        <f t="shared" si="0"/>
        <v>0.68482644747408217</v>
      </c>
    </row>
    <row r="14" spans="2:1024">
      <c r="B14" s="22" t="s">
        <v>68</v>
      </c>
      <c r="C14" s="29" t="s">
        <v>69</v>
      </c>
      <c r="D14" s="113">
        <v>0</v>
      </c>
      <c r="E14" s="98">
        <f t="shared" si="0"/>
        <v>0</v>
      </c>
    </row>
    <row r="15" spans="2:1024">
      <c r="B15" s="22" t="s">
        <v>70</v>
      </c>
      <c r="C15" s="114" t="s">
        <v>71</v>
      </c>
      <c r="D15" s="113">
        <v>10000</v>
      </c>
      <c r="E15" s="98">
        <f t="shared" si="0"/>
        <v>9.022746343532044E-2</v>
      </c>
    </row>
    <row r="16" spans="2:1024">
      <c r="B16" s="22" t="s">
        <v>72</v>
      </c>
      <c r="C16" s="115" t="s">
        <v>73</v>
      </c>
      <c r="D16" s="112">
        <v>15742</v>
      </c>
      <c r="E16" s="98">
        <f t="shared" si="0"/>
        <v>0.14203607293988144</v>
      </c>
    </row>
    <row r="17" spans="2:10">
      <c r="B17" s="22" t="s">
        <v>74</v>
      </c>
      <c r="C17" s="22" t="s">
        <v>75</v>
      </c>
      <c r="D17" s="113">
        <v>0</v>
      </c>
      <c r="E17" s="98">
        <f t="shared" si="0"/>
        <v>0</v>
      </c>
    </row>
    <row r="18" spans="2:10">
      <c r="B18" s="22" t="s">
        <v>76</v>
      </c>
      <c r="C18" s="22" t="s">
        <v>77</v>
      </c>
      <c r="D18" s="112">
        <v>0</v>
      </c>
      <c r="E18" s="98">
        <f t="shared" si="0"/>
        <v>0</v>
      </c>
    </row>
    <row r="19" spans="2:10">
      <c r="B19" s="22" t="s">
        <v>78</v>
      </c>
      <c r="C19" s="22" t="s">
        <v>79</v>
      </c>
      <c r="D19" s="113">
        <v>0</v>
      </c>
      <c r="E19" s="98">
        <f t="shared" si="0"/>
        <v>0</v>
      </c>
    </row>
    <row r="20" spans="2:10">
      <c r="B20" s="116" t="s">
        <v>80</v>
      </c>
      <c r="C20" s="116" t="s">
        <v>81</v>
      </c>
      <c r="D20" s="117">
        <v>6000</v>
      </c>
      <c r="E20" s="103">
        <f t="shared" si="0"/>
        <v>5.4136478061192268E-2</v>
      </c>
    </row>
    <row r="21" spans="2:10">
      <c r="B21" s="87"/>
      <c r="C21" s="107" t="s">
        <v>192</v>
      </c>
      <c r="D21" s="118">
        <f>SUM(D11:D20)</f>
        <v>110831</v>
      </c>
      <c r="E21" s="119">
        <f>SUM(E11:E20)</f>
        <v>0.99999999999999989</v>
      </c>
    </row>
    <row r="22" spans="2:10">
      <c r="B22" s="87"/>
      <c r="C22" s="87"/>
      <c r="D22" s="88"/>
    </row>
    <row r="23" spans="2:10">
      <c r="B23" s="87"/>
      <c r="C23" s="87"/>
      <c r="D23" s="88"/>
    </row>
    <row r="24" spans="2:10" ht="15">
      <c r="B24" s="89"/>
      <c r="C24" s="90" t="s">
        <v>63</v>
      </c>
      <c r="D24" s="91" t="s">
        <v>183</v>
      </c>
      <c r="E24" s="92" t="s">
        <v>25</v>
      </c>
      <c r="F24" s="93"/>
      <c r="G24" s="94"/>
      <c r="H24" s="94"/>
      <c r="I24" s="94"/>
      <c r="J24" s="95"/>
    </row>
    <row r="25" spans="2:10" ht="15">
      <c r="B25" s="22"/>
      <c r="C25" s="110" t="s">
        <v>210</v>
      </c>
      <c r="D25" s="97">
        <v>1750</v>
      </c>
      <c r="E25" s="98">
        <f>D25/$D$27</f>
        <v>0.54876136719974911</v>
      </c>
      <c r="F25" s="99" t="s">
        <v>211</v>
      </c>
      <c r="J25" s="68"/>
    </row>
    <row r="26" spans="2:10">
      <c r="B26" s="101"/>
      <c r="C26" s="101" t="s">
        <v>190</v>
      </c>
      <c r="D26" s="102">
        <f>D11-D25</f>
        <v>1439</v>
      </c>
      <c r="E26" s="103">
        <f>D26/$D$27</f>
        <v>0.45123863280025084</v>
      </c>
      <c r="F26" s="104" t="s">
        <v>191</v>
      </c>
      <c r="G26" s="105"/>
      <c r="H26" s="105"/>
      <c r="I26" s="105"/>
      <c r="J26" s="106"/>
    </row>
    <row r="27" spans="2:10">
      <c r="B27" s="87"/>
      <c r="C27" s="107" t="s">
        <v>192</v>
      </c>
      <c r="D27" s="108">
        <f>SUM(D25:D26)</f>
        <v>3189</v>
      </c>
      <c r="E27" s="109">
        <f>SUM(E25:E26)</f>
        <v>1</v>
      </c>
    </row>
    <row r="28" spans="2:10">
      <c r="B28" s="87"/>
      <c r="C28" s="87"/>
      <c r="D28" s="88"/>
    </row>
    <row r="29" spans="2:10">
      <c r="B29" s="87"/>
      <c r="C29" s="87"/>
      <c r="D29" s="88"/>
    </row>
    <row r="30" spans="2:10" ht="15">
      <c r="B30" s="89"/>
      <c r="C30" s="90" t="s">
        <v>212</v>
      </c>
      <c r="D30" s="91" t="s">
        <v>183</v>
      </c>
      <c r="E30" s="92" t="s">
        <v>25</v>
      </c>
      <c r="F30" s="93"/>
      <c r="G30" s="94"/>
      <c r="H30" s="94"/>
      <c r="I30" s="94"/>
      <c r="J30" s="95"/>
    </row>
    <row r="31" spans="2:10" ht="15">
      <c r="B31" s="22"/>
      <c r="C31" s="96" t="s">
        <v>189</v>
      </c>
      <c r="D31" s="97">
        <v>3966</v>
      </c>
      <c r="E31" s="98">
        <f t="shared" ref="E31:E36" si="1">D31/$D$37</f>
        <v>5.225296442687747E-2</v>
      </c>
      <c r="F31" s="99" t="s">
        <v>211</v>
      </c>
      <c r="J31" s="68"/>
    </row>
    <row r="32" spans="2:10" ht="15">
      <c r="B32" s="22"/>
      <c r="C32" s="96" t="s">
        <v>213</v>
      </c>
      <c r="D32" s="97">
        <v>3960</v>
      </c>
      <c r="E32" s="98">
        <f t="shared" si="1"/>
        <v>5.2173913043478258E-2</v>
      </c>
      <c r="F32" s="99" t="s">
        <v>211</v>
      </c>
      <c r="J32" s="68"/>
    </row>
    <row r="33" spans="2:10" ht="15">
      <c r="B33" s="22"/>
      <c r="C33" s="96" t="s">
        <v>184</v>
      </c>
      <c r="D33" s="97">
        <v>28197</v>
      </c>
      <c r="E33" s="98">
        <f t="shared" si="1"/>
        <v>0.37150197628458498</v>
      </c>
      <c r="F33" s="99" t="s">
        <v>211</v>
      </c>
      <c r="J33" s="68"/>
    </row>
    <row r="34" spans="2:10" ht="15">
      <c r="B34" s="22"/>
      <c r="C34" s="96" t="s">
        <v>186</v>
      </c>
      <c r="D34" s="97">
        <v>11000</v>
      </c>
      <c r="E34" s="98">
        <f t="shared" si="1"/>
        <v>0.14492753623188406</v>
      </c>
      <c r="F34" s="99" t="s">
        <v>211</v>
      </c>
      <c r="J34" s="68"/>
    </row>
    <row r="35" spans="2:10" ht="15">
      <c r="B35" s="22"/>
      <c r="C35" s="96" t="s">
        <v>214</v>
      </c>
      <c r="D35" s="97">
        <v>6860</v>
      </c>
      <c r="E35" s="98">
        <f t="shared" si="1"/>
        <v>9.0382081686429513E-2</v>
      </c>
      <c r="F35" s="99" t="s">
        <v>211</v>
      </c>
      <c r="J35" s="68"/>
    </row>
    <row r="36" spans="2:10">
      <c r="B36" s="101"/>
      <c r="C36" s="101" t="s">
        <v>190</v>
      </c>
      <c r="D36" s="102">
        <f>D13-53983</f>
        <v>21917</v>
      </c>
      <c r="E36" s="103">
        <f t="shared" si="1"/>
        <v>0.28876152832674573</v>
      </c>
      <c r="F36" s="104" t="s">
        <v>191</v>
      </c>
      <c r="G36" s="105"/>
      <c r="H36" s="105"/>
      <c r="I36" s="105"/>
      <c r="J36" s="106"/>
    </row>
    <row r="37" spans="2:10" ht="15">
      <c r="B37" s="87"/>
      <c r="C37" s="87" t="s">
        <v>192</v>
      </c>
      <c r="D37" s="120">
        <f>SUM(D31:D36)</f>
        <v>75900</v>
      </c>
      <c r="E37" s="121">
        <f>SUM(E31:E36)</f>
        <v>1</v>
      </c>
    </row>
    <row r="38" spans="2:10">
      <c r="B38" s="87"/>
      <c r="C38" s="87"/>
      <c r="D38" s="88"/>
    </row>
    <row r="39" spans="2:10">
      <c r="B39" s="87"/>
      <c r="C39" s="87"/>
      <c r="D39" s="88"/>
    </row>
    <row r="40" spans="2:10" ht="15">
      <c r="B40" s="89"/>
      <c r="C40" s="90" t="s">
        <v>71</v>
      </c>
      <c r="D40" s="91" t="s">
        <v>183</v>
      </c>
      <c r="E40" s="92" t="s">
        <v>25</v>
      </c>
      <c r="F40" s="93"/>
      <c r="G40" s="94"/>
      <c r="H40" s="94"/>
      <c r="I40" s="94"/>
      <c r="J40" s="95"/>
    </row>
    <row r="41" spans="2:10" ht="15">
      <c r="B41" s="22"/>
      <c r="C41" s="100" t="s">
        <v>187</v>
      </c>
      <c r="D41" s="97">
        <v>10000</v>
      </c>
      <c r="E41" s="98">
        <f>D41/$D$43</f>
        <v>1</v>
      </c>
      <c r="F41" s="99" t="s">
        <v>211</v>
      </c>
      <c r="J41" s="68"/>
    </row>
    <row r="42" spans="2:10">
      <c r="B42" s="101"/>
      <c r="C42" s="101" t="s">
        <v>190</v>
      </c>
      <c r="D42" s="102">
        <v>0</v>
      </c>
      <c r="E42" s="103">
        <f>D42/$D$27</f>
        <v>0</v>
      </c>
      <c r="F42" s="104"/>
      <c r="G42" s="105"/>
      <c r="H42" s="105"/>
      <c r="I42" s="105"/>
      <c r="J42" s="106"/>
    </row>
    <row r="43" spans="2:10">
      <c r="B43" s="87"/>
      <c r="C43" s="107" t="s">
        <v>192</v>
      </c>
      <c r="D43" s="108">
        <f>SUM(D41:D42)</f>
        <v>10000</v>
      </c>
      <c r="E43" s="109">
        <f>SUM(E41:E42)</f>
        <v>1</v>
      </c>
    </row>
    <row r="46" spans="2:10" ht="15">
      <c r="B46" s="89"/>
      <c r="C46" s="90" t="s">
        <v>73</v>
      </c>
      <c r="D46" s="91" t="s">
        <v>183</v>
      </c>
      <c r="E46" s="92" t="s">
        <v>25</v>
      </c>
      <c r="F46" s="93"/>
      <c r="G46" s="94"/>
      <c r="H46" s="94"/>
      <c r="I46" s="94"/>
      <c r="J46" s="95"/>
    </row>
    <row r="47" spans="2:10" ht="15">
      <c r="B47" s="22"/>
      <c r="C47" s="96" t="s">
        <v>215</v>
      </c>
      <c r="D47" s="97">
        <v>3862</v>
      </c>
      <c r="E47" s="98">
        <f>D47/$D$50</f>
        <v>0.24533096175835345</v>
      </c>
      <c r="F47" s="99" t="s">
        <v>211</v>
      </c>
      <c r="J47" s="68"/>
    </row>
    <row r="48" spans="2:10" ht="15">
      <c r="B48" s="22"/>
      <c r="C48" s="96" t="s">
        <v>188</v>
      </c>
      <c r="D48" s="97">
        <v>7685</v>
      </c>
      <c r="E48" s="98">
        <f>D48/$D$50</f>
        <v>0.48818447465379239</v>
      </c>
      <c r="F48" s="99" t="s">
        <v>211</v>
      </c>
      <c r="J48" s="68"/>
    </row>
    <row r="49" spans="2:10">
      <c r="B49" s="101"/>
      <c r="C49" s="101" t="s">
        <v>190</v>
      </c>
      <c r="D49" s="102">
        <f>D16-11547</f>
        <v>4195</v>
      </c>
      <c r="E49" s="103">
        <f>D49/$D$50</f>
        <v>0.26648456358785416</v>
      </c>
      <c r="F49" s="104" t="s">
        <v>191</v>
      </c>
      <c r="G49" s="105"/>
      <c r="H49" s="105"/>
      <c r="I49" s="105"/>
      <c r="J49" s="106"/>
    </row>
    <row r="50" spans="2:10" ht="15">
      <c r="B50" s="87"/>
      <c r="C50" s="87" t="s">
        <v>192</v>
      </c>
      <c r="D50" s="120">
        <f>SUM(D47:D49)</f>
        <v>15742</v>
      </c>
      <c r="E50" s="121">
        <f>SUM(E47:E49)</f>
        <v>1</v>
      </c>
    </row>
    <row r="53" spans="2:10" ht="15">
      <c r="B53" s="89"/>
      <c r="C53" s="90" t="s">
        <v>81</v>
      </c>
      <c r="D53" s="91" t="s">
        <v>183</v>
      </c>
      <c r="E53" s="92" t="s">
        <v>25</v>
      </c>
      <c r="F53" s="93"/>
      <c r="G53" s="94"/>
      <c r="H53" s="94"/>
      <c r="I53" s="94"/>
      <c r="J53" s="95"/>
    </row>
    <row r="54" spans="2:10" ht="15">
      <c r="B54" s="22"/>
      <c r="C54" s="100" t="s">
        <v>189</v>
      </c>
      <c r="D54" s="97">
        <v>6000</v>
      </c>
      <c r="E54" s="98">
        <f>D54/$D$56</f>
        <v>1</v>
      </c>
      <c r="F54" s="99" t="s">
        <v>211</v>
      </c>
      <c r="J54" s="68"/>
    </row>
    <row r="55" spans="2:10">
      <c r="B55" s="101"/>
      <c r="C55" s="101" t="s">
        <v>190</v>
      </c>
      <c r="D55" s="102">
        <v>0</v>
      </c>
      <c r="E55" s="103">
        <f>D55/$D$56</f>
        <v>0</v>
      </c>
      <c r="F55" s="104"/>
      <c r="G55" s="105"/>
      <c r="H55" s="105"/>
      <c r="I55" s="105"/>
      <c r="J55" s="106"/>
    </row>
    <row r="56" spans="2:10">
      <c r="B56" s="87"/>
      <c r="C56" s="107" t="s">
        <v>192</v>
      </c>
      <c r="D56" s="108">
        <f>SUM(D54:D55)</f>
        <v>6000</v>
      </c>
      <c r="E56" s="109">
        <f>SUM(E54:E55)</f>
        <v>1</v>
      </c>
    </row>
    <row r="61" spans="2:10">
      <c r="B61" s="122" t="s">
        <v>216</v>
      </c>
      <c r="C61" s="122" t="s">
        <v>18</v>
      </c>
      <c r="D61" s="122" t="s">
        <v>217</v>
      </c>
      <c r="E61" s="122" t="s">
        <v>218</v>
      </c>
      <c r="F61" s="122" t="s">
        <v>219</v>
      </c>
      <c r="G61" s="122" t="s">
        <v>220</v>
      </c>
      <c r="H61" s="122" t="s">
        <v>221</v>
      </c>
    </row>
    <row r="62" spans="2:10" s="1" customFormat="1" ht="15">
      <c r="C62" s="123" t="s">
        <v>63</v>
      </c>
      <c r="E62" s="123" t="s">
        <v>222</v>
      </c>
      <c r="H62" s="124">
        <v>0</v>
      </c>
    </row>
    <row r="63" spans="2:10" ht="15" hidden="1" outlineLevel="1">
      <c r="B63" s="123" t="s">
        <v>223</v>
      </c>
      <c r="C63" s="123"/>
      <c r="D63" s="123" t="s">
        <v>224</v>
      </c>
      <c r="E63" s="123" t="s">
        <v>225</v>
      </c>
      <c r="F63" s="124">
        <v>70</v>
      </c>
      <c r="H63" s="124">
        <v>70</v>
      </c>
    </row>
    <row r="64" spans="2:10" ht="15" hidden="1" outlineLevel="1">
      <c r="B64" s="123" t="s">
        <v>223</v>
      </c>
      <c r="C64" s="123"/>
      <c r="D64" s="123" t="s">
        <v>226</v>
      </c>
      <c r="E64" s="123" t="s">
        <v>227</v>
      </c>
      <c r="F64" s="124">
        <v>140</v>
      </c>
      <c r="H64" s="124">
        <v>210</v>
      </c>
    </row>
    <row r="65" spans="2:8" ht="15" hidden="1" outlineLevel="1">
      <c r="B65" s="123" t="s">
        <v>223</v>
      </c>
      <c r="C65" s="123"/>
      <c r="D65" s="123" t="s">
        <v>228</v>
      </c>
      <c r="E65" s="123" t="s">
        <v>229</v>
      </c>
      <c r="F65" s="124">
        <v>90</v>
      </c>
      <c r="H65" s="124">
        <v>300</v>
      </c>
    </row>
    <row r="66" spans="2:8" ht="15" hidden="1" outlineLevel="1">
      <c r="B66" s="123" t="s">
        <v>223</v>
      </c>
      <c r="C66" s="123"/>
      <c r="D66" s="123" t="s">
        <v>230</v>
      </c>
      <c r="E66" s="123" t="s">
        <v>231</v>
      </c>
      <c r="F66" s="124">
        <v>50</v>
      </c>
      <c r="H66" s="124">
        <v>350</v>
      </c>
    </row>
    <row r="67" spans="2:8" ht="15" hidden="1" outlineLevel="1">
      <c r="B67" s="123" t="s">
        <v>223</v>
      </c>
      <c r="C67" s="123"/>
      <c r="D67" s="123" t="s">
        <v>232</v>
      </c>
      <c r="E67" s="123" t="s">
        <v>233</v>
      </c>
      <c r="F67" s="124">
        <v>90</v>
      </c>
      <c r="H67" s="124">
        <v>440</v>
      </c>
    </row>
    <row r="68" spans="2:8" ht="15" hidden="1" outlineLevel="1">
      <c r="B68" s="123" t="s">
        <v>234</v>
      </c>
      <c r="C68" s="123"/>
      <c r="D68" s="123" t="s">
        <v>235</v>
      </c>
      <c r="E68" s="123" t="s">
        <v>236</v>
      </c>
      <c r="F68" s="124">
        <v>180</v>
      </c>
      <c r="H68" s="124">
        <v>620</v>
      </c>
    </row>
    <row r="69" spans="2:8" ht="15" hidden="1" outlineLevel="1">
      <c r="B69" s="123" t="s">
        <v>234</v>
      </c>
      <c r="C69" s="123"/>
      <c r="D69" s="123" t="s">
        <v>237</v>
      </c>
      <c r="E69" s="123" t="s">
        <v>238</v>
      </c>
      <c r="F69" s="124">
        <v>50</v>
      </c>
      <c r="H69" s="124">
        <v>670</v>
      </c>
    </row>
    <row r="70" spans="2:8" ht="15" hidden="1" outlineLevel="1">
      <c r="B70" s="123" t="s">
        <v>239</v>
      </c>
      <c r="C70" s="123"/>
      <c r="D70" s="123" t="s">
        <v>240</v>
      </c>
      <c r="E70" s="123" t="s">
        <v>241</v>
      </c>
      <c r="F70" s="124">
        <v>30</v>
      </c>
      <c r="H70" s="124">
        <v>700</v>
      </c>
    </row>
    <row r="71" spans="2:8" ht="15" hidden="1" outlineLevel="1">
      <c r="B71" s="123" t="s">
        <v>242</v>
      </c>
      <c r="C71" s="123"/>
      <c r="D71" s="123" t="s">
        <v>243</v>
      </c>
      <c r="E71" s="123" t="s">
        <v>244</v>
      </c>
      <c r="F71" s="124">
        <v>30</v>
      </c>
      <c r="H71" s="124">
        <v>730</v>
      </c>
    </row>
    <row r="72" spans="2:8" ht="15" hidden="1" outlineLevel="1">
      <c r="B72" s="123" t="s">
        <v>245</v>
      </c>
      <c r="C72" s="123"/>
      <c r="D72" s="123" t="s">
        <v>246</v>
      </c>
      <c r="E72" s="123" t="s">
        <v>247</v>
      </c>
      <c r="F72" s="124">
        <v>44</v>
      </c>
      <c r="H72" s="124">
        <v>774</v>
      </c>
    </row>
    <row r="73" spans="2:8" ht="15" hidden="1" outlineLevel="1">
      <c r="B73" s="123" t="s">
        <v>248</v>
      </c>
      <c r="C73" s="123"/>
      <c r="D73" s="123" t="s">
        <v>249</v>
      </c>
      <c r="E73" s="123" t="s">
        <v>250</v>
      </c>
      <c r="F73" s="124">
        <v>70</v>
      </c>
      <c r="H73" s="124">
        <v>844</v>
      </c>
    </row>
    <row r="74" spans="2:8" ht="15" hidden="1" outlineLevel="1">
      <c r="B74" s="123" t="s">
        <v>251</v>
      </c>
      <c r="C74" s="123"/>
      <c r="D74" s="123" t="s">
        <v>252</v>
      </c>
      <c r="E74" s="123" t="s">
        <v>253</v>
      </c>
      <c r="F74" s="124">
        <v>180</v>
      </c>
      <c r="H74" s="124">
        <v>1024</v>
      </c>
    </row>
    <row r="75" spans="2:8" ht="15" hidden="1" outlineLevel="1">
      <c r="B75" s="123" t="s">
        <v>254</v>
      </c>
      <c r="C75" s="123"/>
      <c r="D75" s="123" t="s">
        <v>255</v>
      </c>
      <c r="E75" s="123" t="s">
        <v>256</v>
      </c>
      <c r="F75" s="124">
        <v>30</v>
      </c>
      <c r="H75" s="124">
        <v>1054</v>
      </c>
    </row>
    <row r="76" spans="2:8" ht="15" hidden="1" outlineLevel="1">
      <c r="B76" s="123" t="s">
        <v>257</v>
      </c>
      <c r="C76" s="123"/>
      <c r="D76" s="123" t="s">
        <v>258</v>
      </c>
      <c r="E76" s="123" t="s">
        <v>259</v>
      </c>
      <c r="F76" s="124">
        <v>20</v>
      </c>
      <c r="H76" s="124">
        <v>1074</v>
      </c>
    </row>
    <row r="77" spans="2:8" ht="15" hidden="1" outlineLevel="1">
      <c r="B77" s="123" t="s">
        <v>260</v>
      </c>
      <c r="C77" s="123"/>
      <c r="D77" s="123" t="s">
        <v>261</v>
      </c>
      <c r="E77" s="123" t="s">
        <v>262</v>
      </c>
      <c r="F77" s="124">
        <v>1750</v>
      </c>
      <c r="H77" s="124">
        <v>2824</v>
      </c>
    </row>
    <row r="78" spans="2:8" ht="15" hidden="1" outlineLevel="1">
      <c r="B78" s="123" t="s">
        <v>263</v>
      </c>
      <c r="C78" s="123"/>
      <c r="D78" s="123" t="s">
        <v>264</v>
      </c>
      <c r="E78" s="123" t="s">
        <v>265</v>
      </c>
      <c r="F78" s="124">
        <v>40</v>
      </c>
      <c r="H78" s="124">
        <v>2864</v>
      </c>
    </row>
    <row r="79" spans="2:8" ht="15" hidden="1" outlineLevel="1">
      <c r="B79" s="123" t="s">
        <v>266</v>
      </c>
      <c r="C79" s="123"/>
      <c r="D79" s="123" t="s">
        <v>267</v>
      </c>
      <c r="E79" s="123" t="s">
        <v>268</v>
      </c>
      <c r="F79" s="124">
        <v>50</v>
      </c>
      <c r="H79" s="124">
        <v>2914</v>
      </c>
    </row>
    <row r="80" spans="2:8" ht="15" hidden="1" outlineLevel="1">
      <c r="B80" s="123" t="s">
        <v>269</v>
      </c>
      <c r="C80" s="123"/>
      <c r="D80" s="123" t="s">
        <v>270</v>
      </c>
      <c r="E80" s="123" t="s">
        <v>271</v>
      </c>
      <c r="F80" s="124">
        <v>120</v>
      </c>
      <c r="H80" s="124">
        <v>3034</v>
      </c>
    </row>
    <row r="81" spans="2:8" ht="15" hidden="1" outlineLevel="1">
      <c r="B81" s="123" t="s">
        <v>269</v>
      </c>
      <c r="C81" s="123"/>
      <c r="D81" s="123" t="s">
        <v>272</v>
      </c>
      <c r="E81" s="123" t="s">
        <v>273</v>
      </c>
      <c r="F81" s="124">
        <v>120</v>
      </c>
      <c r="H81" s="124">
        <v>3154</v>
      </c>
    </row>
    <row r="82" spans="2:8" ht="15" hidden="1" outlineLevel="1">
      <c r="B82" s="123" t="s">
        <v>274</v>
      </c>
      <c r="C82" s="123"/>
      <c r="D82" s="123" t="s">
        <v>275</v>
      </c>
      <c r="E82" s="123" t="s">
        <v>276</v>
      </c>
      <c r="F82" s="124">
        <v>35</v>
      </c>
      <c r="H82" s="124">
        <v>3189</v>
      </c>
    </row>
    <row r="83" spans="2:8" s="1" customFormat="1" ht="15">
      <c r="C83" s="123" t="s">
        <v>212</v>
      </c>
      <c r="E83" s="123" t="s">
        <v>222</v>
      </c>
      <c r="H83" s="124">
        <v>0</v>
      </c>
    </row>
    <row r="84" spans="2:8" ht="15" hidden="1" outlineLevel="1">
      <c r="B84" s="123" t="s">
        <v>234</v>
      </c>
      <c r="C84" s="123"/>
      <c r="D84" s="123" t="s">
        <v>277</v>
      </c>
      <c r="E84" s="123" t="s">
        <v>278</v>
      </c>
      <c r="F84" s="124">
        <v>435.5</v>
      </c>
      <c r="H84" s="124">
        <v>435.5</v>
      </c>
    </row>
    <row r="85" spans="2:8" ht="15" hidden="1" outlineLevel="1">
      <c r="B85" s="123" t="s">
        <v>234</v>
      </c>
      <c r="C85" s="123"/>
      <c r="D85" s="123" t="s">
        <v>279</v>
      </c>
      <c r="E85" s="123" t="s">
        <v>280</v>
      </c>
      <c r="F85" s="124">
        <v>1418</v>
      </c>
      <c r="H85" s="124">
        <v>1853.5</v>
      </c>
    </row>
    <row r="86" spans="2:8" ht="15" hidden="1" outlineLevel="1">
      <c r="B86" s="123" t="s">
        <v>239</v>
      </c>
      <c r="C86" s="123"/>
      <c r="D86" s="123" t="s">
        <v>281</v>
      </c>
      <c r="E86" s="123" t="s">
        <v>282</v>
      </c>
      <c r="F86" s="124">
        <v>160</v>
      </c>
      <c r="H86" s="124">
        <v>2013.5</v>
      </c>
    </row>
    <row r="87" spans="2:8" ht="15" hidden="1" outlineLevel="1">
      <c r="B87" s="123" t="s">
        <v>239</v>
      </c>
      <c r="C87" s="123"/>
      <c r="D87" s="123" t="s">
        <v>283</v>
      </c>
      <c r="E87" s="123" t="s">
        <v>284</v>
      </c>
      <c r="F87" s="124">
        <v>130</v>
      </c>
      <c r="H87" s="124">
        <v>2143.5</v>
      </c>
    </row>
    <row r="88" spans="2:8" ht="15" hidden="1" outlineLevel="1">
      <c r="B88" s="123" t="s">
        <v>239</v>
      </c>
      <c r="C88" s="123"/>
      <c r="D88" s="123" t="s">
        <v>285</v>
      </c>
      <c r="E88" s="123" t="s">
        <v>286</v>
      </c>
      <c r="F88" s="124">
        <v>853</v>
      </c>
      <c r="H88" s="124">
        <v>2996.5</v>
      </c>
    </row>
    <row r="89" spans="2:8" ht="15" hidden="1" outlineLevel="1">
      <c r="B89" s="123" t="s">
        <v>239</v>
      </c>
      <c r="C89" s="123"/>
      <c r="D89" s="123" t="s">
        <v>287</v>
      </c>
      <c r="E89" s="123" t="s">
        <v>288</v>
      </c>
      <c r="F89" s="124">
        <v>150</v>
      </c>
      <c r="H89" s="124">
        <v>3146.5</v>
      </c>
    </row>
    <row r="90" spans="2:8" ht="15" hidden="1" outlineLevel="1">
      <c r="B90" s="123" t="s">
        <v>239</v>
      </c>
      <c r="C90" s="123"/>
      <c r="D90" s="123" t="s">
        <v>289</v>
      </c>
      <c r="E90" s="123" t="s">
        <v>290</v>
      </c>
      <c r="F90" s="124">
        <v>175</v>
      </c>
      <c r="H90" s="124">
        <v>3321.5</v>
      </c>
    </row>
    <row r="91" spans="2:8" ht="15" hidden="1" outlineLevel="1">
      <c r="B91" s="123" t="s">
        <v>291</v>
      </c>
      <c r="C91" s="123"/>
      <c r="D91" s="123" t="s">
        <v>292</v>
      </c>
      <c r="E91" s="123" t="s">
        <v>293</v>
      </c>
      <c r="F91" s="124">
        <v>60</v>
      </c>
      <c r="H91" s="124">
        <v>3381.5</v>
      </c>
    </row>
    <row r="92" spans="2:8" ht="15" hidden="1" outlineLevel="1">
      <c r="B92" s="123" t="s">
        <v>291</v>
      </c>
      <c r="C92" s="123"/>
      <c r="D92" s="123" t="s">
        <v>294</v>
      </c>
      <c r="E92" s="123" t="s">
        <v>295</v>
      </c>
      <c r="F92" s="124">
        <v>1200</v>
      </c>
      <c r="H92" s="124">
        <v>4581.5</v>
      </c>
    </row>
    <row r="93" spans="2:8" ht="15" hidden="1" outlineLevel="1">
      <c r="B93" s="123" t="s">
        <v>296</v>
      </c>
      <c r="C93" s="123"/>
      <c r="D93" s="123" t="s">
        <v>297</v>
      </c>
      <c r="E93" s="123" t="s">
        <v>298</v>
      </c>
      <c r="F93" s="124">
        <v>4581.97</v>
      </c>
      <c r="H93" s="124">
        <v>9163.4699999999993</v>
      </c>
    </row>
    <row r="94" spans="2:8" ht="15" hidden="1" outlineLevel="1">
      <c r="B94" s="123" t="s">
        <v>296</v>
      </c>
      <c r="C94" s="123"/>
      <c r="D94" s="123" t="s">
        <v>299</v>
      </c>
      <c r="E94" s="123" t="s">
        <v>300</v>
      </c>
      <c r="F94" s="124">
        <v>5815.59</v>
      </c>
      <c r="H94" s="124">
        <v>14979.06</v>
      </c>
    </row>
    <row r="95" spans="2:8" ht="15" hidden="1" outlineLevel="1">
      <c r="B95" s="123" t="s">
        <v>296</v>
      </c>
      <c r="C95" s="123"/>
      <c r="D95" s="123" t="s">
        <v>301</v>
      </c>
      <c r="E95" s="123" t="s">
        <v>302</v>
      </c>
      <c r="F95" s="124">
        <v>8459.0300000000007</v>
      </c>
      <c r="H95" s="124">
        <v>23438.09</v>
      </c>
    </row>
    <row r="96" spans="2:8" ht="15" hidden="1" outlineLevel="1">
      <c r="B96" s="123" t="s">
        <v>296</v>
      </c>
      <c r="C96" s="123"/>
      <c r="D96" s="123" t="s">
        <v>303</v>
      </c>
      <c r="E96" s="123" t="s">
        <v>304</v>
      </c>
      <c r="F96" s="124">
        <v>7401.65</v>
      </c>
      <c r="H96" s="124">
        <v>30839.74</v>
      </c>
    </row>
    <row r="97" spans="2:8" ht="15" hidden="1" outlineLevel="1">
      <c r="B97" s="123" t="s">
        <v>305</v>
      </c>
      <c r="C97" s="123"/>
      <c r="D97" s="123" t="s">
        <v>306</v>
      </c>
      <c r="E97" s="123" t="s">
        <v>307</v>
      </c>
      <c r="F97" s="124">
        <v>297.06</v>
      </c>
      <c r="H97" s="124">
        <v>31136.799999999999</v>
      </c>
    </row>
    <row r="98" spans="2:8" ht="15" hidden="1" outlineLevel="1">
      <c r="B98" s="123" t="s">
        <v>305</v>
      </c>
      <c r="C98" s="123"/>
      <c r="D98" s="123" t="s">
        <v>308</v>
      </c>
      <c r="E98" s="123" t="s">
        <v>309</v>
      </c>
      <c r="F98" s="124">
        <v>1.79</v>
      </c>
      <c r="H98" s="124">
        <v>31138.59</v>
      </c>
    </row>
    <row r="99" spans="2:8" ht="15" hidden="1" outlineLevel="1">
      <c r="B99" s="123" t="s">
        <v>310</v>
      </c>
      <c r="C99" s="123"/>
      <c r="D99" s="123" t="s">
        <v>311</v>
      </c>
      <c r="E99" s="123" t="s">
        <v>312</v>
      </c>
      <c r="F99" s="124">
        <v>1200</v>
      </c>
      <c r="H99" s="124">
        <v>32338.59</v>
      </c>
    </row>
    <row r="100" spans="2:8" ht="15" hidden="1" outlineLevel="1">
      <c r="B100" s="123" t="s">
        <v>313</v>
      </c>
      <c r="C100" s="123"/>
      <c r="D100" s="123" t="s">
        <v>314</v>
      </c>
      <c r="E100" s="123" t="s">
        <v>315</v>
      </c>
      <c r="F100" s="124">
        <v>71.430000000000007</v>
      </c>
      <c r="H100" s="124">
        <v>32410.02</v>
      </c>
    </row>
    <row r="101" spans="2:8" ht="15" hidden="1" outlineLevel="1">
      <c r="B101" s="123" t="s">
        <v>313</v>
      </c>
      <c r="C101" s="123"/>
      <c r="D101" s="123" t="s">
        <v>316</v>
      </c>
      <c r="E101" s="123" t="s">
        <v>317</v>
      </c>
      <c r="F101" s="124">
        <v>17.86</v>
      </c>
      <c r="H101" s="124">
        <v>32427.88</v>
      </c>
    </row>
    <row r="102" spans="2:8" ht="15" hidden="1" outlineLevel="1">
      <c r="B102" s="123" t="s">
        <v>318</v>
      </c>
      <c r="C102" s="123"/>
      <c r="D102" s="123" t="s">
        <v>319</v>
      </c>
      <c r="E102" s="123" t="s">
        <v>320</v>
      </c>
      <c r="F102" s="124">
        <v>15</v>
      </c>
      <c r="H102" s="124">
        <v>32442.880000000001</v>
      </c>
    </row>
    <row r="103" spans="2:8" ht="15" hidden="1" outlineLevel="1">
      <c r="B103" s="123" t="s">
        <v>321</v>
      </c>
      <c r="C103" s="123"/>
      <c r="D103" s="123" t="s">
        <v>322</v>
      </c>
      <c r="E103" s="123" t="s">
        <v>323</v>
      </c>
      <c r="F103" s="124">
        <v>100</v>
      </c>
      <c r="H103" s="124">
        <v>32542.880000000001</v>
      </c>
    </row>
    <row r="104" spans="2:8" ht="15" hidden="1" outlineLevel="1">
      <c r="B104" s="123" t="s">
        <v>321</v>
      </c>
      <c r="C104" s="123"/>
      <c r="D104" s="123" t="s">
        <v>324</v>
      </c>
      <c r="E104" s="123" t="s">
        <v>325</v>
      </c>
      <c r="F104" s="124">
        <v>1000</v>
      </c>
      <c r="H104" s="124">
        <v>33542.879999999997</v>
      </c>
    </row>
    <row r="105" spans="2:8" ht="15" hidden="1" outlineLevel="1">
      <c r="B105" s="123" t="s">
        <v>321</v>
      </c>
      <c r="C105" s="123"/>
      <c r="D105" s="123" t="s">
        <v>326</v>
      </c>
      <c r="E105" s="123" t="s">
        <v>327</v>
      </c>
      <c r="F105" s="124">
        <v>250</v>
      </c>
      <c r="H105" s="124">
        <v>33792.879999999997</v>
      </c>
    </row>
    <row r="106" spans="2:8" ht="15" hidden="1" outlineLevel="1">
      <c r="B106" s="123" t="s">
        <v>242</v>
      </c>
      <c r="C106" s="123"/>
      <c r="D106" s="123" t="s">
        <v>328</v>
      </c>
      <c r="E106" s="123" t="s">
        <v>329</v>
      </c>
      <c r="F106" s="124">
        <v>150</v>
      </c>
      <c r="H106" s="124">
        <v>33942.879999999997</v>
      </c>
    </row>
    <row r="107" spans="2:8" ht="15" hidden="1" outlineLevel="1">
      <c r="B107" s="123" t="s">
        <v>330</v>
      </c>
      <c r="C107" s="123"/>
      <c r="D107" s="123" t="s">
        <v>331</v>
      </c>
      <c r="E107" s="123" t="s">
        <v>332</v>
      </c>
      <c r="F107" s="124">
        <v>650</v>
      </c>
      <c r="H107" s="124">
        <v>34592.879999999997</v>
      </c>
    </row>
    <row r="108" spans="2:8" ht="15" hidden="1" outlineLevel="1">
      <c r="B108" s="123" t="s">
        <v>330</v>
      </c>
      <c r="C108" s="123"/>
      <c r="D108" s="123" t="s">
        <v>333</v>
      </c>
      <c r="E108" s="123" t="s">
        <v>334</v>
      </c>
      <c r="F108" s="124">
        <v>1600</v>
      </c>
      <c r="H108" s="124">
        <v>36192.879999999997</v>
      </c>
    </row>
    <row r="109" spans="2:8" ht="15" hidden="1" outlineLevel="1">
      <c r="B109" s="123" t="s">
        <v>330</v>
      </c>
      <c r="C109" s="123"/>
      <c r="D109" s="123" t="s">
        <v>335</v>
      </c>
      <c r="E109" s="123" t="s">
        <v>336</v>
      </c>
      <c r="F109" s="124">
        <v>940</v>
      </c>
      <c r="H109" s="124">
        <v>37132.879999999997</v>
      </c>
    </row>
    <row r="110" spans="2:8" ht="15" hidden="1" outlineLevel="1">
      <c r="B110" s="123" t="s">
        <v>330</v>
      </c>
      <c r="C110" s="123"/>
      <c r="D110" s="123" t="s">
        <v>337</v>
      </c>
      <c r="E110" s="123" t="s">
        <v>338</v>
      </c>
      <c r="F110" s="124">
        <v>44.5</v>
      </c>
      <c r="H110" s="124">
        <v>37177.379999999997</v>
      </c>
    </row>
    <row r="111" spans="2:8" ht="15" hidden="1" outlineLevel="1">
      <c r="B111" s="123" t="s">
        <v>248</v>
      </c>
      <c r="C111" s="123"/>
      <c r="D111" s="123" t="s">
        <v>339</v>
      </c>
      <c r="E111" s="123" t="s">
        <v>340</v>
      </c>
      <c r="F111" s="124">
        <v>617</v>
      </c>
      <c r="H111" s="124">
        <v>37794.379999999997</v>
      </c>
    </row>
    <row r="112" spans="2:8" ht="15" hidden="1" outlineLevel="1">
      <c r="B112" s="123" t="s">
        <v>341</v>
      </c>
      <c r="C112" s="123"/>
      <c r="D112" s="123" t="s">
        <v>342</v>
      </c>
      <c r="E112" s="123" t="s">
        <v>343</v>
      </c>
      <c r="F112" s="124">
        <v>1.79</v>
      </c>
      <c r="H112" s="124">
        <v>37796.17</v>
      </c>
    </row>
    <row r="113" spans="2:8" ht="15" hidden="1" outlineLevel="1">
      <c r="B113" s="123" t="s">
        <v>344</v>
      </c>
      <c r="C113" s="123"/>
      <c r="D113" s="123" t="s">
        <v>345</v>
      </c>
      <c r="E113" s="123" t="s">
        <v>346</v>
      </c>
      <c r="F113" s="124">
        <v>3990</v>
      </c>
      <c r="H113" s="124">
        <v>41786.17</v>
      </c>
    </row>
    <row r="114" spans="2:8" ht="15" hidden="1" outlineLevel="1">
      <c r="B114" s="123" t="s">
        <v>344</v>
      </c>
      <c r="C114" s="123"/>
      <c r="D114" s="123" t="s">
        <v>347</v>
      </c>
      <c r="E114" s="123" t="s">
        <v>348</v>
      </c>
      <c r="F114" s="124">
        <v>372</v>
      </c>
      <c r="H114" s="124">
        <v>42158.17</v>
      </c>
    </row>
    <row r="115" spans="2:8" ht="15" hidden="1" outlineLevel="1">
      <c r="B115" s="123" t="s">
        <v>344</v>
      </c>
      <c r="C115" s="123"/>
      <c r="D115" s="123" t="s">
        <v>349</v>
      </c>
      <c r="E115" s="123" t="s">
        <v>350</v>
      </c>
      <c r="F115" s="124">
        <v>1200</v>
      </c>
      <c r="H115" s="124">
        <v>43358.17</v>
      </c>
    </row>
    <row r="116" spans="2:8" ht="15" hidden="1" outlineLevel="1">
      <c r="B116" s="123" t="s">
        <v>351</v>
      </c>
      <c r="C116" s="123"/>
      <c r="D116" s="123" t="s">
        <v>352</v>
      </c>
      <c r="E116" s="123" t="s">
        <v>353</v>
      </c>
      <c r="F116" s="124">
        <v>36</v>
      </c>
      <c r="H116" s="124">
        <v>43394.17</v>
      </c>
    </row>
    <row r="117" spans="2:8" ht="15" hidden="1" outlineLevel="1">
      <c r="B117" s="123" t="s">
        <v>251</v>
      </c>
      <c r="C117" s="123"/>
      <c r="D117" s="123" t="s">
        <v>354</v>
      </c>
      <c r="E117" s="123" t="s">
        <v>355</v>
      </c>
      <c r="F117" s="124">
        <v>600</v>
      </c>
      <c r="H117" s="124">
        <v>43994.17</v>
      </c>
    </row>
    <row r="118" spans="2:8" ht="15" hidden="1" outlineLevel="1">
      <c r="B118" s="123" t="s">
        <v>356</v>
      </c>
      <c r="C118" s="123"/>
      <c r="D118" s="123" t="s">
        <v>357</v>
      </c>
      <c r="E118" s="123" t="s">
        <v>358</v>
      </c>
      <c r="F118" s="124">
        <v>760</v>
      </c>
      <c r="H118" s="124">
        <v>44754.17</v>
      </c>
    </row>
    <row r="119" spans="2:8" ht="15" hidden="1" outlineLevel="1">
      <c r="B119" s="123" t="s">
        <v>356</v>
      </c>
      <c r="C119" s="123"/>
      <c r="D119" s="123" t="s">
        <v>359</v>
      </c>
      <c r="E119" s="123" t="s">
        <v>360</v>
      </c>
      <c r="F119" s="124">
        <v>124.11</v>
      </c>
      <c r="H119" s="124">
        <v>44878.28</v>
      </c>
    </row>
    <row r="120" spans="2:8" ht="15" hidden="1" outlineLevel="1">
      <c r="B120" s="123" t="s">
        <v>356</v>
      </c>
      <c r="C120" s="123"/>
      <c r="D120" s="123" t="s">
        <v>361</v>
      </c>
      <c r="E120" s="123" t="s">
        <v>362</v>
      </c>
      <c r="F120" s="124">
        <v>80</v>
      </c>
      <c r="H120" s="124">
        <v>44958.28</v>
      </c>
    </row>
    <row r="121" spans="2:8" ht="15" hidden="1" outlineLevel="1">
      <c r="B121" s="123" t="s">
        <v>254</v>
      </c>
      <c r="C121" s="123"/>
      <c r="D121" s="123" t="s">
        <v>363</v>
      </c>
      <c r="E121" s="123" t="s">
        <v>364</v>
      </c>
      <c r="F121" s="124">
        <v>440</v>
      </c>
      <c r="H121" s="124">
        <v>45398.28</v>
      </c>
    </row>
    <row r="122" spans="2:8" ht="15" hidden="1" outlineLevel="1">
      <c r="B122" s="123" t="s">
        <v>254</v>
      </c>
      <c r="C122" s="123"/>
      <c r="D122" s="123" t="s">
        <v>365</v>
      </c>
      <c r="E122" s="123" t="s">
        <v>366</v>
      </c>
      <c r="F122" s="124">
        <v>700</v>
      </c>
      <c r="H122" s="124">
        <v>46098.28</v>
      </c>
    </row>
    <row r="123" spans="2:8" ht="15" hidden="1" outlineLevel="1">
      <c r="B123" s="123" t="s">
        <v>254</v>
      </c>
      <c r="C123" s="123"/>
      <c r="D123" s="123" t="s">
        <v>367</v>
      </c>
      <c r="E123" s="123" t="s">
        <v>368</v>
      </c>
      <c r="F123" s="124">
        <v>2400</v>
      </c>
      <c r="H123" s="124">
        <v>48498.28</v>
      </c>
    </row>
    <row r="124" spans="2:8" ht="15" hidden="1" outlineLevel="1">
      <c r="B124" s="123" t="s">
        <v>257</v>
      </c>
      <c r="C124" s="123"/>
      <c r="D124" s="123" t="s">
        <v>369</v>
      </c>
      <c r="E124" s="123" t="s">
        <v>370</v>
      </c>
      <c r="F124" s="124">
        <v>850</v>
      </c>
      <c r="H124" s="124">
        <v>49348.28</v>
      </c>
    </row>
    <row r="125" spans="2:8" ht="15" hidden="1" outlineLevel="1">
      <c r="B125" s="123" t="s">
        <v>257</v>
      </c>
      <c r="C125" s="123"/>
      <c r="D125" s="123" t="s">
        <v>371</v>
      </c>
      <c r="E125" s="123" t="s">
        <v>372</v>
      </c>
      <c r="F125" s="124">
        <v>860</v>
      </c>
      <c r="H125" s="124">
        <v>50208.28</v>
      </c>
    </row>
    <row r="126" spans="2:8" ht="15" hidden="1" outlineLevel="1">
      <c r="B126" s="123" t="s">
        <v>260</v>
      </c>
      <c r="C126" s="123"/>
      <c r="D126" s="123" t="s">
        <v>373</v>
      </c>
      <c r="E126" s="123" t="s">
        <v>374</v>
      </c>
      <c r="F126" s="124">
        <v>116</v>
      </c>
      <c r="H126" s="124">
        <v>50324.28</v>
      </c>
    </row>
    <row r="127" spans="2:8" ht="15" hidden="1" outlineLevel="1">
      <c r="B127" s="123" t="s">
        <v>375</v>
      </c>
      <c r="C127" s="123"/>
      <c r="D127" s="123" t="s">
        <v>376</v>
      </c>
      <c r="E127" s="123" t="s">
        <v>377</v>
      </c>
      <c r="F127" s="124">
        <v>3521</v>
      </c>
      <c r="H127" s="124">
        <v>53845.279999999999</v>
      </c>
    </row>
    <row r="128" spans="2:8" ht="15" hidden="1" outlineLevel="1">
      <c r="B128" s="123" t="s">
        <v>375</v>
      </c>
      <c r="C128" s="123"/>
      <c r="D128" s="123" t="s">
        <v>378</v>
      </c>
      <c r="E128" s="123" t="s">
        <v>379</v>
      </c>
      <c r="F128" s="124">
        <v>1897.64</v>
      </c>
      <c r="H128" s="124">
        <v>55742.92</v>
      </c>
    </row>
    <row r="129" spans="2:8" ht="15" hidden="1" outlineLevel="1">
      <c r="B129" s="123" t="s">
        <v>380</v>
      </c>
      <c r="C129" s="123"/>
      <c r="D129" s="123" t="s">
        <v>381</v>
      </c>
      <c r="E129" s="123" t="s">
        <v>382</v>
      </c>
      <c r="F129" s="124">
        <v>2870</v>
      </c>
      <c r="H129" s="124">
        <v>58612.92</v>
      </c>
    </row>
    <row r="130" spans="2:8" ht="15" hidden="1" outlineLevel="1">
      <c r="B130" s="123" t="s">
        <v>380</v>
      </c>
      <c r="C130" s="123"/>
      <c r="D130" s="123" t="s">
        <v>383</v>
      </c>
      <c r="E130" s="123" t="s">
        <v>384</v>
      </c>
      <c r="F130" s="124">
        <v>200</v>
      </c>
      <c r="H130" s="124">
        <v>58812.92</v>
      </c>
    </row>
    <row r="131" spans="2:8" ht="15" hidden="1" outlineLevel="1">
      <c r="B131" s="123" t="s">
        <v>385</v>
      </c>
      <c r="C131" s="123"/>
      <c r="D131" s="123" t="s">
        <v>386</v>
      </c>
      <c r="E131" s="123" t="s">
        <v>387</v>
      </c>
      <c r="F131" s="124">
        <v>4000</v>
      </c>
      <c r="H131" s="124">
        <v>62812.92</v>
      </c>
    </row>
    <row r="132" spans="2:8" ht="15" hidden="1" outlineLevel="1">
      <c r="B132" s="123" t="s">
        <v>385</v>
      </c>
      <c r="C132" s="123"/>
      <c r="D132" s="123" t="s">
        <v>388</v>
      </c>
      <c r="E132" s="123" t="s">
        <v>389</v>
      </c>
      <c r="F132" s="124">
        <v>1586.07</v>
      </c>
      <c r="H132" s="124">
        <v>64398.99</v>
      </c>
    </row>
    <row r="133" spans="2:8" ht="15" hidden="1" outlineLevel="1">
      <c r="B133" s="123" t="s">
        <v>390</v>
      </c>
      <c r="C133" s="123"/>
      <c r="D133" s="123" t="s">
        <v>391</v>
      </c>
      <c r="E133" s="123" t="s">
        <v>392</v>
      </c>
      <c r="F133" s="124">
        <v>2</v>
      </c>
      <c r="H133" s="124">
        <v>64400.99</v>
      </c>
    </row>
    <row r="134" spans="2:8" ht="15" hidden="1" outlineLevel="1">
      <c r="B134" s="123" t="s">
        <v>263</v>
      </c>
      <c r="C134" s="123"/>
      <c r="D134" s="123" t="s">
        <v>393</v>
      </c>
      <c r="E134" s="123" t="s">
        <v>394</v>
      </c>
      <c r="F134" s="124">
        <v>445</v>
      </c>
      <c r="H134" s="124">
        <v>64845.99</v>
      </c>
    </row>
    <row r="135" spans="2:8" ht="15" hidden="1" outlineLevel="1">
      <c r="B135" s="123" t="s">
        <v>395</v>
      </c>
      <c r="C135" s="123"/>
      <c r="D135" s="123" t="s">
        <v>396</v>
      </c>
      <c r="E135" s="123" t="s">
        <v>397</v>
      </c>
      <c r="F135" s="124">
        <v>350</v>
      </c>
      <c r="H135" s="124">
        <v>65195.99</v>
      </c>
    </row>
    <row r="136" spans="2:8" ht="15" hidden="1" outlineLevel="1">
      <c r="B136" s="123" t="s">
        <v>395</v>
      </c>
      <c r="C136" s="123"/>
      <c r="D136" s="123" t="s">
        <v>398</v>
      </c>
      <c r="E136" s="123" t="s">
        <v>399</v>
      </c>
      <c r="F136" s="124">
        <v>597</v>
      </c>
      <c r="H136" s="124">
        <v>65792.990000000005</v>
      </c>
    </row>
    <row r="137" spans="2:8" ht="15" hidden="1" outlineLevel="1">
      <c r="B137" s="123" t="s">
        <v>400</v>
      </c>
      <c r="C137" s="123"/>
      <c r="D137" s="123" t="s">
        <v>401</v>
      </c>
      <c r="E137" s="123" t="s">
        <v>402</v>
      </c>
      <c r="F137" s="124">
        <v>352.46</v>
      </c>
      <c r="H137" s="124">
        <v>66145.45</v>
      </c>
    </row>
    <row r="138" spans="2:8" ht="15" hidden="1" outlineLevel="1">
      <c r="B138" s="123" t="s">
        <v>400</v>
      </c>
      <c r="C138" s="123"/>
      <c r="D138" s="123" t="s">
        <v>403</v>
      </c>
      <c r="E138" s="123" t="s">
        <v>404</v>
      </c>
      <c r="F138" s="124">
        <v>200</v>
      </c>
      <c r="H138" s="124">
        <v>66345.45</v>
      </c>
    </row>
    <row r="139" spans="2:8" ht="15" hidden="1" outlineLevel="1">
      <c r="B139" s="123" t="s">
        <v>405</v>
      </c>
      <c r="C139" s="123"/>
      <c r="D139" s="123" t="s">
        <v>406</v>
      </c>
      <c r="E139" s="123" t="s">
        <v>407</v>
      </c>
      <c r="F139" s="124">
        <v>400</v>
      </c>
      <c r="H139" s="124">
        <v>66745.45</v>
      </c>
    </row>
    <row r="140" spans="2:8" ht="15" hidden="1" outlineLevel="1">
      <c r="B140" s="123" t="s">
        <v>408</v>
      </c>
      <c r="C140" s="123"/>
      <c r="D140" s="123" t="s">
        <v>409</v>
      </c>
      <c r="E140" s="123" t="s">
        <v>410</v>
      </c>
      <c r="F140" s="124">
        <v>5600</v>
      </c>
      <c r="H140" s="124">
        <v>72345.45</v>
      </c>
    </row>
    <row r="141" spans="2:8" ht="15" hidden="1" outlineLevel="1">
      <c r="B141" s="123" t="s">
        <v>408</v>
      </c>
      <c r="C141" s="123"/>
      <c r="D141" s="123" t="s">
        <v>411</v>
      </c>
      <c r="E141" s="123" t="s">
        <v>412</v>
      </c>
      <c r="F141" s="124">
        <v>1400</v>
      </c>
      <c r="H141" s="124">
        <v>73745.45</v>
      </c>
    </row>
    <row r="142" spans="2:8" ht="15" hidden="1" outlineLevel="1">
      <c r="B142" s="123" t="s">
        <v>408</v>
      </c>
      <c r="C142" s="123"/>
      <c r="D142" s="123" t="s">
        <v>413</v>
      </c>
      <c r="E142" s="123" t="s">
        <v>414</v>
      </c>
      <c r="F142" s="124">
        <v>280</v>
      </c>
      <c r="H142" s="124">
        <v>74025.45</v>
      </c>
    </row>
    <row r="143" spans="2:8" ht="15" hidden="1" outlineLevel="1">
      <c r="B143" s="123" t="s">
        <v>415</v>
      </c>
      <c r="C143" s="123"/>
      <c r="D143" s="123" t="s">
        <v>416</v>
      </c>
      <c r="E143" s="123" t="s">
        <v>417</v>
      </c>
      <c r="F143" s="124">
        <v>1875</v>
      </c>
      <c r="H143" s="124">
        <v>75900.45</v>
      </c>
    </row>
    <row r="144" spans="2:8" s="1" customFormat="1" ht="15">
      <c r="C144" s="123" t="s">
        <v>71</v>
      </c>
      <c r="E144" s="123" t="s">
        <v>222</v>
      </c>
      <c r="H144" s="124">
        <v>0</v>
      </c>
    </row>
    <row r="145" spans="2:8" ht="15" hidden="1" outlineLevel="1">
      <c r="B145" s="123" t="s">
        <v>418</v>
      </c>
      <c r="C145" s="123"/>
      <c r="D145" s="123" t="s">
        <v>419</v>
      </c>
      <c r="E145" s="123" t="s">
        <v>420</v>
      </c>
      <c r="F145" s="124">
        <v>10000</v>
      </c>
      <c r="H145" s="124">
        <v>10000</v>
      </c>
    </row>
    <row r="146" spans="2:8" s="1" customFormat="1" ht="15">
      <c r="C146" s="123" t="s">
        <v>73</v>
      </c>
      <c r="E146" s="123" t="s">
        <v>222</v>
      </c>
      <c r="H146" s="124">
        <v>0</v>
      </c>
    </row>
    <row r="147" spans="2:8" ht="15" hidden="1" outlineLevel="1">
      <c r="B147" s="123" t="s">
        <v>223</v>
      </c>
      <c r="C147" s="123"/>
      <c r="D147" s="123" t="s">
        <v>421</v>
      </c>
      <c r="E147" s="123" t="s">
        <v>422</v>
      </c>
      <c r="F147" s="124">
        <v>75</v>
      </c>
      <c r="H147" s="124">
        <v>75</v>
      </c>
    </row>
    <row r="148" spans="2:8" ht="15" hidden="1" outlineLevel="1">
      <c r="B148" s="123" t="s">
        <v>223</v>
      </c>
      <c r="C148" s="123"/>
      <c r="D148" s="123" t="s">
        <v>423</v>
      </c>
      <c r="E148" s="123" t="s">
        <v>424</v>
      </c>
      <c r="F148" s="124">
        <v>490</v>
      </c>
      <c r="H148" s="124">
        <v>565</v>
      </c>
    </row>
    <row r="149" spans="2:8" ht="15" hidden="1" outlineLevel="1">
      <c r="B149" s="123" t="s">
        <v>223</v>
      </c>
      <c r="C149" s="123"/>
      <c r="D149" s="123" t="s">
        <v>425</v>
      </c>
      <c r="E149" s="123" t="s">
        <v>426</v>
      </c>
      <c r="F149" s="124">
        <v>345</v>
      </c>
      <c r="H149" s="124">
        <v>910</v>
      </c>
    </row>
    <row r="150" spans="2:8" ht="15" hidden="1" outlineLevel="1">
      <c r="B150" s="123" t="s">
        <v>223</v>
      </c>
      <c r="C150" s="123"/>
      <c r="D150" s="123" t="s">
        <v>427</v>
      </c>
      <c r="E150" s="123" t="s">
        <v>428</v>
      </c>
      <c r="F150" s="124">
        <v>435</v>
      </c>
      <c r="H150" s="124">
        <v>1345</v>
      </c>
    </row>
    <row r="151" spans="2:8" ht="15" hidden="1" outlineLevel="1">
      <c r="B151" s="123" t="s">
        <v>234</v>
      </c>
      <c r="C151" s="123"/>
      <c r="D151" s="123" t="s">
        <v>429</v>
      </c>
      <c r="E151" s="123" t="s">
        <v>430</v>
      </c>
      <c r="F151" s="124">
        <v>450</v>
      </c>
      <c r="H151" s="124">
        <v>1795</v>
      </c>
    </row>
    <row r="152" spans="2:8" ht="15" hidden="1" outlineLevel="1">
      <c r="B152" s="123" t="s">
        <v>234</v>
      </c>
      <c r="C152" s="123"/>
      <c r="D152" s="123" t="s">
        <v>431</v>
      </c>
      <c r="E152" s="123" t="s">
        <v>432</v>
      </c>
      <c r="F152" s="124">
        <v>30</v>
      </c>
      <c r="H152" s="124">
        <v>1825</v>
      </c>
    </row>
    <row r="153" spans="2:8" ht="15" hidden="1" outlineLevel="1">
      <c r="B153" s="123" t="s">
        <v>234</v>
      </c>
      <c r="C153" s="123"/>
      <c r="D153" s="123" t="s">
        <v>433</v>
      </c>
      <c r="E153" s="123" t="s">
        <v>434</v>
      </c>
      <c r="F153" s="124">
        <v>75</v>
      </c>
      <c r="H153" s="124">
        <v>1900</v>
      </c>
    </row>
    <row r="154" spans="2:8" ht="15" hidden="1" outlineLevel="1">
      <c r="B154" s="123" t="s">
        <v>234</v>
      </c>
      <c r="C154" s="123"/>
      <c r="D154" s="123" t="s">
        <v>435</v>
      </c>
      <c r="E154" s="123" t="s">
        <v>436</v>
      </c>
      <c r="F154" s="124">
        <v>75</v>
      </c>
      <c r="H154" s="124">
        <v>1975</v>
      </c>
    </row>
    <row r="155" spans="2:8" ht="15" hidden="1" outlineLevel="1">
      <c r="B155" s="123" t="s">
        <v>234</v>
      </c>
      <c r="C155" s="123"/>
      <c r="D155" s="123" t="s">
        <v>437</v>
      </c>
      <c r="E155" s="123" t="s">
        <v>438</v>
      </c>
      <c r="F155" s="124">
        <v>30</v>
      </c>
      <c r="H155" s="124">
        <v>2005</v>
      </c>
    </row>
    <row r="156" spans="2:8" ht="15" hidden="1" outlineLevel="1">
      <c r="B156" s="123" t="s">
        <v>234</v>
      </c>
      <c r="C156" s="123"/>
      <c r="D156" s="123" t="s">
        <v>439</v>
      </c>
      <c r="E156" s="123" t="s">
        <v>440</v>
      </c>
      <c r="F156" s="124">
        <v>60</v>
      </c>
      <c r="H156" s="124">
        <v>2065</v>
      </c>
    </row>
    <row r="157" spans="2:8" ht="15" hidden="1" outlineLevel="1">
      <c r="B157" s="123" t="s">
        <v>234</v>
      </c>
      <c r="C157" s="123"/>
      <c r="D157" s="123" t="s">
        <v>441</v>
      </c>
      <c r="E157" s="123" t="s">
        <v>442</v>
      </c>
      <c r="F157" s="124">
        <v>50</v>
      </c>
      <c r="H157" s="124">
        <v>2115</v>
      </c>
    </row>
    <row r="158" spans="2:8" ht="15" hidden="1" outlineLevel="1">
      <c r="B158" s="123" t="s">
        <v>239</v>
      </c>
      <c r="C158" s="123"/>
      <c r="D158" s="123" t="s">
        <v>443</v>
      </c>
      <c r="E158" s="123" t="s">
        <v>444</v>
      </c>
      <c r="F158" s="124">
        <v>50</v>
      </c>
      <c r="H158" s="124">
        <v>2165</v>
      </c>
    </row>
    <row r="159" spans="2:8" ht="15" hidden="1" outlineLevel="1">
      <c r="B159" s="123" t="s">
        <v>239</v>
      </c>
      <c r="C159" s="123"/>
      <c r="D159" s="123" t="s">
        <v>445</v>
      </c>
      <c r="E159" s="123" t="s">
        <v>446</v>
      </c>
      <c r="F159" s="124">
        <v>75</v>
      </c>
      <c r="H159" s="124">
        <v>2240</v>
      </c>
    </row>
    <row r="160" spans="2:8" ht="15" hidden="1" outlineLevel="1">
      <c r="B160" s="123" t="s">
        <v>239</v>
      </c>
      <c r="C160" s="123"/>
      <c r="D160" s="123" t="s">
        <v>447</v>
      </c>
      <c r="E160" s="123" t="s">
        <v>448</v>
      </c>
      <c r="F160" s="124">
        <v>310</v>
      </c>
      <c r="H160" s="124">
        <v>2550</v>
      </c>
    </row>
    <row r="161" spans="2:8" ht="15" hidden="1" outlineLevel="1">
      <c r="B161" s="123" t="s">
        <v>239</v>
      </c>
      <c r="C161" s="123"/>
      <c r="D161" s="123" t="s">
        <v>449</v>
      </c>
      <c r="E161" s="123" t="s">
        <v>450</v>
      </c>
      <c r="F161" s="124">
        <v>30</v>
      </c>
      <c r="H161" s="124">
        <v>2580</v>
      </c>
    </row>
    <row r="162" spans="2:8" ht="15" hidden="1" outlineLevel="1">
      <c r="B162" s="123" t="s">
        <v>239</v>
      </c>
      <c r="C162" s="123"/>
      <c r="D162" s="123" t="s">
        <v>451</v>
      </c>
      <c r="E162" s="123" t="s">
        <v>452</v>
      </c>
      <c r="F162" s="124">
        <v>75</v>
      </c>
      <c r="H162" s="124">
        <v>2655</v>
      </c>
    </row>
    <row r="163" spans="2:8" ht="15" hidden="1" outlineLevel="1">
      <c r="B163" s="123" t="s">
        <v>239</v>
      </c>
      <c r="C163" s="123"/>
      <c r="D163" s="123" t="s">
        <v>453</v>
      </c>
      <c r="E163" s="123" t="s">
        <v>454</v>
      </c>
      <c r="F163" s="124">
        <v>50</v>
      </c>
      <c r="H163" s="124">
        <v>2705</v>
      </c>
    </row>
    <row r="164" spans="2:8" ht="15" hidden="1" outlineLevel="1">
      <c r="B164" s="123" t="s">
        <v>239</v>
      </c>
      <c r="C164" s="123"/>
      <c r="D164" s="123" t="s">
        <v>455</v>
      </c>
      <c r="E164" s="123" t="s">
        <v>456</v>
      </c>
      <c r="F164" s="124">
        <v>280</v>
      </c>
      <c r="H164" s="124">
        <v>2985</v>
      </c>
    </row>
    <row r="165" spans="2:8" ht="15" hidden="1" outlineLevel="1">
      <c r="B165" s="123" t="s">
        <v>296</v>
      </c>
      <c r="C165" s="123"/>
      <c r="D165" s="123" t="s">
        <v>457</v>
      </c>
      <c r="E165" s="123" t="s">
        <v>458</v>
      </c>
      <c r="F165" s="124">
        <v>500</v>
      </c>
      <c r="H165" s="124">
        <v>3485</v>
      </c>
    </row>
    <row r="166" spans="2:8" ht="15" hidden="1" outlineLevel="1">
      <c r="B166" s="123" t="s">
        <v>459</v>
      </c>
      <c r="C166" s="123"/>
      <c r="D166" s="123" t="s">
        <v>460</v>
      </c>
      <c r="E166" s="123" t="s">
        <v>461</v>
      </c>
      <c r="F166" s="124">
        <v>25</v>
      </c>
      <c r="H166" s="124">
        <v>3510</v>
      </c>
    </row>
    <row r="167" spans="2:8" ht="15" hidden="1" outlineLevel="1">
      <c r="B167" s="123" t="s">
        <v>242</v>
      </c>
      <c r="C167" s="123"/>
      <c r="D167" s="123" t="s">
        <v>462</v>
      </c>
      <c r="E167" s="123" t="s">
        <v>463</v>
      </c>
      <c r="F167" s="124">
        <v>3503.7</v>
      </c>
      <c r="H167" s="124">
        <v>7013.7</v>
      </c>
    </row>
    <row r="168" spans="2:8" ht="15" hidden="1" outlineLevel="1">
      <c r="B168" s="123" t="s">
        <v>242</v>
      </c>
      <c r="C168" s="123"/>
      <c r="D168" s="123" t="s">
        <v>464</v>
      </c>
      <c r="E168" s="123" t="s">
        <v>465</v>
      </c>
      <c r="F168" s="124">
        <v>358</v>
      </c>
      <c r="H168" s="124">
        <v>7371.7</v>
      </c>
    </row>
    <row r="169" spans="2:8" ht="15" hidden="1" outlineLevel="1">
      <c r="B169" s="123" t="s">
        <v>248</v>
      </c>
      <c r="C169" s="123"/>
      <c r="D169" s="123" t="s">
        <v>466</v>
      </c>
      <c r="E169" s="123" t="s">
        <v>340</v>
      </c>
      <c r="F169" s="124">
        <v>120</v>
      </c>
      <c r="H169" s="124">
        <v>7491.7</v>
      </c>
    </row>
    <row r="170" spans="2:8" ht="15" hidden="1" outlineLevel="1">
      <c r="B170" s="123" t="s">
        <v>248</v>
      </c>
      <c r="C170" s="123"/>
      <c r="D170" s="123" t="s">
        <v>467</v>
      </c>
      <c r="E170" s="123" t="s">
        <v>340</v>
      </c>
      <c r="F170" s="124">
        <v>140</v>
      </c>
      <c r="H170" s="124">
        <v>7631.7</v>
      </c>
    </row>
    <row r="171" spans="2:8" ht="15" hidden="1" outlineLevel="1">
      <c r="B171" s="123" t="s">
        <v>257</v>
      </c>
      <c r="C171" s="123"/>
      <c r="D171" s="123" t="s">
        <v>468</v>
      </c>
      <c r="E171" s="123" t="s">
        <v>469</v>
      </c>
      <c r="F171" s="124">
        <v>660</v>
      </c>
      <c r="H171" s="124">
        <v>8291.7000000000007</v>
      </c>
    </row>
    <row r="172" spans="2:8" ht="15" hidden="1" outlineLevel="1">
      <c r="B172" s="123" t="s">
        <v>257</v>
      </c>
      <c r="C172" s="123"/>
      <c r="D172" s="123" t="s">
        <v>470</v>
      </c>
      <c r="E172" s="123" t="s">
        <v>471</v>
      </c>
      <c r="F172" s="124">
        <v>550</v>
      </c>
      <c r="H172" s="124">
        <v>8841.7000000000007</v>
      </c>
    </row>
    <row r="173" spans="2:8" ht="15" hidden="1" outlineLevel="1">
      <c r="B173" s="123" t="s">
        <v>257</v>
      </c>
      <c r="C173" s="123"/>
      <c r="D173" s="123" t="s">
        <v>472</v>
      </c>
      <c r="E173" s="123" t="s">
        <v>473</v>
      </c>
      <c r="F173" s="124">
        <v>810</v>
      </c>
      <c r="H173" s="124">
        <v>9651.7000000000007</v>
      </c>
    </row>
    <row r="174" spans="2:8" ht="15" hidden="1" outlineLevel="1">
      <c r="B174" s="123" t="s">
        <v>257</v>
      </c>
      <c r="C174" s="123"/>
      <c r="D174" s="123" t="s">
        <v>474</v>
      </c>
      <c r="E174" s="123" t="s">
        <v>475</v>
      </c>
      <c r="F174" s="124">
        <v>20</v>
      </c>
      <c r="H174" s="124">
        <v>9671.7000000000007</v>
      </c>
    </row>
    <row r="175" spans="2:8" ht="15" hidden="1" outlineLevel="1">
      <c r="B175" s="123" t="s">
        <v>257</v>
      </c>
      <c r="C175" s="123"/>
      <c r="D175" s="123" t="s">
        <v>476</v>
      </c>
      <c r="E175" s="123" t="s">
        <v>477</v>
      </c>
      <c r="F175" s="124">
        <v>2780</v>
      </c>
      <c r="H175" s="124">
        <v>12451.7</v>
      </c>
    </row>
    <row r="176" spans="2:8" ht="15" hidden="1" outlineLevel="1">
      <c r="B176" s="123" t="s">
        <v>257</v>
      </c>
      <c r="C176" s="123"/>
      <c r="D176" s="123" t="s">
        <v>478</v>
      </c>
      <c r="E176" s="123" t="s">
        <v>479</v>
      </c>
      <c r="F176" s="124">
        <v>680</v>
      </c>
      <c r="H176" s="124">
        <v>13131.7</v>
      </c>
    </row>
    <row r="177" spans="2:8" ht="15" hidden="1" outlineLevel="1">
      <c r="B177" s="123" t="s">
        <v>260</v>
      </c>
      <c r="C177" s="123"/>
      <c r="D177" s="123" t="s">
        <v>480</v>
      </c>
      <c r="E177" s="123" t="s">
        <v>481</v>
      </c>
      <c r="F177" s="124">
        <v>120</v>
      </c>
      <c r="H177" s="124">
        <v>13251.7</v>
      </c>
    </row>
    <row r="178" spans="2:8" ht="15" hidden="1" outlineLevel="1">
      <c r="B178" s="123" t="s">
        <v>260</v>
      </c>
      <c r="C178" s="123"/>
      <c r="D178" s="123" t="s">
        <v>482</v>
      </c>
      <c r="E178" s="123" t="s">
        <v>483</v>
      </c>
      <c r="F178" s="124">
        <v>70</v>
      </c>
      <c r="H178" s="124">
        <v>13321.7</v>
      </c>
    </row>
    <row r="179" spans="2:8" ht="15" hidden="1" outlineLevel="1">
      <c r="B179" s="123" t="s">
        <v>260</v>
      </c>
      <c r="C179" s="123"/>
      <c r="D179" s="123" t="s">
        <v>484</v>
      </c>
      <c r="E179" s="123" t="s">
        <v>485</v>
      </c>
      <c r="F179" s="124">
        <v>930</v>
      </c>
      <c r="H179" s="124">
        <v>14251.7</v>
      </c>
    </row>
    <row r="180" spans="2:8" ht="15" hidden="1" outlineLevel="1">
      <c r="B180" s="123" t="s">
        <v>260</v>
      </c>
      <c r="C180" s="123"/>
      <c r="D180" s="123" t="s">
        <v>486</v>
      </c>
      <c r="E180" s="123" t="s">
        <v>487</v>
      </c>
      <c r="F180" s="124">
        <v>75</v>
      </c>
      <c r="H180" s="124">
        <v>14326.7</v>
      </c>
    </row>
    <row r="181" spans="2:8" ht="15" hidden="1" outlineLevel="1">
      <c r="B181" s="123" t="s">
        <v>375</v>
      </c>
      <c r="C181" s="123"/>
      <c r="D181" s="123" t="s">
        <v>488</v>
      </c>
      <c r="E181" s="123" t="s">
        <v>489</v>
      </c>
      <c r="F181" s="124">
        <v>90</v>
      </c>
      <c r="H181" s="124">
        <v>14416.7</v>
      </c>
    </row>
    <row r="182" spans="2:8" ht="15" hidden="1" outlineLevel="1">
      <c r="B182" s="123" t="s">
        <v>375</v>
      </c>
      <c r="C182" s="123"/>
      <c r="D182" s="123" t="s">
        <v>490</v>
      </c>
      <c r="E182" s="123" t="s">
        <v>491</v>
      </c>
      <c r="F182" s="124">
        <v>90</v>
      </c>
      <c r="H182" s="124">
        <v>14506.7</v>
      </c>
    </row>
    <row r="183" spans="2:8" ht="15" hidden="1" outlineLevel="1">
      <c r="B183" s="123" t="s">
        <v>380</v>
      </c>
      <c r="C183" s="123"/>
      <c r="D183" s="123" t="s">
        <v>492</v>
      </c>
      <c r="E183" s="123" t="s">
        <v>493</v>
      </c>
      <c r="F183" s="124">
        <v>450</v>
      </c>
      <c r="H183" s="124">
        <v>14956.7</v>
      </c>
    </row>
    <row r="184" spans="2:8" ht="15" hidden="1" outlineLevel="1">
      <c r="B184" s="123" t="s">
        <v>380</v>
      </c>
      <c r="C184" s="123"/>
      <c r="D184" s="123" t="s">
        <v>494</v>
      </c>
      <c r="E184" s="123" t="s">
        <v>495</v>
      </c>
      <c r="F184" s="124">
        <v>90</v>
      </c>
      <c r="H184" s="124">
        <v>15046.7</v>
      </c>
    </row>
    <row r="185" spans="2:8" ht="15" hidden="1" outlineLevel="1">
      <c r="B185" s="123" t="s">
        <v>400</v>
      </c>
      <c r="C185" s="123"/>
      <c r="D185" s="123" t="s">
        <v>496</v>
      </c>
      <c r="E185" s="123" t="s">
        <v>497</v>
      </c>
      <c r="F185" s="124">
        <v>25</v>
      </c>
      <c r="H185" s="124">
        <v>15071.7</v>
      </c>
    </row>
    <row r="186" spans="2:8" ht="15" hidden="1" outlineLevel="1">
      <c r="B186" s="123" t="s">
        <v>405</v>
      </c>
      <c r="C186" s="123"/>
      <c r="D186" s="123" t="s">
        <v>498</v>
      </c>
      <c r="E186" s="123" t="s">
        <v>499</v>
      </c>
      <c r="F186" s="124">
        <v>120</v>
      </c>
      <c r="H186" s="124">
        <v>15191.7</v>
      </c>
    </row>
    <row r="187" spans="2:8" ht="15" hidden="1" outlineLevel="1">
      <c r="B187" s="123" t="s">
        <v>500</v>
      </c>
      <c r="C187" s="123"/>
      <c r="D187" s="123" t="s">
        <v>501</v>
      </c>
      <c r="E187" s="123" t="s">
        <v>502</v>
      </c>
      <c r="F187" s="124">
        <v>120</v>
      </c>
      <c r="H187" s="124">
        <v>15311.7</v>
      </c>
    </row>
    <row r="188" spans="2:8" ht="15" hidden="1" outlineLevel="1">
      <c r="B188" s="123" t="s">
        <v>500</v>
      </c>
      <c r="C188" s="123"/>
      <c r="D188" s="123" t="s">
        <v>503</v>
      </c>
      <c r="E188" s="123" t="s">
        <v>504</v>
      </c>
      <c r="F188" s="124">
        <v>50</v>
      </c>
      <c r="H188" s="124">
        <v>15361.7</v>
      </c>
    </row>
    <row r="189" spans="2:8" ht="15" hidden="1" outlineLevel="1">
      <c r="B189" s="123" t="s">
        <v>274</v>
      </c>
      <c r="C189" s="123"/>
      <c r="D189" s="123" t="s">
        <v>275</v>
      </c>
      <c r="E189" s="123" t="s">
        <v>276</v>
      </c>
      <c r="F189" s="124">
        <v>35</v>
      </c>
      <c r="H189" s="124">
        <v>15396.7</v>
      </c>
    </row>
    <row r="190" spans="2:8" ht="15" hidden="1" outlineLevel="1">
      <c r="B190" s="123" t="s">
        <v>505</v>
      </c>
      <c r="C190" s="123"/>
      <c r="D190" s="123" t="s">
        <v>506</v>
      </c>
      <c r="E190" s="123" t="s">
        <v>507</v>
      </c>
      <c r="F190" s="124">
        <v>225</v>
      </c>
      <c r="H190" s="124">
        <v>15621.7</v>
      </c>
    </row>
    <row r="191" spans="2:8" ht="15" hidden="1" outlineLevel="1">
      <c r="B191" s="123" t="s">
        <v>508</v>
      </c>
      <c r="C191" s="123"/>
      <c r="D191" s="123" t="s">
        <v>509</v>
      </c>
      <c r="E191" s="123" t="s">
        <v>510</v>
      </c>
      <c r="F191" s="124">
        <v>120</v>
      </c>
      <c r="H191" s="124">
        <v>15741.7</v>
      </c>
    </row>
    <row r="192" spans="2:8" s="1" customFormat="1" ht="15">
      <c r="C192" s="123" t="s">
        <v>81</v>
      </c>
      <c r="E192" s="123" t="s">
        <v>222</v>
      </c>
      <c r="H192" s="124">
        <v>0</v>
      </c>
    </row>
    <row r="193" spans="2:8" ht="15" hidden="1" outlineLevel="1">
      <c r="B193" s="123" t="s">
        <v>405</v>
      </c>
      <c r="C193" s="123"/>
      <c r="D193" s="123" t="s">
        <v>511</v>
      </c>
      <c r="E193" s="123" t="s">
        <v>512</v>
      </c>
      <c r="F193" s="124">
        <v>6000</v>
      </c>
      <c r="H193" s="124">
        <v>6000</v>
      </c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76"/>
  <sheetViews>
    <sheetView topLeftCell="A15" zoomScale="90" zoomScaleNormal="90" workbookViewId="0">
      <selection activeCell="C22" sqref="C22"/>
    </sheetView>
  </sheetViews>
  <sheetFormatPr baseColWidth="10" defaultColWidth="10.5" defaultRowHeight="14.25" outlineLevelRow="1"/>
  <cols>
    <col min="1" max="1" width="2.625" style="1" customWidth="1"/>
    <col min="2" max="2" width="12.5" style="1" customWidth="1"/>
    <col min="3" max="3" width="40.75" style="1" customWidth="1"/>
    <col min="4" max="4" width="15.5" style="70" customWidth="1"/>
    <col min="5" max="5" width="13.625" style="1" customWidth="1"/>
    <col min="6" max="1024" width="10.5" style="1"/>
  </cols>
  <sheetData>
    <row r="1" spans="2:1024">
      <c r="I1" s="2"/>
    </row>
    <row r="2" spans="2:1024" s="3" customFormat="1" ht="18" customHeight="1">
      <c r="B2" s="217" t="s">
        <v>0</v>
      </c>
      <c r="C2" s="217"/>
      <c r="D2" s="217"/>
      <c r="E2" s="217"/>
      <c r="F2" s="217"/>
      <c r="G2" s="217"/>
      <c r="H2" s="217"/>
      <c r="I2" s="217"/>
      <c r="J2" s="217"/>
      <c r="AMF2" s="1"/>
      <c r="AMG2" s="1"/>
      <c r="AMH2" s="1"/>
      <c r="AMI2" s="1"/>
      <c r="AMJ2" s="1"/>
    </row>
    <row r="3" spans="2:1024" s="3" customFormat="1">
      <c r="B3" s="4"/>
      <c r="C3" s="4"/>
      <c r="D3" s="71"/>
      <c r="E3" s="4"/>
      <c r="F3" s="4"/>
      <c r="G3" s="4"/>
      <c r="H3" s="4"/>
      <c r="I3" s="5"/>
      <c r="AMF3" s="1"/>
      <c r="AMG3" s="1"/>
      <c r="AMH3" s="1"/>
      <c r="AMI3" s="1"/>
      <c r="AMJ3" s="1"/>
    </row>
    <row r="4" spans="2:1024" s="6" customFormat="1">
      <c r="B4" s="7" t="s">
        <v>1</v>
      </c>
      <c r="C4" s="218" t="s">
        <v>2</v>
      </c>
      <c r="D4" s="218"/>
      <c r="E4" s="218"/>
      <c r="F4" s="219" t="s">
        <v>3</v>
      </c>
      <c r="G4" s="219"/>
      <c r="H4" s="219"/>
      <c r="I4" s="220"/>
      <c r="J4" s="220"/>
      <c r="AMF4" s="1"/>
      <c r="AMG4" s="1"/>
      <c r="AMH4" s="1"/>
      <c r="AMI4" s="1"/>
      <c r="AMJ4" s="1"/>
    </row>
    <row r="5" spans="2:1024" s="6" customFormat="1">
      <c r="B5" s="7" t="s">
        <v>4</v>
      </c>
      <c r="C5" s="218" t="s">
        <v>5</v>
      </c>
      <c r="D5" s="218"/>
      <c r="E5" s="218"/>
      <c r="F5" s="219" t="s">
        <v>6</v>
      </c>
      <c r="G5" s="219"/>
      <c r="H5" s="219"/>
      <c r="I5" s="221" t="s">
        <v>165</v>
      </c>
      <c r="J5" s="221"/>
      <c r="AMF5" s="1"/>
      <c r="AMG5" s="1"/>
      <c r="AMH5" s="1"/>
      <c r="AMI5" s="1"/>
      <c r="AMJ5" s="1"/>
    </row>
    <row r="6" spans="2:1024" s="6" customFormat="1">
      <c r="B6" s="7" t="s">
        <v>8</v>
      </c>
      <c r="C6" s="218" t="s">
        <v>9</v>
      </c>
      <c r="D6" s="218"/>
      <c r="E6" s="218"/>
      <c r="F6" s="219" t="s">
        <v>10</v>
      </c>
      <c r="G6" s="219"/>
      <c r="H6" s="219"/>
      <c r="I6" s="222">
        <v>44134</v>
      </c>
      <c r="J6" s="222"/>
      <c r="AMF6" s="1"/>
      <c r="AMG6" s="1"/>
      <c r="AMH6" s="1"/>
      <c r="AMI6" s="1"/>
      <c r="AMJ6" s="1"/>
    </row>
    <row r="7" spans="2:1024" s="6" customFormat="1">
      <c r="B7" s="7" t="s">
        <v>11</v>
      </c>
      <c r="C7" s="218" t="s">
        <v>12</v>
      </c>
      <c r="D7" s="218"/>
      <c r="E7" s="218"/>
      <c r="F7" s="219" t="s">
        <v>13</v>
      </c>
      <c r="G7" s="219"/>
      <c r="H7" s="219"/>
      <c r="I7" s="221" t="s">
        <v>14</v>
      </c>
      <c r="J7" s="221"/>
      <c r="AMF7" s="1"/>
      <c r="AMG7" s="1"/>
      <c r="AMH7" s="1"/>
      <c r="AMI7" s="1"/>
      <c r="AMJ7" s="1"/>
    </row>
    <row r="8" spans="2:1024" s="6" customFormat="1">
      <c r="B8" s="7" t="s">
        <v>15</v>
      </c>
      <c r="C8" s="218" t="s">
        <v>16</v>
      </c>
      <c r="D8" s="218"/>
      <c r="E8" s="218"/>
      <c r="F8" s="219" t="s">
        <v>10</v>
      </c>
      <c r="G8" s="219"/>
      <c r="H8" s="219"/>
      <c r="I8" s="220"/>
      <c r="J8" s="220"/>
      <c r="AMF8" s="1"/>
      <c r="AMG8" s="1"/>
      <c r="AMH8" s="1"/>
      <c r="AMI8" s="1"/>
      <c r="AMJ8" s="1"/>
    </row>
    <row r="9" spans="2:1024" s="3" customFormat="1">
      <c r="D9" s="72"/>
      <c r="I9" s="8"/>
      <c r="AMF9" s="1"/>
      <c r="AMG9" s="1"/>
      <c r="AMH9" s="1"/>
      <c r="AMI9" s="1"/>
      <c r="AMJ9" s="1"/>
    </row>
    <row r="10" spans="2:1024">
      <c r="B10" s="87"/>
      <c r="C10" s="87"/>
      <c r="D10" s="125"/>
    </row>
    <row r="11" spans="2:1024" ht="15">
      <c r="B11" s="89"/>
      <c r="C11" s="90" t="s">
        <v>82</v>
      </c>
      <c r="D11" s="91" t="s">
        <v>183</v>
      </c>
      <c r="E11" s="92" t="s">
        <v>25</v>
      </c>
    </row>
    <row r="12" spans="2:1024">
      <c r="B12" s="22" t="s">
        <v>83</v>
      </c>
      <c r="C12" s="111" t="s">
        <v>84</v>
      </c>
      <c r="D12" s="113">
        <v>11258</v>
      </c>
      <c r="E12" s="98">
        <f>D12/$D$17</f>
        <v>0.10439346451289849</v>
      </c>
    </row>
    <row r="13" spans="2:1024">
      <c r="B13" s="22" t="s">
        <v>85</v>
      </c>
      <c r="C13" s="29" t="s">
        <v>86</v>
      </c>
      <c r="D13" s="112">
        <v>23078</v>
      </c>
      <c r="E13" s="98">
        <f>D13/$D$17</f>
        <v>0.21399825670888892</v>
      </c>
    </row>
    <row r="14" spans="2:1024">
      <c r="B14" s="22" t="s">
        <v>87</v>
      </c>
      <c r="C14" s="29" t="s">
        <v>40</v>
      </c>
      <c r="D14" s="113">
        <v>57428</v>
      </c>
      <c r="E14" s="98">
        <f>D14/$D$17</f>
        <v>0.53251979748150069</v>
      </c>
    </row>
    <row r="15" spans="2:1024">
      <c r="B15" s="22" t="s">
        <v>88</v>
      </c>
      <c r="C15" s="29" t="s">
        <v>89</v>
      </c>
      <c r="D15" s="112">
        <v>738</v>
      </c>
      <c r="E15" s="98">
        <f>D15/$D$17</f>
        <v>6.8433448934552398E-3</v>
      </c>
    </row>
    <row r="16" spans="2:1024">
      <c r="B16" s="116" t="s">
        <v>90</v>
      </c>
      <c r="C16" s="126" t="s">
        <v>91</v>
      </c>
      <c r="D16" s="117">
        <v>15340</v>
      </c>
      <c r="E16" s="103">
        <f>D16/$D$17</f>
        <v>0.14224513640325662</v>
      </c>
    </row>
    <row r="17" spans="2:10">
      <c r="B17" s="87"/>
      <c r="C17" s="107" t="s">
        <v>192</v>
      </c>
      <c r="D17" s="127">
        <f>SUM(D12:D16)</f>
        <v>107842</v>
      </c>
      <c r="E17" s="128">
        <f>SUM(E12:E16)</f>
        <v>1</v>
      </c>
    </row>
    <row r="18" spans="2:10">
      <c r="B18" s="87"/>
      <c r="C18" s="107"/>
      <c r="D18" s="127"/>
      <c r="E18" s="128"/>
    </row>
    <row r="19" spans="2:10">
      <c r="B19" s="87"/>
      <c r="C19" s="107"/>
      <c r="D19" s="127"/>
      <c r="E19" s="128"/>
    </row>
    <row r="20" spans="2:10">
      <c r="B20" s="87"/>
      <c r="C20" s="87"/>
      <c r="D20" s="125"/>
    </row>
    <row r="21" spans="2:10" ht="15">
      <c r="B21" s="89"/>
      <c r="C21" s="90" t="s">
        <v>513</v>
      </c>
      <c r="D21" s="91" t="s">
        <v>183</v>
      </c>
      <c r="E21" s="92" t="s">
        <v>25</v>
      </c>
      <c r="F21" s="93"/>
      <c r="G21" s="94"/>
      <c r="H21" s="94"/>
      <c r="I21" s="94"/>
      <c r="J21" s="95"/>
    </row>
    <row r="22" spans="2:10" ht="15">
      <c r="B22" s="22"/>
      <c r="C22" s="110" t="s">
        <v>197</v>
      </c>
      <c r="D22" s="97">
        <v>7500</v>
      </c>
      <c r="E22" s="98">
        <f>D22/$D$24</f>
        <v>0.66619292947237518</v>
      </c>
      <c r="F22" s="99" t="s">
        <v>211</v>
      </c>
      <c r="J22" s="68"/>
    </row>
    <row r="23" spans="2:10">
      <c r="B23" s="101"/>
      <c r="C23" s="101" t="s">
        <v>190</v>
      </c>
      <c r="D23" s="102">
        <f>D12-SUM(D22)</f>
        <v>3758</v>
      </c>
      <c r="E23" s="103">
        <f>D23/$D$24</f>
        <v>0.33380707052762482</v>
      </c>
      <c r="F23" s="104" t="s">
        <v>191</v>
      </c>
      <c r="G23" s="105"/>
      <c r="H23" s="105"/>
      <c r="I23" s="105"/>
      <c r="J23" s="106"/>
    </row>
    <row r="24" spans="2:10">
      <c r="B24" s="87"/>
      <c r="C24" s="107" t="s">
        <v>192</v>
      </c>
      <c r="D24" s="108">
        <f>SUM(D22:D23)</f>
        <v>11258</v>
      </c>
      <c r="E24" s="109">
        <f>SUM(E22:E23)</f>
        <v>1</v>
      </c>
    </row>
    <row r="25" spans="2:10">
      <c r="B25" s="87"/>
      <c r="C25" s="87"/>
      <c r="D25" s="88"/>
    </row>
    <row r="26" spans="2:10">
      <c r="B26" s="87"/>
      <c r="C26" s="87"/>
      <c r="D26" s="88"/>
    </row>
    <row r="27" spans="2:10" ht="15">
      <c r="B27" s="89"/>
      <c r="C27" s="90" t="s">
        <v>86</v>
      </c>
      <c r="D27" s="91" t="s">
        <v>183</v>
      </c>
      <c r="E27" s="92" t="s">
        <v>25</v>
      </c>
      <c r="F27" s="93"/>
      <c r="G27" s="94"/>
      <c r="H27" s="94"/>
      <c r="I27" s="94"/>
      <c r="J27" s="95"/>
    </row>
    <row r="28" spans="2:10" ht="15">
      <c r="B28" s="22"/>
      <c r="C28" s="96" t="s">
        <v>194</v>
      </c>
      <c r="D28" s="97">
        <v>21147</v>
      </c>
      <c r="E28" s="98">
        <f>D28/$D$30</f>
        <v>0.91632723806222371</v>
      </c>
      <c r="F28" s="99" t="s">
        <v>211</v>
      </c>
      <c r="J28" s="68"/>
    </row>
    <row r="29" spans="2:10">
      <c r="B29" s="101"/>
      <c r="C29" s="101" t="s">
        <v>190</v>
      </c>
      <c r="D29" s="102">
        <f>D13-SUM(D28)</f>
        <v>1931</v>
      </c>
      <c r="E29" s="103">
        <f>D29/$D$30</f>
        <v>8.3672761937776244E-2</v>
      </c>
      <c r="F29" s="104" t="s">
        <v>191</v>
      </c>
      <c r="G29" s="105"/>
      <c r="H29" s="105"/>
      <c r="I29" s="105"/>
      <c r="J29" s="106"/>
    </row>
    <row r="30" spans="2:10" ht="15">
      <c r="B30" s="87"/>
      <c r="C30" s="87" t="s">
        <v>192</v>
      </c>
      <c r="D30" s="120">
        <f>SUM(D28:D29)</f>
        <v>23078</v>
      </c>
      <c r="E30" s="121">
        <f>SUM(E28:E29)</f>
        <v>1</v>
      </c>
    </row>
    <row r="31" spans="2:10">
      <c r="B31" s="87"/>
      <c r="C31" s="87"/>
      <c r="D31" s="88"/>
    </row>
    <row r="32" spans="2:10">
      <c r="B32" s="87"/>
      <c r="C32" s="87"/>
      <c r="D32" s="88"/>
    </row>
    <row r="33" spans="2:10" ht="15">
      <c r="B33" s="89"/>
      <c r="C33" s="90" t="s">
        <v>514</v>
      </c>
      <c r="D33" s="91" t="s">
        <v>183</v>
      </c>
      <c r="E33" s="92" t="s">
        <v>25</v>
      </c>
      <c r="F33" s="93"/>
      <c r="G33" s="94"/>
      <c r="H33" s="94"/>
      <c r="I33" s="94"/>
      <c r="J33" s="95"/>
    </row>
    <row r="34" spans="2:10" ht="15">
      <c r="B34" s="22"/>
      <c r="C34" s="100" t="s">
        <v>195</v>
      </c>
      <c r="D34" s="97">
        <v>18065</v>
      </c>
      <c r="E34" s="98">
        <f>D34/$D$37</f>
        <v>0.31456780664484224</v>
      </c>
      <c r="F34" s="99" t="s">
        <v>211</v>
      </c>
      <c r="J34" s="68"/>
    </row>
    <row r="35" spans="2:10" ht="15">
      <c r="B35" s="22"/>
      <c r="C35" s="100" t="s">
        <v>196</v>
      </c>
      <c r="D35" s="97">
        <v>25076</v>
      </c>
      <c r="E35" s="98">
        <f>D35/$D$37</f>
        <v>0.43665111095632791</v>
      </c>
      <c r="F35" s="99" t="s">
        <v>211</v>
      </c>
      <c r="J35" s="68"/>
    </row>
    <row r="36" spans="2:10">
      <c r="B36" s="101"/>
      <c r="C36" s="101" t="s">
        <v>190</v>
      </c>
      <c r="D36" s="102">
        <f>D14-SUM(D34:D35)</f>
        <v>14287</v>
      </c>
      <c r="E36" s="103">
        <f>D36/$D$37</f>
        <v>0.24878108239882984</v>
      </c>
      <c r="F36" s="104" t="s">
        <v>191</v>
      </c>
      <c r="G36" s="105"/>
      <c r="H36" s="105"/>
      <c r="I36" s="105"/>
      <c r="J36" s="106"/>
    </row>
    <row r="37" spans="2:10">
      <c r="B37" s="87"/>
      <c r="C37" s="107" t="s">
        <v>192</v>
      </c>
      <c r="D37" s="108">
        <f>SUM(D34:D36)</f>
        <v>57428</v>
      </c>
      <c r="E37" s="109">
        <f>SUM(E34:E36)</f>
        <v>1</v>
      </c>
    </row>
    <row r="40" spans="2:10" ht="15">
      <c r="B40" s="89"/>
      <c r="C40" s="90" t="s">
        <v>91</v>
      </c>
      <c r="D40" s="91" t="s">
        <v>183</v>
      </c>
      <c r="E40" s="92" t="s">
        <v>25</v>
      </c>
      <c r="F40" s="93"/>
      <c r="G40" s="94"/>
      <c r="H40" s="94"/>
      <c r="I40" s="94"/>
      <c r="J40" s="95"/>
    </row>
    <row r="41" spans="2:10" ht="15">
      <c r="B41" s="22"/>
      <c r="C41" s="100" t="s">
        <v>515</v>
      </c>
      <c r="D41" s="97">
        <v>6446</v>
      </c>
      <c r="E41" s="98">
        <f>D41/$D$43</f>
        <v>0.42020860495436768</v>
      </c>
      <c r="F41" s="99" t="s">
        <v>211</v>
      </c>
      <c r="J41" s="68"/>
    </row>
    <row r="42" spans="2:10">
      <c r="B42" s="101"/>
      <c r="C42" s="101" t="s">
        <v>190</v>
      </c>
      <c r="D42" s="102">
        <f>D16-SUM(D41:D41)</f>
        <v>8894</v>
      </c>
      <c r="E42" s="103">
        <f>D42/$D$43</f>
        <v>0.57979139504563237</v>
      </c>
      <c r="F42" s="104" t="s">
        <v>191</v>
      </c>
      <c r="G42" s="105"/>
      <c r="H42" s="105"/>
      <c r="I42" s="105"/>
      <c r="J42" s="106"/>
    </row>
    <row r="43" spans="2:10">
      <c r="B43" s="87"/>
      <c r="C43" s="107" t="s">
        <v>192</v>
      </c>
      <c r="D43" s="108">
        <f>SUM(D41:D42)</f>
        <v>15340</v>
      </c>
      <c r="E43" s="109">
        <f>SUM(E41:E42)</f>
        <v>1</v>
      </c>
    </row>
    <row r="47" spans="2:10">
      <c r="B47" s="122" t="s">
        <v>216</v>
      </c>
      <c r="C47" s="122" t="s">
        <v>18</v>
      </c>
      <c r="D47" s="122" t="s">
        <v>217</v>
      </c>
      <c r="E47" s="122" t="s">
        <v>218</v>
      </c>
      <c r="F47" s="122" t="s">
        <v>219</v>
      </c>
      <c r="G47" s="122" t="s">
        <v>220</v>
      </c>
      <c r="H47" s="122" t="s">
        <v>221</v>
      </c>
    </row>
    <row r="48" spans="2:10" s="1" customFormat="1" ht="15">
      <c r="C48" s="123" t="s">
        <v>513</v>
      </c>
      <c r="E48" s="123" t="s">
        <v>222</v>
      </c>
      <c r="H48" s="124">
        <v>0</v>
      </c>
    </row>
    <row r="49" spans="2:8" ht="15" outlineLevel="1">
      <c r="B49" s="123" t="s">
        <v>516</v>
      </c>
      <c r="C49" s="123"/>
      <c r="D49" s="123" t="s">
        <v>517</v>
      </c>
      <c r="E49" s="123" t="s">
        <v>518</v>
      </c>
      <c r="F49" s="124">
        <v>650</v>
      </c>
      <c r="H49" s="124">
        <v>650</v>
      </c>
    </row>
    <row r="50" spans="2:8" ht="15" outlineLevel="1">
      <c r="B50" s="123" t="s">
        <v>519</v>
      </c>
      <c r="C50" s="123"/>
      <c r="D50" s="123" t="s">
        <v>520</v>
      </c>
      <c r="E50" s="123" t="s">
        <v>521</v>
      </c>
      <c r="F50" s="124">
        <v>10</v>
      </c>
      <c r="H50" s="124">
        <v>660</v>
      </c>
    </row>
    <row r="51" spans="2:8" ht="15" outlineLevel="1">
      <c r="B51" s="123" t="s">
        <v>310</v>
      </c>
      <c r="C51" s="123"/>
      <c r="D51" s="123" t="s">
        <v>522</v>
      </c>
      <c r="E51" s="123" t="s">
        <v>523</v>
      </c>
      <c r="F51" s="124">
        <v>80</v>
      </c>
      <c r="H51" s="124">
        <v>740</v>
      </c>
    </row>
    <row r="52" spans="2:8" ht="15" outlineLevel="1">
      <c r="B52" s="123" t="s">
        <v>459</v>
      </c>
      <c r="C52" s="123"/>
      <c r="D52" s="123" t="s">
        <v>524</v>
      </c>
      <c r="E52" s="123" t="s">
        <v>525</v>
      </c>
      <c r="G52" s="124">
        <v>80</v>
      </c>
      <c r="H52" s="124">
        <v>660</v>
      </c>
    </row>
    <row r="53" spans="2:8" ht="15" outlineLevel="1">
      <c r="B53" s="123" t="s">
        <v>526</v>
      </c>
      <c r="C53" s="123"/>
      <c r="D53" s="123" t="s">
        <v>527</v>
      </c>
      <c r="E53" s="123" t="s">
        <v>528</v>
      </c>
      <c r="F53" s="124">
        <v>680</v>
      </c>
      <c r="H53" s="124">
        <v>1340</v>
      </c>
    </row>
    <row r="54" spans="2:8" ht="15" outlineLevel="1">
      <c r="B54" s="123" t="s">
        <v>529</v>
      </c>
      <c r="C54" s="123"/>
      <c r="D54" s="123" t="s">
        <v>530</v>
      </c>
      <c r="E54" s="123" t="s">
        <v>531</v>
      </c>
      <c r="F54" s="124">
        <v>2400</v>
      </c>
      <c r="H54" s="124">
        <v>3740</v>
      </c>
    </row>
    <row r="55" spans="2:8" ht="15" outlineLevel="1">
      <c r="B55" s="123" t="s">
        <v>532</v>
      </c>
      <c r="C55" s="123"/>
      <c r="D55" s="123" t="s">
        <v>533</v>
      </c>
      <c r="E55" s="123" t="s">
        <v>534</v>
      </c>
      <c r="F55" s="124">
        <v>2400</v>
      </c>
      <c r="H55" s="124">
        <v>6140</v>
      </c>
    </row>
    <row r="56" spans="2:8" ht="15" outlineLevel="1">
      <c r="B56" s="123" t="s">
        <v>263</v>
      </c>
      <c r="C56" s="123"/>
      <c r="D56" s="123" t="s">
        <v>535</v>
      </c>
      <c r="E56" s="123" t="s">
        <v>536</v>
      </c>
      <c r="F56" s="124">
        <v>1350</v>
      </c>
      <c r="H56" s="124">
        <v>7490</v>
      </c>
    </row>
    <row r="57" spans="2:8" ht="15" outlineLevel="1">
      <c r="B57" s="123" t="s">
        <v>263</v>
      </c>
      <c r="C57" s="123"/>
      <c r="D57" s="123" t="s">
        <v>537</v>
      </c>
      <c r="E57" s="123" t="s">
        <v>538</v>
      </c>
      <c r="F57" s="124">
        <v>1350</v>
      </c>
      <c r="H57" s="124">
        <v>8840</v>
      </c>
    </row>
    <row r="58" spans="2:8" ht="15" outlineLevel="1">
      <c r="B58" s="123" t="s">
        <v>400</v>
      </c>
      <c r="C58" s="123"/>
      <c r="D58" s="123" t="s">
        <v>539</v>
      </c>
      <c r="E58" s="123" t="s">
        <v>540</v>
      </c>
      <c r="F58" s="124">
        <v>90</v>
      </c>
      <c r="H58" s="124">
        <v>8930</v>
      </c>
    </row>
    <row r="59" spans="2:8" ht="15" outlineLevel="1">
      <c r="B59" s="123" t="s">
        <v>541</v>
      </c>
      <c r="C59" s="123"/>
      <c r="D59" s="123" t="s">
        <v>542</v>
      </c>
      <c r="E59" s="123" t="s">
        <v>543</v>
      </c>
      <c r="F59" s="124">
        <v>2027.84</v>
      </c>
      <c r="H59" s="124">
        <v>10957.84</v>
      </c>
    </row>
    <row r="60" spans="2:8" ht="15" outlineLevel="1">
      <c r="B60" s="123" t="s">
        <v>415</v>
      </c>
      <c r="C60" s="123"/>
      <c r="D60" s="123" t="s">
        <v>416</v>
      </c>
      <c r="E60" s="123" t="s">
        <v>417</v>
      </c>
      <c r="F60" s="124">
        <v>300</v>
      </c>
      <c r="H60" s="124">
        <v>11257.84</v>
      </c>
    </row>
    <row r="61" spans="2:8" s="1" customFormat="1" ht="15">
      <c r="C61" s="123" t="s">
        <v>86</v>
      </c>
      <c r="E61" s="123" t="s">
        <v>222</v>
      </c>
      <c r="H61" s="124">
        <v>0</v>
      </c>
    </row>
    <row r="62" spans="2:8" ht="15" hidden="1" outlineLevel="1">
      <c r="B62" s="123" t="s">
        <v>544</v>
      </c>
      <c r="C62" s="123"/>
      <c r="D62" s="123" t="s">
        <v>545</v>
      </c>
      <c r="E62" s="123" t="s">
        <v>546</v>
      </c>
      <c r="F62" s="124">
        <v>660</v>
      </c>
      <c r="H62" s="124">
        <v>660</v>
      </c>
    </row>
    <row r="63" spans="2:8" ht="15" hidden="1" outlineLevel="1">
      <c r="B63" s="123" t="s">
        <v>234</v>
      </c>
      <c r="C63" s="123"/>
      <c r="D63" s="123" t="s">
        <v>547</v>
      </c>
      <c r="E63" s="123" t="s">
        <v>548</v>
      </c>
      <c r="F63" s="124">
        <v>340</v>
      </c>
      <c r="H63" s="124">
        <v>1000</v>
      </c>
    </row>
    <row r="64" spans="2:8" ht="15" hidden="1" outlineLevel="1">
      <c r="B64" s="123" t="s">
        <v>234</v>
      </c>
      <c r="C64" s="123"/>
      <c r="D64" s="123" t="s">
        <v>549</v>
      </c>
      <c r="E64" s="123" t="s">
        <v>550</v>
      </c>
      <c r="F64" s="124">
        <v>500</v>
      </c>
      <c r="H64" s="124">
        <v>1500</v>
      </c>
    </row>
    <row r="65" spans="2:8" ht="15" hidden="1" outlineLevel="1">
      <c r="B65" s="123" t="s">
        <v>234</v>
      </c>
      <c r="C65" s="123"/>
      <c r="D65" s="123" t="s">
        <v>551</v>
      </c>
      <c r="E65" s="123" t="s">
        <v>552</v>
      </c>
      <c r="F65" s="124">
        <v>874</v>
      </c>
      <c r="H65" s="124">
        <v>2374</v>
      </c>
    </row>
    <row r="66" spans="2:8" ht="15" hidden="1" outlineLevel="1">
      <c r="B66" s="123" t="s">
        <v>234</v>
      </c>
      <c r="C66" s="123"/>
      <c r="D66" s="123" t="s">
        <v>553</v>
      </c>
      <c r="E66" s="123" t="s">
        <v>554</v>
      </c>
      <c r="F66" s="124">
        <v>125</v>
      </c>
      <c r="H66" s="124">
        <v>2499</v>
      </c>
    </row>
    <row r="67" spans="2:8" ht="15" hidden="1" outlineLevel="1">
      <c r="B67" s="123" t="s">
        <v>234</v>
      </c>
      <c r="C67" s="123"/>
      <c r="D67" s="123" t="s">
        <v>555</v>
      </c>
      <c r="E67" s="123" t="s">
        <v>556</v>
      </c>
      <c r="F67" s="124">
        <v>728</v>
      </c>
      <c r="H67" s="124">
        <v>3227</v>
      </c>
    </row>
    <row r="68" spans="2:8" ht="15" hidden="1" outlineLevel="1">
      <c r="B68" s="123" t="s">
        <v>305</v>
      </c>
      <c r="C68" s="123"/>
      <c r="D68" s="123" t="s">
        <v>557</v>
      </c>
      <c r="E68" s="123" t="s">
        <v>558</v>
      </c>
      <c r="F68" s="124">
        <v>1740</v>
      </c>
      <c r="H68" s="124">
        <v>4967</v>
      </c>
    </row>
    <row r="69" spans="2:8" ht="15" hidden="1" outlineLevel="1">
      <c r="B69" s="123" t="s">
        <v>305</v>
      </c>
      <c r="C69" s="123"/>
      <c r="D69" s="123" t="s">
        <v>559</v>
      </c>
      <c r="E69" s="123" t="s">
        <v>560</v>
      </c>
      <c r="F69" s="124">
        <v>925</v>
      </c>
      <c r="H69" s="124">
        <v>5892</v>
      </c>
    </row>
    <row r="70" spans="2:8" ht="15" hidden="1" outlineLevel="1">
      <c r="B70" s="123" t="s">
        <v>341</v>
      </c>
      <c r="C70" s="123"/>
      <c r="D70" s="123" t="s">
        <v>561</v>
      </c>
      <c r="E70" s="123" t="s">
        <v>562</v>
      </c>
      <c r="F70" s="124">
        <v>3750</v>
      </c>
      <c r="H70" s="124">
        <v>9642</v>
      </c>
    </row>
    <row r="71" spans="2:8" ht="15" hidden="1" outlineLevel="1">
      <c r="B71" s="123" t="s">
        <v>563</v>
      </c>
      <c r="C71" s="123"/>
      <c r="D71" s="123" t="s">
        <v>564</v>
      </c>
      <c r="E71" s="123" t="s">
        <v>565</v>
      </c>
      <c r="F71" s="124">
        <v>10</v>
      </c>
      <c r="H71" s="124">
        <v>9652</v>
      </c>
    </row>
    <row r="72" spans="2:8" ht="15" hidden="1" outlineLevel="1">
      <c r="B72" s="123" t="s">
        <v>529</v>
      </c>
      <c r="C72" s="123"/>
      <c r="D72" s="123" t="s">
        <v>566</v>
      </c>
      <c r="E72" s="123" t="s">
        <v>567</v>
      </c>
      <c r="F72" s="124">
        <v>30.89</v>
      </c>
      <c r="H72" s="124">
        <v>9682.89</v>
      </c>
    </row>
    <row r="73" spans="2:8" ht="15" hidden="1" outlineLevel="1">
      <c r="B73" s="123" t="s">
        <v>257</v>
      </c>
      <c r="C73" s="123"/>
      <c r="D73" s="123" t="s">
        <v>568</v>
      </c>
      <c r="E73" s="123" t="s">
        <v>569</v>
      </c>
      <c r="F73" s="124">
        <v>4150</v>
      </c>
      <c r="H73" s="124">
        <v>13832.89</v>
      </c>
    </row>
    <row r="74" spans="2:8" ht="15" hidden="1" outlineLevel="1">
      <c r="B74" s="123" t="s">
        <v>375</v>
      </c>
      <c r="C74" s="123"/>
      <c r="D74" s="123" t="s">
        <v>570</v>
      </c>
      <c r="E74" s="123" t="s">
        <v>571</v>
      </c>
      <c r="F74" s="124">
        <v>5850</v>
      </c>
      <c r="H74" s="124">
        <v>19682.89</v>
      </c>
    </row>
    <row r="75" spans="2:8" ht="15" hidden="1" outlineLevel="1">
      <c r="B75" s="123" t="s">
        <v>375</v>
      </c>
      <c r="C75" s="123"/>
      <c r="D75" s="123" t="s">
        <v>572</v>
      </c>
      <c r="E75" s="123" t="s">
        <v>573</v>
      </c>
      <c r="F75" s="124">
        <v>240</v>
      </c>
      <c r="H75" s="124">
        <v>19922.89</v>
      </c>
    </row>
    <row r="76" spans="2:8" ht="15" hidden="1" outlineLevel="1">
      <c r="B76" s="123" t="s">
        <v>400</v>
      </c>
      <c r="C76" s="123"/>
      <c r="D76" s="123" t="s">
        <v>574</v>
      </c>
      <c r="E76" s="123" t="s">
        <v>575</v>
      </c>
      <c r="F76" s="124">
        <v>53.57</v>
      </c>
      <c r="H76" s="124">
        <v>19976.46</v>
      </c>
    </row>
    <row r="77" spans="2:8" ht="15" hidden="1" outlineLevel="1">
      <c r="B77" s="123" t="s">
        <v>405</v>
      </c>
      <c r="C77" s="123"/>
      <c r="D77" s="123" t="s">
        <v>511</v>
      </c>
      <c r="E77" s="123" t="s">
        <v>512</v>
      </c>
      <c r="F77" s="124">
        <v>350</v>
      </c>
      <c r="H77" s="124">
        <v>20326.46</v>
      </c>
    </row>
    <row r="78" spans="2:8" ht="15" hidden="1" outlineLevel="1">
      <c r="B78" s="123" t="s">
        <v>500</v>
      </c>
      <c r="C78" s="123"/>
      <c r="D78" s="123" t="s">
        <v>576</v>
      </c>
      <c r="E78" s="123" t="s">
        <v>577</v>
      </c>
      <c r="F78" s="124">
        <v>60</v>
      </c>
      <c r="H78" s="124">
        <v>20386.46</v>
      </c>
    </row>
    <row r="79" spans="2:8" ht="15" hidden="1" outlineLevel="1">
      <c r="B79" s="123" t="s">
        <v>578</v>
      </c>
      <c r="C79" s="123"/>
      <c r="D79" s="123" t="s">
        <v>579</v>
      </c>
      <c r="E79" s="123" t="s">
        <v>580</v>
      </c>
      <c r="F79" s="124">
        <v>1625</v>
      </c>
      <c r="H79" s="124">
        <v>22011.46</v>
      </c>
    </row>
    <row r="80" spans="2:8" ht="15" hidden="1" outlineLevel="1">
      <c r="B80" s="123" t="s">
        <v>578</v>
      </c>
      <c r="C80" s="123"/>
      <c r="D80" s="123" t="s">
        <v>581</v>
      </c>
      <c r="E80" s="123" t="s">
        <v>582</v>
      </c>
      <c r="F80" s="124">
        <v>300</v>
      </c>
      <c r="H80" s="124">
        <v>22311.46</v>
      </c>
    </row>
    <row r="81" spans="2:8" ht="15" hidden="1" outlineLevel="1">
      <c r="B81" s="123" t="s">
        <v>578</v>
      </c>
      <c r="C81" s="123"/>
      <c r="D81" s="123" t="s">
        <v>583</v>
      </c>
      <c r="E81" s="123" t="s">
        <v>584</v>
      </c>
      <c r="F81" s="124">
        <v>17.149999999999999</v>
      </c>
      <c r="H81" s="124">
        <v>22328.61</v>
      </c>
    </row>
    <row r="82" spans="2:8" ht="15" hidden="1" outlineLevel="1">
      <c r="B82" s="123" t="s">
        <v>578</v>
      </c>
      <c r="C82" s="123"/>
      <c r="D82" s="123" t="s">
        <v>585</v>
      </c>
      <c r="E82" s="123" t="s">
        <v>586</v>
      </c>
      <c r="F82" s="124">
        <v>69</v>
      </c>
      <c r="H82" s="124">
        <v>22397.61</v>
      </c>
    </row>
    <row r="83" spans="2:8" ht="15" hidden="1" outlineLevel="1">
      <c r="B83" s="123" t="s">
        <v>587</v>
      </c>
      <c r="C83" s="123"/>
      <c r="D83" s="123" t="s">
        <v>588</v>
      </c>
      <c r="E83" s="123" t="s">
        <v>589</v>
      </c>
      <c r="F83" s="124">
        <v>300</v>
      </c>
      <c r="H83" s="124">
        <v>22697.61</v>
      </c>
    </row>
    <row r="84" spans="2:8" ht="15" hidden="1" outlineLevel="1">
      <c r="B84" s="123" t="s">
        <v>590</v>
      </c>
      <c r="C84" s="123"/>
      <c r="D84" s="123" t="s">
        <v>591</v>
      </c>
      <c r="E84" s="123" t="s">
        <v>592</v>
      </c>
      <c r="F84" s="124">
        <v>80</v>
      </c>
      <c r="H84" s="124">
        <v>22777.61</v>
      </c>
    </row>
    <row r="85" spans="2:8" ht="15" hidden="1" outlineLevel="1">
      <c r="B85" s="123" t="s">
        <v>593</v>
      </c>
      <c r="C85" s="123"/>
      <c r="D85" s="123" t="s">
        <v>594</v>
      </c>
      <c r="E85" s="123" t="s">
        <v>595</v>
      </c>
      <c r="F85" s="124">
        <v>300</v>
      </c>
      <c r="H85" s="124">
        <v>23077.61</v>
      </c>
    </row>
    <row r="86" spans="2:8" s="1" customFormat="1" ht="15">
      <c r="C86" s="123" t="s">
        <v>514</v>
      </c>
      <c r="E86" s="123" t="s">
        <v>222</v>
      </c>
      <c r="H86" s="124">
        <v>0</v>
      </c>
    </row>
    <row r="87" spans="2:8" ht="15" hidden="1" outlineLevel="1">
      <c r="B87" s="123" t="s">
        <v>544</v>
      </c>
      <c r="C87" s="123"/>
      <c r="D87" s="123" t="s">
        <v>596</v>
      </c>
      <c r="E87" s="123" t="s">
        <v>597</v>
      </c>
      <c r="F87" s="124">
        <v>139</v>
      </c>
      <c r="H87" s="124">
        <v>139</v>
      </c>
    </row>
    <row r="88" spans="2:8" ht="15" hidden="1" outlineLevel="1">
      <c r="B88" s="123" t="s">
        <v>544</v>
      </c>
      <c r="C88" s="123"/>
      <c r="D88" s="123" t="s">
        <v>598</v>
      </c>
      <c r="E88" s="123" t="s">
        <v>599</v>
      </c>
      <c r="F88" s="124">
        <v>110</v>
      </c>
      <c r="H88" s="124">
        <v>249</v>
      </c>
    </row>
    <row r="89" spans="2:8" ht="15" hidden="1" outlineLevel="1">
      <c r="B89" s="123" t="s">
        <v>544</v>
      </c>
      <c r="C89" s="123"/>
      <c r="D89" s="123" t="s">
        <v>600</v>
      </c>
      <c r="E89" s="123" t="s">
        <v>601</v>
      </c>
      <c r="F89" s="124">
        <v>64</v>
      </c>
      <c r="H89" s="124">
        <v>313</v>
      </c>
    </row>
    <row r="90" spans="2:8" ht="15" hidden="1" outlineLevel="1">
      <c r="B90" s="123" t="s">
        <v>544</v>
      </c>
      <c r="C90" s="123"/>
      <c r="D90" s="123" t="s">
        <v>602</v>
      </c>
      <c r="E90" s="123" t="s">
        <v>603</v>
      </c>
      <c r="F90" s="124">
        <v>35</v>
      </c>
      <c r="H90" s="124">
        <v>348</v>
      </c>
    </row>
    <row r="91" spans="2:8" ht="15" hidden="1" outlineLevel="1">
      <c r="B91" s="123" t="s">
        <v>234</v>
      </c>
      <c r="C91" s="123"/>
      <c r="D91" s="123" t="s">
        <v>604</v>
      </c>
      <c r="E91" s="123" t="s">
        <v>605</v>
      </c>
      <c r="F91" s="124">
        <v>280</v>
      </c>
      <c r="H91" s="124">
        <v>628</v>
      </c>
    </row>
    <row r="92" spans="2:8" ht="15" hidden="1" outlineLevel="1">
      <c r="B92" s="123" t="s">
        <v>234</v>
      </c>
      <c r="C92" s="123"/>
      <c r="D92" s="123" t="s">
        <v>606</v>
      </c>
      <c r="E92" s="123" t="s">
        <v>607</v>
      </c>
      <c r="F92" s="124">
        <v>17.86</v>
      </c>
      <c r="H92" s="124">
        <v>645.86</v>
      </c>
    </row>
    <row r="93" spans="2:8" ht="15" hidden="1" outlineLevel="1">
      <c r="B93" s="123" t="s">
        <v>234</v>
      </c>
      <c r="C93" s="123"/>
      <c r="D93" s="123" t="s">
        <v>608</v>
      </c>
      <c r="E93" s="123" t="s">
        <v>609</v>
      </c>
      <c r="F93" s="124">
        <v>1.1599999999999999</v>
      </c>
      <c r="H93" s="124">
        <v>647.02</v>
      </c>
    </row>
    <row r="94" spans="2:8" ht="15" hidden="1" outlineLevel="1">
      <c r="B94" s="123" t="s">
        <v>239</v>
      </c>
      <c r="C94" s="123"/>
      <c r="D94" s="123" t="s">
        <v>610</v>
      </c>
      <c r="E94" s="123" t="s">
        <v>611</v>
      </c>
      <c r="F94" s="124">
        <v>25</v>
      </c>
      <c r="H94" s="124">
        <v>672.02</v>
      </c>
    </row>
    <row r="95" spans="2:8" ht="15" hidden="1" outlineLevel="1">
      <c r="B95" s="123" t="s">
        <v>239</v>
      </c>
      <c r="C95" s="123"/>
      <c r="D95" s="123" t="s">
        <v>612</v>
      </c>
      <c r="E95" s="123" t="s">
        <v>613</v>
      </c>
      <c r="F95" s="124">
        <v>3479.8</v>
      </c>
      <c r="H95" s="124">
        <v>4151.82</v>
      </c>
    </row>
    <row r="96" spans="2:8" ht="15" hidden="1" outlineLevel="1">
      <c r="B96" s="123" t="s">
        <v>291</v>
      </c>
      <c r="C96" s="123"/>
      <c r="D96" s="123" t="s">
        <v>614</v>
      </c>
      <c r="E96" s="123" t="s">
        <v>615</v>
      </c>
      <c r="F96" s="124">
        <v>513.36</v>
      </c>
      <c r="H96" s="124">
        <v>4665.18</v>
      </c>
    </row>
    <row r="97" spans="2:8" ht="15" hidden="1" outlineLevel="1">
      <c r="B97" s="123" t="s">
        <v>296</v>
      </c>
      <c r="C97" s="123"/>
      <c r="D97" s="123" t="s">
        <v>616</v>
      </c>
      <c r="E97" s="123" t="s">
        <v>617</v>
      </c>
      <c r="F97" s="124">
        <v>733</v>
      </c>
      <c r="H97" s="124">
        <v>5398.18</v>
      </c>
    </row>
    <row r="98" spans="2:8" ht="15" hidden="1" outlineLevel="1">
      <c r="B98" s="123" t="s">
        <v>296</v>
      </c>
      <c r="C98" s="123"/>
      <c r="D98" s="123" t="s">
        <v>618</v>
      </c>
      <c r="E98" s="123" t="s">
        <v>619</v>
      </c>
      <c r="F98" s="124">
        <v>70</v>
      </c>
      <c r="H98" s="124">
        <v>5468.18</v>
      </c>
    </row>
    <row r="99" spans="2:8" ht="15" hidden="1" outlineLevel="1">
      <c r="B99" s="123" t="s">
        <v>296</v>
      </c>
      <c r="C99" s="123"/>
      <c r="D99" s="123" t="s">
        <v>620</v>
      </c>
      <c r="E99" s="123" t="s">
        <v>621</v>
      </c>
      <c r="F99" s="124">
        <v>85</v>
      </c>
      <c r="H99" s="124">
        <v>5553.18</v>
      </c>
    </row>
    <row r="100" spans="2:8" ht="15" hidden="1" outlineLevel="1">
      <c r="B100" s="123" t="s">
        <v>296</v>
      </c>
      <c r="C100" s="123"/>
      <c r="D100" s="123" t="s">
        <v>622</v>
      </c>
      <c r="E100" s="123" t="s">
        <v>623</v>
      </c>
      <c r="F100" s="124">
        <v>205</v>
      </c>
      <c r="H100" s="124">
        <v>5758.18</v>
      </c>
    </row>
    <row r="101" spans="2:8" ht="15" hidden="1" outlineLevel="1">
      <c r="B101" s="123" t="s">
        <v>519</v>
      </c>
      <c r="C101" s="123"/>
      <c r="D101" s="123" t="s">
        <v>624</v>
      </c>
      <c r="E101" s="123" t="s">
        <v>625</v>
      </c>
      <c r="F101" s="124">
        <v>70</v>
      </c>
      <c r="H101" s="124">
        <v>5828.18</v>
      </c>
    </row>
    <row r="102" spans="2:8" ht="15" hidden="1" outlineLevel="1">
      <c r="B102" s="123" t="s">
        <v>305</v>
      </c>
      <c r="C102" s="123"/>
      <c r="D102" s="123" t="s">
        <v>557</v>
      </c>
      <c r="E102" s="123" t="s">
        <v>558</v>
      </c>
      <c r="F102" s="124">
        <v>875</v>
      </c>
      <c r="H102" s="124">
        <v>6703.18</v>
      </c>
    </row>
    <row r="103" spans="2:8" ht="15" hidden="1" outlineLevel="1">
      <c r="B103" s="123" t="s">
        <v>305</v>
      </c>
      <c r="C103" s="123"/>
      <c r="D103" s="123" t="s">
        <v>559</v>
      </c>
      <c r="E103" s="123" t="s">
        <v>560</v>
      </c>
      <c r="F103" s="124">
        <v>350</v>
      </c>
      <c r="H103" s="124">
        <v>7053.18</v>
      </c>
    </row>
    <row r="104" spans="2:8" ht="15" hidden="1" outlineLevel="1">
      <c r="B104" s="123" t="s">
        <v>310</v>
      </c>
      <c r="C104" s="123"/>
      <c r="D104" s="123" t="s">
        <v>626</v>
      </c>
      <c r="E104" s="123" t="s">
        <v>627</v>
      </c>
      <c r="F104" s="124">
        <v>17.87</v>
      </c>
      <c r="H104" s="124">
        <v>7071.05</v>
      </c>
    </row>
    <row r="105" spans="2:8" ht="15" hidden="1" outlineLevel="1">
      <c r="B105" s="123" t="s">
        <v>459</v>
      </c>
      <c r="C105" s="123"/>
      <c r="D105" s="123" t="s">
        <v>628</v>
      </c>
      <c r="E105" s="123" t="s">
        <v>629</v>
      </c>
      <c r="F105" s="124">
        <v>2.73</v>
      </c>
      <c r="H105" s="124">
        <v>7073.78</v>
      </c>
    </row>
    <row r="106" spans="2:8" ht="15" hidden="1" outlineLevel="1">
      <c r="B106" s="123" t="s">
        <v>630</v>
      </c>
      <c r="C106" s="123"/>
      <c r="D106" s="123" t="s">
        <v>631</v>
      </c>
      <c r="E106" s="123" t="s">
        <v>632</v>
      </c>
      <c r="F106" s="124">
        <v>34.53</v>
      </c>
      <c r="H106" s="124">
        <v>7108.31</v>
      </c>
    </row>
    <row r="107" spans="2:8" ht="15" hidden="1" outlineLevel="1">
      <c r="B107" s="123" t="s">
        <v>630</v>
      </c>
      <c r="C107" s="123"/>
      <c r="D107" s="123" t="s">
        <v>633</v>
      </c>
      <c r="E107" s="123" t="s">
        <v>634</v>
      </c>
      <c r="F107" s="124">
        <v>66.959999999999994</v>
      </c>
      <c r="H107" s="124">
        <v>7175.27</v>
      </c>
    </row>
    <row r="108" spans="2:8" ht="81" hidden="1" outlineLevel="1">
      <c r="B108" s="123" t="s">
        <v>630</v>
      </c>
      <c r="C108" s="123"/>
      <c r="D108" s="123" t="s">
        <v>635</v>
      </c>
      <c r="E108" s="129" t="s">
        <v>636</v>
      </c>
      <c r="F108" s="124">
        <v>4.29</v>
      </c>
      <c r="H108" s="124">
        <v>7179.56</v>
      </c>
    </row>
    <row r="109" spans="2:8" ht="15" hidden="1" outlineLevel="1">
      <c r="B109" s="123" t="s">
        <v>313</v>
      </c>
      <c r="C109" s="123"/>
      <c r="D109" s="123" t="s">
        <v>637</v>
      </c>
      <c r="E109" s="123" t="s">
        <v>638</v>
      </c>
      <c r="F109" s="124">
        <v>6.92</v>
      </c>
      <c r="H109" s="124">
        <v>7186.48</v>
      </c>
    </row>
    <row r="110" spans="2:8" ht="15" hidden="1" outlineLevel="1">
      <c r="B110" s="123" t="s">
        <v>313</v>
      </c>
      <c r="C110" s="123"/>
      <c r="D110" s="123" t="s">
        <v>639</v>
      </c>
      <c r="E110" s="123" t="s">
        <v>640</v>
      </c>
      <c r="F110" s="124">
        <v>0.6</v>
      </c>
      <c r="H110" s="124">
        <v>7187.08</v>
      </c>
    </row>
    <row r="111" spans="2:8" ht="15" hidden="1" outlineLevel="1">
      <c r="B111" s="123" t="s">
        <v>313</v>
      </c>
      <c r="C111" s="123"/>
      <c r="D111" s="123" t="s">
        <v>641</v>
      </c>
      <c r="E111" s="123" t="s">
        <v>642</v>
      </c>
      <c r="F111" s="124">
        <v>435</v>
      </c>
      <c r="H111" s="124">
        <v>7622.08</v>
      </c>
    </row>
    <row r="112" spans="2:8" ht="15" hidden="1" outlineLevel="1">
      <c r="B112" s="123" t="s">
        <v>643</v>
      </c>
      <c r="C112" s="123"/>
      <c r="D112" s="123" t="s">
        <v>644</v>
      </c>
      <c r="E112" s="123" t="s">
        <v>645</v>
      </c>
      <c r="F112" s="124">
        <v>17.86</v>
      </c>
      <c r="H112" s="124">
        <v>7639.94</v>
      </c>
    </row>
    <row r="113" spans="2:8" ht="15" hidden="1" outlineLevel="1">
      <c r="B113" s="123" t="s">
        <v>643</v>
      </c>
      <c r="C113" s="123"/>
      <c r="D113" s="123" t="s">
        <v>646</v>
      </c>
      <c r="E113" s="123" t="s">
        <v>647</v>
      </c>
      <c r="F113" s="124">
        <v>13.06</v>
      </c>
      <c r="H113" s="124">
        <v>7653</v>
      </c>
    </row>
    <row r="114" spans="2:8" ht="15" hidden="1" outlineLevel="1">
      <c r="B114" s="123" t="s">
        <v>643</v>
      </c>
      <c r="C114" s="123"/>
      <c r="D114" s="123" t="s">
        <v>648</v>
      </c>
      <c r="E114" s="123" t="s">
        <v>649</v>
      </c>
      <c r="F114" s="124">
        <v>8</v>
      </c>
      <c r="H114" s="124">
        <v>7661</v>
      </c>
    </row>
    <row r="115" spans="2:8" ht="15" hidden="1" outlineLevel="1">
      <c r="B115" s="123" t="s">
        <v>643</v>
      </c>
      <c r="C115" s="123"/>
      <c r="D115" s="123" t="s">
        <v>650</v>
      </c>
      <c r="E115" s="123" t="s">
        <v>651</v>
      </c>
      <c r="F115" s="124">
        <v>2.6</v>
      </c>
      <c r="H115" s="124">
        <v>7663.6</v>
      </c>
    </row>
    <row r="116" spans="2:8" ht="15" hidden="1" outlineLevel="1">
      <c r="B116" s="123" t="s">
        <v>643</v>
      </c>
      <c r="C116" s="123"/>
      <c r="D116" s="123" t="s">
        <v>652</v>
      </c>
      <c r="E116" s="123" t="s">
        <v>653</v>
      </c>
      <c r="F116" s="124">
        <v>3300</v>
      </c>
      <c r="H116" s="124">
        <v>10963.6</v>
      </c>
    </row>
    <row r="117" spans="2:8" ht="15" hidden="1" outlineLevel="1">
      <c r="B117" s="123" t="s">
        <v>643</v>
      </c>
      <c r="C117" s="123"/>
      <c r="D117" s="123" t="s">
        <v>654</v>
      </c>
      <c r="E117" s="123" t="s">
        <v>655</v>
      </c>
      <c r="F117" s="124">
        <v>1260</v>
      </c>
      <c r="H117" s="124">
        <v>12223.6</v>
      </c>
    </row>
    <row r="118" spans="2:8" ht="15" hidden="1" outlineLevel="1">
      <c r="B118" s="123" t="s">
        <v>643</v>
      </c>
      <c r="C118" s="123"/>
      <c r="D118" s="123" t="s">
        <v>656</v>
      </c>
      <c r="E118" s="123" t="s">
        <v>657</v>
      </c>
      <c r="F118" s="124">
        <v>400</v>
      </c>
      <c r="H118" s="124">
        <v>12623.6</v>
      </c>
    </row>
    <row r="119" spans="2:8" ht="15" hidden="1" outlineLevel="1">
      <c r="B119" s="123" t="s">
        <v>658</v>
      </c>
      <c r="C119" s="123"/>
      <c r="D119" s="123" t="s">
        <v>659</v>
      </c>
      <c r="E119" s="123" t="s">
        <v>660</v>
      </c>
      <c r="F119" s="124">
        <v>8.93</v>
      </c>
      <c r="H119" s="124">
        <v>12632.53</v>
      </c>
    </row>
    <row r="120" spans="2:8" ht="15" hidden="1" outlineLevel="1">
      <c r="B120" s="123" t="s">
        <v>658</v>
      </c>
      <c r="C120" s="123"/>
      <c r="D120" s="123" t="s">
        <v>661</v>
      </c>
      <c r="E120" s="123" t="s">
        <v>662</v>
      </c>
      <c r="F120" s="124">
        <v>2.95</v>
      </c>
      <c r="H120" s="124">
        <v>12635.48</v>
      </c>
    </row>
    <row r="121" spans="2:8" ht="15" hidden="1" outlineLevel="1">
      <c r="B121" s="123" t="s">
        <v>663</v>
      </c>
      <c r="C121" s="123"/>
      <c r="D121" s="123" t="s">
        <v>664</v>
      </c>
      <c r="E121" s="123" t="s">
        <v>665</v>
      </c>
      <c r="F121" s="124">
        <v>2421.63</v>
      </c>
      <c r="H121" s="124">
        <v>15057.11</v>
      </c>
    </row>
    <row r="122" spans="2:8" ht="15" hidden="1" outlineLevel="1">
      <c r="B122" s="123" t="s">
        <v>663</v>
      </c>
      <c r="C122" s="123"/>
      <c r="D122" s="123" t="s">
        <v>666</v>
      </c>
      <c r="E122" s="123" t="s">
        <v>667</v>
      </c>
      <c r="F122" s="124">
        <v>7688.61</v>
      </c>
      <c r="H122" s="124">
        <v>22745.72</v>
      </c>
    </row>
    <row r="123" spans="2:8" ht="15" hidden="1" outlineLevel="1">
      <c r="B123" s="123" t="s">
        <v>663</v>
      </c>
      <c r="C123" s="123"/>
      <c r="D123" s="123" t="s">
        <v>668</v>
      </c>
      <c r="E123" s="123" t="s">
        <v>669</v>
      </c>
      <c r="F123" s="124">
        <v>15.18</v>
      </c>
      <c r="H123" s="124">
        <v>22760.9</v>
      </c>
    </row>
    <row r="124" spans="2:8" ht="15" hidden="1" outlineLevel="1">
      <c r="B124" s="123" t="s">
        <v>318</v>
      </c>
      <c r="C124" s="123"/>
      <c r="D124" s="123" t="s">
        <v>670</v>
      </c>
      <c r="E124" s="123" t="s">
        <v>671</v>
      </c>
      <c r="F124" s="124">
        <v>1.2</v>
      </c>
      <c r="H124" s="124">
        <v>22762.1</v>
      </c>
    </row>
    <row r="125" spans="2:8" ht="15" hidden="1" outlineLevel="1">
      <c r="B125" s="123" t="s">
        <v>321</v>
      </c>
      <c r="C125" s="123"/>
      <c r="D125" s="123" t="s">
        <v>672</v>
      </c>
      <c r="E125" s="123" t="s">
        <v>673</v>
      </c>
      <c r="F125" s="124">
        <v>17.53</v>
      </c>
      <c r="H125" s="124">
        <v>22779.63</v>
      </c>
    </row>
    <row r="126" spans="2:8" ht="15" hidden="1" outlineLevel="1">
      <c r="B126" s="123" t="s">
        <v>321</v>
      </c>
      <c r="C126" s="123"/>
      <c r="D126" s="123" t="s">
        <v>674</v>
      </c>
      <c r="E126" s="123" t="s">
        <v>675</v>
      </c>
      <c r="F126" s="124">
        <v>24.44</v>
      </c>
      <c r="H126" s="124">
        <v>22804.07</v>
      </c>
    </row>
    <row r="127" spans="2:8" ht="15" hidden="1" outlineLevel="1">
      <c r="B127" s="123" t="s">
        <v>321</v>
      </c>
      <c r="C127" s="123"/>
      <c r="D127" s="123" t="s">
        <v>676</v>
      </c>
      <c r="E127" s="123" t="s">
        <v>677</v>
      </c>
      <c r="F127" s="124">
        <v>4.4000000000000004</v>
      </c>
      <c r="H127" s="124">
        <v>22808.47</v>
      </c>
    </row>
    <row r="128" spans="2:8" ht="15" hidden="1" outlineLevel="1">
      <c r="B128" s="123" t="s">
        <v>242</v>
      </c>
      <c r="C128" s="123"/>
      <c r="D128" s="123" t="s">
        <v>678</v>
      </c>
      <c r="E128" s="123" t="s">
        <v>679</v>
      </c>
      <c r="F128" s="124">
        <v>40</v>
      </c>
      <c r="H128" s="124">
        <v>22848.47</v>
      </c>
    </row>
    <row r="129" spans="2:8" ht="15" hidden="1" outlineLevel="1">
      <c r="B129" s="123" t="s">
        <v>242</v>
      </c>
      <c r="C129" s="123"/>
      <c r="D129" s="123" t="s">
        <v>680</v>
      </c>
      <c r="E129" s="123" t="s">
        <v>681</v>
      </c>
      <c r="F129" s="124">
        <v>599.16</v>
      </c>
      <c r="H129" s="124">
        <v>23447.63</v>
      </c>
    </row>
    <row r="130" spans="2:8" ht="15" hidden="1" outlineLevel="1">
      <c r="B130" s="123" t="s">
        <v>242</v>
      </c>
      <c r="C130" s="123"/>
      <c r="D130" s="123" t="s">
        <v>682</v>
      </c>
      <c r="E130" s="123" t="s">
        <v>683</v>
      </c>
      <c r="F130" s="124">
        <v>8.93</v>
      </c>
      <c r="H130" s="124">
        <v>23456.560000000001</v>
      </c>
    </row>
    <row r="131" spans="2:8" ht="15" hidden="1" outlineLevel="1">
      <c r="B131" s="123" t="s">
        <v>245</v>
      </c>
      <c r="C131" s="123"/>
      <c r="D131" s="123" t="s">
        <v>684</v>
      </c>
      <c r="E131" s="123" t="s">
        <v>685</v>
      </c>
      <c r="F131" s="124">
        <v>3.97</v>
      </c>
      <c r="H131" s="124">
        <v>23460.53</v>
      </c>
    </row>
    <row r="132" spans="2:8" ht="15" hidden="1" outlineLevel="1">
      <c r="B132" s="123" t="s">
        <v>686</v>
      </c>
      <c r="C132" s="123"/>
      <c r="D132" s="123" t="s">
        <v>687</v>
      </c>
      <c r="E132" s="123" t="s">
        <v>688</v>
      </c>
      <c r="F132" s="124">
        <v>3134.89</v>
      </c>
      <c r="H132" s="124">
        <v>26595.42</v>
      </c>
    </row>
    <row r="133" spans="2:8" ht="15" hidden="1" outlineLevel="1">
      <c r="B133" s="123" t="s">
        <v>686</v>
      </c>
      <c r="C133" s="123"/>
      <c r="D133" s="123" t="s">
        <v>689</v>
      </c>
      <c r="E133" s="123" t="s">
        <v>690</v>
      </c>
      <c r="F133" s="124">
        <v>4</v>
      </c>
      <c r="H133" s="124">
        <v>26599.42</v>
      </c>
    </row>
    <row r="134" spans="2:8" ht="15" hidden="1" outlineLevel="1">
      <c r="B134" s="123" t="s">
        <v>686</v>
      </c>
      <c r="C134" s="123"/>
      <c r="D134" s="123" t="s">
        <v>691</v>
      </c>
      <c r="E134" s="123" t="s">
        <v>692</v>
      </c>
      <c r="F134" s="124">
        <v>1</v>
      </c>
      <c r="H134" s="124">
        <v>26600.42</v>
      </c>
    </row>
    <row r="135" spans="2:8" ht="15" hidden="1" outlineLevel="1">
      <c r="B135" s="123" t="s">
        <v>330</v>
      </c>
      <c r="C135" s="123"/>
      <c r="D135" s="123" t="s">
        <v>693</v>
      </c>
      <c r="E135" s="123" t="s">
        <v>694</v>
      </c>
      <c r="F135" s="124">
        <v>19.64</v>
      </c>
      <c r="H135" s="124">
        <v>26620.06</v>
      </c>
    </row>
    <row r="136" spans="2:8" ht="15" hidden="1" outlineLevel="1">
      <c r="B136" s="123" t="s">
        <v>248</v>
      </c>
      <c r="C136" s="123"/>
      <c r="D136" s="123" t="s">
        <v>695</v>
      </c>
      <c r="E136" s="123" t="s">
        <v>696</v>
      </c>
      <c r="F136" s="124">
        <v>34.82</v>
      </c>
      <c r="H136" s="124">
        <v>26654.880000000001</v>
      </c>
    </row>
    <row r="137" spans="2:8" ht="15" hidden="1" outlineLevel="1">
      <c r="B137" s="123" t="s">
        <v>248</v>
      </c>
      <c r="C137" s="123"/>
      <c r="D137" s="123" t="s">
        <v>697</v>
      </c>
      <c r="E137" s="123" t="s">
        <v>340</v>
      </c>
      <c r="F137" s="124">
        <v>17.87</v>
      </c>
      <c r="H137" s="124">
        <v>26672.75</v>
      </c>
    </row>
    <row r="138" spans="2:8" ht="15" hidden="1" outlineLevel="1">
      <c r="B138" s="123" t="s">
        <v>248</v>
      </c>
      <c r="C138" s="123"/>
      <c r="D138" s="123" t="s">
        <v>698</v>
      </c>
      <c r="E138" s="123" t="s">
        <v>340</v>
      </c>
      <c r="F138" s="124">
        <v>1002.81</v>
      </c>
      <c r="H138" s="124">
        <v>27675.56</v>
      </c>
    </row>
    <row r="139" spans="2:8" ht="81" hidden="1" outlineLevel="1">
      <c r="B139" s="123" t="s">
        <v>248</v>
      </c>
      <c r="C139" s="123"/>
      <c r="D139" s="123" t="s">
        <v>699</v>
      </c>
      <c r="E139" s="129" t="s">
        <v>700</v>
      </c>
      <c r="F139" s="124">
        <v>4.18</v>
      </c>
      <c r="H139" s="124">
        <v>27679.74</v>
      </c>
    </row>
    <row r="140" spans="2:8" ht="15" hidden="1" outlineLevel="1">
      <c r="B140" s="123" t="s">
        <v>701</v>
      </c>
      <c r="C140" s="123"/>
      <c r="D140" s="123" t="s">
        <v>702</v>
      </c>
      <c r="E140" s="123" t="s">
        <v>703</v>
      </c>
      <c r="F140" s="124">
        <v>20</v>
      </c>
      <c r="H140" s="124">
        <v>27699.74</v>
      </c>
    </row>
    <row r="141" spans="2:8" ht="15" hidden="1" outlineLevel="1">
      <c r="B141" s="123" t="s">
        <v>341</v>
      </c>
      <c r="C141" s="123"/>
      <c r="D141" s="123" t="s">
        <v>704</v>
      </c>
      <c r="E141" s="123" t="s">
        <v>705</v>
      </c>
      <c r="F141" s="124">
        <v>16.09</v>
      </c>
      <c r="H141" s="124">
        <v>27715.83</v>
      </c>
    </row>
    <row r="142" spans="2:8" ht="15" hidden="1" outlineLevel="1">
      <c r="B142" s="123" t="s">
        <v>341</v>
      </c>
      <c r="C142" s="123"/>
      <c r="D142" s="123" t="s">
        <v>706</v>
      </c>
      <c r="E142" s="123" t="s">
        <v>707</v>
      </c>
      <c r="F142" s="124">
        <v>2.5</v>
      </c>
      <c r="H142" s="124">
        <v>27718.33</v>
      </c>
    </row>
    <row r="143" spans="2:8" ht="15" hidden="1" outlineLevel="1">
      <c r="B143" s="123" t="s">
        <v>341</v>
      </c>
      <c r="C143" s="123"/>
      <c r="D143" s="123" t="s">
        <v>708</v>
      </c>
      <c r="E143" s="123" t="s">
        <v>709</v>
      </c>
      <c r="F143" s="124">
        <v>40</v>
      </c>
      <c r="H143" s="124">
        <v>27758.33</v>
      </c>
    </row>
    <row r="144" spans="2:8" ht="15" hidden="1" outlineLevel="1">
      <c r="B144" s="123" t="s">
        <v>341</v>
      </c>
      <c r="C144" s="123"/>
      <c r="D144" s="123" t="s">
        <v>710</v>
      </c>
      <c r="E144" s="123" t="s">
        <v>711</v>
      </c>
      <c r="F144" s="124">
        <v>12</v>
      </c>
      <c r="H144" s="124">
        <v>27770.33</v>
      </c>
    </row>
    <row r="145" spans="2:8" ht="15" hidden="1" outlineLevel="1">
      <c r="B145" s="123" t="s">
        <v>341</v>
      </c>
      <c r="C145" s="123"/>
      <c r="D145" s="123" t="s">
        <v>712</v>
      </c>
      <c r="E145" s="123" t="s">
        <v>713</v>
      </c>
      <c r="F145" s="124">
        <v>8</v>
      </c>
      <c r="H145" s="124">
        <v>27778.33</v>
      </c>
    </row>
    <row r="146" spans="2:8" ht="15" hidden="1" outlineLevel="1">
      <c r="B146" s="123" t="s">
        <v>341</v>
      </c>
      <c r="C146" s="123"/>
      <c r="D146" s="123" t="s">
        <v>714</v>
      </c>
      <c r="E146" s="123" t="s">
        <v>715</v>
      </c>
      <c r="F146" s="124">
        <v>19.66</v>
      </c>
      <c r="H146" s="124">
        <v>27797.99</v>
      </c>
    </row>
    <row r="147" spans="2:8" ht="15" hidden="1" outlineLevel="1">
      <c r="B147" s="123" t="s">
        <v>341</v>
      </c>
      <c r="C147" s="123"/>
      <c r="D147" s="123" t="s">
        <v>716</v>
      </c>
      <c r="E147" s="123" t="s">
        <v>717</v>
      </c>
      <c r="F147" s="124">
        <v>3.03</v>
      </c>
      <c r="H147" s="124">
        <v>27801.02</v>
      </c>
    </row>
    <row r="148" spans="2:8" ht="15" hidden="1" outlineLevel="1">
      <c r="B148" s="123" t="s">
        <v>341</v>
      </c>
      <c r="C148" s="123"/>
      <c r="D148" s="123" t="s">
        <v>718</v>
      </c>
      <c r="E148" s="123" t="s">
        <v>719</v>
      </c>
      <c r="F148" s="124">
        <v>4.82</v>
      </c>
      <c r="H148" s="124">
        <v>27805.84</v>
      </c>
    </row>
    <row r="149" spans="2:8" ht="15" hidden="1" outlineLevel="1">
      <c r="B149" s="123" t="s">
        <v>341</v>
      </c>
      <c r="C149" s="123"/>
      <c r="D149" s="123" t="s">
        <v>720</v>
      </c>
      <c r="E149" s="123" t="s">
        <v>721</v>
      </c>
      <c r="F149" s="124">
        <v>11.68</v>
      </c>
      <c r="H149" s="124">
        <v>27817.52</v>
      </c>
    </row>
    <row r="150" spans="2:8" ht="15" hidden="1" outlineLevel="1">
      <c r="B150" s="123" t="s">
        <v>341</v>
      </c>
      <c r="C150" s="123"/>
      <c r="D150" s="123" t="s">
        <v>722</v>
      </c>
      <c r="E150" s="123" t="s">
        <v>723</v>
      </c>
      <c r="F150" s="124">
        <v>2.75</v>
      </c>
      <c r="H150" s="124">
        <v>27820.27</v>
      </c>
    </row>
    <row r="151" spans="2:8" ht="15" hidden="1" outlineLevel="1">
      <c r="B151" s="123" t="s">
        <v>344</v>
      </c>
      <c r="C151" s="123"/>
      <c r="D151" s="123" t="s">
        <v>724</v>
      </c>
      <c r="E151" s="123" t="s">
        <v>725</v>
      </c>
      <c r="F151" s="124">
        <v>932.37</v>
      </c>
      <c r="H151" s="124">
        <v>28752.639999999999</v>
      </c>
    </row>
    <row r="152" spans="2:8" ht="15" hidden="1" outlineLevel="1">
      <c r="B152" s="123" t="s">
        <v>344</v>
      </c>
      <c r="C152" s="123"/>
      <c r="D152" s="123" t="s">
        <v>726</v>
      </c>
      <c r="E152" s="123" t="s">
        <v>727</v>
      </c>
      <c r="F152" s="124">
        <v>12</v>
      </c>
      <c r="H152" s="124">
        <v>28764.639999999999</v>
      </c>
    </row>
    <row r="153" spans="2:8" ht="15" hidden="1" outlineLevel="1">
      <c r="B153" s="123" t="s">
        <v>344</v>
      </c>
      <c r="C153" s="123"/>
      <c r="D153" s="123" t="s">
        <v>728</v>
      </c>
      <c r="E153" s="123" t="s">
        <v>729</v>
      </c>
      <c r="F153" s="124">
        <v>6</v>
      </c>
      <c r="H153" s="124">
        <v>28770.639999999999</v>
      </c>
    </row>
    <row r="154" spans="2:8" ht="15" hidden="1" outlineLevel="1">
      <c r="B154" s="123" t="s">
        <v>344</v>
      </c>
      <c r="C154" s="123"/>
      <c r="D154" s="123" t="s">
        <v>730</v>
      </c>
      <c r="E154" s="123" t="s">
        <v>731</v>
      </c>
      <c r="F154" s="124">
        <v>12</v>
      </c>
      <c r="H154" s="124">
        <v>28782.639999999999</v>
      </c>
    </row>
    <row r="155" spans="2:8" ht="15" hidden="1" outlineLevel="1">
      <c r="B155" s="123" t="s">
        <v>344</v>
      </c>
      <c r="C155" s="123"/>
      <c r="D155" s="123" t="s">
        <v>732</v>
      </c>
      <c r="E155" s="123" t="s">
        <v>733</v>
      </c>
      <c r="F155" s="124">
        <v>20</v>
      </c>
      <c r="H155" s="124">
        <v>28802.639999999999</v>
      </c>
    </row>
    <row r="156" spans="2:8" ht="15" hidden="1" outlineLevel="1">
      <c r="B156" s="123" t="s">
        <v>344</v>
      </c>
      <c r="C156" s="123"/>
      <c r="D156" s="123" t="s">
        <v>734</v>
      </c>
      <c r="E156" s="123" t="s">
        <v>735</v>
      </c>
      <c r="F156" s="124">
        <v>802.9</v>
      </c>
      <c r="H156" s="124">
        <v>29605.54</v>
      </c>
    </row>
    <row r="157" spans="2:8" ht="15" hidden="1" outlineLevel="1">
      <c r="B157" s="123" t="s">
        <v>344</v>
      </c>
      <c r="C157" s="123"/>
      <c r="D157" s="123" t="s">
        <v>736</v>
      </c>
      <c r="E157" s="123" t="s">
        <v>721</v>
      </c>
      <c r="F157" s="124">
        <v>3.18</v>
      </c>
      <c r="H157" s="124">
        <v>29608.720000000001</v>
      </c>
    </row>
    <row r="158" spans="2:8" ht="15" hidden="1" outlineLevel="1">
      <c r="B158" s="123" t="s">
        <v>344</v>
      </c>
      <c r="C158" s="123"/>
      <c r="D158" s="123" t="s">
        <v>737</v>
      </c>
      <c r="E158" s="123" t="s">
        <v>721</v>
      </c>
      <c r="F158" s="124">
        <v>3.78</v>
      </c>
      <c r="H158" s="124">
        <v>29612.5</v>
      </c>
    </row>
    <row r="159" spans="2:8" ht="15" hidden="1" outlineLevel="1">
      <c r="B159" s="123" t="s">
        <v>344</v>
      </c>
      <c r="C159" s="123"/>
      <c r="D159" s="123" t="s">
        <v>738</v>
      </c>
      <c r="E159" s="123" t="s">
        <v>739</v>
      </c>
      <c r="F159" s="124">
        <v>1.9</v>
      </c>
      <c r="H159" s="124">
        <v>29614.400000000001</v>
      </c>
    </row>
    <row r="160" spans="2:8" ht="15" hidden="1" outlineLevel="1">
      <c r="B160" s="123" t="s">
        <v>344</v>
      </c>
      <c r="C160" s="123"/>
      <c r="D160" s="123" t="s">
        <v>740</v>
      </c>
      <c r="E160" s="123" t="s">
        <v>741</v>
      </c>
      <c r="F160" s="124">
        <v>1.9</v>
      </c>
      <c r="H160" s="124">
        <v>29616.3</v>
      </c>
    </row>
    <row r="161" spans="2:8" ht="15" hidden="1" outlineLevel="1">
      <c r="B161" s="123" t="s">
        <v>344</v>
      </c>
      <c r="C161" s="123"/>
      <c r="D161" s="123" t="s">
        <v>742</v>
      </c>
      <c r="E161" s="123" t="s">
        <v>743</v>
      </c>
      <c r="F161" s="124">
        <v>3.17</v>
      </c>
      <c r="H161" s="124">
        <v>29619.47</v>
      </c>
    </row>
    <row r="162" spans="2:8" ht="15" hidden="1" outlineLevel="1">
      <c r="B162" s="123" t="s">
        <v>344</v>
      </c>
      <c r="C162" s="123"/>
      <c r="D162" s="123" t="s">
        <v>744</v>
      </c>
      <c r="E162" s="123" t="s">
        <v>745</v>
      </c>
      <c r="F162" s="124">
        <v>2.86</v>
      </c>
      <c r="H162" s="124">
        <v>29622.33</v>
      </c>
    </row>
    <row r="163" spans="2:8" ht="15" hidden="1" outlineLevel="1">
      <c r="B163" s="123" t="s">
        <v>344</v>
      </c>
      <c r="C163" s="123"/>
      <c r="D163" s="123" t="s">
        <v>746</v>
      </c>
      <c r="E163" s="123" t="s">
        <v>747</v>
      </c>
      <c r="F163" s="124">
        <v>3</v>
      </c>
      <c r="H163" s="124">
        <v>29625.33</v>
      </c>
    </row>
    <row r="164" spans="2:8" ht="15" hidden="1" outlineLevel="1">
      <c r="B164" s="123" t="s">
        <v>563</v>
      </c>
      <c r="C164" s="123"/>
      <c r="D164" s="123" t="s">
        <v>564</v>
      </c>
      <c r="E164" s="123" t="s">
        <v>565</v>
      </c>
      <c r="F164" s="124">
        <v>180</v>
      </c>
      <c r="H164" s="124">
        <v>29805.33</v>
      </c>
    </row>
    <row r="165" spans="2:8" ht="15" hidden="1" outlineLevel="1">
      <c r="B165" s="123" t="s">
        <v>563</v>
      </c>
      <c r="C165" s="123"/>
      <c r="D165" s="123" t="s">
        <v>748</v>
      </c>
      <c r="E165" s="123" t="s">
        <v>749</v>
      </c>
      <c r="F165" s="124">
        <v>12</v>
      </c>
      <c r="H165" s="124">
        <v>29817.33</v>
      </c>
    </row>
    <row r="166" spans="2:8" ht="15" hidden="1" outlineLevel="1">
      <c r="B166" s="123" t="s">
        <v>563</v>
      </c>
      <c r="C166" s="123"/>
      <c r="D166" s="123" t="s">
        <v>750</v>
      </c>
      <c r="E166" s="123" t="s">
        <v>751</v>
      </c>
      <c r="F166" s="124">
        <v>10.71</v>
      </c>
      <c r="H166" s="124">
        <v>29828.04</v>
      </c>
    </row>
    <row r="167" spans="2:8" ht="15" hidden="1" outlineLevel="1">
      <c r="B167" s="123" t="s">
        <v>563</v>
      </c>
      <c r="C167" s="123"/>
      <c r="D167" s="123" t="s">
        <v>752</v>
      </c>
      <c r="E167" s="123" t="s">
        <v>753</v>
      </c>
      <c r="F167" s="124">
        <v>16.07</v>
      </c>
      <c r="H167" s="124">
        <v>29844.11</v>
      </c>
    </row>
    <row r="168" spans="2:8" ht="15" hidden="1" outlineLevel="1">
      <c r="B168" s="123" t="s">
        <v>563</v>
      </c>
      <c r="C168" s="123"/>
      <c r="D168" s="123" t="s">
        <v>754</v>
      </c>
      <c r="E168" s="123" t="s">
        <v>755</v>
      </c>
      <c r="F168" s="124">
        <v>2.82</v>
      </c>
      <c r="H168" s="124">
        <v>29846.93</v>
      </c>
    </row>
    <row r="169" spans="2:8" ht="15" hidden="1" outlineLevel="1">
      <c r="B169" s="123" t="s">
        <v>563</v>
      </c>
      <c r="C169" s="123"/>
      <c r="D169" s="123" t="s">
        <v>756</v>
      </c>
      <c r="E169" s="123" t="s">
        <v>757</v>
      </c>
      <c r="F169" s="124">
        <v>4</v>
      </c>
      <c r="H169" s="124">
        <v>29850.93</v>
      </c>
    </row>
    <row r="170" spans="2:8" ht="15" hidden="1" outlineLevel="1">
      <c r="B170" s="123" t="s">
        <v>563</v>
      </c>
      <c r="C170" s="123"/>
      <c r="D170" s="123" t="s">
        <v>758</v>
      </c>
      <c r="E170" s="123" t="s">
        <v>759</v>
      </c>
      <c r="F170" s="124">
        <v>4.46</v>
      </c>
      <c r="H170" s="124">
        <v>29855.39</v>
      </c>
    </row>
    <row r="171" spans="2:8" ht="15" hidden="1" outlineLevel="1">
      <c r="B171" s="123" t="s">
        <v>760</v>
      </c>
      <c r="C171" s="123"/>
      <c r="D171" s="123" t="s">
        <v>761</v>
      </c>
      <c r="E171" s="123" t="s">
        <v>762</v>
      </c>
      <c r="F171" s="124">
        <v>4.88</v>
      </c>
      <c r="H171" s="124">
        <v>29860.27</v>
      </c>
    </row>
    <row r="172" spans="2:8" ht="15" hidden="1" outlineLevel="1">
      <c r="B172" s="123" t="s">
        <v>760</v>
      </c>
      <c r="C172" s="123"/>
      <c r="D172" s="123" t="s">
        <v>763</v>
      </c>
      <c r="E172" s="123" t="s">
        <v>764</v>
      </c>
      <c r="F172" s="124">
        <v>10</v>
      </c>
      <c r="H172" s="124">
        <v>29870.27</v>
      </c>
    </row>
    <row r="173" spans="2:8" ht="15" hidden="1" outlineLevel="1">
      <c r="B173" s="123" t="s">
        <v>760</v>
      </c>
      <c r="C173" s="123"/>
      <c r="D173" s="123" t="s">
        <v>765</v>
      </c>
      <c r="E173" s="123" t="s">
        <v>766</v>
      </c>
      <c r="F173" s="124">
        <v>8</v>
      </c>
      <c r="H173" s="124">
        <v>29878.27</v>
      </c>
    </row>
    <row r="174" spans="2:8" ht="15" hidden="1" outlineLevel="1">
      <c r="B174" s="123" t="s">
        <v>760</v>
      </c>
      <c r="C174" s="123"/>
      <c r="D174" s="123" t="s">
        <v>767</v>
      </c>
      <c r="E174" s="123" t="s">
        <v>768</v>
      </c>
      <c r="F174" s="124">
        <v>3</v>
      </c>
      <c r="H174" s="124">
        <v>29881.27</v>
      </c>
    </row>
    <row r="175" spans="2:8" ht="15" hidden="1" outlineLevel="1">
      <c r="B175" s="123" t="s">
        <v>760</v>
      </c>
      <c r="C175" s="123"/>
      <c r="D175" s="123" t="s">
        <v>769</v>
      </c>
      <c r="E175" s="123" t="s">
        <v>770</v>
      </c>
      <c r="F175" s="124">
        <v>851.05</v>
      </c>
      <c r="H175" s="124">
        <v>30732.32</v>
      </c>
    </row>
    <row r="176" spans="2:8" ht="15" hidden="1" outlineLevel="1">
      <c r="B176" s="123" t="s">
        <v>760</v>
      </c>
      <c r="C176" s="123"/>
      <c r="D176" s="123" t="s">
        <v>771</v>
      </c>
      <c r="E176" s="123" t="s">
        <v>772</v>
      </c>
      <c r="F176" s="124">
        <v>1.94</v>
      </c>
      <c r="H176" s="124">
        <v>30734.26</v>
      </c>
    </row>
    <row r="177" spans="2:8" ht="15" hidden="1" outlineLevel="1">
      <c r="B177" s="123" t="s">
        <v>760</v>
      </c>
      <c r="C177" s="123"/>
      <c r="D177" s="123" t="s">
        <v>773</v>
      </c>
      <c r="E177" s="123" t="s">
        <v>774</v>
      </c>
      <c r="F177" s="124">
        <v>1.07</v>
      </c>
      <c r="H177" s="124">
        <v>30735.33</v>
      </c>
    </row>
    <row r="178" spans="2:8" ht="15" hidden="1" outlineLevel="1">
      <c r="B178" s="123" t="s">
        <v>760</v>
      </c>
      <c r="C178" s="123"/>
      <c r="D178" s="123" t="s">
        <v>775</v>
      </c>
      <c r="E178" s="123" t="s">
        <v>776</v>
      </c>
      <c r="F178" s="124">
        <v>6.3</v>
      </c>
      <c r="H178" s="124">
        <v>30741.63</v>
      </c>
    </row>
    <row r="179" spans="2:8" ht="15" hidden="1" outlineLevel="1">
      <c r="B179" s="123" t="s">
        <v>526</v>
      </c>
      <c r="C179" s="123"/>
      <c r="D179" s="123" t="s">
        <v>777</v>
      </c>
      <c r="E179" s="123" t="s">
        <v>778</v>
      </c>
      <c r="F179" s="124">
        <v>12.5</v>
      </c>
      <c r="H179" s="124">
        <v>30754.13</v>
      </c>
    </row>
    <row r="180" spans="2:8" ht="15" hidden="1" outlineLevel="1">
      <c r="B180" s="123" t="s">
        <v>526</v>
      </c>
      <c r="C180" s="123"/>
      <c r="D180" s="123" t="s">
        <v>779</v>
      </c>
      <c r="E180" s="123" t="s">
        <v>780</v>
      </c>
      <c r="F180" s="124">
        <v>32.56</v>
      </c>
      <c r="H180" s="124">
        <v>30786.69</v>
      </c>
    </row>
    <row r="181" spans="2:8" ht="15" hidden="1" outlineLevel="1">
      <c r="B181" s="123" t="s">
        <v>526</v>
      </c>
      <c r="C181" s="123"/>
      <c r="D181" s="123" t="s">
        <v>781</v>
      </c>
      <c r="E181" s="123" t="s">
        <v>782</v>
      </c>
      <c r="F181" s="124">
        <v>17.86</v>
      </c>
      <c r="H181" s="124">
        <v>30804.55</v>
      </c>
    </row>
    <row r="182" spans="2:8" ht="15" hidden="1" outlineLevel="1">
      <c r="B182" s="123" t="s">
        <v>526</v>
      </c>
      <c r="C182" s="123"/>
      <c r="D182" s="123" t="s">
        <v>783</v>
      </c>
      <c r="E182" s="123" t="s">
        <v>784</v>
      </c>
      <c r="F182" s="124">
        <v>2</v>
      </c>
      <c r="H182" s="124">
        <v>30806.55</v>
      </c>
    </row>
    <row r="183" spans="2:8" ht="15" hidden="1" outlineLevel="1">
      <c r="B183" s="123" t="s">
        <v>526</v>
      </c>
      <c r="C183" s="123"/>
      <c r="D183" s="123" t="s">
        <v>785</v>
      </c>
      <c r="E183" s="123" t="s">
        <v>786</v>
      </c>
      <c r="F183" s="124">
        <v>350</v>
      </c>
      <c r="H183" s="124">
        <v>31156.55</v>
      </c>
    </row>
    <row r="184" spans="2:8" ht="15" hidden="1" outlineLevel="1">
      <c r="B184" s="123" t="s">
        <v>351</v>
      </c>
      <c r="C184" s="123"/>
      <c r="D184" s="123" t="s">
        <v>787</v>
      </c>
      <c r="E184" s="123" t="s">
        <v>788</v>
      </c>
      <c r="F184" s="124">
        <v>7.14</v>
      </c>
      <c r="H184" s="124">
        <v>31163.69</v>
      </c>
    </row>
    <row r="185" spans="2:8" ht="15" hidden="1" outlineLevel="1">
      <c r="B185" s="123" t="s">
        <v>351</v>
      </c>
      <c r="C185" s="123"/>
      <c r="D185" s="123" t="s">
        <v>789</v>
      </c>
      <c r="E185" s="123" t="s">
        <v>772</v>
      </c>
      <c r="F185" s="124">
        <v>9.5</v>
      </c>
      <c r="H185" s="124">
        <v>31173.19</v>
      </c>
    </row>
    <row r="186" spans="2:8" ht="15" hidden="1" outlineLevel="1">
      <c r="B186" s="123" t="s">
        <v>351</v>
      </c>
      <c r="C186" s="123"/>
      <c r="D186" s="123" t="s">
        <v>790</v>
      </c>
      <c r="E186" s="123" t="s">
        <v>791</v>
      </c>
      <c r="F186" s="124">
        <v>4</v>
      </c>
      <c r="H186" s="124">
        <v>31177.19</v>
      </c>
    </row>
    <row r="187" spans="2:8" ht="15" hidden="1" outlineLevel="1">
      <c r="B187" s="123" t="s">
        <v>351</v>
      </c>
      <c r="C187" s="123"/>
      <c r="D187" s="123" t="s">
        <v>792</v>
      </c>
      <c r="E187" s="123" t="s">
        <v>793</v>
      </c>
      <c r="F187" s="124">
        <v>1</v>
      </c>
      <c r="H187" s="124">
        <v>31178.19</v>
      </c>
    </row>
    <row r="188" spans="2:8" ht="81" hidden="1" outlineLevel="1">
      <c r="B188" s="123" t="s">
        <v>351</v>
      </c>
      <c r="C188" s="123"/>
      <c r="D188" s="123" t="s">
        <v>794</v>
      </c>
      <c r="E188" s="129" t="s">
        <v>795</v>
      </c>
      <c r="F188" s="124">
        <v>0.86</v>
      </c>
      <c r="H188" s="124">
        <v>31179.05</v>
      </c>
    </row>
    <row r="189" spans="2:8" ht="15" hidden="1" outlineLevel="1">
      <c r="B189" s="123" t="s">
        <v>796</v>
      </c>
      <c r="C189" s="123"/>
      <c r="D189" s="123" t="s">
        <v>797</v>
      </c>
      <c r="E189" s="123" t="s">
        <v>798</v>
      </c>
      <c r="F189" s="124">
        <v>17.87</v>
      </c>
      <c r="H189" s="124">
        <v>31196.92</v>
      </c>
    </row>
    <row r="190" spans="2:8" ht="15" hidden="1" outlineLevel="1">
      <c r="B190" s="123" t="s">
        <v>796</v>
      </c>
      <c r="C190" s="123"/>
      <c r="D190" s="123" t="s">
        <v>799</v>
      </c>
      <c r="E190" s="123" t="s">
        <v>800</v>
      </c>
      <c r="F190" s="124">
        <v>8.1199999999999992</v>
      </c>
      <c r="H190" s="124">
        <v>31205.040000000001</v>
      </c>
    </row>
    <row r="191" spans="2:8" ht="15" hidden="1" outlineLevel="1">
      <c r="B191" s="123" t="s">
        <v>796</v>
      </c>
      <c r="C191" s="123"/>
      <c r="D191" s="123" t="s">
        <v>801</v>
      </c>
      <c r="E191" s="123" t="s">
        <v>802</v>
      </c>
      <c r="F191" s="124">
        <v>17.86</v>
      </c>
      <c r="H191" s="124">
        <v>31222.9</v>
      </c>
    </row>
    <row r="192" spans="2:8" ht="15" hidden="1" outlineLevel="1">
      <c r="B192" s="123" t="s">
        <v>796</v>
      </c>
      <c r="C192" s="123"/>
      <c r="D192" s="123" t="s">
        <v>803</v>
      </c>
      <c r="E192" s="123" t="s">
        <v>804</v>
      </c>
      <c r="F192" s="124">
        <v>26.79</v>
      </c>
      <c r="H192" s="124">
        <v>31249.69</v>
      </c>
    </row>
    <row r="193" spans="2:8" ht="15" hidden="1" outlineLevel="1">
      <c r="B193" s="123" t="s">
        <v>796</v>
      </c>
      <c r="C193" s="123"/>
      <c r="D193" s="123" t="s">
        <v>805</v>
      </c>
      <c r="E193" s="123" t="s">
        <v>772</v>
      </c>
      <c r="F193" s="124">
        <v>3</v>
      </c>
      <c r="H193" s="124">
        <v>31252.69</v>
      </c>
    </row>
    <row r="194" spans="2:8" ht="15" hidden="1" outlineLevel="1">
      <c r="B194" s="123" t="s">
        <v>796</v>
      </c>
      <c r="C194" s="123"/>
      <c r="D194" s="123" t="s">
        <v>806</v>
      </c>
      <c r="E194" s="123" t="s">
        <v>807</v>
      </c>
      <c r="F194" s="124">
        <v>2</v>
      </c>
      <c r="H194" s="124">
        <v>31254.69</v>
      </c>
    </row>
    <row r="195" spans="2:8" ht="15" hidden="1" outlineLevel="1">
      <c r="B195" s="123" t="s">
        <v>796</v>
      </c>
      <c r="C195" s="123"/>
      <c r="D195" s="123" t="s">
        <v>808</v>
      </c>
      <c r="E195" s="123" t="s">
        <v>809</v>
      </c>
      <c r="F195" s="124">
        <v>8.48</v>
      </c>
      <c r="H195" s="124">
        <v>31263.17</v>
      </c>
    </row>
    <row r="196" spans="2:8" ht="15" hidden="1" outlineLevel="1">
      <c r="B196" s="123" t="s">
        <v>796</v>
      </c>
      <c r="C196" s="123"/>
      <c r="D196" s="123" t="s">
        <v>810</v>
      </c>
      <c r="E196" s="123" t="s">
        <v>811</v>
      </c>
      <c r="F196" s="124">
        <v>2.68</v>
      </c>
      <c r="H196" s="124">
        <v>31265.85</v>
      </c>
    </row>
    <row r="197" spans="2:8" ht="15" hidden="1" outlineLevel="1">
      <c r="B197" s="123" t="s">
        <v>251</v>
      </c>
      <c r="C197" s="123"/>
      <c r="D197" s="123" t="s">
        <v>812</v>
      </c>
      <c r="E197" s="123" t="s">
        <v>772</v>
      </c>
      <c r="F197" s="124">
        <v>5</v>
      </c>
      <c r="H197" s="124">
        <v>31270.85</v>
      </c>
    </row>
    <row r="198" spans="2:8" ht="15" hidden="1" outlineLevel="1">
      <c r="B198" s="123" t="s">
        <v>356</v>
      </c>
      <c r="C198" s="123"/>
      <c r="D198" s="123" t="s">
        <v>813</v>
      </c>
      <c r="E198" s="123" t="s">
        <v>814</v>
      </c>
      <c r="F198" s="124">
        <v>30.47</v>
      </c>
      <c r="H198" s="124">
        <v>31301.32</v>
      </c>
    </row>
    <row r="199" spans="2:8" ht="15" hidden="1" outlineLevel="1">
      <c r="B199" s="123" t="s">
        <v>356</v>
      </c>
      <c r="C199" s="123"/>
      <c r="D199" s="123" t="s">
        <v>815</v>
      </c>
      <c r="E199" s="123" t="s">
        <v>816</v>
      </c>
      <c r="F199" s="124">
        <v>17.86</v>
      </c>
      <c r="H199" s="124">
        <v>31319.18</v>
      </c>
    </row>
    <row r="200" spans="2:8" ht="15" hidden="1" outlineLevel="1">
      <c r="B200" s="123" t="s">
        <v>254</v>
      </c>
      <c r="C200" s="123"/>
      <c r="D200" s="123" t="s">
        <v>817</v>
      </c>
      <c r="E200" s="123" t="s">
        <v>818</v>
      </c>
      <c r="F200" s="124">
        <v>3.21</v>
      </c>
      <c r="H200" s="124">
        <v>31322.39</v>
      </c>
    </row>
    <row r="201" spans="2:8" ht="15" hidden="1" outlineLevel="1">
      <c r="B201" s="123" t="s">
        <v>254</v>
      </c>
      <c r="C201" s="123"/>
      <c r="D201" s="123" t="s">
        <v>819</v>
      </c>
      <c r="E201" s="123" t="s">
        <v>820</v>
      </c>
      <c r="F201" s="124">
        <v>1.1599999999999999</v>
      </c>
      <c r="H201" s="124">
        <v>31323.55</v>
      </c>
    </row>
    <row r="202" spans="2:8" ht="15" hidden="1" outlineLevel="1">
      <c r="B202" s="123" t="s">
        <v>254</v>
      </c>
      <c r="C202" s="123"/>
      <c r="D202" s="123" t="s">
        <v>821</v>
      </c>
      <c r="E202" s="123" t="s">
        <v>772</v>
      </c>
      <c r="F202" s="124">
        <v>2.09</v>
      </c>
      <c r="H202" s="124">
        <v>31325.64</v>
      </c>
    </row>
    <row r="203" spans="2:8" ht="15" hidden="1" outlineLevel="1">
      <c r="B203" s="123" t="s">
        <v>254</v>
      </c>
      <c r="C203" s="123"/>
      <c r="D203" s="123" t="s">
        <v>822</v>
      </c>
      <c r="E203" s="123" t="s">
        <v>823</v>
      </c>
      <c r="F203" s="124">
        <v>34.82</v>
      </c>
      <c r="H203" s="124">
        <v>31360.46</v>
      </c>
    </row>
    <row r="204" spans="2:8" ht="15" hidden="1" outlineLevel="1">
      <c r="B204" s="123" t="s">
        <v>529</v>
      </c>
      <c r="C204" s="123"/>
      <c r="D204" s="123" t="s">
        <v>824</v>
      </c>
      <c r="E204" s="123" t="s">
        <v>825</v>
      </c>
      <c r="F204" s="124">
        <v>1.1200000000000001</v>
      </c>
      <c r="H204" s="124">
        <v>31361.58</v>
      </c>
    </row>
    <row r="205" spans="2:8" ht="15" hidden="1" outlineLevel="1">
      <c r="B205" s="123" t="s">
        <v>529</v>
      </c>
      <c r="C205" s="123"/>
      <c r="D205" s="123" t="s">
        <v>826</v>
      </c>
      <c r="E205" s="123" t="s">
        <v>827</v>
      </c>
      <c r="F205" s="124">
        <v>2.58</v>
      </c>
      <c r="H205" s="124">
        <v>31364.16</v>
      </c>
    </row>
    <row r="206" spans="2:8" ht="15" hidden="1" outlineLevel="1">
      <c r="B206" s="123" t="s">
        <v>529</v>
      </c>
      <c r="C206" s="123"/>
      <c r="D206" s="123" t="s">
        <v>828</v>
      </c>
      <c r="E206" s="123" t="s">
        <v>829</v>
      </c>
      <c r="F206" s="124">
        <v>24.11</v>
      </c>
      <c r="H206" s="124">
        <v>31388.27</v>
      </c>
    </row>
    <row r="207" spans="2:8" ht="15" hidden="1" outlineLevel="1">
      <c r="B207" s="123" t="s">
        <v>532</v>
      </c>
      <c r="C207" s="123"/>
      <c r="D207" s="123" t="s">
        <v>830</v>
      </c>
      <c r="E207" s="123" t="s">
        <v>831</v>
      </c>
      <c r="F207" s="124">
        <v>150</v>
      </c>
      <c r="H207" s="124">
        <v>31538.27</v>
      </c>
    </row>
    <row r="208" spans="2:8" ht="15" hidden="1" outlineLevel="1">
      <c r="B208" s="123" t="s">
        <v>532</v>
      </c>
      <c r="C208" s="123"/>
      <c r="D208" s="123" t="s">
        <v>832</v>
      </c>
      <c r="E208" s="123" t="s">
        <v>833</v>
      </c>
      <c r="F208" s="124">
        <v>150</v>
      </c>
      <c r="H208" s="124">
        <v>31688.27</v>
      </c>
    </row>
    <row r="209" spans="2:8" ht="15" hidden="1" outlineLevel="1">
      <c r="B209" s="123" t="s">
        <v>532</v>
      </c>
      <c r="C209" s="123"/>
      <c r="D209" s="123" t="s">
        <v>834</v>
      </c>
      <c r="E209" s="123" t="s">
        <v>835</v>
      </c>
      <c r="F209" s="124">
        <v>165</v>
      </c>
      <c r="H209" s="124">
        <v>31853.27</v>
      </c>
    </row>
    <row r="210" spans="2:8" ht="15" hidden="1" outlineLevel="1">
      <c r="B210" s="123" t="s">
        <v>532</v>
      </c>
      <c r="C210" s="123"/>
      <c r="D210" s="123" t="s">
        <v>836</v>
      </c>
      <c r="E210" s="123" t="s">
        <v>837</v>
      </c>
      <c r="F210" s="124">
        <v>566</v>
      </c>
      <c r="H210" s="124">
        <v>32419.27</v>
      </c>
    </row>
    <row r="211" spans="2:8" ht="15" hidden="1" outlineLevel="1">
      <c r="B211" s="123" t="s">
        <v>532</v>
      </c>
      <c r="C211" s="123"/>
      <c r="D211" s="123" t="s">
        <v>838</v>
      </c>
      <c r="E211" s="123" t="s">
        <v>839</v>
      </c>
      <c r="F211" s="124">
        <v>576</v>
      </c>
      <c r="H211" s="124">
        <v>32995.269999999997</v>
      </c>
    </row>
    <row r="212" spans="2:8" ht="15" hidden="1" outlineLevel="1">
      <c r="B212" s="123" t="s">
        <v>532</v>
      </c>
      <c r="C212" s="123"/>
      <c r="D212" s="123" t="s">
        <v>840</v>
      </c>
      <c r="E212" s="123" t="s">
        <v>841</v>
      </c>
      <c r="F212" s="124">
        <v>81</v>
      </c>
      <c r="H212" s="124">
        <v>33076.269999999997</v>
      </c>
    </row>
    <row r="213" spans="2:8" ht="15" hidden="1" outlineLevel="1">
      <c r="B213" s="123" t="s">
        <v>532</v>
      </c>
      <c r="C213" s="123"/>
      <c r="D213" s="123" t="s">
        <v>842</v>
      </c>
      <c r="E213" s="123" t="s">
        <v>843</v>
      </c>
      <c r="F213" s="124">
        <v>0.6</v>
      </c>
      <c r="H213" s="124">
        <v>33076.870000000003</v>
      </c>
    </row>
    <row r="214" spans="2:8" ht="15" hidden="1" outlineLevel="1">
      <c r="B214" s="123" t="s">
        <v>532</v>
      </c>
      <c r="C214" s="123"/>
      <c r="D214" s="123" t="s">
        <v>844</v>
      </c>
      <c r="E214" s="123" t="s">
        <v>845</v>
      </c>
      <c r="F214" s="124">
        <v>275</v>
      </c>
      <c r="H214" s="124">
        <v>33351.870000000003</v>
      </c>
    </row>
    <row r="215" spans="2:8" ht="15" hidden="1" outlineLevel="1">
      <c r="B215" s="123" t="s">
        <v>532</v>
      </c>
      <c r="C215" s="123"/>
      <c r="D215" s="123" t="s">
        <v>846</v>
      </c>
      <c r="E215" s="123" t="s">
        <v>847</v>
      </c>
      <c r="F215" s="124">
        <v>100</v>
      </c>
      <c r="H215" s="124">
        <v>33451.870000000003</v>
      </c>
    </row>
    <row r="216" spans="2:8" ht="15" hidden="1" outlineLevel="1">
      <c r="B216" s="123" t="s">
        <v>848</v>
      </c>
      <c r="C216" s="123"/>
      <c r="D216" s="123" t="s">
        <v>849</v>
      </c>
      <c r="E216" s="123" t="s">
        <v>850</v>
      </c>
      <c r="F216" s="124">
        <v>1</v>
      </c>
      <c r="H216" s="124">
        <v>33452.870000000003</v>
      </c>
    </row>
    <row r="217" spans="2:8" ht="15" hidden="1" outlineLevel="1">
      <c r="B217" s="123" t="s">
        <v>848</v>
      </c>
      <c r="C217" s="123"/>
      <c r="D217" s="123" t="s">
        <v>851</v>
      </c>
      <c r="E217" s="123" t="s">
        <v>852</v>
      </c>
      <c r="F217" s="124">
        <v>6</v>
      </c>
      <c r="H217" s="124">
        <v>33458.870000000003</v>
      </c>
    </row>
    <row r="218" spans="2:8" ht="15" hidden="1" outlineLevel="1">
      <c r="B218" s="123" t="s">
        <v>848</v>
      </c>
      <c r="C218" s="123"/>
      <c r="D218" s="123" t="s">
        <v>853</v>
      </c>
      <c r="E218" s="123" t="s">
        <v>854</v>
      </c>
      <c r="F218" s="124">
        <v>17.86</v>
      </c>
      <c r="H218" s="124">
        <v>33476.730000000003</v>
      </c>
    </row>
    <row r="219" spans="2:8" ht="15" hidden="1" outlineLevel="1">
      <c r="B219" s="123" t="s">
        <v>848</v>
      </c>
      <c r="C219" s="123"/>
      <c r="D219" s="123" t="s">
        <v>855</v>
      </c>
      <c r="E219" s="123" t="s">
        <v>856</v>
      </c>
      <c r="F219" s="124">
        <v>1.3</v>
      </c>
      <c r="H219" s="124">
        <v>33478.03</v>
      </c>
    </row>
    <row r="220" spans="2:8" ht="15" hidden="1" outlineLevel="1">
      <c r="B220" s="123" t="s">
        <v>857</v>
      </c>
      <c r="C220" s="123"/>
      <c r="D220" s="123" t="s">
        <v>858</v>
      </c>
      <c r="E220" s="123" t="s">
        <v>859</v>
      </c>
      <c r="F220" s="124">
        <v>32.14</v>
      </c>
      <c r="H220" s="124">
        <v>33510.17</v>
      </c>
    </row>
    <row r="221" spans="2:8" ht="15" hidden="1" outlineLevel="1">
      <c r="B221" s="123" t="s">
        <v>257</v>
      </c>
      <c r="C221" s="123"/>
      <c r="D221" s="123" t="s">
        <v>860</v>
      </c>
      <c r="E221" s="123" t="s">
        <v>861</v>
      </c>
      <c r="F221" s="124">
        <v>2.19</v>
      </c>
      <c r="H221" s="124">
        <v>33512.36</v>
      </c>
    </row>
    <row r="222" spans="2:8" ht="15" hidden="1" outlineLevel="1">
      <c r="B222" s="123" t="s">
        <v>260</v>
      </c>
      <c r="C222" s="123"/>
      <c r="D222" s="123" t="s">
        <v>862</v>
      </c>
      <c r="E222" s="123" t="s">
        <v>863</v>
      </c>
      <c r="F222" s="124">
        <v>1069.33</v>
      </c>
      <c r="H222" s="124">
        <v>34581.69</v>
      </c>
    </row>
    <row r="223" spans="2:8" ht="15" hidden="1" outlineLevel="1">
      <c r="B223" s="123" t="s">
        <v>260</v>
      </c>
      <c r="C223" s="123"/>
      <c r="D223" s="123" t="s">
        <v>864</v>
      </c>
      <c r="E223" s="123" t="s">
        <v>865</v>
      </c>
      <c r="F223" s="124">
        <v>8.93</v>
      </c>
      <c r="H223" s="124">
        <v>34590.620000000003</v>
      </c>
    </row>
    <row r="224" spans="2:8" ht="15" hidden="1" outlineLevel="1">
      <c r="B224" s="123" t="s">
        <v>375</v>
      </c>
      <c r="C224" s="123"/>
      <c r="D224" s="123" t="s">
        <v>866</v>
      </c>
      <c r="E224" s="123" t="s">
        <v>867</v>
      </c>
      <c r="F224" s="124">
        <v>1687.25</v>
      </c>
      <c r="H224" s="124">
        <v>36277.870000000003</v>
      </c>
    </row>
    <row r="225" spans="2:8" ht="15" hidden="1" outlineLevel="1">
      <c r="B225" s="123" t="s">
        <v>375</v>
      </c>
      <c r="C225" s="123"/>
      <c r="D225" s="123" t="s">
        <v>868</v>
      </c>
      <c r="E225" s="123" t="s">
        <v>869</v>
      </c>
      <c r="F225" s="124">
        <v>145</v>
      </c>
      <c r="H225" s="124">
        <v>36422.870000000003</v>
      </c>
    </row>
    <row r="226" spans="2:8" ht="15" hidden="1" outlineLevel="1">
      <c r="B226" s="123" t="s">
        <v>375</v>
      </c>
      <c r="C226" s="123"/>
      <c r="D226" s="123" t="s">
        <v>870</v>
      </c>
      <c r="E226" s="123" t="s">
        <v>871</v>
      </c>
      <c r="F226" s="124">
        <v>22.32</v>
      </c>
      <c r="H226" s="124">
        <v>36445.19</v>
      </c>
    </row>
    <row r="227" spans="2:8" ht="15" hidden="1" outlineLevel="1">
      <c r="B227" s="123" t="s">
        <v>375</v>
      </c>
      <c r="C227" s="123"/>
      <c r="D227" s="123" t="s">
        <v>872</v>
      </c>
      <c r="E227" s="123" t="s">
        <v>873</v>
      </c>
      <c r="F227" s="124">
        <v>22.32</v>
      </c>
      <c r="H227" s="124">
        <v>36467.51</v>
      </c>
    </row>
    <row r="228" spans="2:8" ht="15" hidden="1" outlineLevel="1">
      <c r="B228" s="123" t="s">
        <v>380</v>
      </c>
      <c r="C228" s="123"/>
      <c r="D228" s="123" t="s">
        <v>874</v>
      </c>
      <c r="E228" s="123" t="s">
        <v>875</v>
      </c>
      <c r="F228" s="124">
        <v>80</v>
      </c>
      <c r="H228" s="124">
        <v>36547.51</v>
      </c>
    </row>
    <row r="229" spans="2:8" ht="15" hidden="1" outlineLevel="1">
      <c r="B229" s="123" t="s">
        <v>380</v>
      </c>
      <c r="C229" s="123"/>
      <c r="D229" s="123" t="s">
        <v>876</v>
      </c>
      <c r="E229" s="123" t="s">
        <v>877</v>
      </c>
      <c r="F229" s="124">
        <v>300</v>
      </c>
      <c r="H229" s="124">
        <v>36847.51</v>
      </c>
    </row>
    <row r="230" spans="2:8" ht="15" hidden="1" outlineLevel="1">
      <c r="B230" s="123" t="s">
        <v>380</v>
      </c>
      <c r="C230" s="123"/>
      <c r="D230" s="123" t="s">
        <v>878</v>
      </c>
      <c r="E230" s="123" t="s">
        <v>879</v>
      </c>
      <c r="F230" s="124">
        <v>190</v>
      </c>
      <c r="H230" s="124">
        <v>37037.51</v>
      </c>
    </row>
    <row r="231" spans="2:8" ht="15" hidden="1" outlineLevel="1">
      <c r="B231" s="123" t="s">
        <v>380</v>
      </c>
      <c r="C231" s="123"/>
      <c r="D231" s="123" t="s">
        <v>880</v>
      </c>
      <c r="E231" s="123" t="s">
        <v>881</v>
      </c>
      <c r="F231" s="124">
        <v>80</v>
      </c>
      <c r="H231" s="124">
        <v>37117.51</v>
      </c>
    </row>
    <row r="232" spans="2:8" ht="15" hidden="1" outlineLevel="1">
      <c r="B232" s="123" t="s">
        <v>380</v>
      </c>
      <c r="C232" s="123"/>
      <c r="D232" s="123" t="s">
        <v>882</v>
      </c>
      <c r="E232" s="123" t="s">
        <v>883</v>
      </c>
      <c r="F232" s="124">
        <v>40</v>
      </c>
      <c r="H232" s="124">
        <v>37157.51</v>
      </c>
    </row>
    <row r="233" spans="2:8" ht="15" hidden="1" outlineLevel="1">
      <c r="B233" s="123" t="s">
        <v>380</v>
      </c>
      <c r="C233" s="123"/>
      <c r="D233" s="123" t="s">
        <v>884</v>
      </c>
      <c r="E233" s="123" t="s">
        <v>885</v>
      </c>
      <c r="F233" s="124">
        <v>50</v>
      </c>
      <c r="H233" s="124">
        <v>37207.51</v>
      </c>
    </row>
    <row r="234" spans="2:8" ht="15" hidden="1" outlineLevel="1">
      <c r="B234" s="123" t="s">
        <v>380</v>
      </c>
      <c r="C234" s="123"/>
      <c r="D234" s="123" t="s">
        <v>886</v>
      </c>
      <c r="E234" s="123" t="s">
        <v>887</v>
      </c>
      <c r="F234" s="124">
        <v>75</v>
      </c>
      <c r="H234" s="124">
        <v>37282.51</v>
      </c>
    </row>
    <row r="235" spans="2:8" ht="15" hidden="1" outlineLevel="1">
      <c r="B235" s="123" t="s">
        <v>380</v>
      </c>
      <c r="C235" s="123"/>
      <c r="D235" s="123" t="s">
        <v>888</v>
      </c>
      <c r="E235" s="123" t="s">
        <v>889</v>
      </c>
      <c r="F235" s="124">
        <v>50</v>
      </c>
      <c r="H235" s="124">
        <v>37332.51</v>
      </c>
    </row>
    <row r="236" spans="2:8" ht="15" hidden="1" outlineLevel="1">
      <c r="B236" s="123" t="s">
        <v>380</v>
      </c>
      <c r="C236" s="123"/>
      <c r="D236" s="123" t="s">
        <v>890</v>
      </c>
      <c r="E236" s="123" t="s">
        <v>891</v>
      </c>
      <c r="F236" s="124">
        <v>26.79</v>
      </c>
      <c r="H236" s="124">
        <v>37359.300000000003</v>
      </c>
    </row>
    <row r="237" spans="2:8" ht="15" hidden="1" outlineLevel="1">
      <c r="B237" s="123" t="s">
        <v>380</v>
      </c>
      <c r="C237" s="123"/>
      <c r="D237" s="123" t="s">
        <v>892</v>
      </c>
      <c r="E237" s="123" t="s">
        <v>893</v>
      </c>
      <c r="F237" s="124">
        <v>17.87</v>
      </c>
      <c r="H237" s="124">
        <v>37377.17</v>
      </c>
    </row>
    <row r="238" spans="2:8" ht="15" hidden="1" outlineLevel="1">
      <c r="B238" s="123" t="s">
        <v>385</v>
      </c>
      <c r="C238" s="123"/>
      <c r="D238" s="123" t="s">
        <v>894</v>
      </c>
      <c r="E238" s="123" t="s">
        <v>772</v>
      </c>
      <c r="F238" s="124">
        <v>1</v>
      </c>
      <c r="H238" s="124">
        <v>37378.17</v>
      </c>
    </row>
    <row r="239" spans="2:8" ht="15" hidden="1" outlineLevel="1">
      <c r="B239" s="123" t="s">
        <v>385</v>
      </c>
      <c r="C239" s="123"/>
      <c r="D239" s="123" t="s">
        <v>895</v>
      </c>
      <c r="E239" s="123" t="s">
        <v>896</v>
      </c>
      <c r="F239" s="124">
        <v>2.06</v>
      </c>
      <c r="H239" s="124">
        <v>37380.230000000003</v>
      </c>
    </row>
    <row r="240" spans="2:8" ht="15" hidden="1" outlineLevel="1">
      <c r="B240" s="123" t="s">
        <v>385</v>
      </c>
      <c r="C240" s="123"/>
      <c r="D240" s="123" t="s">
        <v>897</v>
      </c>
      <c r="E240" s="123" t="s">
        <v>898</v>
      </c>
      <c r="F240" s="124">
        <v>6.53</v>
      </c>
      <c r="H240" s="124">
        <v>37386.76</v>
      </c>
    </row>
    <row r="241" spans="2:8" ht="15" hidden="1" outlineLevel="1">
      <c r="B241" s="123" t="s">
        <v>899</v>
      </c>
      <c r="C241" s="123"/>
      <c r="D241" s="123" t="s">
        <v>900</v>
      </c>
      <c r="E241" s="123" t="s">
        <v>898</v>
      </c>
      <c r="F241" s="124">
        <v>2</v>
      </c>
      <c r="H241" s="124">
        <v>37388.76</v>
      </c>
    </row>
    <row r="242" spans="2:8" ht="15" hidden="1" outlineLevel="1">
      <c r="B242" s="123" t="s">
        <v>899</v>
      </c>
      <c r="C242" s="123"/>
      <c r="D242" s="123" t="s">
        <v>901</v>
      </c>
      <c r="E242" s="123" t="s">
        <v>898</v>
      </c>
      <c r="F242" s="124">
        <v>1.2</v>
      </c>
      <c r="H242" s="124">
        <v>37389.96</v>
      </c>
    </row>
    <row r="243" spans="2:8" ht="15" hidden="1" outlineLevel="1">
      <c r="B243" s="123" t="s">
        <v>899</v>
      </c>
      <c r="C243" s="123"/>
      <c r="D243" s="123" t="s">
        <v>902</v>
      </c>
      <c r="E243" s="123" t="s">
        <v>903</v>
      </c>
      <c r="F243" s="124">
        <v>1.07</v>
      </c>
      <c r="H243" s="124">
        <v>37391.03</v>
      </c>
    </row>
    <row r="244" spans="2:8" ht="15" hidden="1" outlineLevel="1">
      <c r="B244" s="123" t="s">
        <v>899</v>
      </c>
      <c r="C244" s="123"/>
      <c r="D244" s="123" t="s">
        <v>904</v>
      </c>
      <c r="E244" s="123" t="s">
        <v>905</v>
      </c>
      <c r="F244" s="124">
        <v>8.93</v>
      </c>
      <c r="H244" s="124">
        <v>37399.96</v>
      </c>
    </row>
    <row r="245" spans="2:8" ht="15" hidden="1" outlineLevel="1">
      <c r="B245" s="123" t="s">
        <v>906</v>
      </c>
      <c r="C245" s="123"/>
      <c r="D245" s="123" t="s">
        <v>907</v>
      </c>
      <c r="E245" s="123" t="s">
        <v>898</v>
      </c>
      <c r="F245" s="124">
        <v>1</v>
      </c>
      <c r="H245" s="124">
        <v>37400.959999999999</v>
      </c>
    </row>
    <row r="246" spans="2:8" ht="15" hidden="1" outlineLevel="1">
      <c r="B246" s="123" t="s">
        <v>906</v>
      </c>
      <c r="C246" s="123"/>
      <c r="D246" s="123" t="s">
        <v>908</v>
      </c>
      <c r="E246" s="123" t="s">
        <v>898</v>
      </c>
      <c r="F246" s="124">
        <v>7.28</v>
      </c>
      <c r="H246" s="124">
        <v>37408.239999999998</v>
      </c>
    </row>
    <row r="247" spans="2:8" ht="15" hidden="1" outlineLevel="1">
      <c r="B247" s="123" t="s">
        <v>906</v>
      </c>
      <c r="C247" s="123"/>
      <c r="D247" s="123" t="s">
        <v>909</v>
      </c>
      <c r="E247" s="123" t="s">
        <v>910</v>
      </c>
      <c r="F247" s="124">
        <v>13.39</v>
      </c>
      <c r="H247" s="124">
        <v>37421.629999999997</v>
      </c>
    </row>
    <row r="248" spans="2:8" ht="15" hidden="1" outlineLevel="1">
      <c r="B248" s="123" t="s">
        <v>911</v>
      </c>
      <c r="C248" s="123"/>
      <c r="D248" s="123" t="s">
        <v>912</v>
      </c>
      <c r="E248" s="123" t="s">
        <v>913</v>
      </c>
      <c r="F248" s="124">
        <v>22.36</v>
      </c>
      <c r="H248" s="124">
        <v>37443.99</v>
      </c>
    </row>
    <row r="249" spans="2:8" ht="15" hidden="1" outlineLevel="1">
      <c r="B249" s="123" t="s">
        <v>914</v>
      </c>
      <c r="C249" s="123"/>
      <c r="D249" s="123" t="s">
        <v>915</v>
      </c>
      <c r="E249" s="123" t="s">
        <v>916</v>
      </c>
      <c r="F249" s="124">
        <v>720.61</v>
      </c>
      <c r="H249" s="124">
        <v>38164.6</v>
      </c>
    </row>
    <row r="250" spans="2:8" ht="15" hidden="1" outlineLevel="1">
      <c r="B250" s="123" t="s">
        <v>914</v>
      </c>
      <c r="C250" s="123"/>
      <c r="D250" s="123" t="s">
        <v>917</v>
      </c>
      <c r="E250" s="123" t="s">
        <v>918</v>
      </c>
      <c r="F250" s="124">
        <v>825.01</v>
      </c>
      <c r="H250" s="124">
        <v>38989.61</v>
      </c>
    </row>
    <row r="251" spans="2:8" ht="15" hidden="1" outlineLevel="1">
      <c r="B251" s="123" t="s">
        <v>919</v>
      </c>
      <c r="C251" s="123"/>
      <c r="D251" s="123" t="s">
        <v>920</v>
      </c>
      <c r="E251" s="123" t="s">
        <v>921</v>
      </c>
      <c r="F251" s="124">
        <v>17.86</v>
      </c>
      <c r="H251" s="124">
        <v>39007.47</v>
      </c>
    </row>
    <row r="252" spans="2:8" ht="15" hidden="1" outlineLevel="1">
      <c r="B252" s="123" t="s">
        <v>919</v>
      </c>
      <c r="C252" s="123"/>
      <c r="D252" s="123" t="s">
        <v>922</v>
      </c>
      <c r="E252" s="123" t="s">
        <v>923</v>
      </c>
      <c r="F252" s="124">
        <v>21.14</v>
      </c>
      <c r="H252" s="124">
        <v>39028.61</v>
      </c>
    </row>
    <row r="253" spans="2:8" ht="15" hidden="1" outlineLevel="1">
      <c r="B253" s="123" t="s">
        <v>919</v>
      </c>
      <c r="C253" s="123"/>
      <c r="D253" s="123" t="s">
        <v>924</v>
      </c>
      <c r="E253" s="123" t="s">
        <v>925</v>
      </c>
      <c r="F253" s="124">
        <v>20.6</v>
      </c>
      <c r="H253" s="124">
        <v>39049.21</v>
      </c>
    </row>
    <row r="254" spans="2:8" ht="15" hidden="1" outlineLevel="1">
      <c r="B254" s="123" t="s">
        <v>919</v>
      </c>
      <c r="C254" s="123"/>
      <c r="D254" s="123" t="s">
        <v>924</v>
      </c>
      <c r="E254" s="123" t="s">
        <v>925</v>
      </c>
      <c r="F254" s="124">
        <v>0.8</v>
      </c>
      <c r="H254" s="124">
        <v>39050.01</v>
      </c>
    </row>
    <row r="255" spans="2:8" ht="15" hidden="1" outlineLevel="1">
      <c r="B255" s="123" t="s">
        <v>926</v>
      </c>
      <c r="C255" s="123"/>
      <c r="D255" s="123" t="s">
        <v>927</v>
      </c>
      <c r="E255" s="123" t="s">
        <v>928</v>
      </c>
      <c r="G255" s="124">
        <v>155.66</v>
      </c>
      <c r="H255" s="124">
        <v>38894.35</v>
      </c>
    </row>
    <row r="256" spans="2:8" ht="15" hidden="1" outlineLevel="1">
      <c r="B256" s="123" t="s">
        <v>929</v>
      </c>
      <c r="C256" s="123"/>
      <c r="D256" s="123" t="s">
        <v>930</v>
      </c>
      <c r="E256" s="123" t="s">
        <v>931</v>
      </c>
      <c r="F256" s="124">
        <v>35.71</v>
      </c>
      <c r="H256" s="124">
        <v>38930.06</v>
      </c>
    </row>
    <row r="257" spans="2:8" ht="15" hidden="1" outlineLevel="1">
      <c r="B257" s="123" t="s">
        <v>418</v>
      </c>
      <c r="C257" s="123"/>
      <c r="D257" s="123" t="s">
        <v>932</v>
      </c>
      <c r="E257" s="123" t="s">
        <v>933</v>
      </c>
      <c r="F257" s="124">
        <v>350</v>
      </c>
      <c r="H257" s="124">
        <v>39280.06</v>
      </c>
    </row>
    <row r="258" spans="2:8" ht="15" hidden="1" outlineLevel="1">
      <c r="B258" s="123" t="s">
        <v>418</v>
      </c>
      <c r="C258" s="123"/>
      <c r="D258" s="123" t="s">
        <v>934</v>
      </c>
      <c r="E258" s="123" t="s">
        <v>935</v>
      </c>
      <c r="F258" s="124">
        <v>30</v>
      </c>
      <c r="H258" s="124">
        <v>39310.06</v>
      </c>
    </row>
    <row r="259" spans="2:8" ht="15" hidden="1" outlineLevel="1">
      <c r="B259" s="123" t="s">
        <v>418</v>
      </c>
      <c r="C259" s="123"/>
      <c r="D259" s="123" t="s">
        <v>936</v>
      </c>
      <c r="E259" s="123" t="s">
        <v>937</v>
      </c>
      <c r="F259" s="124">
        <v>80.36</v>
      </c>
      <c r="H259" s="124">
        <v>39390.42</v>
      </c>
    </row>
    <row r="260" spans="2:8" ht="15" hidden="1" outlineLevel="1">
      <c r="B260" s="123" t="s">
        <v>418</v>
      </c>
      <c r="C260" s="123"/>
      <c r="D260" s="123" t="s">
        <v>938</v>
      </c>
      <c r="E260" s="123" t="s">
        <v>939</v>
      </c>
      <c r="F260" s="124">
        <v>53.57</v>
      </c>
      <c r="H260" s="124">
        <v>39443.99</v>
      </c>
    </row>
    <row r="261" spans="2:8" ht="15" hidden="1" outlineLevel="1">
      <c r="B261" s="123" t="s">
        <v>418</v>
      </c>
      <c r="C261" s="123"/>
      <c r="D261" s="123" t="s">
        <v>940</v>
      </c>
      <c r="E261" s="123" t="s">
        <v>941</v>
      </c>
      <c r="F261" s="124">
        <v>419.65</v>
      </c>
      <c r="H261" s="124">
        <v>39863.64</v>
      </c>
    </row>
    <row r="262" spans="2:8" ht="15" hidden="1" outlineLevel="1">
      <c r="B262" s="123" t="s">
        <v>418</v>
      </c>
      <c r="C262" s="123"/>
      <c r="D262" s="123" t="s">
        <v>942</v>
      </c>
      <c r="E262" s="123" t="s">
        <v>943</v>
      </c>
      <c r="F262" s="124">
        <v>107.14</v>
      </c>
      <c r="H262" s="124">
        <v>39970.78</v>
      </c>
    </row>
    <row r="263" spans="2:8" ht="15" hidden="1" outlineLevel="1">
      <c r="B263" s="123" t="s">
        <v>266</v>
      </c>
      <c r="C263" s="123"/>
      <c r="D263" s="123" t="s">
        <v>944</v>
      </c>
      <c r="E263" s="123" t="s">
        <v>945</v>
      </c>
      <c r="F263" s="124">
        <v>17.899999999999999</v>
      </c>
      <c r="H263" s="124">
        <v>39988.68</v>
      </c>
    </row>
    <row r="264" spans="2:8" ht="15" hidden="1" outlineLevel="1">
      <c r="B264" s="123" t="s">
        <v>266</v>
      </c>
      <c r="C264" s="123"/>
      <c r="D264" s="123" t="s">
        <v>946</v>
      </c>
      <c r="E264" s="123" t="s">
        <v>947</v>
      </c>
      <c r="F264" s="124">
        <v>150</v>
      </c>
      <c r="H264" s="124">
        <v>40138.68</v>
      </c>
    </row>
    <row r="265" spans="2:8" ht="15" hidden="1" outlineLevel="1">
      <c r="B265" s="123" t="s">
        <v>395</v>
      </c>
      <c r="C265" s="123"/>
      <c r="D265" s="123" t="s">
        <v>948</v>
      </c>
      <c r="E265" s="123" t="s">
        <v>949</v>
      </c>
      <c r="F265" s="124">
        <v>16</v>
      </c>
      <c r="H265" s="124">
        <v>40154.68</v>
      </c>
    </row>
    <row r="266" spans="2:8" ht="15" hidden="1" outlineLevel="1">
      <c r="B266" s="123" t="s">
        <v>395</v>
      </c>
      <c r="C266" s="123"/>
      <c r="D266" s="123" t="s">
        <v>950</v>
      </c>
      <c r="E266" s="123" t="s">
        <v>951</v>
      </c>
      <c r="F266" s="124">
        <v>160</v>
      </c>
      <c r="H266" s="124">
        <v>40314.68</v>
      </c>
    </row>
    <row r="267" spans="2:8" ht="15" hidden="1" outlineLevel="1">
      <c r="B267" s="123" t="s">
        <v>395</v>
      </c>
      <c r="C267" s="123"/>
      <c r="D267" s="123" t="s">
        <v>952</v>
      </c>
      <c r="E267" s="123" t="s">
        <v>953</v>
      </c>
      <c r="F267" s="124">
        <v>8.93</v>
      </c>
      <c r="H267" s="124">
        <v>40323.61</v>
      </c>
    </row>
    <row r="268" spans="2:8" ht="15" hidden="1" outlineLevel="1">
      <c r="B268" s="123" t="s">
        <v>400</v>
      </c>
      <c r="C268" s="123"/>
      <c r="D268" s="123" t="s">
        <v>954</v>
      </c>
      <c r="E268" s="123" t="s">
        <v>955</v>
      </c>
      <c r="F268" s="124">
        <v>107.14</v>
      </c>
      <c r="H268" s="124">
        <v>40430.75</v>
      </c>
    </row>
    <row r="269" spans="2:8" ht="15" hidden="1" outlineLevel="1">
      <c r="B269" s="123" t="s">
        <v>400</v>
      </c>
      <c r="C269" s="123"/>
      <c r="D269" s="123" t="s">
        <v>956</v>
      </c>
      <c r="E269" s="123" t="s">
        <v>957</v>
      </c>
      <c r="F269" s="124">
        <v>152.13999999999999</v>
      </c>
      <c r="H269" s="124">
        <v>40582.89</v>
      </c>
    </row>
    <row r="270" spans="2:8" ht="15" hidden="1" outlineLevel="1">
      <c r="B270" s="123" t="s">
        <v>400</v>
      </c>
      <c r="C270" s="123"/>
      <c r="D270" s="123" t="s">
        <v>958</v>
      </c>
      <c r="E270" s="123" t="s">
        <v>959</v>
      </c>
      <c r="F270" s="124">
        <v>1960</v>
      </c>
      <c r="H270" s="124">
        <v>42542.89</v>
      </c>
    </row>
    <row r="271" spans="2:8" ht="15" hidden="1" outlineLevel="1">
      <c r="B271" s="123" t="s">
        <v>400</v>
      </c>
      <c r="C271" s="123"/>
      <c r="D271" s="123" t="s">
        <v>960</v>
      </c>
      <c r="E271" s="123" t="s">
        <v>961</v>
      </c>
      <c r="F271" s="124">
        <v>20</v>
      </c>
      <c r="H271" s="124">
        <v>42562.89</v>
      </c>
    </row>
    <row r="272" spans="2:8" ht="15" hidden="1" outlineLevel="1">
      <c r="B272" s="123" t="s">
        <v>400</v>
      </c>
      <c r="C272" s="123"/>
      <c r="D272" s="123" t="s">
        <v>962</v>
      </c>
      <c r="E272" s="123" t="s">
        <v>963</v>
      </c>
      <c r="F272" s="124">
        <v>350</v>
      </c>
      <c r="H272" s="124">
        <v>42912.89</v>
      </c>
    </row>
    <row r="273" spans="2:8" ht="15" hidden="1" outlineLevel="1">
      <c r="B273" s="123" t="s">
        <v>400</v>
      </c>
      <c r="C273" s="123"/>
      <c r="D273" s="123" t="s">
        <v>964</v>
      </c>
      <c r="E273" s="123" t="s">
        <v>965</v>
      </c>
      <c r="F273" s="124">
        <v>160</v>
      </c>
      <c r="H273" s="124">
        <v>43072.89</v>
      </c>
    </row>
    <row r="274" spans="2:8" ht="15" hidden="1" outlineLevel="1">
      <c r="B274" s="123" t="s">
        <v>405</v>
      </c>
      <c r="C274" s="123"/>
      <c r="D274" s="123" t="s">
        <v>966</v>
      </c>
      <c r="E274" s="123" t="s">
        <v>967</v>
      </c>
      <c r="F274" s="124">
        <v>15</v>
      </c>
      <c r="H274" s="124">
        <v>43087.89</v>
      </c>
    </row>
    <row r="275" spans="2:8" ht="15" hidden="1" outlineLevel="1">
      <c r="B275" s="123" t="s">
        <v>408</v>
      </c>
      <c r="C275" s="123"/>
      <c r="D275" s="123" t="s">
        <v>968</v>
      </c>
      <c r="E275" s="123" t="s">
        <v>969</v>
      </c>
      <c r="F275" s="124">
        <v>1228</v>
      </c>
      <c r="H275" s="124">
        <v>44315.89</v>
      </c>
    </row>
    <row r="276" spans="2:8" ht="15" hidden="1" outlineLevel="1">
      <c r="B276" s="123" t="s">
        <v>408</v>
      </c>
      <c r="C276" s="123"/>
      <c r="D276" s="123" t="s">
        <v>970</v>
      </c>
      <c r="E276" s="123" t="s">
        <v>971</v>
      </c>
      <c r="F276" s="124">
        <v>26.79</v>
      </c>
      <c r="H276" s="124">
        <v>44342.68</v>
      </c>
    </row>
    <row r="277" spans="2:8" ht="15" hidden="1" outlineLevel="1">
      <c r="B277" s="123" t="s">
        <v>972</v>
      </c>
      <c r="C277" s="123"/>
      <c r="D277" s="123" t="s">
        <v>973</v>
      </c>
      <c r="E277" s="123" t="s">
        <v>974</v>
      </c>
      <c r="F277" s="124">
        <v>17.86</v>
      </c>
      <c r="H277" s="124">
        <v>44360.54</v>
      </c>
    </row>
    <row r="278" spans="2:8" ht="15" hidden="1" outlineLevel="1">
      <c r="B278" s="123" t="s">
        <v>541</v>
      </c>
      <c r="C278" s="123"/>
      <c r="D278" s="123" t="s">
        <v>542</v>
      </c>
      <c r="E278" s="123" t="s">
        <v>543</v>
      </c>
      <c r="F278" s="124">
        <v>643.49</v>
      </c>
      <c r="H278" s="124">
        <v>45004.03</v>
      </c>
    </row>
    <row r="279" spans="2:8" ht="15" hidden="1" outlineLevel="1">
      <c r="B279" s="123" t="s">
        <v>500</v>
      </c>
      <c r="C279" s="123"/>
      <c r="D279" s="123" t="s">
        <v>975</v>
      </c>
      <c r="E279" s="123" t="s">
        <v>976</v>
      </c>
      <c r="F279" s="124">
        <v>450</v>
      </c>
      <c r="H279" s="124">
        <v>45454.03</v>
      </c>
    </row>
    <row r="280" spans="2:8" ht="15" hidden="1" outlineLevel="1">
      <c r="B280" s="123" t="s">
        <v>500</v>
      </c>
      <c r="C280" s="123"/>
      <c r="D280" s="123" t="s">
        <v>977</v>
      </c>
      <c r="E280" s="123" t="s">
        <v>978</v>
      </c>
      <c r="F280" s="124">
        <v>340</v>
      </c>
      <c r="H280" s="124">
        <v>45794.03</v>
      </c>
    </row>
    <row r="281" spans="2:8" ht="15" hidden="1" outlineLevel="1">
      <c r="B281" s="123" t="s">
        <v>500</v>
      </c>
      <c r="C281" s="123"/>
      <c r="D281" s="123" t="s">
        <v>979</v>
      </c>
      <c r="E281" s="123" t="s">
        <v>980</v>
      </c>
      <c r="F281" s="124">
        <v>175</v>
      </c>
      <c r="H281" s="124">
        <v>45969.03</v>
      </c>
    </row>
    <row r="282" spans="2:8" ht="15" hidden="1" outlineLevel="1">
      <c r="B282" s="123" t="s">
        <v>981</v>
      </c>
      <c r="C282" s="123"/>
      <c r="D282" s="123" t="s">
        <v>982</v>
      </c>
      <c r="E282" s="123" t="s">
        <v>983</v>
      </c>
      <c r="F282" s="124">
        <v>440</v>
      </c>
      <c r="H282" s="124">
        <v>46409.03</v>
      </c>
    </row>
    <row r="283" spans="2:8" ht="15" hidden="1" outlineLevel="1">
      <c r="B283" s="123" t="s">
        <v>981</v>
      </c>
      <c r="C283" s="123"/>
      <c r="D283" s="123" t="s">
        <v>984</v>
      </c>
      <c r="E283" s="123" t="s">
        <v>985</v>
      </c>
      <c r="F283" s="124">
        <v>20</v>
      </c>
      <c r="H283" s="124">
        <v>46429.03</v>
      </c>
    </row>
    <row r="284" spans="2:8" ht="15" hidden="1" outlineLevel="1">
      <c r="B284" s="123" t="s">
        <v>986</v>
      </c>
      <c r="C284" s="123"/>
      <c r="D284" s="123" t="s">
        <v>987</v>
      </c>
      <c r="E284" s="123" t="s">
        <v>988</v>
      </c>
      <c r="F284" s="124">
        <v>355</v>
      </c>
      <c r="H284" s="124">
        <v>46784.03</v>
      </c>
    </row>
    <row r="285" spans="2:8" ht="15" hidden="1" outlineLevel="1">
      <c r="B285" s="123" t="s">
        <v>989</v>
      </c>
      <c r="C285" s="123"/>
      <c r="D285" s="123" t="s">
        <v>990</v>
      </c>
      <c r="E285" s="123" t="s">
        <v>991</v>
      </c>
      <c r="F285" s="124">
        <v>280</v>
      </c>
      <c r="H285" s="124">
        <v>47064.03</v>
      </c>
    </row>
    <row r="286" spans="2:8" ht="15" hidden="1" outlineLevel="1">
      <c r="B286" s="123" t="s">
        <v>989</v>
      </c>
      <c r="C286" s="123"/>
      <c r="D286" s="123" t="s">
        <v>992</v>
      </c>
      <c r="E286" s="123" t="s">
        <v>993</v>
      </c>
      <c r="F286" s="124">
        <v>280</v>
      </c>
      <c r="H286" s="124">
        <v>47344.03</v>
      </c>
    </row>
    <row r="287" spans="2:8" ht="15" hidden="1" outlineLevel="1">
      <c r="B287" s="123" t="s">
        <v>989</v>
      </c>
      <c r="C287" s="123"/>
      <c r="D287" s="123" t="s">
        <v>994</v>
      </c>
      <c r="E287" s="123" t="s">
        <v>995</v>
      </c>
      <c r="F287" s="124">
        <v>120</v>
      </c>
      <c r="H287" s="124">
        <v>47464.03</v>
      </c>
    </row>
    <row r="288" spans="2:8" ht="15" hidden="1" outlineLevel="1">
      <c r="B288" s="123" t="s">
        <v>989</v>
      </c>
      <c r="C288" s="123"/>
      <c r="D288" s="123" t="s">
        <v>996</v>
      </c>
      <c r="E288" s="123" t="s">
        <v>997</v>
      </c>
      <c r="F288" s="124">
        <v>114.78</v>
      </c>
      <c r="H288" s="124">
        <v>47578.81</v>
      </c>
    </row>
    <row r="289" spans="2:8" ht="15" hidden="1" outlineLevel="1">
      <c r="B289" s="123" t="s">
        <v>989</v>
      </c>
      <c r="C289" s="123"/>
      <c r="D289" s="123" t="s">
        <v>998</v>
      </c>
      <c r="E289" s="123" t="s">
        <v>999</v>
      </c>
      <c r="F289" s="124">
        <v>120</v>
      </c>
      <c r="H289" s="124">
        <v>47698.81</v>
      </c>
    </row>
    <row r="290" spans="2:8" ht="15" hidden="1" outlineLevel="1">
      <c r="B290" s="123" t="s">
        <v>989</v>
      </c>
      <c r="C290" s="123"/>
      <c r="D290" s="123" t="s">
        <v>1000</v>
      </c>
      <c r="E290" s="123" t="s">
        <v>1001</v>
      </c>
      <c r="F290" s="124">
        <v>60</v>
      </c>
      <c r="H290" s="124">
        <v>47758.81</v>
      </c>
    </row>
    <row r="291" spans="2:8" ht="15" hidden="1" outlineLevel="1">
      <c r="B291" s="123" t="s">
        <v>989</v>
      </c>
      <c r="C291" s="123"/>
      <c r="D291" s="123" t="s">
        <v>1002</v>
      </c>
      <c r="E291" s="123" t="s">
        <v>1003</v>
      </c>
      <c r="F291" s="124">
        <v>690</v>
      </c>
      <c r="H291" s="124">
        <v>48448.81</v>
      </c>
    </row>
    <row r="292" spans="2:8" ht="15" hidden="1" outlineLevel="1">
      <c r="B292" s="123" t="s">
        <v>989</v>
      </c>
      <c r="C292" s="123"/>
      <c r="D292" s="123" t="s">
        <v>1004</v>
      </c>
      <c r="E292" s="123" t="s">
        <v>1005</v>
      </c>
      <c r="F292" s="124">
        <v>0.89</v>
      </c>
      <c r="H292" s="124">
        <v>48449.7</v>
      </c>
    </row>
    <row r="293" spans="2:8" ht="15" hidden="1" outlineLevel="1">
      <c r="B293" s="123" t="s">
        <v>1006</v>
      </c>
      <c r="C293" s="123"/>
      <c r="D293" s="123" t="s">
        <v>1007</v>
      </c>
      <c r="E293" s="123" t="s">
        <v>1008</v>
      </c>
      <c r="G293" s="124">
        <v>0.01</v>
      </c>
      <c r="H293" s="124">
        <v>48449.69</v>
      </c>
    </row>
    <row r="294" spans="2:8" ht="15" hidden="1" outlineLevel="1">
      <c r="B294" s="123" t="s">
        <v>1009</v>
      </c>
      <c r="C294" s="123"/>
      <c r="D294" s="123" t="s">
        <v>1010</v>
      </c>
      <c r="E294" s="123" t="s">
        <v>1011</v>
      </c>
      <c r="F294" s="124">
        <v>20.05</v>
      </c>
      <c r="H294" s="124">
        <v>48469.74</v>
      </c>
    </row>
    <row r="295" spans="2:8" ht="15" hidden="1" outlineLevel="1">
      <c r="B295" s="123" t="s">
        <v>1012</v>
      </c>
      <c r="C295" s="123"/>
      <c r="D295" s="123" t="s">
        <v>1013</v>
      </c>
      <c r="E295" s="123" t="s">
        <v>1014</v>
      </c>
      <c r="F295" s="124">
        <v>616.1</v>
      </c>
      <c r="H295" s="124">
        <v>49085.84</v>
      </c>
    </row>
    <row r="296" spans="2:8" ht="15" hidden="1" outlineLevel="1">
      <c r="B296" s="123" t="s">
        <v>274</v>
      </c>
      <c r="C296" s="123"/>
      <c r="D296" s="123" t="s">
        <v>275</v>
      </c>
      <c r="E296" s="123" t="s">
        <v>276</v>
      </c>
      <c r="F296" s="124">
        <v>58</v>
      </c>
      <c r="H296" s="124">
        <v>49143.839999999997</v>
      </c>
    </row>
    <row r="297" spans="2:8" ht="15" hidden="1" outlineLevel="1">
      <c r="B297" s="123" t="s">
        <v>1015</v>
      </c>
      <c r="C297" s="123"/>
      <c r="D297" s="123" t="s">
        <v>1016</v>
      </c>
      <c r="E297" s="123" t="s">
        <v>1017</v>
      </c>
      <c r="F297" s="124">
        <v>15</v>
      </c>
      <c r="H297" s="124">
        <v>49158.84</v>
      </c>
    </row>
    <row r="298" spans="2:8" ht="15" hidden="1" outlineLevel="1">
      <c r="B298" s="123" t="s">
        <v>1015</v>
      </c>
      <c r="C298" s="123"/>
      <c r="D298" s="123" t="s">
        <v>1018</v>
      </c>
      <c r="E298" s="123" t="s">
        <v>1019</v>
      </c>
      <c r="F298" s="124">
        <v>40</v>
      </c>
      <c r="H298" s="124">
        <v>49198.84</v>
      </c>
    </row>
    <row r="299" spans="2:8" ht="15" hidden="1" outlineLevel="1">
      <c r="B299" s="123" t="s">
        <v>1015</v>
      </c>
      <c r="C299" s="123"/>
      <c r="D299" s="123" t="s">
        <v>1020</v>
      </c>
      <c r="E299" s="123" t="s">
        <v>1021</v>
      </c>
      <c r="F299" s="124">
        <v>82</v>
      </c>
      <c r="H299" s="124">
        <v>49280.84</v>
      </c>
    </row>
    <row r="300" spans="2:8" ht="15" hidden="1" outlineLevel="1">
      <c r="B300" s="123" t="s">
        <v>1022</v>
      </c>
      <c r="C300" s="123"/>
      <c r="D300" s="123" t="s">
        <v>1023</v>
      </c>
      <c r="E300" s="123" t="s">
        <v>1024</v>
      </c>
      <c r="F300" s="124">
        <v>485</v>
      </c>
      <c r="H300" s="124">
        <v>49765.84</v>
      </c>
    </row>
    <row r="301" spans="2:8" ht="15" hidden="1" outlineLevel="1">
      <c r="B301" s="123" t="s">
        <v>1025</v>
      </c>
      <c r="C301" s="123"/>
      <c r="D301" s="123" t="s">
        <v>1026</v>
      </c>
      <c r="E301" s="123" t="s">
        <v>1027</v>
      </c>
      <c r="F301" s="124">
        <v>341</v>
      </c>
      <c r="H301" s="124">
        <v>50106.84</v>
      </c>
    </row>
    <row r="302" spans="2:8" ht="15" hidden="1" outlineLevel="1">
      <c r="B302" s="123" t="s">
        <v>1025</v>
      </c>
      <c r="C302" s="123"/>
      <c r="D302" s="123" t="s">
        <v>1028</v>
      </c>
      <c r="E302" s="123" t="s">
        <v>1029</v>
      </c>
      <c r="F302" s="124">
        <v>12</v>
      </c>
      <c r="H302" s="124">
        <v>50118.84</v>
      </c>
    </row>
    <row r="303" spans="2:8" ht="15" hidden="1" outlineLevel="1">
      <c r="B303" s="123" t="s">
        <v>1030</v>
      </c>
      <c r="C303" s="123"/>
      <c r="D303" s="123" t="s">
        <v>1031</v>
      </c>
      <c r="E303" s="123" t="s">
        <v>1032</v>
      </c>
      <c r="F303" s="124">
        <v>268</v>
      </c>
      <c r="H303" s="124">
        <v>50386.84</v>
      </c>
    </row>
    <row r="304" spans="2:8" ht="15" hidden="1" outlineLevel="1">
      <c r="B304" s="123" t="s">
        <v>1033</v>
      </c>
      <c r="C304" s="123"/>
      <c r="D304" s="123" t="s">
        <v>1034</v>
      </c>
      <c r="E304" s="123" t="s">
        <v>1035</v>
      </c>
      <c r="F304" s="124">
        <v>4.6399999999999997</v>
      </c>
      <c r="H304" s="124">
        <v>50391.48</v>
      </c>
    </row>
    <row r="305" spans="2:8" ht="15" hidden="1" outlineLevel="1">
      <c r="B305" s="123" t="s">
        <v>1033</v>
      </c>
      <c r="C305" s="123"/>
      <c r="D305" s="123" t="s">
        <v>1036</v>
      </c>
      <c r="E305" s="123" t="s">
        <v>1037</v>
      </c>
      <c r="F305" s="124">
        <v>1.2</v>
      </c>
      <c r="H305" s="124">
        <v>50392.68</v>
      </c>
    </row>
    <row r="306" spans="2:8" ht="15" hidden="1" outlineLevel="1">
      <c r="B306" s="123" t="s">
        <v>1033</v>
      </c>
      <c r="C306" s="123"/>
      <c r="D306" s="123" t="s">
        <v>1038</v>
      </c>
      <c r="E306" s="123" t="s">
        <v>1039</v>
      </c>
      <c r="F306" s="124">
        <v>0.6</v>
      </c>
      <c r="H306" s="124">
        <v>50393.279999999999</v>
      </c>
    </row>
    <row r="307" spans="2:8" ht="15" hidden="1" outlineLevel="1">
      <c r="B307" s="123" t="s">
        <v>1040</v>
      </c>
      <c r="C307" s="123"/>
      <c r="D307" s="123" t="s">
        <v>1041</v>
      </c>
      <c r="E307" s="123" t="s">
        <v>1042</v>
      </c>
      <c r="F307" s="124">
        <v>1.1599999999999999</v>
      </c>
      <c r="H307" s="124">
        <v>50394.44</v>
      </c>
    </row>
    <row r="308" spans="2:8" ht="15" hidden="1" outlineLevel="1">
      <c r="B308" s="123" t="s">
        <v>1040</v>
      </c>
      <c r="C308" s="123"/>
      <c r="D308" s="123" t="s">
        <v>1043</v>
      </c>
      <c r="E308" s="123" t="s">
        <v>1044</v>
      </c>
      <c r="F308" s="124">
        <v>1.3</v>
      </c>
      <c r="H308" s="124">
        <v>50395.74</v>
      </c>
    </row>
    <row r="309" spans="2:8" ht="15" hidden="1" outlineLevel="1">
      <c r="B309" s="123" t="s">
        <v>1040</v>
      </c>
      <c r="C309" s="123"/>
      <c r="D309" s="123" t="s">
        <v>1045</v>
      </c>
      <c r="E309" s="123" t="s">
        <v>1046</v>
      </c>
      <c r="F309" s="124">
        <v>0.6</v>
      </c>
      <c r="H309" s="124">
        <v>50396.34</v>
      </c>
    </row>
    <row r="310" spans="2:8" ht="15" hidden="1" outlineLevel="1">
      <c r="B310" s="123" t="s">
        <v>1047</v>
      </c>
      <c r="C310" s="123"/>
      <c r="D310" s="123" t="s">
        <v>1048</v>
      </c>
      <c r="E310" s="123" t="s">
        <v>1049</v>
      </c>
      <c r="F310" s="124">
        <v>1.3</v>
      </c>
      <c r="H310" s="124">
        <v>50397.64</v>
      </c>
    </row>
    <row r="311" spans="2:8" ht="15" hidden="1" outlineLevel="1">
      <c r="B311" s="123" t="s">
        <v>1047</v>
      </c>
      <c r="C311" s="123"/>
      <c r="D311" s="123" t="s">
        <v>1050</v>
      </c>
      <c r="E311" s="123" t="s">
        <v>1051</v>
      </c>
      <c r="F311" s="124">
        <v>1.2</v>
      </c>
      <c r="H311" s="124">
        <v>50398.84</v>
      </c>
    </row>
    <row r="312" spans="2:8" ht="15" hidden="1" outlineLevel="1">
      <c r="B312" s="123" t="s">
        <v>1052</v>
      </c>
      <c r="C312" s="123"/>
      <c r="D312" s="123" t="s">
        <v>1053</v>
      </c>
      <c r="E312" s="123" t="s">
        <v>1054</v>
      </c>
      <c r="F312" s="124">
        <v>1.1599999999999999</v>
      </c>
      <c r="H312" s="124">
        <v>50400</v>
      </c>
    </row>
    <row r="313" spans="2:8" ht="15" hidden="1" outlineLevel="1">
      <c r="B313" s="123" t="s">
        <v>1055</v>
      </c>
      <c r="C313" s="123"/>
      <c r="D313" s="123" t="s">
        <v>1056</v>
      </c>
      <c r="E313" s="123" t="s">
        <v>1057</v>
      </c>
      <c r="F313" s="124">
        <v>13.4</v>
      </c>
      <c r="H313" s="124">
        <v>50413.4</v>
      </c>
    </row>
    <row r="314" spans="2:8" ht="15" hidden="1" outlineLevel="1">
      <c r="B314" s="123" t="s">
        <v>1058</v>
      </c>
      <c r="C314" s="123"/>
      <c r="D314" s="123" t="s">
        <v>1059</v>
      </c>
      <c r="E314" s="123" t="s">
        <v>1060</v>
      </c>
      <c r="F314" s="124">
        <v>6.96</v>
      </c>
      <c r="H314" s="124">
        <v>50420.36</v>
      </c>
    </row>
    <row r="315" spans="2:8" ht="15" hidden="1" outlineLevel="1">
      <c r="B315" s="123" t="s">
        <v>1058</v>
      </c>
      <c r="C315" s="123"/>
      <c r="D315" s="123" t="s">
        <v>1061</v>
      </c>
      <c r="E315" s="123" t="s">
        <v>1062</v>
      </c>
      <c r="F315" s="124">
        <v>3.48</v>
      </c>
      <c r="H315" s="124">
        <v>50423.839999999997</v>
      </c>
    </row>
    <row r="316" spans="2:8" ht="15" hidden="1" outlineLevel="1">
      <c r="B316" s="123" t="s">
        <v>1063</v>
      </c>
      <c r="C316" s="123"/>
      <c r="D316" s="123" t="s">
        <v>1064</v>
      </c>
      <c r="E316" s="123" t="s">
        <v>1065</v>
      </c>
      <c r="F316" s="124">
        <v>3.48</v>
      </c>
      <c r="H316" s="124">
        <v>50427.32</v>
      </c>
    </row>
    <row r="317" spans="2:8" ht="15" hidden="1" outlineLevel="1">
      <c r="B317" s="123" t="s">
        <v>578</v>
      </c>
      <c r="C317" s="123"/>
      <c r="D317" s="123" t="s">
        <v>579</v>
      </c>
      <c r="E317" s="123" t="s">
        <v>580</v>
      </c>
      <c r="F317" s="124">
        <v>345</v>
      </c>
      <c r="H317" s="124">
        <v>50772.32</v>
      </c>
    </row>
    <row r="318" spans="2:8" ht="15" hidden="1" outlineLevel="1">
      <c r="B318" s="123" t="s">
        <v>578</v>
      </c>
      <c r="C318" s="123"/>
      <c r="D318" s="123" t="s">
        <v>581</v>
      </c>
      <c r="E318" s="123" t="s">
        <v>582</v>
      </c>
      <c r="F318" s="124">
        <v>300</v>
      </c>
      <c r="H318" s="124">
        <v>51072.32</v>
      </c>
    </row>
    <row r="319" spans="2:8" ht="15" hidden="1" outlineLevel="1">
      <c r="B319" s="123" t="s">
        <v>578</v>
      </c>
      <c r="C319" s="123"/>
      <c r="D319" s="123" t="s">
        <v>1066</v>
      </c>
      <c r="E319" s="123" t="s">
        <v>1067</v>
      </c>
      <c r="F319" s="124">
        <v>12.11</v>
      </c>
      <c r="H319" s="124">
        <v>51084.43</v>
      </c>
    </row>
    <row r="320" spans="2:8" ht="15" hidden="1" outlineLevel="1">
      <c r="B320" s="123" t="s">
        <v>578</v>
      </c>
      <c r="C320" s="123"/>
      <c r="D320" s="123" t="s">
        <v>1068</v>
      </c>
      <c r="E320" s="123" t="s">
        <v>1069</v>
      </c>
      <c r="F320" s="124">
        <v>1.1599999999999999</v>
      </c>
      <c r="H320" s="124">
        <v>51085.59</v>
      </c>
    </row>
    <row r="321" spans="2:8" ht="15" hidden="1" outlineLevel="1">
      <c r="B321" s="123" t="s">
        <v>1070</v>
      </c>
      <c r="C321" s="123"/>
      <c r="D321" s="123" t="s">
        <v>1071</v>
      </c>
      <c r="E321" s="123" t="s">
        <v>1072</v>
      </c>
      <c r="F321" s="124">
        <v>225</v>
      </c>
      <c r="H321" s="124">
        <v>51310.59</v>
      </c>
    </row>
    <row r="322" spans="2:8" ht="15" hidden="1" outlineLevel="1">
      <c r="B322" s="123" t="s">
        <v>1070</v>
      </c>
      <c r="C322" s="123"/>
      <c r="D322" s="123" t="s">
        <v>1073</v>
      </c>
      <c r="E322" s="123" t="s">
        <v>1074</v>
      </c>
      <c r="F322" s="124">
        <v>642</v>
      </c>
      <c r="H322" s="124">
        <v>51952.59</v>
      </c>
    </row>
    <row r="323" spans="2:8" ht="15" hidden="1" outlineLevel="1">
      <c r="B323" s="123" t="s">
        <v>1070</v>
      </c>
      <c r="C323" s="123"/>
      <c r="D323" s="123" t="s">
        <v>1075</v>
      </c>
      <c r="E323" s="123" t="s">
        <v>1076</v>
      </c>
      <c r="F323" s="124">
        <v>2666</v>
      </c>
      <c r="H323" s="124">
        <v>54618.59</v>
      </c>
    </row>
    <row r="324" spans="2:8" ht="15" hidden="1" outlineLevel="1">
      <c r="B324" s="123" t="s">
        <v>1070</v>
      </c>
      <c r="C324" s="123"/>
      <c r="D324" s="123" t="s">
        <v>1077</v>
      </c>
      <c r="E324" s="123" t="s">
        <v>1078</v>
      </c>
      <c r="F324" s="124">
        <v>798</v>
      </c>
      <c r="H324" s="124">
        <v>55416.59</v>
      </c>
    </row>
    <row r="325" spans="2:8" ht="15" hidden="1" outlineLevel="1">
      <c r="B325" s="123" t="s">
        <v>1070</v>
      </c>
      <c r="C325" s="123"/>
      <c r="D325" s="123" t="s">
        <v>1079</v>
      </c>
      <c r="E325" s="123" t="s">
        <v>1080</v>
      </c>
      <c r="F325" s="124">
        <v>727</v>
      </c>
      <c r="H325" s="124">
        <v>56143.59</v>
      </c>
    </row>
    <row r="326" spans="2:8" ht="15" hidden="1" outlineLevel="1">
      <c r="B326" s="123" t="s">
        <v>1070</v>
      </c>
      <c r="C326" s="123"/>
      <c r="D326" s="123" t="s">
        <v>1081</v>
      </c>
      <c r="E326" s="123" t="s">
        <v>1082</v>
      </c>
      <c r="F326" s="124">
        <v>385</v>
      </c>
      <c r="H326" s="124">
        <v>56528.59</v>
      </c>
    </row>
    <row r="327" spans="2:8" ht="15" hidden="1" outlineLevel="1">
      <c r="B327" s="123" t="s">
        <v>1070</v>
      </c>
      <c r="C327" s="123"/>
      <c r="D327" s="123" t="s">
        <v>1083</v>
      </c>
      <c r="E327" s="123" t="s">
        <v>1084</v>
      </c>
      <c r="F327" s="124">
        <v>355</v>
      </c>
      <c r="H327" s="124">
        <v>56883.59</v>
      </c>
    </row>
    <row r="328" spans="2:8" ht="15" hidden="1" outlineLevel="1">
      <c r="B328" s="123" t="s">
        <v>1070</v>
      </c>
      <c r="C328" s="123"/>
      <c r="D328" s="123" t="s">
        <v>1085</v>
      </c>
      <c r="E328" s="123" t="s">
        <v>1086</v>
      </c>
      <c r="F328" s="124">
        <v>427</v>
      </c>
      <c r="H328" s="124">
        <v>57310.59</v>
      </c>
    </row>
    <row r="329" spans="2:8" ht="15" hidden="1" outlineLevel="1">
      <c r="B329" s="123" t="s">
        <v>1087</v>
      </c>
      <c r="C329" s="123"/>
      <c r="D329" s="123" t="s">
        <v>1088</v>
      </c>
      <c r="E329" s="123" t="s">
        <v>1089</v>
      </c>
      <c r="F329" s="124">
        <v>1.1599999999999999</v>
      </c>
      <c r="H329" s="124">
        <v>57311.75</v>
      </c>
    </row>
    <row r="330" spans="2:8" ht="15" hidden="1" outlineLevel="1">
      <c r="B330" s="123" t="s">
        <v>508</v>
      </c>
      <c r="C330" s="123"/>
      <c r="D330" s="123" t="s">
        <v>1090</v>
      </c>
      <c r="E330" s="123" t="s">
        <v>1091</v>
      </c>
      <c r="F330" s="124">
        <v>12.5</v>
      </c>
      <c r="H330" s="124">
        <v>57324.25</v>
      </c>
    </row>
    <row r="331" spans="2:8" ht="15" hidden="1" outlineLevel="1">
      <c r="B331" s="123" t="s">
        <v>508</v>
      </c>
      <c r="C331" s="123"/>
      <c r="D331" s="123" t="s">
        <v>1092</v>
      </c>
      <c r="E331" s="123" t="s">
        <v>1093</v>
      </c>
      <c r="F331" s="124">
        <v>5.4</v>
      </c>
      <c r="H331" s="124">
        <v>57329.65</v>
      </c>
    </row>
    <row r="332" spans="2:8" ht="15" hidden="1" outlineLevel="1">
      <c r="B332" s="123" t="s">
        <v>508</v>
      </c>
      <c r="C332" s="123"/>
      <c r="D332" s="123" t="s">
        <v>1094</v>
      </c>
      <c r="E332" s="123" t="s">
        <v>1095</v>
      </c>
      <c r="F332" s="124">
        <v>2.3199999999999998</v>
      </c>
      <c r="H332" s="124">
        <v>57331.97</v>
      </c>
    </row>
    <row r="333" spans="2:8" ht="15" hidden="1" outlineLevel="1">
      <c r="B333" s="123" t="s">
        <v>1096</v>
      </c>
      <c r="C333" s="123"/>
      <c r="D333" s="123" t="s">
        <v>1097</v>
      </c>
      <c r="E333" s="123" t="s">
        <v>1098</v>
      </c>
      <c r="F333" s="124">
        <v>1.1599999999999999</v>
      </c>
      <c r="H333" s="124">
        <v>57333.13</v>
      </c>
    </row>
    <row r="334" spans="2:8" ht="15" hidden="1" outlineLevel="1">
      <c r="B334" s="123" t="s">
        <v>1099</v>
      </c>
      <c r="C334" s="123"/>
      <c r="D334" s="123" t="s">
        <v>1100</v>
      </c>
      <c r="E334" s="123" t="s">
        <v>1101</v>
      </c>
      <c r="F334" s="124">
        <v>25.45</v>
      </c>
      <c r="H334" s="124">
        <v>57358.58</v>
      </c>
    </row>
    <row r="335" spans="2:8" ht="15" hidden="1" outlineLevel="1">
      <c r="B335" s="123" t="s">
        <v>1099</v>
      </c>
      <c r="C335" s="123"/>
      <c r="D335" s="123" t="s">
        <v>1102</v>
      </c>
      <c r="E335" s="123" t="s">
        <v>1103</v>
      </c>
      <c r="F335" s="124">
        <v>12.69</v>
      </c>
      <c r="H335" s="124">
        <v>57371.27</v>
      </c>
    </row>
    <row r="336" spans="2:8" ht="15" hidden="1" outlineLevel="1">
      <c r="B336" s="123" t="s">
        <v>1104</v>
      </c>
      <c r="C336" s="123"/>
      <c r="D336" s="123" t="s">
        <v>1105</v>
      </c>
      <c r="E336" s="123" t="s">
        <v>1106</v>
      </c>
      <c r="F336" s="124">
        <v>1.1599999999999999</v>
      </c>
      <c r="H336" s="124">
        <v>57372.43</v>
      </c>
    </row>
    <row r="337" spans="2:8" ht="15" hidden="1" outlineLevel="1">
      <c r="B337" s="123" t="s">
        <v>1107</v>
      </c>
      <c r="C337" s="123"/>
      <c r="D337" s="123" t="s">
        <v>1108</v>
      </c>
      <c r="E337" s="123" t="s">
        <v>1109</v>
      </c>
      <c r="F337" s="124">
        <v>34.9</v>
      </c>
      <c r="H337" s="124">
        <v>57407.33</v>
      </c>
    </row>
    <row r="338" spans="2:8" ht="15" hidden="1" outlineLevel="1">
      <c r="B338" s="123" t="s">
        <v>1107</v>
      </c>
      <c r="C338" s="123"/>
      <c r="D338" s="123" t="s">
        <v>1110</v>
      </c>
      <c r="E338" s="123" t="s">
        <v>1111</v>
      </c>
      <c r="F338" s="124">
        <v>3.6</v>
      </c>
      <c r="H338" s="124">
        <v>57410.93</v>
      </c>
    </row>
    <row r="339" spans="2:8" ht="15" hidden="1" outlineLevel="1">
      <c r="B339" s="123" t="s">
        <v>1112</v>
      </c>
      <c r="C339" s="123"/>
      <c r="D339" s="123" t="s">
        <v>1113</v>
      </c>
      <c r="E339" s="123" t="s">
        <v>898</v>
      </c>
      <c r="F339" s="124">
        <v>0.6</v>
      </c>
      <c r="H339" s="124">
        <v>57411.53</v>
      </c>
    </row>
    <row r="340" spans="2:8" ht="15" hidden="1" outlineLevel="1">
      <c r="B340" s="123" t="s">
        <v>415</v>
      </c>
      <c r="C340" s="123"/>
      <c r="D340" s="123" t="s">
        <v>416</v>
      </c>
      <c r="E340" s="123" t="s">
        <v>417</v>
      </c>
      <c r="F340" s="124">
        <v>16.96</v>
      </c>
      <c r="H340" s="124">
        <v>57428.49</v>
      </c>
    </row>
    <row r="341" spans="2:8" s="1" customFormat="1" ht="15">
      <c r="C341" s="123" t="s">
        <v>1114</v>
      </c>
      <c r="E341" s="123" t="s">
        <v>222</v>
      </c>
      <c r="H341" s="124">
        <v>0</v>
      </c>
    </row>
    <row r="342" spans="2:8" ht="15" hidden="1" outlineLevel="1">
      <c r="B342" s="123" t="s">
        <v>313</v>
      </c>
      <c r="C342" s="123"/>
      <c r="D342" s="123" t="s">
        <v>1115</v>
      </c>
      <c r="E342" s="123" t="s">
        <v>1116</v>
      </c>
      <c r="F342" s="124">
        <v>348.4</v>
      </c>
      <c r="H342" s="124">
        <v>348.4</v>
      </c>
    </row>
    <row r="343" spans="2:8" ht="15" hidden="1" outlineLevel="1">
      <c r="B343" s="123" t="s">
        <v>375</v>
      </c>
      <c r="C343" s="123"/>
      <c r="D343" s="123" t="s">
        <v>1117</v>
      </c>
      <c r="E343" s="123" t="s">
        <v>1118</v>
      </c>
      <c r="F343" s="124">
        <v>390</v>
      </c>
      <c r="H343" s="124">
        <v>738.4</v>
      </c>
    </row>
    <row r="344" spans="2:8" s="1" customFormat="1" ht="15">
      <c r="C344" s="123" t="s">
        <v>91</v>
      </c>
      <c r="E344" s="123" t="s">
        <v>222</v>
      </c>
      <c r="H344" s="124">
        <v>0</v>
      </c>
    </row>
    <row r="345" spans="2:8" ht="15" hidden="1" outlineLevel="1">
      <c r="B345" s="123" t="s">
        <v>1119</v>
      </c>
      <c r="C345" s="123"/>
      <c r="D345" s="123" t="s">
        <v>1120</v>
      </c>
      <c r="E345" s="123" t="s">
        <v>1121</v>
      </c>
      <c r="F345" s="124">
        <v>1072</v>
      </c>
      <c r="H345" s="124">
        <v>1072</v>
      </c>
    </row>
    <row r="346" spans="2:8" ht="15" hidden="1" outlineLevel="1">
      <c r="B346" s="123" t="s">
        <v>1119</v>
      </c>
      <c r="C346" s="123"/>
      <c r="D346" s="123" t="s">
        <v>1120</v>
      </c>
      <c r="E346" s="123" t="s">
        <v>1121</v>
      </c>
      <c r="F346" s="124">
        <v>127.2</v>
      </c>
      <c r="H346" s="124">
        <v>1199.2</v>
      </c>
    </row>
    <row r="347" spans="2:8" ht="15" hidden="1" outlineLevel="1">
      <c r="B347" s="123" t="s">
        <v>318</v>
      </c>
      <c r="C347" s="123"/>
      <c r="D347" s="123" t="s">
        <v>1122</v>
      </c>
      <c r="E347" s="123" t="s">
        <v>1123</v>
      </c>
      <c r="F347" s="124">
        <v>1985</v>
      </c>
      <c r="H347" s="124">
        <v>3184.2</v>
      </c>
    </row>
    <row r="348" spans="2:8" ht="15" hidden="1" outlineLevel="1">
      <c r="B348" s="123" t="s">
        <v>318</v>
      </c>
      <c r="C348" s="123"/>
      <c r="D348" s="123" t="s">
        <v>1122</v>
      </c>
      <c r="E348" s="123" t="s">
        <v>1123</v>
      </c>
      <c r="F348" s="124">
        <v>245</v>
      </c>
      <c r="H348" s="124">
        <v>3429.2</v>
      </c>
    </row>
    <row r="349" spans="2:8" ht="15" hidden="1" outlineLevel="1">
      <c r="B349" s="123" t="s">
        <v>321</v>
      </c>
      <c r="C349" s="123"/>
      <c r="D349" s="123" t="s">
        <v>1124</v>
      </c>
      <c r="E349" s="123" t="s">
        <v>1125</v>
      </c>
      <c r="F349" s="124">
        <v>285</v>
      </c>
      <c r="H349" s="124">
        <v>3714.2</v>
      </c>
    </row>
    <row r="350" spans="2:8" ht="15" hidden="1" outlineLevel="1">
      <c r="B350" s="123" t="s">
        <v>321</v>
      </c>
      <c r="C350" s="123"/>
      <c r="D350" s="123" t="s">
        <v>1124</v>
      </c>
      <c r="E350" s="123" t="s">
        <v>1125</v>
      </c>
      <c r="F350" s="124">
        <v>28.5</v>
      </c>
      <c r="H350" s="124">
        <v>3742.7</v>
      </c>
    </row>
    <row r="351" spans="2:8" ht="15" hidden="1" outlineLevel="1">
      <c r="B351" s="123" t="s">
        <v>330</v>
      </c>
      <c r="C351" s="123"/>
      <c r="D351" s="123" t="s">
        <v>1126</v>
      </c>
      <c r="E351" s="123" t="s">
        <v>1127</v>
      </c>
      <c r="F351" s="124">
        <v>2850</v>
      </c>
      <c r="H351" s="124">
        <v>6592.7</v>
      </c>
    </row>
    <row r="352" spans="2:8" ht="15" hidden="1" outlineLevel="1">
      <c r="B352" s="123" t="s">
        <v>563</v>
      </c>
      <c r="C352" s="123"/>
      <c r="D352" s="123" t="s">
        <v>1128</v>
      </c>
      <c r="E352" s="123" t="s">
        <v>1129</v>
      </c>
      <c r="F352" s="124">
        <v>275</v>
      </c>
      <c r="H352" s="124">
        <v>6867.7</v>
      </c>
    </row>
    <row r="353" spans="2:8" ht="15" hidden="1" outlineLevel="1">
      <c r="B353" s="123" t="s">
        <v>563</v>
      </c>
      <c r="C353" s="123"/>
      <c r="D353" s="123" t="s">
        <v>1130</v>
      </c>
      <c r="E353" s="123" t="s">
        <v>1131</v>
      </c>
      <c r="F353" s="124">
        <v>50</v>
      </c>
      <c r="H353" s="124">
        <v>6917.7</v>
      </c>
    </row>
    <row r="354" spans="2:8" ht="15" hidden="1" outlineLevel="1">
      <c r="B354" s="123" t="s">
        <v>563</v>
      </c>
      <c r="C354" s="123"/>
      <c r="D354" s="123" t="s">
        <v>1132</v>
      </c>
      <c r="E354" s="123" t="s">
        <v>1133</v>
      </c>
      <c r="F354" s="124">
        <v>345</v>
      </c>
      <c r="H354" s="124">
        <v>7262.7</v>
      </c>
    </row>
    <row r="355" spans="2:8" ht="15" hidden="1" outlineLevel="1">
      <c r="B355" s="123" t="s">
        <v>251</v>
      </c>
      <c r="C355" s="123"/>
      <c r="D355" s="123" t="s">
        <v>1134</v>
      </c>
      <c r="E355" s="123" t="s">
        <v>1135</v>
      </c>
      <c r="F355" s="124">
        <v>15.58</v>
      </c>
      <c r="H355" s="124">
        <v>7278.28</v>
      </c>
    </row>
    <row r="356" spans="2:8" ht="15" hidden="1" outlineLevel="1">
      <c r="B356" s="123" t="s">
        <v>251</v>
      </c>
      <c r="C356" s="123"/>
      <c r="D356" s="123" t="s">
        <v>1134</v>
      </c>
      <c r="E356" s="123" t="s">
        <v>1135</v>
      </c>
      <c r="F356" s="124">
        <v>1.56</v>
      </c>
      <c r="H356" s="124">
        <v>7279.84</v>
      </c>
    </row>
    <row r="357" spans="2:8" ht="15" hidden="1" outlineLevel="1">
      <c r="B357" s="123" t="s">
        <v>857</v>
      </c>
      <c r="C357" s="123"/>
      <c r="D357" s="123" t="s">
        <v>1136</v>
      </c>
      <c r="E357" s="123" t="s">
        <v>1137</v>
      </c>
      <c r="F357" s="124">
        <v>325.72000000000003</v>
      </c>
      <c r="H357" s="124">
        <v>7605.56</v>
      </c>
    </row>
    <row r="358" spans="2:8" ht="15" hidden="1" outlineLevel="1">
      <c r="B358" s="123" t="s">
        <v>257</v>
      </c>
      <c r="C358" s="123"/>
      <c r="D358" s="123" t="s">
        <v>1138</v>
      </c>
      <c r="E358" s="123" t="s">
        <v>1139</v>
      </c>
      <c r="F358" s="124">
        <v>213.81</v>
      </c>
      <c r="H358" s="124">
        <v>7819.37</v>
      </c>
    </row>
    <row r="359" spans="2:8" ht="15" hidden="1" outlineLevel="1">
      <c r="B359" s="123" t="s">
        <v>257</v>
      </c>
      <c r="C359" s="123"/>
      <c r="D359" s="123" t="s">
        <v>1140</v>
      </c>
      <c r="E359" s="123" t="s">
        <v>1141</v>
      </c>
      <c r="F359" s="124">
        <v>65</v>
      </c>
      <c r="H359" s="124">
        <v>7884.37</v>
      </c>
    </row>
    <row r="360" spans="2:8" ht="15" hidden="1" outlineLevel="1">
      <c r="B360" s="123" t="s">
        <v>257</v>
      </c>
      <c r="C360" s="123"/>
      <c r="D360" s="123" t="s">
        <v>1142</v>
      </c>
      <c r="E360" s="123" t="s">
        <v>1143</v>
      </c>
      <c r="F360" s="124">
        <v>50</v>
      </c>
      <c r="H360" s="124">
        <v>7934.37</v>
      </c>
    </row>
    <row r="361" spans="2:8" ht="15" hidden="1" outlineLevel="1">
      <c r="B361" s="123" t="s">
        <v>380</v>
      </c>
      <c r="C361" s="123"/>
      <c r="D361" s="123" t="s">
        <v>1144</v>
      </c>
      <c r="E361" s="123" t="s">
        <v>1145</v>
      </c>
      <c r="F361" s="124">
        <v>1482</v>
      </c>
      <c r="H361" s="124">
        <v>9416.3700000000008</v>
      </c>
    </row>
    <row r="362" spans="2:8" ht="15" hidden="1" outlineLevel="1">
      <c r="B362" s="123" t="s">
        <v>380</v>
      </c>
      <c r="C362" s="123"/>
      <c r="D362" s="123" t="s">
        <v>1144</v>
      </c>
      <c r="E362" s="123" t="s">
        <v>1145</v>
      </c>
      <c r="F362" s="124">
        <v>148.19999999999999</v>
      </c>
      <c r="H362" s="124">
        <v>9564.57</v>
      </c>
    </row>
    <row r="363" spans="2:8" ht="15" hidden="1" outlineLevel="1">
      <c r="B363" s="123" t="s">
        <v>385</v>
      </c>
      <c r="C363" s="123"/>
      <c r="D363" s="123" t="s">
        <v>1146</v>
      </c>
      <c r="E363" s="123" t="s">
        <v>1147</v>
      </c>
      <c r="F363" s="124">
        <v>94.67</v>
      </c>
      <c r="H363" s="124">
        <v>9659.24</v>
      </c>
    </row>
    <row r="364" spans="2:8" ht="15" hidden="1" outlineLevel="1">
      <c r="B364" s="123" t="s">
        <v>385</v>
      </c>
      <c r="C364" s="123"/>
      <c r="D364" s="123" t="s">
        <v>1146</v>
      </c>
      <c r="E364" s="123" t="s">
        <v>1147</v>
      </c>
      <c r="F364" s="124">
        <v>9.4700000000000006</v>
      </c>
      <c r="H364" s="124">
        <v>9668.7099999999991</v>
      </c>
    </row>
    <row r="365" spans="2:8" ht="15" hidden="1" outlineLevel="1">
      <c r="B365" s="123" t="s">
        <v>906</v>
      </c>
      <c r="C365" s="123"/>
      <c r="D365" s="123" t="s">
        <v>1148</v>
      </c>
      <c r="E365" s="123" t="s">
        <v>1149</v>
      </c>
      <c r="F365" s="124">
        <v>108.69</v>
      </c>
      <c r="H365" s="124">
        <v>9777.4</v>
      </c>
    </row>
    <row r="366" spans="2:8" ht="15" hidden="1" outlineLevel="1">
      <c r="B366" s="123" t="s">
        <v>906</v>
      </c>
      <c r="C366" s="123"/>
      <c r="D366" s="123" t="s">
        <v>1148</v>
      </c>
      <c r="E366" s="123" t="s">
        <v>1149</v>
      </c>
      <c r="F366" s="124">
        <v>10.87</v>
      </c>
      <c r="H366" s="124">
        <v>9788.27</v>
      </c>
    </row>
    <row r="367" spans="2:8" ht="15" hidden="1" outlineLevel="1">
      <c r="B367" s="123" t="s">
        <v>919</v>
      </c>
      <c r="C367" s="123"/>
      <c r="D367" s="123" t="s">
        <v>1150</v>
      </c>
      <c r="E367" s="123" t="s">
        <v>1151</v>
      </c>
      <c r="F367" s="124">
        <v>173.31</v>
      </c>
      <c r="H367" s="124">
        <v>9961.58</v>
      </c>
    </row>
    <row r="368" spans="2:8" ht="15" hidden="1" outlineLevel="1">
      <c r="B368" s="123" t="s">
        <v>919</v>
      </c>
      <c r="C368" s="123"/>
      <c r="D368" s="123" t="s">
        <v>1152</v>
      </c>
      <c r="E368" s="123" t="s">
        <v>1153</v>
      </c>
      <c r="F368" s="124">
        <v>372.94</v>
      </c>
      <c r="H368" s="124">
        <v>10334.52</v>
      </c>
    </row>
    <row r="369" spans="2:8" ht="15" hidden="1" outlineLevel="1">
      <c r="B369" s="123" t="s">
        <v>919</v>
      </c>
      <c r="C369" s="123"/>
      <c r="D369" s="123" t="s">
        <v>1152</v>
      </c>
      <c r="E369" s="123" t="s">
        <v>1153</v>
      </c>
      <c r="F369" s="124">
        <v>37.29</v>
      </c>
      <c r="H369" s="124">
        <v>10371.81</v>
      </c>
    </row>
    <row r="370" spans="2:8" ht="15" hidden="1" outlineLevel="1">
      <c r="B370" s="123" t="s">
        <v>1154</v>
      </c>
      <c r="C370" s="123"/>
      <c r="D370" s="123" t="s">
        <v>1155</v>
      </c>
      <c r="E370" s="123" t="s">
        <v>1156</v>
      </c>
      <c r="F370" s="124">
        <v>3672</v>
      </c>
      <c r="H370" s="124">
        <v>14043.81</v>
      </c>
    </row>
    <row r="371" spans="2:8" ht="15" hidden="1" outlineLevel="1">
      <c r="B371" s="123" t="s">
        <v>1154</v>
      </c>
      <c r="C371" s="123"/>
      <c r="D371" s="123" t="s">
        <v>1155</v>
      </c>
      <c r="E371" s="123" t="s">
        <v>1156</v>
      </c>
      <c r="F371" s="124">
        <v>362</v>
      </c>
      <c r="H371" s="124">
        <v>14405.81</v>
      </c>
    </row>
    <row r="372" spans="2:8" ht="15" hidden="1" outlineLevel="1">
      <c r="B372" s="123" t="s">
        <v>1154</v>
      </c>
      <c r="C372" s="123"/>
      <c r="D372" s="123" t="s">
        <v>1155</v>
      </c>
      <c r="E372" s="123" t="s">
        <v>1156</v>
      </c>
      <c r="F372" s="124">
        <v>105</v>
      </c>
      <c r="H372" s="124">
        <v>14510.81</v>
      </c>
    </row>
    <row r="373" spans="2:8" ht="15" hidden="1" outlineLevel="1">
      <c r="B373" s="123" t="s">
        <v>1157</v>
      </c>
      <c r="C373" s="123"/>
      <c r="D373" s="123" t="s">
        <v>1158</v>
      </c>
      <c r="E373" s="123" t="s">
        <v>1159</v>
      </c>
      <c r="F373" s="124">
        <v>40</v>
      </c>
      <c r="H373" s="124">
        <v>14550.81</v>
      </c>
    </row>
    <row r="374" spans="2:8" ht="15" hidden="1" outlineLevel="1">
      <c r="B374" s="123" t="s">
        <v>972</v>
      </c>
      <c r="C374" s="123"/>
      <c r="D374" s="123" t="s">
        <v>1160</v>
      </c>
      <c r="E374" s="123" t="s">
        <v>1161</v>
      </c>
      <c r="F374" s="124">
        <v>59.54</v>
      </c>
      <c r="H374" s="124">
        <v>14610.35</v>
      </c>
    </row>
    <row r="375" spans="2:8" ht="15" hidden="1" outlineLevel="1">
      <c r="B375" s="123" t="s">
        <v>972</v>
      </c>
      <c r="C375" s="123"/>
      <c r="D375" s="123" t="s">
        <v>1162</v>
      </c>
      <c r="E375" s="123" t="s">
        <v>1163</v>
      </c>
      <c r="G375" s="124">
        <v>59.54</v>
      </c>
      <c r="H375" s="124">
        <v>14550.81</v>
      </c>
    </row>
    <row r="376" spans="2:8" ht="15" hidden="1" outlineLevel="1">
      <c r="B376" s="123" t="s">
        <v>541</v>
      </c>
      <c r="C376" s="123"/>
      <c r="D376" s="123" t="s">
        <v>542</v>
      </c>
      <c r="E376" s="123" t="s">
        <v>543</v>
      </c>
      <c r="F376" s="124">
        <v>789.29</v>
      </c>
      <c r="H376" s="124">
        <v>15340.1</v>
      </c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J9"/>
  <sheetViews>
    <sheetView zoomScale="80" zoomScaleNormal="80" workbookViewId="0">
      <selection activeCell="K11" sqref="K11"/>
    </sheetView>
  </sheetViews>
  <sheetFormatPr baseColWidth="10" defaultColWidth="10.5" defaultRowHeight="14.25"/>
  <sheetData>
    <row r="1" spans="2:1024" s="1" customFormat="1">
      <c r="D1" s="70"/>
      <c r="I1" s="2"/>
    </row>
    <row r="2" spans="2:1024" s="3" customFormat="1" ht="18" customHeight="1">
      <c r="B2" s="217" t="s">
        <v>0</v>
      </c>
      <c r="C2" s="217"/>
      <c r="D2" s="217"/>
      <c r="E2" s="217"/>
      <c r="F2" s="217"/>
      <c r="G2" s="217"/>
      <c r="H2" s="217"/>
      <c r="I2" s="217"/>
      <c r="J2" s="217"/>
      <c r="AMF2" s="1"/>
      <c r="AMG2" s="1"/>
      <c r="AMH2" s="1"/>
      <c r="AMI2" s="1"/>
      <c r="AMJ2" s="1"/>
    </row>
    <row r="3" spans="2:1024" s="3" customFormat="1">
      <c r="B3" s="4"/>
      <c r="C3" s="4"/>
      <c r="D3" s="71"/>
      <c r="E3" s="4"/>
      <c r="F3" s="4"/>
      <c r="G3" s="4"/>
      <c r="H3" s="4"/>
      <c r="I3" s="5"/>
      <c r="AMF3" s="1"/>
      <c r="AMG3" s="1"/>
      <c r="AMH3" s="1"/>
      <c r="AMI3" s="1"/>
      <c r="AMJ3" s="1"/>
    </row>
    <row r="4" spans="2:1024" s="6" customFormat="1">
      <c r="B4" s="7" t="s">
        <v>1</v>
      </c>
      <c r="C4" s="218" t="s">
        <v>2</v>
      </c>
      <c r="D4" s="218"/>
      <c r="E4" s="218"/>
      <c r="F4" s="219" t="s">
        <v>3</v>
      </c>
      <c r="G4" s="219"/>
      <c r="H4" s="219"/>
      <c r="I4" s="220"/>
      <c r="J4" s="220"/>
      <c r="AMF4" s="1"/>
      <c r="AMG4" s="1"/>
      <c r="AMH4" s="1"/>
      <c r="AMI4" s="1"/>
      <c r="AMJ4" s="1"/>
    </row>
    <row r="5" spans="2:1024" s="6" customFormat="1">
      <c r="B5" s="7" t="s">
        <v>4</v>
      </c>
      <c r="C5" s="218" t="s">
        <v>5</v>
      </c>
      <c r="D5" s="218"/>
      <c r="E5" s="218"/>
      <c r="F5" s="219" t="s">
        <v>6</v>
      </c>
      <c r="G5" s="219"/>
      <c r="H5" s="219"/>
      <c r="I5" s="221" t="s">
        <v>165</v>
      </c>
      <c r="J5" s="221"/>
      <c r="AMF5" s="1"/>
      <c r="AMG5" s="1"/>
      <c r="AMH5" s="1"/>
      <c r="AMI5" s="1"/>
      <c r="AMJ5" s="1"/>
    </row>
    <row r="6" spans="2:1024" s="6" customFormat="1">
      <c r="B6" s="7" t="s">
        <v>8</v>
      </c>
      <c r="C6" s="218" t="s">
        <v>9</v>
      </c>
      <c r="D6" s="218"/>
      <c r="E6" s="218"/>
      <c r="F6" s="219" t="s">
        <v>10</v>
      </c>
      <c r="G6" s="219"/>
      <c r="H6" s="219"/>
      <c r="I6" s="222">
        <v>44134</v>
      </c>
      <c r="J6" s="222"/>
      <c r="AMF6" s="1"/>
      <c r="AMG6" s="1"/>
      <c r="AMH6" s="1"/>
      <c r="AMI6" s="1"/>
      <c r="AMJ6" s="1"/>
    </row>
    <row r="7" spans="2:1024" s="6" customFormat="1">
      <c r="B7" s="7" t="s">
        <v>11</v>
      </c>
      <c r="C7" s="218" t="s">
        <v>12</v>
      </c>
      <c r="D7" s="218"/>
      <c r="E7" s="218"/>
      <c r="F7" s="219" t="s">
        <v>13</v>
      </c>
      <c r="G7" s="219"/>
      <c r="H7" s="219"/>
      <c r="I7" s="221" t="s">
        <v>14</v>
      </c>
      <c r="J7" s="221"/>
      <c r="AMF7" s="1"/>
      <c r="AMG7" s="1"/>
      <c r="AMH7" s="1"/>
      <c r="AMI7" s="1"/>
      <c r="AMJ7" s="1"/>
    </row>
    <row r="8" spans="2:1024" s="6" customFormat="1">
      <c r="B8" s="7" t="s">
        <v>15</v>
      </c>
      <c r="C8" s="218" t="s">
        <v>16</v>
      </c>
      <c r="D8" s="218"/>
      <c r="E8" s="218"/>
      <c r="F8" s="219" t="s">
        <v>10</v>
      </c>
      <c r="G8" s="219"/>
      <c r="H8" s="219"/>
      <c r="I8" s="220"/>
      <c r="J8" s="220"/>
      <c r="AMF8" s="1"/>
      <c r="AMG8" s="1"/>
      <c r="AMH8" s="1"/>
      <c r="AMI8" s="1"/>
      <c r="AMJ8" s="1"/>
    </row>
    <row r="9" spans="2:1024" s="3" customFormat="1">
      <c r="D9" s="72"/>
      <c r="I9" s="8"/>
      <c r="AMF9" s="1"/>
      <c r="AMG9" s="1"/>
      <c r="AMH9" s="1"/>
      <c r="AMI9" s="1"/>
      <c r="AMJ9" s="1"/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J59"/>
  <sheetViews>
    <sheetView topLeftCell="A42" zoomScale="80" zoomScaleNormal="80" workbookViewId="0">
      <selection activeCell="A76" sqref="A76"/>
    </sheetView>
  </sheetViews>
  <sheetFormatPr baseColWidth="10" defaultColWidth="10.5" defaultRowHeight="14.25"/>
  <cols>
    <col min="1" max="1" width="2.875" customWidth="1"/>
    <col min="2" max="2" width="13.75" customWidth="1"/>
    <col min="3" max="3" width="54.25" customWidth="1"/>
    <col min="4" max="4" width="12.625" customWidth="1"/>
    <col min="5" max="5" width="12.625" style="130" customWidth="1"/>
  </cols>
  <sheetData>
    <row r="1" spans="2:1024" s="1" customFormat="1">
      <c r="D1" s="70"/>
      <c r="E1" s="2"/>
      <c r="I1" s="2"/>
    </row>
    <row r="2" spans="2:1024" s="3" customFormat="1" ht="18" customHeight="1">
      <c r="B2" s="217" t="s">
        <v>0</v>
      </c>
      <c r="C2" s="217"/>
      <c r="D2" s="217"/>
      <c r="E2" s="217"/>
      <c r="F2" s="217"/>
      <c r="G2" s="217"/>
      <c r="H2" s="217"/>
      <c r="I2" s="217"/>
      <c r="J2" s="217"/>
      <c r="AMF2" s="1"/>
      <c r="AMG2" s="1"/>
      <c r="AMH2" s="1"/>
      <c r="AMI2" s="1"/>
      <c r="AMJ2" s="1"/>
    </row>
    <row r="3" spans="2:1024" s="3" customFormat="1">
      <c r="B3" s="4"/>
      <c r="C3" s="4"/>
      <c r="D3" s="71"/>
      <c r="E3" s="5"/>
      <c r="F3" s="4"/>
      <c r="G3" s="4"/>
      <c r="H3" s="4"/>
      <c r="I3" s="5"/>
      <c r="AMF3" s="1"/>
      <c r="AMG3" s="1"/>
      <c r="AMH3" s="1"/>
      <c r="AMI3" s="1"/>
      <c r="AMJ3" s="1"/>
    </row>
    <row r="4" spans="2:1024" s="6" customFormat="1">
      <c r="B4" s="7" t="s">
        <v>1</v>
      </c>
      <c r="C4" s="218" t="s">
        <v>2</v>
      </c>
      <c r="D4" s="218"/>
      <c r="E4" s="218"/>
      <c r="F4" s="219" t="s">
        <v>3</v>
      </c>
      <c r="G4" s="219"/>
      <c r="H4" s="219"/>
      <c r="I4" s="220"/>
      <c r="J4" s="220"/>
      <c r="AMF4" s="1"/>
      <c r="AMG4" s="1"/>
      <c r="AMH4" s="1"/>
      <c r="AMI4" s="1"/>
      <c r="AMJ4" s="1"/>
    </row>
    <row r="5" spans="2:1024" s="6" customFormat="1">
      <c r="B5" s="7" t="s">
        <v>4</v>
      </c>
      <c r="C5" s="218" t="s">
        <v>5</v>
      </c>
      <c r="D5" s="218"/>
      <c r="E5" s="218"/>
      <c r="F5" s="219" t="s">
        <v>6</v>
      </c>
      <c r="G5" s="219"/>
      <c r="H5" s="219"/>
      <c r="I5" s="221" t="s">
        <v>165</v>
      </c>
      <c r="J5" s="221"/>
      <c r="AMF5" s="1"/>
      <c r="AMG5" s="1"/>
      <c r="AMH5" s="1"/>
      <c r="AMI5" s="1"/>
      <c r="AMJ5" s="1"/>
    </row>
    <row r="6" spans="2:1024" s="6" customFormat="1">
      <c r="B6" s="7" t="s">
        <v>8</v>
      </c>
      <c r="C6" s="218" t="s">
        <v>9</v>
      </c>
      <c r="D6" s="218"/>
      <c r="E6" s="218"/>
      <c r="F6" s="219" t="s">
        <v>10</v>
      </c>
      <c r="G6" s="219"/>
      <c r="H6" s="219"/>
      <c r="I6" s="222">
        <v>44134</v>
      </c>
      <c r="J6" s="222"/>
      <c r="AMF6" s="1"/>
      <c r="AMG6" s="1"/>
      <c r="AMH6" s="1"/>
      <c r="AMI6" s="1"/>
      <c r="AMJ6" s="1"/>
    </row>
    <row r="7" spans="2:1024" s="6" customFormat="1">
      <c r="B7" s="7" t="s">
        <v>11</v>
      </c>
      <c r="C7" s="218" t="s">
        <v>12</v>
      </c>
      <c r="D7" s="218"/>
      <c r="E7" s="218"/>
      <c r="F7" s="219" t="s">
        <v>13</v>
      </c>
      <c r="G7" s="219"/>
      <c r="H7" s="219"/>
      <c r="I7" s="221" t="s">
        <v>14</v>
      </c>
      <c r="J7" s="221"/>
      <c r="AMF7" s="1"/>
      <c r="AMG7" s="1"/>
      <c r="AMH7" s="1"/>
      <c r="AMI7" s="1"/>
      <c r="AMJ7" s="1"/>
    </row>
    <row r="8" spans="2:1024" s="6" customFormat="1">
      <c r="B8" s="7" t="s">
        <v>15</v>
      </c>
      <c r="C8" s="218" t="s">
        <v>16</v>
      </c>
      <c r="D8" s="218"/>
      <c r="E8" s="218"/>
      <c r="F8" s="219" t="s">
        <v>10</v>
      </c>
      <c r="G8" s="219"/>
      <c r="H8" s="219"/>
      <c r="I8" s="220"/>
      <c r="J8" s="220"/>
      <c r="AMF8" s="1"/>
      <c r="AMG8" s="1"/>
      <c r="AMH8" s="1"/>
      <c r="AMI8" s="1"/>
      <c r="AMJ8" s="1"/>
    </row>
    <row r="9" spans="2:1024" s="3" customFormat="1">
      <c r="D9" s="72"/>
      <c r="E9" s="8"/>
      <c r="I9" s="8"/>
      <c r="AMF9" s="1"/>
      <c r="AMG9" s="1"/>
      <c r="AMH9" s="1"/>
      <c r="AMI9" s="1"/>
      <c r="AMJ9" s="1"/>
    </row>
    <row r="12" spans="2:1024" ht="15">
      <c r="B12" s="131"/>
      <c r="C12" s="132" t="s">
        <v>182</v>
      </c>
      <c r="D12" s="133" t="s">
        <v>183</v>
      </c>
      <c r="E12" s="134" t="s">
        <v>25</v>
      </c>
      <c r="F12" s="135"/>
      <c r="G12" s="136"/>
      <c r="H12" s="136"/>
      <c r="I12" s="136"/>
      <c r="J12" s="137"/>
    </row>
    <row r="13" spans="2:1024">
      <c r="B13" s="138"/>
      <c r="C13" s="138" t="s">
        <v>184</v>
      </c>
      <c r="D13" s="138">
        <v>28197</v>
      </c>
      <c r="E13" s="139">
        <v>0.254414034321578</v>
      </c>
      <c r="F13" s="140" t="s">
        <v>185</v>
      </c>
      <c r="G13" s="141"/>
      <c r="H13" s="141"/>
      <c r="I13" s="141"/>
      <c r="J13" s="142"/>
    </row>
    <row r="14" spans="2:1024">
      <c r="B14" s="138"/>
      <c r="C14" s="138" t="s">
        <v>186</v>
      </c>
      <c r="D14" s="138">
        <v>11000</v>
      </c>
      <c r="E14" s="139">
        <v>9.9250075452614203E-2</v>
      </c>
      <c r="F14" s="140" t="s">
        <v>185</v>
      </c>
      <c r="G14" s="141"/>
      <c r="H14" s="141"/>
      <c r="I14" s="141"/>
      <c r="J14" s="142"/>
    </row>
    <row r="15" spans="2:1024">
      <c r="B15" s="138"/>
      <c r="C15" s="138" t="s">
        <v>187</v>
      </c>
      <c r="D15" s="138">
        <v>10000</v>
      </c>
      <c r="E15" s="139">
        <v>9.0227341320558305E-2</v>
      </c>
      <c r="F15" s="140" t="s">
        <v>185</v>
      </c>
      <c r="G15" s="141"/>
      <c r="H15" s="141"/>
      <c r="I15" s="141"/>
      <c r="J15" s="142"/>
    </row>
    <row r="16" spans="2:1024">
      <c r="B16" s="138"/>
      <c r="C16" s="138" t="s">
        <v>188</v>
      </c>
      <c r="D16" s="138">
        <v>7685</v>
      </c>
      <c r="E16" s="139">
        <v>6.9339711804849102E-2</v>
      </c>
      <c r="F16" s="140" t="s">
        <v>185</v>
      </c>
      <c r="G16" s="141"/>
      <c r="H16" s="141"/>
      <c r="I16" s="141"/>
      <c r="J16" s="142"/>
    </row>
    <row r="17" spans="2:10">
      <c r="B17" s="138"/>
      <c r="C17" s="138" t="s">
        <v>189</v>
      </c>
      <c r="D17" s="138">
        <v>9966</v>
      </c>
      <c r="E17" s="139">
        <v>8.9899999999999994E-2</v>
      </c>
      <c r="F17" s="140" t="s">
        <v>185</v>
      </c>
      <c r="G17" s="141"/>
      <c r="H17" s="141"/>
      <c r="I17" s="141"/>
      <c r="J17" s="142"/>
    </row>
    <row r="18" spans="2:10">
      <c r="B18" s="143"/>
      <c r="C18" s="143" t="s">
        <v>190</v>
      </c>
      <c r="D18" s="143">
        <v>43983</v>
      </c>
      <c r="E18" s="144">
        <v>0.39679999999999999</v>
      </c>
      <c r="F18" s="145" t="s">
        <v>191</v>
      </c>
      <c r="G18" s="146"/>
      <c r="H18" s="146"/>
      <c r="I18" s="146"/>
      <c r="J18" s="147"/>
    </row>
    <row r="19" spans="2:10" s="148" customFormat="1" ht="15">
      <c r="C19" s="148" t="s">
        <v>192</v>
      </c>
      <c r="D19" s="148">
        <v>110831.15</v>
      </c>
      <c r="E19" s="149">
        <v>1</v>
      </c>
    </row>
    <row r="21" spans="2:10">
      <c r="B21" s="150" t="s">
        <v>296</v>
      </c>
      <c r="C21" s="150" t="s">
        <v>184</v>
      </c>
      <c r="D21" s="150"/>
      <c r="E21" s="150" t="s">
        <v>297</v>
      </c>
      <c r="F21" s="150" t="s">
        <v>1164</v>
      </c>
      <c r="G21" s="150" t="s">
        <v>1165</v>
      </c>
      <c r="H21" s="150" t="s">
        <v>298</v>
      </c>
      <c r="I21" s="151">
        <v>4581.97</v>
      </c>
    </row>
    <row r="22" spans="2:10">
      <c r="B22" s="152"/>
      <c r="C22" s="138"/>
      <c r="D22" s="152"/>
      <c r="E22" s="152" t="s">
        <v>299</v>
      </c>
      <c r="F22" s="152" t="s">
        <v>1166</v>
      </c>
      <c r="G22" s="152" t="s">
        <v>1165</v>
      </c>
      <c r="H22" s="152" t="s">
        <v>300</v>
      </c>
      <c r="I22" s="153">
        <v>5815.59</v>
      </c>
    </row>
    <row r="23" spans="2:10">
      <c r="B23" s="152"/>
      <c r="C23" s="138"/>
      <c r="D23" s="152"/>
      <c r="E23" s="152" t="s">
        <v>301</v>
      </c>
      <c r="F23" s="152" t="s">
        <v>1167</v>
      </c>
      <c r="G23" s="152" t="s">
        <v>1165</v>
      </c>
      <c r="H23" s="152" t="s">
        <v>302</v>
      </c>
      <c r="I23" s="153">
        <v>8459.0300000000007</v>
      </c>
    </row>
    <row r="24" spans="2:10">
      <c r="B24" s="152"/>
      <c r="C24" s="138"/>
      <c r="D24" s="152"/>
      <c r="E24" s="152" t="s">
        <v>303</v>
      </c>
      <c r="F24" s="152" t="s">
        <v>1168</v>
      </c>
      <c r="G24" s="152" t="s">
        <v>1165</v>
      </c>
      <c r="H24" s="152" t="s">
        <v>304</v>
      </c>
      <c r="I24" s="153">
        <v>7401.65</v>
      </c>
    </row>
    <row r="25" spans="2:10">
      <c r="B25" s="152" t="s">
        <v>400</v>
      </c>
      <c r="C25" s="138"/>
      <c r="D25" s="152"/>
      <c r="E25" s="152" t="s">
        <v>401</v>
      </c>
      <c r="F25" s="152" t="s">
        <v>1169</v>
      </c>
      <c r="G25" s="152" t="s">
        <v>1165</v>
      </c>
      <c r="H25" s="152" t="s">
        <v>402</v>
      </c>
      <c r="I25" s="153">
        <v>352.46</v>
      </c>
    </row>
    <row r="26" spans="2:10">
      <c r="B26" s="154" t="s">
        <v>385</v>
      </c>
      <c r="C26" s="143"/>
      <c r="D26" s="154"/>
      <c r="E26" s="154" t="s">
        <v>388</v>
      </c>
      <c r="F26" s="154" t="s">
        <v>1170</v>
      </c>
      <c r="G26" s="154" t="s">
        <v>1165</v>
      </c>
      <c r="H26" s="154" t="s">
        <v>389</v>
      </c>
      <c r="I26" s="155">
        <v>1586.07</v>
      </c>
    </row>
    <row r="27" spans="2:10">
      <c r="I27">
        <f>SUM(I21:I26)</f>
        <v>28196.770000000004</v>
      </c>
    </row>
    <row r="29" spans="2:10">
      <c r="B29" s="150" t="s">
        <v>408</v>
      </c>
      <c r="C29" s="150" t="s">
        <v>186</v>
      </c>
      <c r="D29" s="150" t="s">
        <v>1171</v>
      </c>
      <c r="E29" s="150" t="s">
        <v>409</v>
      </c>
      <c r="F29" s="150" t="s">
        <v>1172</v>
      </c>
      <c r="G29" s="150" t="s">
        <v>1173</v>
      </c>
      <c r="H29" s="150" t="s">
        <v>410</v>
      </c>
      <c r="I29" s="151">
        <v>5600</v>
      </c>
    </row>
    <row r="30" spans="2:10">
      <c r="B30" s="152"/>
      <c r="C30" s="138"/>
      <c r="D30" s="152"/>
      <c r="E30" s="152" t="s">
        <v>411</v>
      </c>
      <c r="F30" s="152" t="s">
        <v>1174</v>
      </c>
      <c r="G30" s="152" t="s">
        <v>1173</v>
      </c>
      <c r="H30" s="152" t="s">
        <v>412</v>
      </c>
      <c r="I30" s="153">
        <v>1400</v>
      </c>
    </row>
    <row r="31" spans="2:10">
      <c r="B31" s="154" t="s">
        <v>385</v>
      </c>
      <c r="C31" s="143"/>
      <c r="D31" s="154" t="s">
        <v>1171</v>
      </c>
      <c r="E31" s="154" t="s">
        <v>386</v>
      </c>
      <c r="F31" s="154" t="s">
        <v>1175</v>
      </c>
      <c r="G31" s="154" t="s">
        <v>1173</v>
      </c>
      <c r="H31" s="154" t="s">
        <v>387</v>
      </c>
      <c r="I31" s="155">
        <v>4000</v>
      </c>
    </row>
    <row r="32" spans="2:10">
      <c r="I32">
        <f>SUM(I29:I31)</f>
        <v>11000</v>
      </c>
    </row>
    <row r="35" spans="2:9">
      <c r="B35" s="156" t="s">
        <v>418</v>
      </c>
      <c r="C35" s="157" t="s">
        <v>187</v>
      </c>
      <c r="D35" s="156" t="s">
        <v>1171</v>
      </c>
      <c r="E35" s="156" t="s">
        <v>419</v>
      </c>
      <c r="F35" s="156" t="s">
        <v>1176</v>
      </c>
      <c r="G35" s="156" t="s">
        <v>1177</v>
      </c>
      <c r="H35" s="156" t="s">
        <v>420</v>
      </c>
      <c r="I35" s="158">
        <v>10000</v>
      </c>
    </row>
    <row r="36" spans="2:9">
      <c r="I36" s="159">
        <f>SUM(I35:I35)</f>
        <v>10000</v>
      </c>
    </row>
    <row r="39" spans="2:9">
      <c r="B39" s="150" t="s">
        <v>239</v>
      </c>
      <c r="C39" s="150" t="s">
        <v>188</v>
      </c>
      <c r="D39" s="150" t="s">
        <v>1171</v>
      </c>
      <c r="E39" s="150" t="s">
        <v>447</v>
      </c>
      <c r="F39" s="150" t="s">
        <v>1178</v>
      </c>
      <c r="G39" s="150" t="s">
        <v>1179</v>
      </c>
      <c r="H39" s="150" t="s">
        <v>448</v>
      </c>
      <c r="I39" s="151">
        <v>310</v>
      </c>
    </row>
    <row r="40" spans="2:9">
      <c r="B40" s="152"/>
      <c r="C40" s="138"/>
      <c r="D40" s="152"/>
      <c r="E40" s="152" t="s">
        <v>455</v>
      </c>
      <c r="F40" s="152" t="s">
        <v>1180</v>
      </c>
      <c r="G40" s="152" t="s">
        <v>1179</v>
      </c>
      <c r="H40" s="152" t="s">
        <v>456</v>
      </c>
      <c r="I40" s="153">
        <v>280</v>
      </c>
    </row>
    <row r="41" spans="2:9">
      <c r="B41" s="152" t="s">
        <v>500</v>
      </c>
      <c r="C41" s="138"/>
      <c r="D41" s="152" t="s">
        <v>1171</v>
      </c>
      <c r="E41" s="152" t="s">
        <v>503</v>
      </c>
      <c r="F41" s="152" t="s">
        <v>1181</v>
      </c>
      <c r="G41" s="152" t="s">
        <v>1179</v>
      </c>
      <c r="H41" s="152" t="s">
        <v>504</v>
      </c>
      <c r="I41" s="153">
        <v>50</v>
      </c>
    </row>
    <row r="42" spans="2:9">
      <c r="B42" s="152" t="s">
        <v>257</v>
      </c>
      <c r="C42" s="138"/>
      <c r="D42" s="152" t="s">
        <v>1171</v>
      </c>
      <c r="E42" s="152" t="s">
        <v>468</v>
      </c>
      <c r="F42" s="152" t="s">
        <v>1174</v>
      </c>
      <c r="G42" s="152" t="s">
        <v>1179</v>
      </c>
      <c r="H42" s="152" t="s">
        <v>469</v>
      </c>
      <c r="I42" s="153">
        <v>660</v>
      </c>
    </row>
    <row r="43" spans="2:9">
      <c r="B43" s="152"/>
      <c r="C43" s="138"/>
      <c r="D43" s="152"/>
      <c r="E43" s="152" t="s">
        <v>470</v>
      </c>
      <c r="F43" s="152" t="s">
        <v>1182</v>
      </c>
      <c r="G43" s="152" t="s">
        <v>1179</v>
      </c>
      <c r="H43" s="152" t="s">
        <v>471</v>
      </c>
      <c r="I43" s="153">
        <v>550</v>
      </c>
    </row>
    <row r="44" spans="2:9">
      <c r="B44" s="152"/>
      <c r="C44" s="138"/>
      <c r="D44" s="152"/>
      <c r="E44" s="152" t="s">
        <v>472</v>
      </c>
      <c r="F44" s="152" t="s">
        <v>1183</v>
      </c>
      <c r="G44" s="152" t="s">
        <v>1179</v>
      </c>
      <c r="H44" s="152" t="s">
        <v>473</v>
      </c>
      <c r="I44" s="153">
        <v>810</v>
      </c>
    </row>
    <row r="45" spans="2:9">
      <c r="B45" s="152"/>
      <c r="C45" s="138"/>
      <c r="D45" s="152"/>
      <c r="E45" s="152" t="s">
        <v>474</v>
      </c>
      <c r="F45" s="152" t="s">
        <v>1184</v>
      </c>
      <c r="G45" s="152" t="s">
        <v>1179</v>
      </c>
      <c r="H45" s="152" t="s">
        <v>475</v>
      </c>
      <c r="I45" s="153">
        <v>20</v>
      </c>
    </row>
    <row r="46" spans="2:9">
      <c r="B46" s="152"/>
      <c r="C46" s="138"/>
      <c r="D46" s="152"/>
      <c r="E46" s="152" t="s">
        <v>476</v>
      </c>
      <c r="F46" s="152" t="s">
        <v>1185</v>
      </c>
      <c r="G46" s="152" t="s">
        <v>1179</v>
      </c>
      <c r="H46" s="152" t="s">
        <v>477</v>
      </c>
      <c r="I46" s="153">
        <v>2780</v>
      </c>
    </row>
    <row r="47" spans="2:9">
      <c r="B47" s="152"/>
      <c r="C47" s="138"/>
      <c r="D47" s="152"/>
      <c r="E47" s="152" t="s">
        <v>478</v>
      </c>
      <c r="F47" s="152" t="s">
        <v>1186</v>
      </c>
      <c r="G47" s="152" t="s">
        <v>1179</v>
      </c>
      <c r="H47" s="152" t="s">
        <v>479</v>
      </c>
      <c r="I47" s="153">
        <v>680</v>
      </c>
    </row>
    <row r="48" spans="2:9">
      <c r="B48" s="152" t="s">
        <v>260</v>
      </c>
      <c r="C48" s="138"/>
      <c r="D48" s="152" t="s">
        <v>1171</v>
      </c>
      <c r="E48" s="152" t="s">
        <v>484</v>
      </c>
      <c r="F48" s="152" t="s">
        <v>1187</v>
      </c>
      <c r="G48" s="152" t="s">
        <v>1179</v>
      </c>
      <c r="H48" s="152" t="s">
        <v>485</v>
      </c>
      <c r="I48" s="153">
        <v>930</v>
      </c>
    </row>
    <row r="49" spans="2:9">
      <c r="B49" s="152"/>
      <c r="C49" s="138"/>
      <c r="D49" s="152"/>
      <c r="E49" s="152" t="s">
        <v>486</v>
      </c>
      <c r="F49" s="152" t="s">
        <v>1188</v>
      </c>
      <c r="G49" s="152" t="s">
        <v>1179</v>
      </c>
      <c r="H49" s="152" t="s">
        <v>487</v>
      </c>
      <c r="I49" s="153">
        <v>75</v>
      </c>
    </row>
    <row r="50" spans="2:9">
      <c r="B50" s="152" t="s">
        <v>380</v>
      </c>
      <c r="C50" s="138"/>
      <c r="D50" s="152" t="s">
        <v>1171</v>
      </c>
      <c r="E50" s="152" t="s">
        <v>492</v>
      </c>
      <c r="F50" s="152" t="s">
        <v>1189</v>
      </c>
      <c r="G50" s="152" t="s">
        <v>1179</v>
      </c>
      <c r="H50" s="152" t="s">
        <v>493</v>
      </c>
      <c r="I50" s="153">
        <v>450</v>
      </c>
    </row>
    <row r="51" spans="2:9">
      <c r="B51" s="152"/>
      <c r="C51" s="138"/>
      <c r="D51" s="152"/>
      <c r="E51" s="152" t="s">
        <v>494</v>
      </c>
      <c r="F51" s="152" t="s">
        <v>1190</v>
      </c>
      <c r="G51" s="152" t="s">
        <v>1179</v>
      </c>
      <c r="H51" s="152" t="s">
        <v>495</v>
      </c>
      <c r="I51" s="153">
        <v>90</v>
      </c>
    </row>
    <row r="52" spans="2:9">
      <c r="B52" s="154" t="s">
        <v>245</v>
      </c>
      <c r="C52" s="143"/>
      <c r="D52" s="154" t="s">
        <v>1171</v>
      </c>
      <c r="E52" s="154" t="s">
        <v>246</v>
      </c>
      <c r="F52" s="154" t="s">
        <v>1191</v>
      </c>
      <c r="G52" s="154" t="s">
        <v>1179</v>
      </c>
      <c r="H52" s="154" t="s">
        <v>247</v>
      </c>
      <c r="I52" s="155">
        <v>44</v>
      </c>
    </row>
    <row r="53" spans="2:9">
      <c r="I53" s="159">
        <f>SUM(I39:I52)</f>
        <v>7729</v>
      </c>
    </row>
    <row r="56" spans="2:9">
      <c r="B56" s="150" t="s">
        <v>263</v>
      </c>
      <c r="C56" s="150" t="s">
        <v>189</v>
      </c>
      <c r="D56" s="150" t="s">
        <v>1171</v>
      </c>
      <c r="E56" s="150" t="s">
        <v>393</v>
      </c>
      <c r="F56" s="150" t="s">
        <v>1192</v>
      </c>
      <c r="G56" s="150" t="s">
        <v>1193</v>
      </c>
      <c r="H56" s="150" t="s">
        <v>394</v>
      </c>
      <c r="I56" s="151">
        <v>445</v>
      </c>
    </row>
    <row r="57" spans="2:9">
      <c r="B57" s="152" t="s">
        <v>405</v>
      </c>
      <c r="C57" s="138"/>
      <c r="D57" s="152" t="s">
        <v>1171</v>
      </c>
      <c r="E57" s="152" t="s">
        <v>511</v>
      </c>
      <c r="F57" s="152" t="s">
        <v>1194</v>
      </c>
      <c r="G57" s="152" t="s">
        <v>1193</v>
      </c>
      <c r="H57" s="152" t="s">
        <v>512</v>
      </c>
      <c r="I57" s="153">
        <v>6000</v>
      </c>
    </row>
    <row r="58" spans="2:9">
      <c r="B58" s="154" t="s">
        <v>375</v>
      </c>
      <c r="C58" s="143"/>
      <c r="D58" s="154" t="s">
        <v>1171</v>
      </c>
      <c r="E58" s="154" t="s">
        <v>376</v>
      </c>
      <c r="F58" s="154" t="s">
        <v>1195</v>
      </c>
      <c r="G58" s="154" t="s">
        <v>1193</v>
      </c>
      <c r="H58" s="154" t="s">
        <v>377</v>
      </c>
      <c r="I58" s="155">
        <v>3521</v>
      </c>
    </row>
    <row r="59" spans="2:9">
      <c r="I59" s="159">
        <f>SUM(I56:I58)</f>
        <v>9966</v>
      </c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J123"/>
  <sheetViews>
    <sheetView zoomScale="80" zoomScaleNormal="80" workbookViewId="0">
      <selection activeCell="J1" sqref="J1"/>
    </sheetView>
  </sheetViews>
  <sheetFormatPr baseColWidth="10" defaultColWidth="10.5" defaultRowHeight="14.25"/>
  <cols>
    <col min="1" max="1" width="5" customWidth="1"/>
    <col min="2" max="2" width="13.25" customWidth="1"/>
    <col min="3" max="3" width="36.5" customWidth="1"/>
    <col min="4" max="4" width="11.875" customWidth="1"/>
    <col min="5" max="5" width="11.875" style="130" customWidth="1"/>
  </cols>
  <sheetData>
    <row r="1" spans="2:1024" s="1" customFormat="1">
      <c r="D1" s="70"/>
      <c r="E1" s="2"/>
      <c r="I1" s="2"/>
    </row>
    <row r="2" spans="2:1024" s="3" customFormat="1" ht="18" customHeight="1">
      <c r="B2" s="217" t="s">
        <v>0</v>
      </c>
      <c r="C2" s="217"/>
      <c r="D2" s="217"/>
      <c r="E2" s="217"/>
      <c r="F2" s="217"/>
      <c r="G2" s="217"/>
      <c r="H2" s="217"/>
      <c r="I2" s="217"/>
      <c r="J2" s="217"/>
      <c r="AMF2" s="1"/>
      <c r="AMG2" s="1"/>
      <c r="AMH2" s="1"/>
      <c r="AMI2" s="1"/>
      <c r="AMJ2" s="1"/>
    </row>
    <row r="3" spans="2:1024" s="3" customFormat="1">
      <c r="B3" s="4"/>
      <c r="C3" s="4"/>
      <c r="D3" s="71"/>
      <c r="E3" s="5"/>
      <c r="F3" s="4"/>
      <c r="G3" s="4"/>
      <c r="H3" s="4"/>
      <c r="I3" s="5"/>
      <c r="AMF3" s="1"/>
      <c r="AMG3" s="1"/>
      <c r="AMH3" s="1"/>
      <c r="AMI3" s="1"/>
      <c r="AMJ3" s="1"/>
    </row>
    <row r="4" spans="2:1024" s="6" customFormat="1">
      <c r="B4" s="7" t="s">
        <v>1</v>
      </c>
      <c r="C4" s="218" t="s">
        <v>2</v>
      </c>
      <c r="D4" s="218"/>
      <c r="E4" s="218"/>
      <c r="F4" s="219" t="s">
        <v>3</v>
      </c>
      <c r="G4" s="219"/>
      <c r="H4" s="219"/>
      <c r="I4" s="220"/>
      <c r="J4" s="220"/>
      <c r="AMF4" s="1"/>
      <c r="AMG4" s="1"/>
      <c r="AMH4" s="1"/>
      <c r="AMI4" s="1"/>
      <c r="AMJ4" s="1"/>
    </row>
    <row r="5" spans="2:1024" s="6" customFormat="1">
      <c r="B5" s="7" t="s">
        <v>4</v>
      </c>
      <c r="C5" s="218" t="s">
        <v>5</v>
      </c>
      <c r="D5" s="218"/>
      <c r="E5" s="218"/>
      <c r="F5" s="219" t="s">
        <v>6</v>
      </c>
      <c r="G5" s="219"/>
      <c r="H5" s="219"/>
      <c r="I5" s="221" t="s">
        <v>165</v>
      </c>
      <c r="J5" s="221"/>
      <c r="AMF5" s="1"/>
      <c r="AMG5" s="1"/>
      <c r="AMH5" s="1"/>
      <c r="AMI5" s="1"/>
      <c r="AMJ5" s="1"/>
    </row>
    <row r="6" spans="2:1024" s="6" customFormat="1">
      <c r="B6" s="7" t="s">
        <v>8</v>
      </c>
      <c r="C6" s="218" t="s">
        <v>9</v>
      </c>
      <c r="D6" s="218"/>
      <c r="E6" s="218"/>
      <c r="F6" s="219" t="s">
        <v>10</v>
      </c>
      <c r="G6" s="219"/>
      <c r="H6" s="219"/>
      <c r="I6" s="222">
        <v>44134</v>
      </c>
      <c r="J6" s="222"/>
      <c r="AMF6" s="1"/>
      <c r="AMG6" s="1"/>
      <c r="AMH6" s="1"/>
      <c r="AMI6" s="1"/>
      <c r="AMJ6" s="1"/>
    </row>
    <row r="7" spans="2:1024" s="6" customFormat="1">
      <c r="B7" s="7" t="s">
        <v>11</v>
      </c>
      <c r="C7" s="218" t="s">
        <v>12</v>
      </c>
      <c r="D7" s="218"/>
      <c r="E7" s="218"/>
      <c r="F7" s="219" t="s">
        <v>13</v>
      </c>
      <c r="G7" s="219"/>
      <c r="H7" s="219"/>
      <c r="I7" s="221" t="s">
        <v>14</v>
      </c>
      <c r="J7" s="221"/>
      <c r="AMF7" s="1"/>
      <c r="AMG7" s="1"/>
      <c r="AMH7" s="1"/>
      <c r="AMI7" s="1"/>
      <c r="AMJ7" s="1"/>
    </row>
    <row r="8" spans="2:1024" s="6" customFormat="1">
      <c r="B8" s="7" t="s">
        <v>15</v>
      </c>
      <c r="C8" s="218" t="s">
        <v>16</v>
      </c>
      <c r="D8" s="218"/>
      <c r="E8" s="218"/>
      <c r="F8" s="219" t="s">
        <v>10</v>
      </c>
      <c r="G8" s="219"/>
      <c r="H8" s="219"/>
      <c r="I8" s="220"/>
      <c r="J8" s="220"/>
      <c r="AMF8" s="1"/>
      <c r="AMG8" s="1"/>
      <c r="AMH8" s="1"/>
      <c r="AMI8" s="1"/>
      <c r="AMJ8" s="1"/>
    </row>
    <row r="9" spans="2:1024" s="3" customFormat="1">
      <c r="D9" s="72"/>
      <c r="E9" s="8"/>
      <c r="I9" s="8"/>
      <c r="AMF9" s="1"/>
      <c r="AMG9" s="1"/>
      <c r="AMH9" s="1"/>
      <c r="AMI9" s="1"/>
      <c r="AMJ9" s="1"/>
    </row>
    <row r="12" spans="2:1024" s="148" customFormat="1" ht="15">
      <c r="B12" s="132"/>
      <c r="C12" s="132" t="s">
        <v>193</v>
      </c>
      <c r="D12" s="133" t="s">
        <v>183</v>
      </c>
      <c r="E12" s="134" t="s">
        <v>25</v>
      </c>
      <c r="F12" s="160"/>
      <c r="G12" s="161"/>
      <c r="H12" s="161"/>
      <c r="I12" s="161"/>
      <c r="J12" s="162"/>
    </row>
    <row r="13" spans="2:1024">
      <c r="B13" s="138"/>
      <c r="C13" s="138" t="s">
        <v>194</v>
      </c>
      <c r="D13" s="138">
        <v>22717</v>
      </c>
      <c r="E13" s="139">
        <v>0.210649907401947</v>
      </c>
      <c r="F13" s="140" t="s">
        <v>185</v>
      </c>
      <c r="G13" s="141"/>
      <c r="H13" s="141"/>
      <c r="I13" s="141"/>
      <c r="J13" s="142"/>
    </row>
    <row r="14" spans="2:1024">
      <c r="B14" s="138"/>
      <c r="C14" s="138" t="s">
        <v>195</v>
      </c>
      <c r="D14" s="138">
        <v>19064</v>
      </c>
      <c r="E14" s="139">
        <v>0.17677641566715299</v>
      </c>
      <c r="F14" s="140" t="s">
        <v>185</v>
      </c>
      <c r="G14" s="141"/>
      <c r="H14" s="141"/>
      <c r="I14" s="141"/>
      <c r="J14" s="142"/>
    </row>
    <row r="15" spans="2:1024">
      <c r="B15" s="138"/>
      <c r="C15" s="138" t="s">
        <v>196</v>
      </c>
      <c r="D15" s="138">
        <v>25076</v>
      </c>
      <c r="E15" s="139">
        <v>0.23252441246692901</v>
      </c>
      <c r="F15" s="140" t="s">
        <v>185</v>
      </c>
      <c r="G15" s="141"/>
      <c r="H15" s="141"/>
      <c r="I15" s="141"/>
      <c r="J15" s="142"/>
    </row>
    <row r="16" spans="2:1024">
      <c r="B16" s="138"/>
      <c r="C16" s="138" t="s">
        <v>197</v>
      </c>
      <c r="D16" s="138">
        <v>7500</v>
      </c>
      <c r="E16" s="139">
        <v>6.9545904191336896E-2</v>
      </c>
      <c r="F16" s="140" t="s">
        <v>185</v>
      </c>
      <c r="G16" s="141"/>
      <c r="H16" s="141"/>
      <c r="I16" s="141"/>
      <c r="J16" s="142"/>
    </row>
    <row r="17" spans="2:10">
      <c r="B17" s="143"/>
      <c r="C17" s="143" t="s">
        <v>190</v>
      </c>
      <c r="D17" s="143">
        <v>33485.440000000002</v>
      </c>
      <c r="E17" s="144">
        <v>0.31050336027263498</v>
      </c>
      <c r="F17" s="145" t="s">
        <v>191</v>
      </c>
      <c r="G17" s="146"/>
      <c r="H17" s="146"/>
      <c r="I17" s="146"/>
      <c r="J17" s="147"/>
    </row>
    <row r="18" spans="2:10" s="148" customFormat="1" ht="15">
      <c r="C18" s="148" t="s">
        <v>192</v>
      </c>
      <c r="D18" s="148">
        <v>107842.44</v>
      </c>
      <c r="E18" s="149">
        <v>1</v>
      </c>
    </row>
    <row r="21" spans="2:10">
      <c r="B21" s="150" t="s">
        <v>1015</v>
      </c>
      <c r="C21" s="131" t="s">
        <v>195</v>
      </c>
      <c r="D21" s="150" t="s">
        <v>1171</v>
      </c>
      <c r="E21" s="150" t="s">
        <v>1020</v>
      </c>
      <c r="F21" s="150" t="s">
        <v>1196</v>
      </c>
      <c r="G21" s="150" t="s">
        <v>1197</v>
      </c>
      <c r="H21" s="150" t="s">
        <v>1021</v>
      </c>
      <c r="I21" s="151">
        <v>82</v>
      </c>
    </row>
    <row r="22" spans="2:10">
      <c r="B22" s="152"/>
      <c r="C22" s="138"/>
      <c r="D22" s="152"/>
      <c r="E22" s="152" t="s">
        <v>1016</v>
      </c>
      <c r="F22" s="152" t="s">
        <v>1198</v>
      </c>
      <c r="G22" s="152" t="s">
        <v>1197</v>
      </c>
      <c r="H22" s="152" t="s">
        <v>1017</v>
      </c>
      <c r="I22" s="153">
        <v>15</v>
      </c>
    </row>
    <row r="23" spans="2:10">
      <c r="B23" s="152"/>
      <c r="C23" s="138"/>
      <c r="D23" s="152"/>
      <c r="E23" s="152" t="s">
        <v>1018</v>
      </c>
      <c r="F23" s="152" t="s">
        <v>1199</v>
      </c>
      <c r="G23" s="152" t="s">
        <v>1197</v>
      </c>
      <c r="H23" s="152" t="s">
        <v>1019</v>
      </c>
      <c r="I23" s="153">
        <v>40</v>
      </c>
    </row>
    <row r="24" spans="2:10">
      <c r="B24" s="152" t="s">
        <v>1022</v>
      </c>
      <c r="C24" s="138"/>
      <c r="D24" s="152" t="s">
        <v>1171</v>
      </c>
      <c r="E24" s="152" t="s">
        <v>1023</v>
      </c>
      <c r="F24" s="152" t="s">
        <v>1200</v>
      </c>
      <c r="G24" s="152" t="s">
        <v>1197</v>
      </c>
      <c r="H24" s="152" t="s">
        <v>1024</v>
      </c>
      <c r="I24" s="153">
        <v>485</v>
      </c>
    </row>
    <row r="25" spans="2:10">
      <c r="B25" s="152" t="s">
        <v>544</v>
      </c>
      <c r="C25" s="138"/>
      <c r="D25" s="152" t="s">
        <v>1171</v>
      </c>
      <c r="E25" s="152" t="s">
        <v>596</v>
      </c>
      <c r="F25" s="152" t="s">
        <v>1201</v>
      </c>
      <c r="G25" s="152" t="s">
        <v>1197</v>
      </c>
      <c r="H25" s="152" t="s">
        <v>597</v>
      </c>
      <c r="I25" s="153">
        <v>139</v>
      </c>
    </row>
    <row r="26" spans="2:10">
      <c r="B26" s="152"/>
      <c r="C26" s="138"/>
      <c r="D26" s="152"/>
      <c r="E26" s="152" t="s">
        <v>598</v>
      </c>
      <c r="F26" s="152" t="s">
        <v>1202</v>
      </c>
      <c r="G26" s="152" t="s">
        <v>1197</v>
      </c>
      <c r="H26" s="152" t="s">
        <v>599</v>
      </c>
      <c r="I26" s="153">
        <v>110</v>
      </c>
    </row>
    <row r="27" spans="2:10">
      <c r="B27" s="152"/>
      <c r="C27" s="138"/>
      <c r="D27" s="152"/>
      <c r="E27" s="152" t="s">
        <v>600</v>
      </c>
      <c r="F27" s="152" t="s">
        <v>1203</v>
      </c>
      <c r="G27" s="152" t="s">
        <v>1197</v>
      </c>
      <c r="H27" s="152" t="s">
        <v>601</v>
      </c>
      <c r="I27" s="153">
        <v>64</v>
      </c>
    </row>
    <row r="28" spans="2:10">
      <c r="B28" s="152"/>
      <c r="C28" s="138"/>
      <c r="D28" s="152"/>
      <c r="E28" s="152" t="s">
        <v>545</v>
      </c>
      <c r="F28" s="152" t="s">
        <v>1204</v>
      </c>
      <c r="G28" s="152" t="s">
        <v>1197</v>
      </c>
      <c r="H28" s="152" t="s">
        <v>546</v>
      </c>
      <c r="I28" s="153">
        <v>660</v>
      </c>
    </row>
    <row r="29" spans="2:10">
      <c r="B29" s="152"/>
      <c r="C29" s="138"/>
      <c r="D29" s="152"/>
      <c r="E29" s="152" t="s">
        <v>602</v>
      </c>
      <c r="F29" s="152" t="s">
        <v>1205</v>
      </c>
      <c r="G29" s="152" t="s">
        <v>1197</v>
      </c>
      <c r="H29" s="152" t="s">
        <v>603</v>
      </c>
      <c r="I29" s="153">
        <v>35</v>
      </c>
    </row>
    <row r="30" spans="2:10">
      <c r="B30" s="152" t="s">
        <v>418</v>
      </c>
      <c r="C30" s="138"/>
      <c r="D30" s="152" t="s">
        <v>1171</v>
      </c>
      <c r="E30" s="152" t="s">
        <v>934</v>
      </c>
      <c r="F30" s="152" t="s">
        <v>1206</v>
      </c>
      <c r="G30" s="152" t="s">
        <v>1197</v>
      </c>
      <c r="H30" s="152" t="s">
        <v>935</v>
      </c>
      <c r="I30" s="153">
        <v>30</v>
      </c>
    </row>
    <row r="31" spans="2:10">
      <c r="B31" s="152" t="s">
        <v>234</v>
      </c>
      <c r="C31" s="138"/>
      <c r="D31" s="152" t="s">
        <v>1171</v>
      </c>
      <c r="E31" s="152" t="s">
        <v>604</v>
      </c>
      <c r="F31" s="152" t="s">
        <v>1207</v>
      </c>
      <c r="G31" s="152" t="s">
        <v>1197</v>
      </c>
      <c r="H31" s="152" t="s">
        <v>605</v>
      </c>
      <c r="I31" s="153">
        <v>280</v>
      </c>
    </row>
    <row r="32" spans="2:10">
      <c r="B32" s="152" t="s">
        <v>1070</v>
      </c>
      <c r="C32" s="138"/>
      <c r="D32" s="152" t="s">
        <v>1171</v>
      </c>
      <c r="E32" s="152" t="s">
        <v>1071</v>
      </c>
      <c r="F32" s="152" t="s">
        <v>1208</v>
      </c>
      <c r="G32" s="152" t="s">
        <v>1197</v>
      </c>
      <c r="H32" s="152" t="s">
        <v>1072</v>
      </c>
      <c r="I32" s="153">
        <v>225</v>
      </c>
    </row>
    <row r="33" spans="2:9">
      <c r="B33" s="152"/>
      <c r="C33" s="138"/>
      <c r="D33" s="152"/>
      <c r="E33" s="152" t="s">
        <v>1073</v>
      </c>
      <c r="F33" s="152" t="s">
        <v>1209</v>
      </c>
      <c r="G33" s="152" t="s">
        <v>1197</v>
      </c>
      <c r="H33" s="152" t="s">
        <v>1074</v>
      </c>
      <c r="I33" s="153">
        <v>642</v>
      </c>
    </row>
    <row r="34" spans="2:9">
      <c r="B34" s="152"/>
      <c r="C34" s="138"/>
      <c r="D34" s="152"/>
      <c r="E34" s="152" t="s">
        <v>1075</v>
      </c>
      <c r="F34" s="152" t="s">
        <v>1210</v>
      </c>
      <c r="G34" s="152" t="s">
        <v>1197</v>
      </c>
      <c r="H34" s="152" t="s">
        <v>1076</v>
      </c>
      <c r="I34" s="153">
        <v>2666</v>
      </c>
    </row>
    <row r="35" spans="2:9">
      <c r="B35" s="152"/>
      <c r="C35" s="138"/>
      <c r="D35" s="152"/>
      <c r="E35" s="152" t="s">
        <v>1077</v>
      </c>
      <c r="F35" s="152" t="s">
        <v>1211</v>
      </c>
      <c r="G35" s="152" t="s">
        <v>1197</v>
      </c>
      <c r="H35" s="152" t="s">
        <v>1078</v>
      </c>
      <c r="I35" s="153">
        <v>798</v>
      </c>
    </row>
    <row r="36" spans="2:9">
      <c r="B36" s="152"/>
      <c r="C36" s="138"/>
      <c r="D36" s="152"/>
      <c r="E36" s="152" t="s">
        <v>1079</v>
      </c>
      <c r="F36" s="152" t="s">
        <v>1212</v>
      </c>
      <c r="G36" s="152" t="s">
        <v>1197</v>
      </c>
      <c r="H36" s="152" t="s">
        <v>1080</v>
      </c>
      <c r="I36" s="153">
        <v>727</v>
      </c>
    </row>
    <row r="37" spans="2:9">
      <c r="B37" s="152"/>
      <c r="C37" s="138"/>
      <c r="D37" s="152"/>
      <c r="E37" s="152" t="s">
        <v>1081</v>
      </c>
      <c r="F37" s="152" t="s">
        <v>1213</v>
      </c>
      <c r="G37" s="152" t="s">
        <v>1197</v>
      </c>
      <c r="H37" s="152" t="s">
        <v>1082</v>
      </c>
      <c r="I37" s="153">
        <v>385</v>
      </c>
    </row>
    <row r="38" spans="2:9">
      <c r="B38" s="152"/>
      <c r="C38" s="138"/>
      <c r="D38" s="152"/>
      <c r="E38" s="152" t="s">
        <v>1083</v>
      </c>
      <c r="F38" s="152" t="s">
        <v>1214</v>
      </c>
      <c r="G38" s="152" t="s">
        <v>1197</v>
      </c>
      <c r="H38" s="152" t="s">
        <v>1084</v>
      </c>
      <c r="I38" s="153">
        <v>355</v>
      </c>
    </row>
    <row r="39" spans="2:9">
      <c r="B39" s="152"/>
      <c r="C39" s="138"/>
      <c r="D39" s="152"/>
      <c r="E39" s="152" t="s">
        <v>1085</v>
      </c>
      <c r="F39" s="152" t="s">
        <v>1215</v>
      </c>
      <c r="G39" s="152" t="s">
        <v>1197</v>
      </c>
      <c r="H39" s="152" t="s">
        <v>1086</v>
      </c>
      <c r="I39" s="153">
        <v>427</v>
      </c>
    </row>
    <row r="40" spans="2:9">
      <c r="B40" s="152" t="s">
        <v>296</v>
      </c>
      <c r="C40" s="138"/>
      <c r="D40" s="152" t="s">
        <v>1171</v>
      </c>
      <c r="E40" s="152" t="s">
        <v>616</v>
      </c>
      <c r="F40" s="152" t="s">
        <v>1216</v>
      </c>
      <c r="G40" s="152" t="s">
        <v>1197</v>
      </c>
      <c r="H40" s="152" t="s">
        <v>617</v>
      </c>
      <c r="I40" s="153">
        <v>733</v>
      </c>
    </row>
    <row r="41" spans="2:9">
      <c r="B41" s="152"/>
      <c r="C41" s="138"/>
      <c r="D41" s="152"/>
      <c r="E41" s="152" t="s">
        <v>618</v>
      </c>
      <c r="F41" s="152" t="s">
        <v>1217</v>
      </c>
      <c r="G41" s="152" t="s">
        <v>1197</v>
      </c>
      <c r="H41" s="152" t="s">
        <v>619</v>
      </c>
      <c r="I41" s="153">
        <v>70</v>
      </c>
    </row>
    <row r="42" spans="2:9">
      <c r="B42" s="152"/>
      <c r="C42" s="138"/>
      <c r="D42" s="152"/>
      <c r="E42" s="152" t="s">
        <v>620</v>
      </c>
      <c r="F42" s="152" t="s">
        <v>1218</v>
      </c>
      <c r="G42" s="152" t="s">
        <v>1197</v>
      </c>
      <c r="H42" s="152" t="s">
        <v>621</v>
      </c>
      <c r="I42" s="153">
        <v>85</v>
      </c>
    </row>
    <row r="43" spans="2:9">
      <c r="B43" s="152"/>
      <c r="C43" s="138"/>
      <c r="D43" s="152"/>
      <c r="E43" s="152" t="s">
        <v>622</v>
      </c>
      <c r="F43" s="152" t="s">
        <v>1219</v>
      </c>
      <c r="G43" s="152" t="s">
        <v>1197</v>
      </c>
      <c r="H43" s="152" t="s">
        <v>623</v>
      </c>
      <c r="I43" s="153">
        <v>205</v>
      </c>
    </row>
    <row r="44" spans="2:9">
      <c r="B44" s="152" t="s">
        <v>400</v>
      </c>
      <c r="C44" s="138"/>
      <c r="D44" s="152" t="s">
        <v>1171</v>
      </c>
      <c r="E44" s="152" t="s">
        <v>958</v>
      </c>
      <c r="F44" s="152" t="s">
        <v>1220</v>
      </c>
      <c r="G44" s="152" t="s">
        <v>1197</v>
      </c>
      <c r="H44" s="152" t="s">
        <v>959</v>
      </c>
      <c r="I44" s="153">
        <v>1960</v>
      </c>
    </row>
    <row r="45" spans="2:9">
      <c r="B45" s="152"/>
      <c r="C45" s="138"/>
      <c r="D45" s="152"/>
      <c r="E45" s="152" t="s">
        <v>960</v>
      </c>
      <c r="F45" s="152" t="s">
        <v>1221</v>
      </c>
      <c r="G45" s="152" t="s">
        <v>1197</v>
      </c>
      <c r="H45" s="152" t="s">
        <v>961</v>
      </c>
      <c r="I45" s="153">
        <v>20</v>
      </c>
    </row>
    <row r="46" spans="2:9">
      <c r="B46" s="152"/>
      <c r="C46" s="138"/>
      <c r="D46" s="152"/>
      <c r="E46" s="152" t="s">
        <v>962</v>
      </c>
      <c r="F46" s="152" t="s">
        <v>1222</v>
      </c>
      <c r="G46" s="152" t="s">
        <v>1197</v>
      </c>
      <c r="H46" s="152" t="s">
        <v>963</v>
      </c>
      <c r="I46" s="153">
        <v>350</v>
      </c>
    </row>
    <row r="47" spans="2:9">
      <c r="B47" s="152"/>
      <c r="C47" s="138"/>
      <c r="D47" s="152"/>
      <c r="E47" s="152" t="s">
        <v>964</v>
      </c>
      <c r="F47" s="152" t="s">
        <v>1223</v>
      </c>
      <c r="G47" s="152" t="s">
        <v>1197</v>
      </c>
      <c r="H47" s="152" t="s">
        <v>965</v>
      </c>
      <c r="I47" s="153">
        <v>160</v>
      </c>
    </row>
    <row r="48" spans="2:9">
      <c r="B48" s="152" t="s">
        <v>519</v>
      </c>
      <c r="C48" s="138"/>
      <c r="D48" s="152" t="s">
        <v>1171</v>
      </c>
      <c r="E48" s="152" t="s">
        <v>624</v>
      </c>
      <c r="F48" s="152" t="s">
        <v>1224</v>
      </c>
      <c r="G48" s="152" t="s">
        <v>1197</v>
      </c>
      <c r="H48" s="152" t="s">
        <v>625</v>
      </c>
      <c r="I48" s="153">
        <v>70</v>
      </c>
    </row>
    <row r="49" spans="2:9">
      <c r="B49" s="152" t="s">
        <v>405</v>
      </c>
      <c r="C49" s="138"/>
      <c r="D49" s="152" t="s">
        <v>1171</v>
      </c>
      <c r="E49" s="152" t="s">
        <v>966</v>
      </c>
      <c r="F49" s="152" t="s">
        <v>1225</v>
      </c>
      <c r="G49" s="152" t="s">
        <v>1197</v>
      </c>
      <c r="H49" s="152" t="s">
        <v>967</v>
      </c>
      <c r="I49" s="153">
        <v>15</v>
      </c>
    </row>
    <row r="50" spans="2:9">
      <c r="B50" s="152" t="s">
        <v>1025</v>
      </c>
      <c r="C50" s="138"/>
      <c r="D50" s="152" t="s">
        <v>1171</v>
      </c>
      <c r="E50" s="152" t="s">
        <v>1026</v>
      </c>
      <c r="F50" s="152" t="s">
        <v>1226</v>
      </c>
      <c r="G50" s="152" t="s">
        <v>1197</v>
      </c>
      <c r="H50" s="152" t="s">
        <v>1027</v>
      </c>
      <c r="I50" s="153">
        <v>341</v>
      </c>
    </row>
    <row r="51" spans="2:9">
      <c r="B51" s="152"/>
      <c r="C51" s="138"/>
      <c r="D51" s="152"/>
      <c r="E51" s="152" t="s">
        <v>1028</v>
      </c>
      <c r="F51" s="152" t="s">
        <v>1227</v>
      </c>
      <c r="G51" s="152" t="s">
        <v>1197</v>
      </c>
      <c r="H51" s="152" t="s">
        <v>1029</v>
      </c>
      <c r="I51" s="153">
        <v>12</v>
      </c>
    </row>
    <row r="52" spans="2:9">
      <c r="B52" s="152" t="s">
        <v>408</v>
      </c>
      <c r="C52" s="138"/>
      <c r="D52" s="152" t="s">
        <v>1171</v>
      </c>
      <c r="E52" s="152" t="s">
        <v>968</v>
      </c>
      <c r="F52" s="152" t="s">
        <v>1228</v>
      </c>
      <c r="G52" s="152" t="s">
        <v>1197</v>
      </c>
      <c r="H52" s="152" t="s">
        <v>969</v>
      </c>
      <c r="I52" s="153">
        <v>1228</v>
      </c>
    </row>
    <row r="53" spans="2:9">
      <c r="B53" s="152" t="s">
        <v>500</v>
      </c>
      <c r="C53" s="138"/>
      <c r="D53" s="152" t="s">
        <v>1171</v>
      </c>
      <c r="E53" s="152" t="s">
        <v>576</v>
      </c>
      <c r="F53" s="152" t="s">
        <v>1229</v>
      </c>
      <c r="G53" s="152" t="s">
        <v>1197</v>
      </c>
      <c r="H53" s="152" t="s">
        <v>577</v>
      </c>
      <c r="I53" s="153">
        <v>60</v>
      </c>
    </row>
    <row r="54" spans="2:9">
      <c r="B54" s="152"/>
      <c r="C54" s="138"/>
      <c r="D54" s="152"/>
      <c r="E54" s="152" t="s">
        <v>975</v>
      </c>
      <c r="F54" s="152" t="s">
        <v>1230</v>
      </c>
      <c r="G54" s="152" t="s">
        <v>1197</v>
      </c>
      <c r="H54" s="152" t="s">
        <v>976</v>
      </c>
      <c r="I54" s="153">
        <v>450</v>
      </c>
    </row>
    <row r="55" spans="2:9">
      <c r="B55" s="152"/>
      <c r="C55" s="138"/>
      <c r="D55" s="152"/>
      <c r="E55" s="152" t="s">
        <v>977</v>
      </c>
      <c r="F55" s="152" t="s">
        <v>1231</v>
      </c>
      <c r="G55" s="152" t="s">
        <v>1197</v>
      </c>
      <c r="H55" s="152" t="s">
        <v>978</v>
      </c>
      <c r="I55" s="153">
        <v>340</v>
      </c>
    </row>
    <row r="56" spans="2:9">
      <c r="B56" s="152"/>
      <c r="C56" s="138"/>
      <c r="D56" s="152"/>
      <c r="E56" s="152" t="s">
        <v>979</v>
      </c>
      <c r="F56" s="152" t="s">
        <v>1232</v>
      </c>
      <c r="G56" s="152" t="s">
        <v>1197</v>
      </c>
      <c r="H56" s="152" t="s">
        <v>980</v>
      </c>
      <c r="I56" s="153">
        <v>175</v>
      </c>
    </row>
    <row r="57" spans="2:9">
      <c r="B57" s="152" t="s">
        <v>1030</v>
      </c>
      <c r="C57" s="138"/>
      <c r="D57" s="152" t="s">
        <v>1171</v>
      </c>
      <c r="E57" s="152" t="s">
        <v>1031</v>
      </c>
      <c r="F57" s="152" t="s">
        <v>1233</v>
      </c>
      <c r="G57" s="152" t="s">
        <v>1197</v>
      </c>
      <c r="H57" s="152" t="s">
        <v>1032</v>
      </c>
      <c r="I57" s="153">
        <v>268</v>
      </c>
    </row>
    <row r="58" spans="2:9">
      <c r="B58" s="152" t="s">
        <v>532</v>
      </c>
      <c r="C58" s="138"/>
      <c r="D58" s="152" t="s">
        <v>1171</v>
      </c>
      <c r="E58" s="152" t="s">
        <v>830</v>
      </c>
      <c r="F58" s="152" t="s">
        <v>1234</v>
      </c>
      <c r="G58" s="152" t="s">
        <v>1197</v>
      </c>
      <c r="H58" s="152" t="s">
        <v>831</v>
      </c>
      <c r="I58" s="153">
        <v>150</v>
      </c>
    </row>
    <row r="59" spans="2:9">
      <c r="B59" s="152"/>
      <c r="C59" s="138"/>
      <c r="D59" s="152"/>
      <c r="E59" s="152" t="s">
        <v>832</v>
      </c>
      <c r="F59" s="152" t="s">
        <v>1235</v>
      </c>
      <c r="G59" s="152" t="s">
        <v>1197</v>
      </c>
      <c r="H59" s="152" t="s">
        <v>833</v>
      </c>
      <c r="I59" s="153">
        <v>150</v>
      </c>
    </row>
    <row r="60" spans="2:9">
      <c r="B60" s="152"/>
      <c r="C60" s="138"/>
      <c r="D60" s="152"/>
      <c r="E60" s="152" t="s">
        <v>834</v>
      </c>
      <c r="F60" s="152" t="s">
        <v>1236</v>
      </c>
      <c r="G60" s="152" t="s">
        <v>1197</v>
      </c>
      <c r="H60" s="152" t="s">
        <v>835</v>
      </c>
      <c r="I60" s="153">
        <v>165</v>
      </c>
    </row>
    <row r="61" spans="2:9">
      <c r="B61" s="152"/>
      <c r="C61" s="138"/>
      <c r="D61" s="152"/>
      <c r="E61" s="152" t="s">
        <v>836</v>
      </c>
      <c r="F61" s="152" t="s">
        <v>1237</v>
      </c>
      <c r="G61" s="152" t="s">
        <v>1197</v>
      </c>
      <c r="H61" s="152" t="s">
        <v>837</v>
      </c>
      <c r="I61" s="153">
        <v>566</v>
      </c>
    </row>
    <row r="62" spans="2:9">
      <c r="B62" s="152"/>
      <c r="C62" s="138"/>
      <c r="D62" s="152"/>
      <c r="E62" s="152" t="s">
        <v>838</v>
      </c>
      <c r="F62" s="152" t="s">
        <v>1238</v>
      </c>
      <c r="G62" s="152" t="s">
        <v>1197</v>
      </c>
      <c r="H62" s="152" t="s">
        <v>839</v>
      </c>
      <c r="I62" s="153">
        <v>576</v>
      </c>
    </row>
    <row r="63" spans="2:9">
      <c r="B63" s="152"/>
      <c r="C63" s="138"/>
      <c r="D63" s="152"/>
      <c r="E63" s="152" t="s">
        <v>840</v>
      </c>
      <c r="F63" s="152" t="s">
        <v>1239</v>
      </c>
      <c r="G63" s="152" t="s">
        <v>1197</v>
      </c>
      <c r="H63" s="152" t="s">
        <v>841</v>
      </c>
      <c r="I63" s="153">
        <v>81</v>
      </c>
    </row>
    <row r="64" spans="2:9">
      <c r="B64" s="152" t="s">
        <v>375</v>
      </c>
      <c r="C64" s="138"/>
      <c r="D64" s="152" t="s">
        <v>1171</v>
      </c>
      <c r="E64" s="152" t="s">
        <v>868</v>
      </c>
      <c r="F64" s="152" t="s">
        <v>1240</v>
      </c>
      <c r="G64" s="152" t="s">
        <v>1197</v>
      </c>
      <c r="H64" s="152" t="s">
        <v>869</v>
      </c>
      <c r="I64" s="153">
        <v>145</v>
      </c>
    </row>
    <row r="65" spans="2:9">
      <c r="B65" s="152" t="s">
        <v>380</v>
      </c>
      <c r="C65" s="138"/>
      <c r="D65" s="152" t="s">
        <v>1171</v>
      </c>
      <c r="E65" s="152" t="s">
        <v>874</v>
      </c>
      <c r="F65" s="152" t="s">
        <v>1241</v>
      </c>
      <c r="G65" s="152" t="s">
        <v>1197</v>
      </c>
      <c r="H65" s="152" t="s">
        <v>875</v>
      </c>
      <c r="I65" s="153">
        <v>80</v>
      </c>
    </row>
    <row r="66" spans="2:9">
      <c r="B66" s="152"/>
      <c r="C66" s="138"/>
      <c r="D66" s="152"/>
      <c r="E66" s="152" t="s">
        <v>876</v>
      </c>
      <c r="F66" s="152" t="s">
        <v>1242</v>
      </c>
      <c r="G66" s="152" t="s">
        <v>1197</v>
      </c>
      <c r="H66" s="152" t="s">
        <v>877</v>
      </c>
      <c r="I66" s="153">
        <v>300</v>
      </c>
    </row>
    <row r="67" spans="2:9">
      <c r="B67" s="152"/>
      <c r="C67" s="138"/>
      <c r="D67" s="152"/>
      <c r="E67" s="152" t="s">
        <v>878</v>
      </c>
      <c r="F67" s="152" t="s">
        <v>1243</v>
      </c>
      <c r="G67" s="152" t="s">
        <v>1197</v>
      </c>
      <c r="H67" s="152" t="s">
        <v>879</v>
      </c>
      <c r="I67" s="153">
        <v>190</v>
      </c>
    </row>
    <row r="68" spans="2:9">
      <c r="B68" s="152"/>
      <c r="C68" s="138"/>
      <c r="D68" s="152"/>
      <c r="E68" s="152" t="s">
        <v>880</v>
      </c>
      <c r="F68" s="152" t="s">
        <v>1244</v>
      </c>
      <c r="G68" s="152" t="s">
        <v>1197</v>
      </c>
      <c r="H68" s="152" t="s">
        <v>881</v>
      </c>
      <c r="I68" s="153">
        <v>80</v>
      </c>
    </row>
    <row r="69" spans="2:9">
      <c r="B69" s="152"/>
      <c r="C69" s="138"/>
      <c r="D69" s="152"/>
      <c r="E69" s="152" t="s">
        <v>882</v>
      </c>
      <c r="F69" s="152" t="s">
        <v>1245</v>
      </c>
      <c r="G69" s="152" t="s">
        <v>1197</v>
      </c>
      <c r="H69" s="152" t="s">
        <v>883</v>
      </c>
      <c r="I69" s="153">
        <v>40</v>
      </c>
    </row>
    <row r="70" spans="2:9">
      <c r="B70" s="152"/>
      <c r="C70" s="138"/>
      <c r="D70" s="152"/>
      <c r="E70" s="152" t="s">
        <v>884</v>
      </c>
      <c r="F70" s="152" t="s">
        <v>1246</v>
      </c>
      <c r="G70" s="152" t="s">
        <v>1197</v>
      </c>
      <c r="H70" s="152" t="s">
        <v>885</v>
      </c>
      <c r="I70" s="153">
        <v>50</v>
      </c>
    </row>
    <row r="71" spans="2:9">
      <c r="B71" s="152"/>
      <c r="C71" s="138"/>
      <c r="D71" s="152"/>
      <c r="E71" s="152" t="s">
        <v>886</v>
      </c>
      <c r="F71" s="152" t="s">
        <v>1247</v>
      </c>
      <c r="G71" s="152" t="s">
        <v>1197</v>
      </c>
      <c r="H71" s="152" t="s">
        <v>887</v>
      </c>
      <c r="I71" s="153">
        <v>75</v>
      </c>
    </row>
    <row r="72" spans="2:9">
      <c r="B72" s="152"/>
      <c r="C72" s="138"/>
      <c r="D72" s="152"/>
      <c r="E72" s="152" t="s">
        <v>888</v>
      </c>
      <c r="F72" s="152" t="s">
        <v>1248</v>
      </c>
      <c r="G72" s="152" t="s">
        <v>1197</v>
      </c>
      <c r="H72" s="152" t="s">
        <v>889</v>
      </c>
      <c r="I72" s="153">
        <v>50</v>
      </c>
    </row>
    <row r="73" spans="2:9">
      <c r="B73" s="152" t="s">
        <v>981</v>
      </c>
      <c r="C73" s="138"/>
      <c r="D73" s="152" t="s">
        <v>1171</v>
      </c>
      <c r="E73" s="152" t="s">
        <v>982</v>
      </c>
      <c r="F73" s="152" t="s">
        <v>1249</v>
      </c>
      <c r="G73" s="152" t="s">
        <v>1197</v>
      </c>
      <c r="H73" s="152" t="s">
        <v>983</v>
      </c>
      <c r="I73" s="153">
        <v>440</v>
      </c>
    </row>
    <row r="74" spans="2:9">
      <c r="B74" s="152"/>
      <c r="C74" s="138"/>
      <c r="D74" s="152"/>
      <c r="E74" s="152" t="s">
        <v>984</v>
      </c>
      <c r="F74" s="152" t="s">
        <v>1250</v>
      </c>
      <c r="G74" s="152" t="s">
        <v>1197</v>
      </c>
      <c r="H74" s="152" t="s">
        <v>985</v>
      </c>
      <c r="I74" s="153">
        <v>20</v>
      </c>
    </row>
    <row r="75" spans="2:9">
      <c r="B75" s="152" t="s">
        <v>986</v>
      </c>
      <c r="C75" s="138"/>
      <c r="D75" s="152" t="s">
        <v>1171</v>
      </c>
      <c r="E75" s="152" t="s">
        <v>987</v>
      </c>
      <c r="F75" s="152" t="s">
        <v>1251</v>
      </c>
      <c r="G75" s="152" t="s">
        <v>1197</v>
      </c>
      <c r="H75" s="152" t="s">
        <v>988</v>
      </c>
      <c r="I75" s="153">
        <v>355</v>
      </c>
    </row>
    <row r="76" spans="2:9">
      <c r="B76" s="152" t="s">
        <v>242</v>
      </c>
      <c r="C76" s="138"/>
      <c r="D76" s="152" t="s">
        <v>1171</v>
      </c>
      <c r="E76" s="152" t="s">
        <v>678</v>
      </c>
      <c r="F76" s="152" t="s">
        <v>1252</v>
      </c>
      <c r="G76" s="152" t="s">
        <v>1197</v>
      </c>
      <c r="H76" s="152" t="s">
        <v>679</v>
      </c>
      <c r="I76" s="153">
        <v>40</v>
      </c>
    </row>
    <row r="77" spans="2:9">
      <c r="B77" s="152" t="s">
        <v>989</v>
      </c>
      <c r="C77" s="138"/>
      <c r="D77" s="152" t="s">
        <v>1171</v>
      </c>
      <c r="E77" s="152" t="s">
        <v>996</v>
      </c>
      <c r="F77" s="152" t="s">
        <v>1253</v>
      </c>
      <c r="G77" s="152" t="s">
        <v>1197</v>
      </c>
      <c r="H77" s="152" t="s">
        <v>997</v>
      </c>
      <c r="I77" s="153">
        <v>114.78</v>
      </c>
    </row>
    <row r="78" spans="2:9">
      <c r="B78" s="154"/>
      <c r="C78" s="143"/>
      <c r="D78" s="154"/>
      <c r="E78" s="154" t="s">
        <v>1002</v>
      </c>
      <c r="F78" s="154" t="s">
        <v>1254</v>
      </c>
      <c r="G78" s="154" t="s">
        <v>1197</v>
      </c>
      <c r="H78" s="154" t="s">
        <v>1003</v>
      </c>
      <c r="I78" s="155">
        <v>690</v>
      </c>
    </row>
    <row r="79" spans="2:9">
      <c r="I79">
        <f>SUM(I21:I78)</f>
        <v>19064.78</v>
      </c>
    </row>
    <row r="83" spans="2:9">
      <c r="B83" s="150" t="s">
        <v>341</v>
      </c>
      <c r="C83" s="131" t="s">
        <v>194</v>
      </c>
      <c r="D83" s="150" t="s">
        <v>1171</v>
      </c>
      <c r="E83" s="150" t="s">
        <v>561</v>
      </c>
      <c r="F83" s="150" t="s">
        <v>1255</v>
      </c>
      <c r="G83" s="150" t="s">
        <v>1256</v>
      </c>
      <c r="H83" s="150" t="s">
        <v>562</v>
      </c>
      <c r="I83" s="151">
        <v>3750</v>
      </c>
    </row>
    <row r="84" spans="2:9">
      <c r="B84" s="152" t="s">
        <v>578</v>
      </c>
      <c r="C84" s="138"/>
      <c r="D84" s="152" t="s">
        <v>1171</v>
      </c>
      <c r="E84" s="152" t="s">
        <v>579</v>
      </c>
      <c r="F84" s="152" t="s">
        <v>1257</v>
      </c>
      <c r="G84" s="152" t="s">
        <v>1256</v>
      </c>
      <c r="H84" s="152" t="s">
        <v>580</v>
      </c>
      <c r="I84" s="153">
        <v>345</v>
      </c>
    </row>
    <row r="85" spans="2:9">
      <c r="B85" s="152"/>
      <c r="C85" s="138"/>
      <c r="D85" s="152"/>
      <c r="E85" s="152"/>
      <c r="F85" s="152"/>
      <c r="G85" s="152"/>
      <c r="H85" s="152"/>
      <c r="I85" s="153">
        <v>1625</v>
      </c>
    </row>
    <row r="86" spans="2:9">
      <c r="B86" s="152" t="s">
        <v>234</v>
      </c>
      <c r="C86" s="138"/>
      <c r="D86" s="152" t="s">
        <v>1171</v>
      </c>
      <c r="E86" s="152" t="s">
        <v>547</v>
      </c>
      <c r="F86" s="152" t="s">
        <v>1258</v>
      </c>
      <c r="G86" s="152" t="s">
        <v>1256</v>
      </c>
      <c r="H86" s="152" t="s">
        <v>548</v>
      </c>
      <c r="I86" s="153">
        <v>340</v>
      </c>
    </row>
    <row r="87" spans="2:9">
      <c r="B87" s="152"/>
      <c r="C87" s="138"/>
      <c r="D87" s="152"/>
      <c r="E87" s="152" t="s">
        <v>549</v>
      </c>
      <c r="F87" s="152" t="s">
        <v>1259</v>
      </c>
      <c r="G87" s="152" t="s">
        <v>1256</v>
      </c>
      <c r="H87" s="152" t="s">
        <v>550</v>
      </c>
      <c r="I87" s="153">
        <v>500</v>
      </c>
    </row>
    <row r="88" spans="2:9">
      <c r="B88" s="152"/>
      <c r="C88" s="138"/>
      <c r="D88" s="152"/>
      <c r="E88" s="152" t="s">
        <v>551</v>
      </c>
      <c r="F88" s="152" t="s">
        <v>1260</v>
      </c>
      <c r="G88" s="152" t="s">
        <v>1256</v>
      </c>
      <c r="H88" s="152" t="s">
        <v>552</v>
      </c>
      <c r="I88" s="153">
        <v>874</v>
      </c>
    </row>
    <row r="89" spans="2:9">
      <c r="B89" s="152"/>
      <c r="C89" s="138"/>
      <c r="D89" s="152"/>
      <c r="E89" s="152" t="s">
        <v>553</v>
      </c>
      <c r="F89" s="152" t="s">
        <v>1261</v>
      </c>
      <c r="G89" s="152" t="s">
        <v>1256</v>
      </c>
      <c r="H89" s="152" t="s">
        <v>554</v>
      </c>
      <c r="I89" s="153">
        <v>125</v>
      </c>
    </row>
    <row r="90" spans="2:9">
      <c r="B90" s="152"/>
      <c r="C90" s="138"/>
      <c r="D90" s="152"/>
      <c r="E90" s="152" t="s">
        <v>555</v>
      </c>
      <c r="F90" s="152" t="s">
        <v>1262</v>
      </c>
      <c r="G90" s="152" t="s">
        <v>1256</v>
      </c>
      <c r="H90" s="152" t="s">
        <v>556</v>
      </c>
      <c r="I90" s="153">
        <v>728</v>
      </c>
    </row>
    <row r="91" spans="2:9">
      <c r="B91" s="152" t="s">
        <v>305</v>
      </c>
      <c r="C91" s="138"/>
      <c r="D91" s="152" t="s">
        <v>1171</v>
      </c>
      <c r="E91" s="152" t="s">
        <v>557</v>
      </c>
      <c r="F91" s="152" t="s">
        <v>1263</v>
      </c>
      <c r="G91" s="152" t="s">
        <v>1256</v>
      </c>
      <c r="H91" s="152" t="s">
        <v>558</v>
      </c>
      <c r="I91" s="153">
        <v>875</v>
      </c>
    </row>
    <row r="92" spans="2:9">
      <c r="B92" s="152"/>
      <c r="C92" s="138"/>
      <c r="D92" s="152"/>
      <c r="E92" s="152"/>
      <c r="F92" s="152"/>
      <c r="G92" s="152"/>
      <c r="H92" s="152"/>
      <c r="I92" s="153">
        <v>1740</v>
      </c>
    </row>
    <row r="93" spans="2:9">
      <c r="B93" s="152"/>
      <c r="C93" s="138"/>
      <c r="D93" s="152"/>
      <c r="E93" s="152" t="s">
        <v>559</v>
      </c>
      <c r="F93" s="152" t="s">
        <v>1264</v>
      </c>
      <c r="G93" s="152" t="s">
        <v>1256</v>
      </c>
      <c r="H93" s="152" t="s">
        <v>560</v>
      </c>
      <c r="I93" s="153">
        <v>350</v>
      </c>
    </row>
    <row r="94" spans="2:9">
      <c r="B94" s="152"/>
      <c r="C94" s="138"/>
      <c r="D94" s="152"/>
      <c r="E94" s="152"/>
      <c r="F94" s="152"/>
      <c r="G94" s="152"/>
      <c r="H94" s="152"/>
      <c r="I94" s="153">
        <v>925</v>
      </c>
    </row>
    <row r="95" spans="2:9">
      <c r="B95" s="152" t="s">
        <v>257</v>
      </c>
      <c r="C95" s="138"/>
      <c r="D95" s="152" t="s">
        <v>1171</v>
      </c>
      <c r="E95" s="152" t="s">
        <v>568</v>
      </c>
      <c r="F95" s="152" t="s">
        <v>1265</v>
      </c>
      <c r="G95" s="152" t="s">
        <v>1256</v>
      </c>
      <c r="H95" s="152" t="s">
        <v>569</v>
      </c>
      <c r="I95" s="153">
        <v>4150</v>
      </c>
    </row>
    <row r="96" spans="2:9">
      <c r="B96" s="152" t="s">
        <v>375</v>
      </c>
      <c r="C96" s="138"/>
      <c r="D96" s="152" t="s">
        <v>1171</v>
      </c>
      <c r="E96" s="152" t="s">
        <v>570</v>
      </c>
      <c r="F96" s="152" t="s">
        <v>1266</v>
      </c>
      <c r="G96" s="152" t="s">
        <v>1256</v>
      </c>
      <c r="H96" s="152" t="s">
        <v>571</v>
      </c>
      <c r="I96" s="153">
        <v>5850</v>
      </c>
    </row>
    <row r="97" spans="2:9">
      <c r="B97" s="152"/>
      <c r="C97" s="138"/>
      <c r="D97" s="152"/>
      <c r="E97" s="152" t="s">
        <v>572</v>
      </c>
      <c r="F97" s="152" t="s">
        <v>1267</v>
      </c>
      <c r="G97" s="152" t="s">
        <v>1256</v>
      </c>
      <c r="H97" s="152" t="s">
        <v>573</v>
      </c>
      <c r="I97" s="153">
        <v>240</v>
      </c>
    </row>
    <row r="98" spans="2:9">
      <c r="B98" s="154" t="s">
        <v>593</v>
      </c>
      <c r="C98" s="143"/>
      <c r="D98" s="154" t="s">
        <v>1171</v>
      </c>
      <c r="E98" s="154" t="s">
        <v>594</v>
      </c>
      <c r="F98" s="154" t="s">
        <v>1268</v>
      </c>
      <c r="G98" s="154" t="s">
        <v>1256</v>
      </c>
      <c r="H98" s="154" t="s">
        <v>595</v>
      </c>
      <c r="I98" s="155">
        <v>300</v>
      </c>
    </row>
    <row r="99" spans="2:9">
      <c r="I99">
        <f>SUM(I83:I98)</f>
        <v>22717</v>
      </c>
    </row>
    <row r="102" spans="2:9">
      <c r="B102" s="150" t="s">
        <v>263</v>
      </c>
      <c r="C102" s="131" t="s">
        <v>197</v>
      </c>
      <c r="D102" s="150" t="s">
        <v>1171</v>
      </c>
      <c r="E102" s="150" t="s">
        <v>535</v>
      </c>
      <c r="F102" s="150" t="s">
        <v>1269</v>
      </c>
      <c r="G102" s="150" t="s">
        <v>1270</v>
      </c>
      <c r="H102" s="150" t="s">
        <v>536</v>
      </c>
      <c r="I102" s="151">
        <v>1350</v>
      </c>
    </row>
    <row r="103" spans="2:9">
      <c r="B103" s="152"/>
      <c r="C103" s="138"/>
      <c r="D103" s="152"/>
      <c r="E103" s="152" t="s">
        <v>537</v>
      </c>
      <c r="F103" s="152" t="s">
        <v>1271</v>
      </c>
      <c r="G103" s="152" t="s">
        <v>1270</v>
      </c>
      <c r="H103" s="152" t="s">
        <v>538</v>
      </c>
      <c r="I103" s="153">
        <v>1350</v>
      </c>
    </row>
    <row r="104" spans="2:9">
      <c r="B104" s="152" t="s">
        <v>529</v>
      </c>
      <c r="C104" s="138"/>
      <c r="D104" s="152" t="s">
        <v>1171</v>
      </c>
      <c r="E104" s="152" t="s">
        <v>530</v>
      </c>
      <c r="F104" s="152" t="s">
        <v>1272</v>
      </c>
      <c r="G104" s="152" t="s">
        <v>1270</v>
      </c>
      <c r="H104" s="152" t="s">
        <v>531</v>
      </c>
      <c r="I104" s="153">
        <v>2400</v>
      </c>
    </row>
    <row r="105" spans="2:9">
      <c r="B105" s="154" t="s">
        <v>532</v>
      </c>
      <c r="C105" s="143"/>
      <c r="D105" s="154" t="s">
        <v>1171</v>
      </c>
      <c r="E105" s="154" t="s">
        <v>533</v>
      </c>
      <c r="F105" s="154" t="s">
        <v>1273</v>
      </c>
      <c r="G105" s="154" t="s">
        <v>1270</v>
      </c>
      <c r="H105" s="154" t="s">
        <v>534</v>
      </c>
      <c r="I105" s="155">
        <v>2400</v>
      </c>
    </row>
    <row r="106" spans="2:9">
      <c r="I106">
        <f>SUM(I102:I105)</f>
        <v>7500</v>
      </c>
    </row>
    <row r="109" spans="2:9">
      <c r="B109" s="150" t="s">
        <v>344</v>
      </c>
      <c r="C109" s="150" t="s">
        <v>196</v>
      </c>
      <c r="D109" s="150" t="s">
        <v>1171</v>
      </c>
      <c r="E109" s="150" t="s">
        <v>724</v>
      </c>
      <c r="F109" s="150" t="s">
        <v>1274</v>
      </c>
      <c r="G109" s="150" t="s">
        <v>1275</v>
      </c>
      <c r="H109" s="150" t="s">
        <v>725</v>
      </c>
      <c r="I109" s="151">
        <v>932.37</v>
      </c>
    </row>
    <row r="110" spans="2:9">
      <c r="B110" s="152"/>
      <c r="D110" s="152"/>
      <c r="E110" s="152" t="s">
        <v>734</v>
      </c>
      <c r="F110" s="152" t="s">
        <v>1276</v>
      </c>
      <c r="G110" s="152" t="s">
        <v>1275</v>
      </c>
      <c r="H110" s="152" t="s">
        <v>735</v>
      </c>
      <c r="I110" s="153">
        <v>802.9</v>
      </c>
    </row>
    <row r="111" spans="2:9">
      <c r="B111" s="152" t="s">
        <v>760</v>
      </c>
      <c r="D111" s="152" t="s">
        <v>1171</v>
      </c>
      <c r="E111" s="152" t="s">
        <v>769</v>
      </c>
      <c r="F111" s="152" t="s">
        <v>1277</v>
      </c>
      <c r="G111" s="152" t="s">
        <v>1275</v>
      </c>
      <c r="H111" s="152" t="s">
        <v>770</v>
      </c>
      <c r="I111" s="153">
        <v>851.05</v>
      </c>
    </row>
    <row r="112" spans="2:9">
      <c r="B112" s="152" t="s">
        <v>239</v>
      </c>
      <c r="D112" s="152" t="s">
        <v>1171</v>
      </c>
      <c r="E112" s="152" t="s">
        <v>612</v>
      </c>
      <c r="F112" s="152" t="s">
        <v>1278</v>
      </c>
      <c r="G112" s="152" t="s">
        <v>1275</v>
      </c>
      <c r="H112" s="152" t="s">
        <v>613</v>
      </c>
      <c r="I112" s="153">
        <v>3479.8</v>
      </c>
    </row>
    <row r="113" spans="2:9">
      <c r="B113" s="152" t="s">
        <v>526</v>
      </c>
      <c r="D113" s="152" t="s">
        <v>1171</v>
      </c>
      <c r="E113" s="152" t="s">
        <v>785</v>
      </c>
      <c r="F113" s="152" t="s">
        <v>1279</v>
      </c>
      <c r="G113" s="152" t="s">
        <v>1275</v>
      </c>
      <c r="H113" s="152" t="s">
        <v>786</v>
      </c>
      <c r="I113" s="153">
        <v>350</v>
      </c>
    </row>
    <row r="114" spans="2:9">
      <c r="B114" s="152" t="s">
        <v>291</v>
      </c>
      <c r="D114" s="152" t="s">
        <v>1171</v>
      </c>
      <c r="E114" s="152" t="s">
        <v>614</v>
      </c>
      <c r="F114" s="152" t="s">
        <v>1280</v>
      </c>
      <c r="G114" s="152" t="s">
        <v>1275</v>
      </c>
      <c r="H114" s="152" t="s">
        <v>615</v>
      </c>
      <c r="I114" s="153">
        <v>513.36</v>
      </c>
    </row>
    <row r="115" spans="2:9">
      <c r="B115" s="152" t="s">
        <v>260</v>
      </c>
      <c r="D115" s="152" t="s">
        <v>1171</v>
      </c>
      <c r="E115" s="152" t="s">
        <v>862</v>
      </c>
      <c r="F115" s="152" t="s">
        <v>1281</v>
      </c>
      <c r="G115" s="152" t="s">
        <v>1275</v>
      </c>
      <c r="H115" s="152" t="s">
        <v>863</v>
      </c>
      <c r="I115" s="153">
        <v>1069.33</v>
      </c>
    </row>
    <row r="116" spans="2:9">
      <c r="B116" s="152" t="s">
        <v>375</v>
      </c>
      <c r="D116" s="152" t="s">
        <v>1171</v>
      </c>
      <c r="E116" s="152" t="s">
        <v>866</v>
      </c>
      <c r="F116" s="152" t="s">
        <v>1282</v>
      </c>
      <c r="G116" s="152" t="s">
        <v>1275</v>
      </c>
      <c r="H116" s="152" t="s">
        <v>867</v>
      </c>
      <c r="I116" s="153">
        <v>1687.25</v>
      </c>
    </row>
    <row r="117" spans="2:9">
      <c r="B117" s="152" t="s">
        <v>663</v>
      </c>
      <c r="D117" s="152" t="s">
        <v>1171</v>
      </c>
      <c r="E117" s="152" t="s">
        <v>664</v>
      </c>
      <c r="F117" s="152" t="s">
        <v>1283</v>
      </c>
      <c r="G117" s="152" t="s">
        <v>1275</v>
      </c>
      <c r="H117" s="152" t="s">
        <v>665</v>
      </c>
      <c r="I117" s="153">
        <v>2421.63</v>
      </c>
    </row>
    <row r="118" spans="2:9">
      <c r="B118" s="152"/>
      <c r="D118" s="152"/>
      <c r="E118" s="152" t="s">
        <v>666</v>
      </c>
      <c r="F118" s="152" t="s">
        <v>1284</v>
      </c>
      <c r="G118" s="152" t="s">
        <v>1275</v>
      </c>
      <c r="H118" s="152" t="s">
        <v>667</v>
      </c>
      <c r="I118" s="153">
        <v>7688.61</v>
      </c>
    </row>
    <row r="119" spans="2:9">
      <c r="B119" s="152" t="s">
        <v>914</v>
      </c>
      <c r="D119" s="152" t="s">
        <v>1171</v>
      </c>
      <c r="E119" s="152" t="s">
        <v>915</v>
      </c>
      <c r="F119" s="152" t="s">
        <v>1285</v>
      </c>
      <c r="G119" s="152" t="s">
        <v>1275</v>
      </c>
      <c r="H119" s="152" t="s">
        <v>916</v>
      </c>
      <c r="I119" s="153">
        <v>720.61</v>
      </c>
    </row>
    <row r="120" spans="2:9">
      <c r="B120" s="152"/>
      <c r="D120" s="152"/>
      <c r="E120" s="152" t="s">
        <v>917</v>
      </c>
      <c r="F120" s="152" t="s">
        <v>1286</v>
      </c>
      <c r="G120" s="152" t="s">
        <v>1275</v>
      </c>
      <c r="H120" s="152" t="s">
        <v>918</v>
      </c>
      <c r="I120" s="153">
        <v>825.01</v>
      </c>
    </row>
    <row r="121" spans="2:9">
      <c r="B121" s="152" t="s">
        <v>242</v>
      </c>
      <c r="D121" s="152" t="s">
        <v>1171</v>
      </c>
      <c r="E121" s="152" t="s">
        <v>680</v>
      </c>
      <c r="F121" s="152" t="s">
        <v>1287</v>
      </c>
      <c r="G121" s="152" t="s">
        <v>1275</v>
      </c>
      <c r="H121" s="152" t="s">
        <v>681</v>
      </c>
      <c r="I121" s="153">
        <v>599.16</v>
      </c>
    </row>
    <row r="122" spans="2:9">
      <c r="B122" s="154" t="s">
        <v>686</v>
      </c>
      <c r="C122" s="146"/>
      <c r="D122" s="154" t="s">
        <v>1171</v>
      </c>
      <c r="E122" s="154" t="s">
        <v>687</v>
      </c>
      <c r="F122" s="154" t="s">
        <v>1288</v>
      </c>
      <c r="G122" s="154" t="s">
        <v>1275</v>
      </c>
      <c r="H122" s="154" t="s">
        <v>688</v>
      </c>
      <c r="I122" s="155">
        <v>3134.89</v>
      </c>
    </row>
    <row r="123" spans="2:9">
      <c r="I123">
        <f>SUM(I109:I122)</f>
        <v>25075.969999999998</v>
      </c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J138"/>
  <sheetViews>
    <sheetView zoomScale="80" zoomScaleNormal="80" workbookViewId="0">
      <selection activeCell="J32" sqref="J32"/>
    </sheetView>
  </sheetViews>
  <sheetFormatPr baseColWidth="10" defaultColWidth="10.5" defaultRowHeight="14.25"/>
  <cols>
    <col min="1" max="1" width="3.125" customWidth="1"/>
    <col min="2" max="2" width="17.75" customWidth="1"/>
    <col min="3" max="3" width="47.75" customWidth="1"/>
    <col min="4" max="4" width="14.5" customWidth="1"/>
    <col min="5" max="5" width="14.5" style="130" customWidth="1"/>
  </cols>
  <sheetData>
    <row r="1" spans="2:1024" s="1" customFormat="1">
      <c r="D1" s="70"/>
      <c r="E1" s="2"/>
      <c r="I1" s="2"/>
    </row>
    <row r="2" spans="2:1024" s="3" customFormat="1" ht="18" customHeight="1">
      <c r="B2" s="217" t="s">
        <v>0</v>
      </c>
      <c r="C2" s="217"/>
      <c r="D2" s="217"/>
      <c r="E2" s="217"/>
      <c r="F2" s="217"/>
      <c r="G2" s="217"/>
      <c r="H2" s="217"/>
      <c r="I2" s="217"/>
      <c r="J2" s="217"/>
      <c r="AMF2" s="1"/>
      <c r="AMG2" s="1"/>
      <c r="AMH2" s="1"/>
      <c r="AMI2" s="1"/>
      <c r="AMJ2" s="1"/>
    </row>
    <row r="3" spans="2:1024" s="3" customFormat="1">
      <c r="B3" s="4"/>
      <c r="C3" s="4"/>
      <c r="D3" s="71"/>
      <c r="E3" s="5"/>
      <c r="F3" s="4"/>
      <c r="G3" s="4"/>
      <c r="H3" s="4"/>
      <c r="I3" s="5"/>
      <c r="AMF3" s="1"/>
      <c r="AMG3" s="1"/>
      <c r="AMH3" s="1"/>
      <c r="AMI3" s="1"/>
      <c r="AMJ3" s="1"/>
    </row>
    <row r="4" spans="2:1024" s="6" customFormat="1">
      <c r="B4" s="7" t="s">
        <v>1</v>
      </c>
      <c r="C4" s="218" t="s">
        <v>2</v>
      </c>
      <c r="D4" s="218"/>
      <c r="E4" s="218"/>
      <c r="F4" s="219" t="s">
        <v>3</v>
      </c>
      <c r="G4" s="219"/>
      <c r="H4" s="219"/>
      <c r="I4" s="220"/>
      <c r="J4" s="220"/>
      <c r="AMF4" s="1"/>
      <c r="AMG4" s="1"/>
      <c r="AMH4" s="1"/>
      <c r="AMI4" s="1"/>
      <c r="AMJ4" s="1"/>
    </row>
    <row r="5" spans="2:1024" s="6" customFormat="1">
      <c r="B5" s="7" t="s">
        <v>4</v>
      </c>
      <c r="C5" s="218" t="s">
        <v>5</v>
      </c>
      <c r="D5" s="218"/>
      <c r="E5" s="218"/>
      <c r="F5" s="219" t="s">
        <v>6</v>
      </c>
      <c r="G5" s="219"/>
      <c r="H5" s="219"/>
      <c r="I5" s="221" t="s">
        <v>165</v>
      </c>
      <c r="J5" s="221"/>
      <c r="AMF5" s="1"/>
      <c r="AMG5" s="1"/>
      <c r="AMH5" s="1"/>
      <c r="AMI5" s="1"/>
      <c r="AMJ5" s="1"/>
    </row>
    <row r="6" spans="2:1024" s="6" customFormat="1">
      <c r="B6" s="7" t="s">
        <v>8</v>
      </c>
      <c r="C6" s="218" t="s">
        <v>9</v>
      </c>
      <c r="D6" s="218"/>
      <c r="E6" s="218"/>
      <c r="F6" s="219" t="s">
        <v>10</v>
      </c>
      <c r="G6" s="219"/>
      <c r="H6" s="219"/>
      <c r="I6" s="222">
        <v>44134</v>
      </c>
      <c r="J6" s="222"/>
      <c r="AMF6" s="1"/>
      <c r="AMG6" s="1"/>
      <c r="AMH6" s="1"/>
      <c r="AMI6" s="1"/>
      <c r="AMJ6" s="1"/>
    </row>
    <row r="7" spans="2:1024" s="6" customFormat="1">
      <c r="B7" s="7" t="s">
        <v>11</v>
      </c>
      <c r="C7" s="218" t="s">
        <v>12</v>
      </c>
      <c r="D7" s="218"/>
      <c r="E7" s="218"/>
      <c r="F7" s="219" t="s">
        <v>13</v>
      </c>
      <c r="G7" s="219"/>
      <c r="H7" s="219"/>
      <c r="I7" s="221" t="s">
        <v>14</v>
      </c>
      <c r="J7" s="221"/>
      <c r="AMF7" s="1"/>
      <c r="AMG7" s="1"/>
      <c r="AMH7" s="1"/>
      <c r="AMI7" s="1"/>
      <c r="AMJ7" s="1"/>
    </row>
    <row r="8" spans="2:1024" s="6" customFormat="1">
      <c r="B8" s="7" t="s">
        <v>15</v>
      </c>
      <c r="C8" s="218" t="s">
        <v>16</v>
      </c>
      <c r="D8" s="218"/>
      <c r="E8" s="218"/>
      <c r="F8" s="219" t="s">
        <v>10</v>
      </c>
      <c r="G8" s="219"/>
      <c r="H8" s="219"/>
      <c r="I8" s="220"/>
      <c r="J8" s="220"/>
      <c r="AMF8" s="1"/>
      <c r="AMG8" s="1"/>
      <c r="AMH8" s="1"/>
      <c r="AMI8" s="1"/>
      <c r="AMJ8" s="1"/>
    </row>
    <row r="9" spans="2:1024" s="3" customFormat="1">
      <c r="D9" s="72"/>
      <c r="E9" s="8"/>
      <c r="I9" s="8"/>
      <c r="AMF9" s="1"/>
      <c r="AMG9" s="1"/>
      <c r="AMH9" s="1"/>
      <c r="AMI9" s="1"/>
      <c r="AMJ9" s="1"/>
    </row>
    <row r="12" spans="2:1024" s="148" customFormat="1" ht="15">
      <c r="B12" s="132"/>
      <c r="C12" s="132" t="s">
        <v>198</v>
      </c>
      <c r="D12" s="133" t="s">
        <v>183</v>
      </c>
      <c r="E12" s="134" t="s">
        <v>25</v>
      </c>
      <c r="F12" s="160"/>
      <c r="G12" s="161"/>
      <c r="H12" s="161"/>
      <c r="I12" s="161"/>
      <c r="J12" s="162"/>
    </row>
    <row r="13" spans="2:1024">
      <c r="B13" s="138"/>
      <c r="C13" s="138" t="s">
        <v>199</v>
      </c>
      <c r="D13" s="138">
        <v>11059</v>
      </c>
      <c r="E13" s="139">
        <v>2.1517250417989998E-2</v>
      </c>
      <c r="F13" s="140" t="s">
        <v>185</v>
      </c>
      <c r="G13" s="141"/>
      <c r="H13" s="141"/>
      <c r="I13" s="141"/>
      <c r="J13" s="142"/>
    </row>
    <row r="14" spans="2:1024">
      <c r="B14" s="138"/>
      <c r="C14" s="138" t="s">
        <v>200</v>
      </c>
      <c r="D14" s="138">
        <v>25011</v>
      </c>
      <c r="E14" s="139">
        <v>4.8663346614010901E-2</v>
      </c>
      <c r="F14" s="140" t="s">
        <v>185</v>
      </c>
      <c r="G14" s="141"/>
      <c r="H14" s="141"/>
      <c r="I14" s="141"/>
      <c r="J14" s="142"/>
    </row>
    <row r="15" spans="2:1024">
      <c r="B15" s="138"/>
      <c r="C15" s="138" t="s">
        <v>201</v>
      </c>
      <c r="D15" s="138">
        <v>12485</v>
      </c>
      <c r="E15" s="139">
        <v>2.4291786912795401E-2</v>
      </c>
      <c r="F15" s="140" t="s">
        <v>185</v>
      </c>
      <c r="G15" s="141"/>
      <c r="H15" s="141"/>
      <c r="I15" s="141"/>
      <c r="J15" s="142"/>
    </row>
    <row r="16" spans="2:1024">
      <c r="B16" s="138"/>
      <c r="C16" s="138" t="s">
        <v>194</v>
      </c>
      <c r="D16" s="138">
        <v>41368</v>
      </c>
      <c r="E16" s="139">
        <v>8.0488797838087406E-2</v>
      </c>
      <c r="F16" s="140" t="s">
        <v>185</v>
      </c>
      <c r="G16" s="141"/>
      <c r="H16" s="141"/>
      <c r="I16" s="141"/>
      <c r="J16" s="142"/>
    </row>
    <row r="17" spans="2:10">
      <c r="B17" s="138"/>
      <c r="C17" s="138" t="s">
        <v>202</v>
      </c>
      <c r="D17" s="138">
        <v>40000</v>
      </c>
      <c r="E17" s="139">
        <v>7.7827110653729797E-2</v>
      </c>
      <c r="F17" s="140" t="s">
        <v>185</v>
      </c>
      <c r="G17" s="141"/>
      <c r="H17" s="141"/>
      <c r="I17" s="141"/>
      <c r="J17" s="142"/>
    </row>
    <row r="18" spans="2:10">
      <c r="B18" s="138"/>
      <c r="C18" s="138" t="s">
        <v>203</v>
      </c>
      <c r="D18" s="138">
        <v>90677</v>
      </c>
      <c r="E18" s="139">
        <v>0.17642822281870699</v>
      </c>
      <c r="F18" s="140" t="s">
        <v>185</v>
      </c>
      <c r="G18" s="141"/>
      <c r="H18" s="141"/>
      <c r="I18" s="141"/>
      <c r="J18" s="142"/>
    </row>
    <row r="19" spans="2:10">
      <c r="B19" s="138"/>
      <c r="C19" s="138" t="s">
        <v>204</v>
      </c>
      <c r="D19" s="138">
        <v>18263</v>
      </c>
      <c r="E19" s="139">
        <v>3.5533913046726699E-2</v>
      </c>
      <c r="F19" s="140" t="s">
        <v>185</v>
      </c>
      <c r="G19" s="141"/>
      <c r="H19" s="141"/>
      <c r="I19" s="141"/>
      <c r="J19" s="142"/>
    </row>
    <row r="20" spans="2:10">
      <c r="B20" s="138"/>
      <c r="C20" s="138" t="s">
        <v>205</v>
      </c>
      <c r="D20" s="138">
        <v>23733</v>
      </c>
      <c r="E20" s="139">
        <v>4.6176770428624302E-2</v>
      </c>
      <c r="F20" s="140" t="s">
        <v>185</v>
      </c>
      <c r="G20" s="141"/>
      <c r="H20" s="141"/>
      <c r="I20" s="141"/>
      <c r="J20" s="142"/>
    </row>
    <row r="21" spans="2:10">
      <c r="B21" s="138"/>
      <c r="C21" s="138" t="s">
        <v>206</v>
      </c>
      <c r="D21" s="138">
        <v>39900</v>
      </c>
      <c r="E21" s="139">
        <v>7.7632542877095506E-2</v>
      </c>
      <c r="F21" s="140" t="s">
        <v>185</v>
      </c>
      <c r="G21" s="141"/>
      <c r="H21" s="141"/>
      <c r="I21" s="141"/>
      <c r="J21" s="142"/>
    </row>
    <row r="22" spans="2:10">
      <c r="B22" s="138"/>
      <c r="C22" s="138" t="s">
        <v>207</v>
      </c>
      <c r="D22" s="138">
        <v>34500</v>
      </c>
      <c r="E22" s="139">
        <v>6.7125882938842002E-2</v>
      </c>
      <c r="F22" s="140" t="s">
        <v>185</v>
      </c>
      <c r="G22" s="141"/>
      <c r="H22" s="141"/>
      <c r="I22" s="141"/>
      <c r="J22" s="142"/>
    </row>
    <row r="23" spans="2:10">
      <c r="B23" s="138"/>
      <c r="C23" s="138" t="s">
        <v>208</v>
      </c>
      <c r="D23" s="138">
        <v>15480</v>
      </c>
      <c r="E23" s="139">
        <v>3.01190918229934E-2</v>
      </c>
      <c r="F23" s="140" t="s">
        <v>185</v>
      </c>
      <c r="G23" s="141"/>
      <c r="H23" s="141"/>
      <c r="I23" s="141"/>
      <c r="J23" s="142"/>
    </row>
    <row r="24" spans="2:10">
      <c r="B24" s="138"/>
      <c r="C24" s="138" t="s">
        <v>209</v>
      </c>
      <c r="D24" s="138">
        <v>27200</v>
      </c>
      <c r="E24" s="139">
        <v>5.2922435244536298E-2</v>
      </c>
      <c r="F24" s="140" t="s">
        <v>185</v>
      </c>
      <c r="G24" s="141"/>
      <c r="H24" s="141"/>
      <c r="I24" s="141"/>
      <c r="J24" s="142"/>
    </row>
    <row r="25" spans="2:10">
      <c r="B25" s="143"/>
      <c r="C25" s="143" t="s">
        <v>190</v>
      </c>
      <c r="D25" s="143">
        <v>134283.72</v>
      </c>
      <c r="E25" s="144">
        <v>0.26127284838586201</v>
      </c>
      <c r="F25" s="145" t="s">
        <v>191</v>
      </c>
      <c r="G25" s="146"/>
      <c r="H25" s="146"/>
      <c r="I25" s="146"/>
      <c r="J25" s="147"/>
    </row>
    <row r="26" spans="2:10" s="148" customFormat="1" ht="15">
      <c r="C26" s="148" t="s">
        <v>192</v>
      </c>
      <c r="D26" s="148">
        <v>513959.72</v>
      </c>
      <c r="E26" s="149">
        <v>1</v>
      </c>
    </row>
    <row r="27" spans="2:10">
      <c r="I27" s="163"/>
    </row>
    <row r="28" spans="2:10">
      <c r="I28" s="163"/>
    </row>
    <row r="29" spans="2:10">
      <c r="I29" s="163"/>
    </row>
    <row r="30" spans="2:10">
      <c r="B30" s="157" t="s">
        <v>202</v>
      </c>
      <c r="C30" s="156" t="s">
        <v>313</v>
      </c>
      <c r="D30" s="156" t="s">
        <v>1171</v>
      </c>
      <c r="E30" s="164" t="s">
        <v>1289</v>
      </c>
      <c r="F30" s="156" t="s">
        <v>1290</v>
      </c>
      <c r="G30" s="156" t="s">
        <v>1291</v>
      </c>
      <c r="H30" s="156" t="s">
        <v>1292</v>
      </c>
      <c r="I30" s="165">
        <v>40000</v>
      </c>
    </row>
    <row r="31" spans="2:10">
      <c r="I31" s="163">
        <f>SUM(I30:I30)</f>
        <v>40000</v>
      </c>
    </row>
    <row r="32" spans="2:10">
      <c r="I32" s="163"/>
    </row>
    <row r="33" spans="2:9">
      <c r="I33" s="163"/>
    </row>
    <row r="34" spans="2:9">
      <c r="B34" s="150" t="s">
        <v>203</v>
      </c>
      <c r="C34" s="150" t="s">
        <v>1293</v>
      </c>
      <c r="D34" s="150" t="s">
        <v>1171</v>
      </c>
      <c r="E34" s="166" t="s">
        <v>1294</v>
      </c>
      <c r="F34" s="150" t="s">
        <v>1295</v>
      </c>
      <c r="G34" s="150" t="s">
        <v>1296</v>
      </c>
      <c r="H34" s="150" t="s">
        <v>1297</v>
      </c>
      <c r="I34" s="167">
        <v>20221.810000000001</v>
      </c>
    </row>
    <row r="35" spans="2:9">
      <c r="B35" s="152"/>
      <c r="C35" s="152"/>
      <c r="D35" s="152"/>
      <c r="E35" s="168" t="s">
        <v>1298</v>
      </c>
      <c r="F35" s="152" t="s">
        <v>1299</v>
      </c>
      <c r="G35" s="152" t="s">
        <v>1296</v>
      </c>
      <c r="H35" s="152" t="s">
        <v>1300</v>
      </c>
      <c r="I35" s="169">
        <v>2941.63</v>
      </c>
    </row>
    <row r="36" spans="2:9">
      <c r="B36" s="152"/>
      <c r="C36" s="152"/>
      <c r="D36" s="152"/>
      <c r="E36" s="168" t="s">
        <v>1301</v>
      </c>
      <c r="F36" s="152" t="s">
        <v>1302</v>
      </c>
      <c r="G36" s="152" t="s">
        <v>1296</v>
      </c>
      <c r="H36" s="152" t="s">
        <v>1303</v>
      </c>
      <c r="I36" s="169">
        <v>32821.449999999997</v>
      </c>
    </row>
    <row r="37" spans="2:9">
      <c r="B37" s="152"/>
      <c r="C37" s="152"/>
      <c r="D37" s="152"/>
      <c r="E37" s="168" t="s">
        <v>1304</v>
      </c>
      <c r="F37" s="152" t="s">
        <v>1305</v>
      </c>
      <c r="G37" s="152" t="s">
        <v>1296</v>
      </c>
      <c r="H37" s="152" t="s">
        <v>1306</v>
      </c>
      <c r="I37" s="169">
        <v>14186.54</v>
      </c>
    </row>
    <row r="38" spans="2:9">
      <c r="B38" s="152"/>
      <c r="C38" s="152" t="s">
        <v>1307</v>
      </c>
      <c r="D38" s="152" t="s">
        <v>1171</v>
      </c>
      <c r="E38" s="168" t="s">
        <v>1308</v>
      </c>
      <c r="F38" s="152" t="s">
        <v>1309</v>
      </c>
      <c r="G38" s="152" t="s">
        <v>1296</v>
      </c>
      <c r="H38" s="152" t="s">
        <v>1310</v>
      </c>
      <c r="I38" s="169">
        <v>10000</v>
      </c>
    </row>
    <row r="39" spans="2:9">
      <c r="B39" s="154"/>
      <c r="C39" s="154"/>
      <c r="D39" s="154"/>
      <c r="E39" s="170" t="s">
        <v>1311</v>
      </c>
      <c r="F39" s="154" t="s">
        <v>1312</v>
      </c>
      <c r="G39" s="154" t="s">
        <v>1296</v>
      </c>
      <c r="H39" s="154" t="s">
        <v>1313</v>
      </c>
      <c r="I39" s="171">
        <v>10505.64</v>
      </c>
    </row>
    <row r="40" spans="2:9">
      <c r="I40" s="163">
        <f>SUM(I34:I39)</f>
        <v>90677.069999999992</v>
      </c>
    </row>
    <row r="41" spans="2:9">
      <c r="I41" s="163"/>
    </row>
    <row r="42" spans="2:9">
      <c r="I42" s="163"/>
    </row>
    <row r="43" spans="2:9">
      <c r="B43" s="150" t="s">
        <v>201</v>
      </c>
      <c r="C43" s="150" t="s">
        <v>291</v>
      </c>
      <c r="D43" s="150" t="s">
        <v>1171</v>
      </c>
      <c r="E43" s="166" t="s">
        <v>1314</v>
      </c>
      <c r="F43" s="150" t="s">
        <v>1315</v>
      </c>
      <c r="G43" s="150" t="s">
        <v>1316</v>
      </c>
      <c r="H43" s="150" t="s">
        <v>1317</v>
      </c>
      <c r="I43" s="167">
        <v>5800</v>
      </c>
    </row>
    <row r="44" spans="2:9">
      <c r="B44" s="152"/>
      <c r="C44" s="152"/>
      <c r="D44" s="152"/>
      <c r="E44" s="168" t="s">
        <v>1318</v>
      </c>
      <c r="F44" s="152" t="s">
        <v>1319</v>
      </c>
      <c r="G44" s="152" t="s">
        <v>1316</v>
      </c>
      <c r="H44" s="152" t="s">
        <v>1320</v>
      </c>
      <c r="I44" s="169">
        <v>5600</v>
      </c>
    </row>
    <row r="45" spans="2:9">
      <c r="B45" s="152"/>
      <c r="C45" s="152" t="s">
        <v>459</v>
      </c>
      <c r="D45" s="152" t="s">
        <v>1171</v>
      </c>
      <c r="E45" s="168" t="s">
        <v>1321</v>
      </c>
      <c r="F45" s="152" t="s">
        <v>1322</v>
      </c>
      <c r="G45" s="152" t="s">
        <v>1316</v>
      </c>
      <c r="H45" s="152" t="s">
        <v>1323</v>
      </c>
      <c r="I45" s="169">
        <v>85</v>
      </c>
    </row>
    <row r="46" spans="2:9">
      <c r="B46" s="154"/>
      <c r="C46" s="154" t="s">
        <v>321</v>
      </c>
      <c r="D46" s="154" t="s">
        <v>1171</v>
      </c>
      <c r="E46" s="170" t="s">
        <v>1324</v>
      </c>
      <c r="F46" s="154" t="s">
        <v>1325</v>
      </c>
      <c r="G46" s="154" t="s">
        <v>1316</v>
      </c>
      <c r="H46" s="154" t="s">
        <v>1326</v>
      </c>
      <c r="I46" s="171">
        <v>1000</v>
      </c>
    </row>
    <row r="47" spans="2:9">
      <c r="I47" s="163">
        <f>SUM(I43:I46)</f>
        <v>12485</v>
      </c>
    </row>
    <row r="48" spans="2:9">
      <c r="I48" s="163"/>
    </row>
    <row r="49" spans="2:9">
      <c r="I49" s="163"/>
    </row>
    <row r="50" spans="2:9">
      <c r="I50" s="163"/>
    </row>
    <row r="51" spans="2:9">
      <c r="B51" s="150" t="s">
        <v>194</v>
      </c>
      <c r="C51" s="150" t="s">
        <v>578</v>
      </c>
      <c r="D51" s="150" t="s">
        <v>1171</v>
      </c>
      <c r="E51" s="166" t="s">
        <v>579</v>
      </c>
      <c r="F51" s="150" t="s">
        <v>1257</v>
      </c>
      <c r="G51" s="150" t="s">
        <v>1256</v>
      </c>
      <c r="H51" s="150" t="s">
        <v>580</v>
      </c>
      <c r="I51" s="167">
        <v>390</v>
      </c>
    </row>
    <row r="52" spans="2:9">
      <c r="B52" s="152"/>
      <c r="C52" s="152"/>
      <c r="D52" s="152"/>
      <c r="E52" s="168"/>
      <c r="F52" s="152"/>
      <c r="G52" s="152"/>
      <c r="H52" s="152"/>
      <c r="I52" s="169">
        <v>3445</v>
      </c>
    </row>
    <row r="53" spans="2:9">
      <c r="B53" s="152"/>
      <c r="C53" s="152" t="s">
        <v>234</v>
      </c>
      <c r="D53" s="152" t="s">
        <v>1171</v>
      </c>
      <c r="E53" s="168" t="s">
        <v>549</v>
      </c>
      <c r="F53" s="152" t="s">
        <v>1259</v>
      </c>
      <c r="G53" s="152" t="s">
        <v>1256</v>
      </c>
      <c r="H53" s="152" t="s">
        <v>550</v>
      </c>
      <c r="I53" s="169">
        <v>780</v>
      </c>
    </row>
    <row r="54" spans="2:9">
      <c r="B54" s="152"/>
      <c r="C54" s="152"/>
      <c r="D54" s="152"/>
      <c r="E54" s="168" t="s">
        <v>551</v>
      </c>
      <c r="F54" s="152" t="s">
        <v>1260</v>
      </c>
      <c r="G54" s="152" t="s">
        <v>1256</v>
      </c>
      <c r="H54" s="152" t="s">
        <v>552</v>
      </c>
      <c r="I54" s="169">
        <v>200</v>
      </c>
    </row>
    <row r="55" spans="2:9">
      <c r="B55" s="152"/>
      <c r="C55" s="152"/>
      <c r="D55" s="152"/>
      <c r="E55" s="168" t="s">
        <v>1327</v>
      </c>
      <c r="F55" s="152" t="s">
        <v>1328</v>
      </c>
      <c r="G55" s="152" t="s">
        <v>1256</v>
      </c>
      <c r="H55" s="152" t="s">
        <v>1329</v>
      </c>
      <c r="I55" s="169">
        <v>228</v>
      </c>
    </row>
    <row r="56" spans="2:9">
      <c r="B56" s="152"/>
      <c r="C56" s="152"/>
      <c r="D56" s="152"/>
      <c r="E56" s="168" t="s">
        <v>555</v>
      </c>
      <c r="F56" s="152" t="s">
        <v>1262</v>
      </c>
      <c r="G56" s="152" t="s">
        <v>1256</v>
      </c>
      <c r="H56" s="152" t="s">
        <v>556</v>
      </c>
      <c r="I56" s="169">
        <v>930</v>
      </c>
    </row>
    <row r="57" spans="2:9">
      <c r="B57" s="152"/>
      <c r="C57" s="152" t="s">
        <v>400</v>
      </c>
      <c r="D57" s="152" t="s">
        <v>1171</v>
      </c>
      <c r="E57" s="168" t="s">
        <v>1330</v>
      </c>
      <c r="F57" s="152" t="s">
        <v>1331</v>
      </c>
      <c r="G57" s="152" t="s">
        <v>1256</v>
      </c>
      <c r="H57" s="152" t="s">
        <v>1332</v>
      </c>
      <c r="I57" s="169">
        <v>4600</v>
      </c>
    </row>
    <row r="58" spans="2:9">
      <c r="B58" s="152"/>
      <c r="C58" s="152"/>
      <c r="D58" s="152"/>
      <c r="E58" s="168" t="s">
        <v>1333</v>
      </c>
      <c r="F58" s="152" t="s">
        <v>1334</v>
      </c>
      <c r="G58" s="152" t="s">
        <v>1256</v>
      </c>
      <c r="H58" s="152" t="s">
        <v>1335</v>
      </c>
      <c r="I58" s="169">
        <v>2828</v>
      </c>
    </row>
    <row r="59" spans="2:9">
      <c r="B59" s="152"/>
      <c r="C59" s="152" t="s">
        <v>305</v>
      </c>
      <c r="D59" s="152" t="s">
        <v>1171</v>
      </c>
      <c r="E59" s="168" t="s">
        <v>557</v>
      </c>
      <c r="F59" s="152" t="s">
        <v>1263</v>
      </c>
      <c r="G59" s="152" t="s">
        <v>1256</v>
      </c>
      <c r="H59" s="152" t="s">
        <v>558</v>
      </c>
      <c r="I59" s="169">
        <v>80</v>
      </c>
    </row>
    <row r="60" spans="2:9">
      <c r="B60" s="152"/>
      <c r="C60" s="152"/>
      <c r="D60" s="152"/>
      <c r="E60" s="168" t="s">
        <v>559</v>
      </c>
      <c r="F60" s="152" t="s">
        <v>1264</v>
      </c>
      <c r="G60" s="152" t="s">
        <v>1256</v>
      </c>
      <c r="H60" s="152" t="s">
        <v>560</v>
      </c>
      <c r="I60" s="169">
        <v>2657</v>
      </c>
    </row>
    <row r="61" spans="2:9">
      <c r="B61" s="152"/>
      <c r="C61" s="152" t="s">
        <v>375</v>
      </c>
      <c r="D61" s="152" t="s">
        <v>1171</v>
      </c>
      <c r="E61" s="168" t="s">
        <v>1336</v>
      </c>
      <c r="F61" s="152" t="s">
        <v>1337</v>
      </c>
      <c r="G61" s="152" t="s">
        <v>1256</v>
      </c>
      <c r="H61" s="152" t="s">
        <v>1338</v>
      </c>
      <c r="I61" s="169">
        <v>1040</v>
      </c>
    </row>
    <row r="62" spans="2:9">
      <c r="B62" s="152"/>
      <c r="C62" s="152"/>
      <c r="D62" s="152"/>
      <c r="E62" s="168" t="s">
        <v>572</v>
      </c>
      <c r="F62" s="152" t="s">
        <v>1267</v>
      </c>
      <c r="G62" s="152" t="s">
        <v>1256</v>
      </c>
      <c r="H62" s="152" t="s">
        <v>573</v>
      </c>
      <c r="I62" s="169">
        <v>2350</v>
      </c>
    </row>
    <row r="63" spans="2:9">
      <c r="B63" s="152"/>
      <c r="C63" s="152" t="s">
        <v>321</v>
      </c>
      <c r="D63" s="152" t="s">
        <v>1171</v>
      </c>
      <c r="E63" s="168" t="s">
        <v>1339</v>
      </c>
      <c r="F63" s="152" t="s">
        <v>1340</v>
      </c>
      <c r="G63" s="152" t="s">
        <v>1256</v>
      </c>
      <c r="H63" s="152" t="s">
        <v>1341</v>
      </c>
      <c r="I63" s="169">
        <v>21600</v>
      </c>
    </row>
    <row r="64" spans="2:9">
      <c r="B64" s="154"/>
      <c r="C64" s="154" t="s">
        <v>593</v>
      </c>
      <c r="D64" s="154" t="s">
        <v>1171</v>
      </c>
      <c r="E64" s="170" t="s">
        <v>1342</v>
      </c>
      <c r="F64" s="154" t="s">
        <v>1343</v>
      </c>
      <c r="G64" s="154" t="s">
        <v>1256</v>
      </c>
      <c r="H64" s="154" t="s">
        <v>1344</v>
      </c>
      <c r="I64" s="171">
        <v>240</v>
      </c>
    </row>
    <row r="65" spans="2:9">
      <c r="I65" s="163">
        <f>SUM(I51:I64)</f>
        <v>41368</v>
      </c>
    </row>
    <row r="66" spans="2:9">
      <c r="I66" s="163"/>
    </row>
    <row r="67" spans="2:9">
      <c r="I67" s="163"/>
    </row>
    <row r="68" spans="2:9">
      <c r="B68" s="150" t="s">
        <v>199</v>
      </c>
      <c r="C68" s="150" t="s">
        <v>1070</v>
      </c>
      <c r="D68" s="150" t="s">
        <v>1171</v>
      </c>
      <c r="E68" s="166" t="s">
        <v>1345</v>
      </c>
      <c r="F68" s="150" t="s">
        <v>1346</v>
      </c>
      <c r="G68" s="150" t="s">
        <v>1347</v>
      </c>
      <c r="H68" s="150" t="s">
        <v>1348</v>
      </c>
      <c r="I68" s="167">
        <v>2112</v>
      </c>
    </row>
    <row r="69" spans="2:9">
      <c r="B69" s="152"/>
      <c r="C69" s="152"/>
      <c r="D69" s="152"/>
      <c r="E69" s="168" t="s">
        <v>1349</v>
      </c>
      <c r="F69" s="152" t="s">
        <v>1350</v>
      </c>
      <c r="G69" s="152" t="s">
        <v>1347</v>
      </c>
      <c r="H69" s="152" t="s">
        <v>1351</v>
      </c>
      <c r="I69" s="169">
        <v>8025.6</v>
      </c>
    </row>
    <row r="70" spans="2:9">
      <c r="B70" s="152"/>
      <c r="C70" s="152" t="s">
        <v>1352</v>
      </c>
      <c r="D70" s="152" t="s">
        <v>1171</v>
      </c>
      <c r="E70" s="168" t="s">
        <v>1353</v>
      </c>
      <c r="F70" s="152" t="s">
        <v>1354</v>
      </c>
      <c r="G70" s="152" t="s">
        <v>1347</v>
      </c>
      <c r="H70" s="152" t="s">
        <v>1355</v>
      </c>
      <c r="I70" s="169">
        <v>192</v>
      </c>
    </row>
    <row r="71" spans="2:9">
      <c r="B71" s="154"/>
      <c r="C71" s="154"/>
      <c r="D71" s="154"/>
      <c r="E71" s="170"/>
      <c r="F71" s="154"/>
      <c r="G71" s="154"/>
      <c r="H71" s="154"/>
      <c r="I71" s="171">
        <v>729.6</v>
      </c>
    </row>
    <row r="72" spans="2:9">
      <c r="I72" s="163">
        <f>SUM(I68:I71)</f>
        <v>11059.2</v>
      </c>
    </row>
    <row r="73" spans="2:9">
      <c r="I73" s="163"/>
    </row>
    <row r="74" spans="2:9">
      <c r="I74" s="163"/>
    </row>
    <row r="75" spans="2:9">
      <c r="B75" s="157" t="s">
        <v>207</v>
      </c>
      <c r="C75" s="156" t="s">
        <v>519</v>
      </c>
      <c r="D75" s="156" t="s">
        <v>1171</v>
      </c>
      <c r="E75" s="164" t="s">
        <v>1356</v>
      </c>
      <c r="F75" s="156" t="s">
        <v>1357</v>
      </c>
      <c r="G75" s="156" t="s">
        <v>1358</v>
      </c>
      <c r="H75" s="156" t="s">
        <v>1359</v>
      </c>
      <c r="I75" s="165">
        <v>34500</v>
      </c>
    </row>
    <row r="76" spans="2:9">
      <c r="I76" s="163">
        <f>SUM(I75:I75)</f>
        <v>34500</v>
      </c>
    </row>
    <row r="77" spans="2:9">
      <c r="I77" s="163"/>
    </row>
    <row r="78" spans="2:9">
      <c r="I78" s="163"/>
    </row>
    <row r="79" spans="2:9">
      <c r="B79" s="150" t="s">
        <v>205</v>
      </c>
      <c r="C79" s="150" t="s">
        <v>310</v>
      </c>
      <c r="D79" s="150" t="s">
        <v>1171</v>
      </c>
      <c r="E79" s="166" t="s">
        <v>1360</v>
      </c>
      <c r="F79" s="150" t="s">
        <v>1361</v>
      </c>
      <c r="G79" s="150" t="s">
        <v>1362</v>
      </c>
      <c r="H79" s="150" t="s">
        <v>1363</v>
      </c>
      <c r="I79" s="167">
        <v>19440</v>
      </c>
    </row>
    <row r="80" spans="2:9">
      <c r="B80" s="154"/>
      <c r="C80" s="154" t="s">
        <v>245</v>
      </c>
      <c r="D80" s="154" t="s">
        <v>1171</v>
      </c>
      <c r="E80" s="170" t="s">
        <v>1364</v>
      </c>
      <c r="F80" s="154" t="s">
        <v>1365</v>
      </c>
      <c r="G80" s="154" t="s">
        <v>1362</v>
      </c>
      <c r="H80" s="154" t="s">
        <v>1366</v>
      </c>
      <c r="I80" s="171">
        <v>4293.4799999999996</v>
      </c>
    </row>
    <row r="81" spans="2:9">
      <c r="I81" s="163">
        <f>SUM(I79:I80)</f>
        <v>23733.48</v>
      </c>
    </row>
    <row r="82" spans="2:9">
      <c r="I82" s="163"/>
    </row>
    <row r="83" spans="2:9">
      <c r="I83" s="163"/>
    </row>
    <row r="84" spans="2:9">
      <c r="B84" s="150" t="s">
        <v>208</v>
      </c>
      <c r="C84" s="150" t="s">
        <v>223</v>
      </c>
      <c r="D84" s="150" t="s">
        <v>1171</v>
      </c>
      <c r="E84" s="166" t="s">
        <v>1367</v>
      </c>
      <c r="F84" s="150" t="s">
        <v>1368</v>
      </c>
      <c r="G84" s="150" t="s">
        <v>1369</v>
      </c>
      <c r="H84" s="150" t="s">
        <v>1370</v>
      </c>
      <c r="I84" s="167">
        <v>10800</v>
      </c>
    </row>
    <row r="85" spans="2:9">
      <c r="B85" s="154"/>
      <c r="C85" s="154"/>
      <c r="D85" s="154"/>
      <c r="E85" s="170" t="s">
        <v>1371</v>
      </c>
      <c r="F85" s="154" t="s">
        <v>1372</v>
      </c>
      <c r="G85" s="154" t="s">
        <v>1369</v>
      </c>
      <c r="H85" s="154" t="s">
        <v>1373</v>
      </c>
      <c r="I85" s="171">
        <v>4680</v>
      </c>
    </row>
    <row r="86" spans="2:9">
      <c r="I86" s="163">
        <f>SUM(I84:I85)</f>
        <v>15480</v>
      </c>
    </row>
    <row r="87" spans="2:9">
      <c r="I87" s="163"/>
    </row>
    <row r="88" spans="2:9">
      <c r="I88" s="163"/>
    </row>
    <row r="89" spans="2:9">
      <c r="B89" s="150" t="s">
        <v>200</v>
      </c>
      <c r="C89" s="150" t="s">
        <v>223</v>
      </c>
      <c r="D89" s="150" t="s">
        <v>1171</v>
      </c>
      <c r="E89" s="166" t="s">
        <v>1374</v>
      </c>
      <c r="F89" s="150" t="s">
        <v>1375</v>
      </c>
      <c r="G89" s="150" t="s">
        <v>1376</v>
      </c>
      <c r="H89" s="150" t="s">
        <v>1377</v>
      </c>
      <c r="I89" s="167">
        <v>178</v>
      </c>
    </row>
    <row r="90" spans="2:9">
      <c r="B90" s="152"/>
      <c r="C90" s="152"/>
      <c r="D90" s="152"/>
      <c r="E90" s="168" t="s">
        <v>1378</v>
      </c>
      <c r="F90" s="152" t="s">
        <v>1379</v>
      </c>
      <c r="G90" s="152" t="s">
        <v>1376</v>
      </c>
      <c r="H90" s="152" t="s">
        <v>1380</v>
      </c>
      <c r="I90" s="169">
        <v>140</v>
      </c>
    </row>
    <row r="91" spans="2:9">
      <c r="B91" s="152"/>
      <c r="C91" s="152" t="s">
        <v>578</v>
      </c>
      <c r="D91" s="152" t="s">
        <v>1171</v>
      </c>
      <c r="E91" s="168" t="s">
        <v>583</v>
      </c>
      <c r="F91" s="152" t="s">
        <v>1381</v>
      </c>
      <c r="G91" s="152" t="s">
        <v>1376</v>
      </c>
      <c r="H91" s="152" t="s">
        <v>584</v>
      </c>
      <c r="I91" s="169">
        <v>70.650000000000006</v>
      </c>
    </row>
    <row r="92" spans="2:9">
      <c r="B92" s="152"/>
      <c r="C92" s="152"/>
      <c r="D92" s="152"/>
      <c r="E92" s="168" t="s">
        <v>585</v>
      </c>
      <c r="F92" s="152" t="s">
        <v>1382</v>
      </c>
      <c r="G92" s="152" t="s">
        <v>1376</v>
      </c>
      <c r="H92" s="152" t="s">
        <v>586</v>
      </c>
      <c r="I92" s="169">
        <v>1515</v>
      </c>
    </row>
    <row r="93" spans="2:9">
      <c r="B93" s="152"/>
      <c r="C93" s="152"/>
      <c r="D93" s="152"/>
      <c r="E93" s="168" t="s">
        <v>1383</v>
      </c>
      <c r="F93" s="152" t="s">
        <v>1384</v>
      </c>
      <c r="G93" s="152" t="s">
        <v>1376</v>
      </c>
      <c r="H93" s="152" t="s">
        <v>1385</v>
      </c>
      <c r="I93" s="169">
        <v>318</v>
      </c>
    </row>
    <row r="94" spans="2:9">
      <c r="B94" s="152"/>
      <c r="C94" s="152" t="s">
        <v>395</v>
      </c>
      <c r="D94" s="152" t="s">
        <v>1171</v>
      </c>
      <c r="E94" s="168" t="s">
        <v>1386</v>
      </c>
      <c r="F94" s="152" t="s">
        <v>1387</v>
      </c>
      <c r="G94" s="152" t="s">
        <v>1376</v>
      </c>
      <c r="H94" s="152" t="s">
        <v>1388</v>
      </c>
      <c r="I94" s="169">
        <v>133</v>
      </c>
    </row>
    <row r="95" spans="2:9">
      <c r="B95" s="152"/>
      <c r="C95" s="152"/>
      <c r="D95" s="152"/>
      <c r="E95" s="168" t="s">
        <v>1389</v>
      </c>
      <c r="F95" s="152" t="s">
        <v>1390</v>
      </c>
      <c r="G95" s="152" t="s">
        <v>1376</v>
      </c>
      <c r="H95" s="152" t="s">
        <v>1391</v>
      </c>
      <c r="I95" s="169">
        <v>350</v>
      </c>
    </row>
    <row r="96" spans="2:9">
      <c r="B96" s="152"/>
      <c r="C96" s="152" t="s">
        <v>1392</v>
      </c>
      <c r="D96" s="152" t="s">
        <v>1171</v>
      </c>
      <c r="E96" s="168" t="s">
        <v>1393</v>
      </c>
      <c r="F96" s="152" t="s">
        <v>1394</v>
      </c>
      <c r="G96" s="152" t="s">
        <v>1376</v>
      </c>
      <c r="H96" s="152" t="s">
        <v>1395</v>
      </c>
      <c r="I96" s="169">
        <v>400</v>
      </c>
    </row>
    <row r="97" spans="2:9">
      <c r="B97" s="152"/>
      <c r="C97" s="152" t="s">
        <v>1025</v>
      </c>
      <c r="D97" s="152" t="s">
        <v>1171</v>
      </c>
      <c r="E97" s="168" t="s">
        <v>1396</v>
      </c>
      <c r="F97" s="152" t="s">
        <v>1397</v>
      </c>
      <c r="G97" s="152" t="s">
        <v>1376</v>
      </c>
      <c r="H97" s="152" t="s">
        <v>1398</v>
      </c>
      <c r="I97" s="169">
        <v>16.5</v>
      </c>
    </row>
    <row r="98" spans="2:9">
      <c r="B98" s="152"/>
      <c r="C98" s="152" t="s">
        <v>356</v>
      </c>
      <c r="D98" s="152" t="s">
        <v>1171</v>
      </c>
      <c r="E98" s="168" t="s">
        <v>1399</v>
      </c>
      <c r="F98" s="152" t="s">
        <v>1400</v>
      </c>
      <c r="G98" s="152" t="s">
        <v>1376</v>
      </c>
      <c r="H98" s="152" t="s">
        <v>1401</v>
      </c>
      <c r="I98" s="169">
        <v>690</v>
      </c>
    </row>
    <row r="99" spans="2:9">
      <c r="B99" s="152"/>
      <c r="C99" s="152"/>
      <c r="D99" s="152"/>
      <c r="E99" s="168" t="s">
        <v>1402</v>
      </c>
      <c r="F99" s="152" t="s">
        <v>1403</v>
      </c>
      <c r="G99" s="152" t="s">
        <v>1376</v>
      </c>
      <c r="H99" s="152" t="s">
        <v>1404</v>
      </c>
      <c r="I99" s="169">
        <v>30.9</v>
      </c>
    </row>
    <row r="100" spans="2:9">
      <c r="B100" s="152"/>
      <c r="C100" s="152"/>
      <c r="D100" s="152"/>
      <c r="E100" s="168" t="s">
        <v>1405</v>
      </c>
      <c r="F100" s="152" t="s">
        <v>1406</v>
      </c>
      <c r="G100" s="152" t="s">
        <v>1376</v>
      </c>
      <c r="H100" s="152" t="s">
        <v>1407</v>
      </c>
      <c r="I100" s="169">
        <v>700</v>
      </c>
    </row>
    <row r="101" spans="2:9">
      <c r="B101" s="152"/>
      <c r="C101" s="152" t="s">
        <v>254</v>
      </c>
      <c r="D101" s="152" t="s">
        <v>1171</v>
      </c>
      <c r="E101" s="168" t="s">
        <v>1408</v>
      </c>
      <c r="F101" s="152" t="s">
        <v>1409</v>
      </c>
      <c r="G101" s="152" t="s">
        <v>1376</v>
      </c>
      <c r="H101" s="152" t="s">
        <v>1410</v>
      </c>
      <c r="I101" s="169">
        <v>5892</v>
      </c>
    </row>
    <row r="102" spans="2:9">
      <c r="B102" s="152"/>
      <c r="C102" s="152" t="s">
        <v>532</v>
      </c>
      <c r="D102" s="152" t="s">
        <v>1171</v>
      </c>
      <c r="E102" s="168" t="s">
        <v>1411</v>
      </c>
      <c r="F102" s="152" t="s">
        <v>1412</v>
      </c>
      <c r="G102" s="152" t="s">
        <v>1376</v>
      </c>
      <c r="H102" s="152" t="s">
        <v>1413</v>
      </c>
      <c r="I102" s="169">
        <v>16</v>
      </c>
    </row>
    <row r="103" spans="2:9">
      <c r="B103" s="152"/>
      <c r="C103" s="152"/>
      <c r="D103" s="152"/>
      <c r="E103" s="168" t="s">
        <v>1414</v>
      </c>
      <c r="F103" s="152" t="s">
        <v>1415</v>
      </c>
      <c r="G103" s="152" t="s">
        <v>1376</v>
      </c>
      <c r="H103" s="152" t="s">
        <v>1416</v>
      </c>
      <c r="I103" s="169">
        <v>304</v>
      </c>
    </row>
    <row r="104" spans="2:9">
      <c r="B104" s="152"/>
      <c r="C104" s="152" t="s">
        <v>1417</v>
      </c>
      <c r="D104" s="152" t="s">
        <v>1171</v>
      </c>
      <c r="E104" s="168" t="s">
        <v>1418</v>
      </c>
      <c r="F104" s="152" t="s">
        <v>1419</v>
      </c>
      <c r="G104" s="152" t="s">
        <v>1376</v>
      </c>
      <c r="H104" s="152" t="s">
        <v>1420</v>
      </c>
      <c r="I104" s="169">
        <v>143</v>
      </c>
    </row>
    <row r="105" spans="2:9">
      <c r="B105" s="152"/>
      <c r="C105" s="152" t="s">
        <v>321</v>
      </c>
      <c r="D105" s="152" t="s">
        <v>1171</v>
      </c>
      <c r="E105" s="168" t="s">
        <v>1421</v>
      </c>
      <c r="F105" s="152" t="s">
        <v>1422</v>
      </c>
      <c r="G105" s="152" t="s">
        <v>1376</v>
      </c>
      <c r="H105" s="152" t="s">
        <v>1423</v>
      </c>
      <c r="I105" s="169">
        <v>115</v>
      </c>
    </row>
    <row r="106" spans="2:9">
      <c r="B106" s="152"/>
      <c r="C106" s="152"/>
      <c r="D106" s="152"/>
      <c r="E106" s="168" t="s">
        <v>1424</v>
      </c>
      <c r="F106" s="152" t="s">
        <v>1425</v>
      </c>
      <c r="G106" s="152" t="s">
        <v>1376</v>
      </c>
      <c r="H106" s="152" t="s">
        <v>1426</v>
      </c>
      <c r="I106" s="169">
        <v>431.46</v>
      </c>
    </row>
    <row r="107" spans="2:9">
      <c r="B107" s="152"/>
      <c r="C107" s="152"/>
      <c r="D107" s="152"/>
      <c r="E107" s="168" t="s">
        <v>1427</v>
      </c>
      <c r="F107" s="152" t="s">
        <v>1428</v>
      </c>
      <c r="G107" s="152" t="s">
        <v>1376</v>
      </c>
      <c r="H107" s="152" t="s">
        <v>1429</v>
      </c>
      <c r="I107" s="169">
        <v>57.6</v>
      </c>
    </row>
    <row r="108" spans="2:9">
      <c r="B108" s="154"/>
      <c r="C108" s="154"/>
      <c r="D108" s="154"/>
      <c r="E108" s="170" t="s">
        <v>1430</v>
      </c>
      <c r="F108" s="154" t="s">
        <v>1431</v>
      </c>
      <c r="G108" s="154" t="s">
        <v>1376</v>
      </c>
      <c r="H108" s="154" t="s">
        <v>1432</v>
      </c>
      <c r="I108" s="171">
        <v>13510</v>
      </c>
    </row>
    <row r="109" spans="2:9">
      <c r="I109" s="163">
        <f>SUM(I89:I108)</f>
        <v>25011.11</v>
      </c>
    </row>
    <row r="110" spans="2:9">
      <c r="I110" s="163"/>
    </row>
    <row r="111" spans="2:9">
      <c r="I111" s="163"/>
    </row>
    <row r="112" spans="2:9">
      <c r="B112" s="150" t="s">
        <v>206</v>
      </c>
      <c r="C112" s="150" t="s">
        <v>341</v>
      </c>
      <c r="D112" s="150" t="s">
        <v>1171</v>
      </c>
      <c r="E112" s="166" t="s">
        <v>1433</v>
      </c>
      <c r="F112" s="150" t="s">
        <v>1434</v>
      </c>
      <c r="G112" s="150" t="s">
        <v>1435</v>
      </c>
      <c r="H112" s="150" t="s">
        <v>1436</v>
      </c>
      <c r="I112" s="167">
        <v>15700</v>
      </c>
    </row>
    <row r="113" spans="2:9">
      <c r="B113" s="152"/>
      <c r="C113" s="152"/>
      <c r="D113" s="152"/>
      <c r="E113" s="168" t="s">
        <v>1437</v>
      </c>
      <c r="F113" s="152" t="s">
        <v>1438</v>
      </c>
      <c r="G113" s="152" t="s">
        <v>1435</v>
      </c>
      <c r="H113" s="152" t="s">
        <v>1439</v>
      </c>
      <c r="I113" s="169">
        <v>8500</v>
      </c>
    </row>
    <row r="114" spans="2:9">
      <c r="B114" s="154"/>
      <c r="C114" s="154" t="s">
        <v>375</v>
      </c>
      <c r="D114" s="154" t="s">
        <v>1171</v>
      </c>
      <c r="E114" s="170" t="s">
        <v>1440</v>
      </c>
      <c r="F114" s="154" t="s">
        <v>1441</v>
      </c>
      <c r="G114" s="154" t="s">
        <v>1435</v>
      </c>
      <c r="H114" s="154" t="s">
        <v>1442</v>
      </c>
      <c r="I114" s="171">
        <v>15700</v>
      </c>
    </row>
    <row r="115" spans="2:9">
      <c r="I115" s="163">
        <f>SUM(I112:I114)</f>
        <v>39900</v>
      </c>
    </row>
    <row r="116" spans="2:9">
      <c r="I116" s="163"/>
    </row>
    <row r="117" spans="2:9">
      <c r="I117" s="163"/>
    </row>
    <row r="118" spans="2:9">
      <c r="B118" s="157" t="s">
        <v>209</v>
      </c>
      <c r="C118" s="156" t="s">
        <v>234</v>
      </c>
      <c r="D118" s="156" t="s">
        <v>1171</v>
      </c>
      <c r="E118" s="164" t="s">
        <v>1443</v>
      </c>
      <c r="F118" s="156" t="s">
        <v>1444</v>
      </c>
      <c r="G118" s="156" t="s">
        <v>1445</v>
      </c>
      <c r="H118" s="156" t="s">
        <v>1446</v>
      </c>
      <c r="I118" s="165">
        <v>27200</v>
      </c>
    </row>
    <row r="119" spans="2:9">
      <c r="I119" s="163">
        <f>SUM(I118:I118)</f>
        <v>27200</v>
      </c>
    </row>
    <row r="120" spans="2:9">
      <c r="I120" s="163"/>
    </row>
    <row r="121" spans="2:9">
      <c r="I121" s="163"/>
    </row>
    <row r="122" spans="2:9">
      <c r="I122" s="163"/>
    </row>
    <row r="123" spans="2:9">
      <c r="B123" s="150" t="s">
        <v>204</v>
      </c>
      <c r="C123" s="150" t="s">
        <v>266</v>
      </c>
      <c r="D123" s="150" t="s">
        <v>1171</v>
      </c>
      <c r="E123" s="166" t="s">
        <v>1447</v>
      </c>
      <c r="F123" s="150" t="s">
        <v>1448</v>
      </c>
      <c r="G123" s="150" t="s">
        <v>1449</v>
      </c>
      <c r="H123" s="150" t="s">
        <v>1450</v>
      </c>
      <c r="I123" s="167">
        <v>210</v>
      </c>
    </row>
    <row r="124" spans="2:9">
      <c r="B124" s="152"/>
      <c r="C124" s="152" t="s">
        <v>578</v>
      </c>
      <c r="D124" s="152" t="s">
        <v>1171</v>
      </c>
      <c r="E124" s="168" t="s">
        <v>581</v>
      </c>
      <c r="F124" s="152" t="s">
        <v>1451</v>
      </c>
      <c r="G124" s="152" t="s">
        <v>1449</v>
      </c>
      <c r="H124" s="152" t="s">
        <v>582</v>
      </c>
      <c r="I124" s="169">
        <v>4891</v>
      </c>
    </row>
    <row r="125" spans="2:9">
      <c r="B125" s="152"/>
      <c r="C125" s="152" t="s">
        <v>234</v>
      </c>
      <c r="D125" s="152" t="s">
        <v>1171</v>
      </c>
      <c r="E125" s="168" t="s">
        <v>1452</v>
      </c>
      <c r="F125" s="152" t="s">
        <v>1453</v>
      </c>
      <c r="G125" s="152" t="s">
        <v>1449</v>
      </c>
      <c r="H125" s="152" t="s">
        <v>1454</v>
      </c>
      <c r="I125" s="169">
        <v>120</v>
      </c>
    </row>
    <row r="126" spans="2:9">
      <c r="B126" s="152"/>
      <c r="C126" s="152" t="s">
        <v>239</v>
      </c>
      <c r="D126" s="152" t="s">
        <v>1171</v>
      </c>
      <c r="E126" s="168" t="s">
        <v>1455</v>
      </c>
      <c r="F126" s="152" t="s">
        <v>1456</v>
      </c>
      <c r="G126" s="152" t="s">
        <v>1449</v>
      </c>
      <c r="H126" s="152" t="s">
        <v>1457</v>
      </c>
      <c r="I126" s="169">
        <v>440</v>
      </c>
    </row>
    <row r="127" spans="2:9">
      <c r="B127" s="152"/>
      <c r="C127" s="152" t="s">
        <v>296</v>
      </c>
      <c r="D127" s="152" t="s">
        <v>1171</v>
      </c>
      <c r="E127" s="168" t="s">
        <v>1458</v>
      </c>
      <c r="F127" s="152" t="s">
        <v>1459</v>
      </c>
      <c r="G127" s="152" t="s">
        <v>1449</v>
      </c>
      <c r="H127" s="152" t="s">
        <v>1460</v>
      </c>
      <c r="I127" s="169">
        <v>282</v>
      </c>
    </row>
    <row r="128" spans="2:9">
      <c r="B128" s="152"/>
      <c r="C128" s="152" t="s">
        <v>251</v>
      </c>
      <c r="D128" s="152" t="s">
        <v>1171</v>
      </c>
      <c r="E128" s="168" t="s">
        <v>1461</v>
      </c>
      <c r="F128" s="152" t="s">
        <v>1462</v>
      </c>
      <c r="G128" s="152" t="s">
        <v>1449</v>
      </c>
      <c r="H128" s="152" t="s">
        <v>1463</v>
      </c>
      <c r="I128" s="169">
        <v>800</v>
      </c>
    </row>
    <row r="129" spans="2:9">
      <c r="B129" s="152"/>
      <c r="C129" s="152" t="s">
        <v>405</v>
      </c>
      <c r="D129" s="152" t="s">
        <v>1171</v>
      </c>
      <c r="E129" s="168" t="s">
        <v>1464</v>
      </c>
      <c r="F129" s="152" t="s">
        <v>1465</v>
      </c>
      <c r="G129" s="152" t="s">
        <v>1449</v>
      </c>
      <c r="H129" s="152" t="s">
        <v>1466</v>
      </c>
      <c r="I129" s="169">
        <v>6334.5</v>
      </c>
    </row>
    <row r="130" spans="2:9">
      <c r="B130" s="152"/>
      <c r="C130" s="152"/>
      <c r="D130" s="152"/>
      <c r="E130" s="168" t="s">
        <v>1467</v>
      </c>
      <c r="F130" s="152" t="s">
        <v>1468</v>
      </c>
      <c r="G130" s="152" t="s">
        <v>1449</v>
      </c>
      <c r="H130" s="152" t="s">
        <v>1469</v>
      </c>
      <c r="I130" s="169">
        <v>1106</v>
      </c>
    </row>
    <row r="131" spans="2:9">
      <c r="B131" s="152"/>
      <c r="C131" s="152"/>
      <c r="D131" s="152"/>
      <c r="E131" s="168" t="s">
        <v>1470</v>
      </c>
      <c r="F131" s="152" t="s">
        <v>1471</v>
      </c>
      <c r="G131" s="152" t="s">
        <v>1449</v>
      </c>
      <c r="H131" s="152" t="s">
        <v>1472</v>
      </c>
      <c r="I131" s="169">
        <v>967</v>
      </c>
    </row>
    <row r="132" spans="2:9">
      <c r="B132" s="152"/>
      <c r="C132" s="152" t="s">
        <v>356</v>
      </c>
      <c r="D132" s="152" t="s">
        <v>1171</v>
      </c>
      <c r="E132" s="168" t="s">
        <v>1473</v>
      </c>
      <c r="F132" s="152" t="s">
        <v>1474</v>
      </c>
      <c r="G132" s="152" t="s">
        <v>1449</v>
      </c>
      <c r="H132" s="152" t="s">
        <v>1475</v>
      </c>
      <c r="I132" s="169">
        <v>420</v>
      </c>
    </row>
    <row r="133" spans="2:9">
      <c r="B133" s="152"/>
      <c r="C133" s="152"/>
      <c r="D133" s="152"/>
      <c r="E133" s="168" t="s">
        <v>1476</v>
      </c>
      <c r="F133" s="152" t="s">
        <v>1477</v>
      </c>
      <c r="G133" s="152" t="s">
        <v>1449</v>
      </c>
      <c r="H133" s="152" t="s">
        <v>1478</v>
      </c>
      <c r="I133" s="169">
        <v>24.11</v>
      </c>
    </row>
    <row r="134" spans="2:9">
      <c r="B134" s="152"/>
      <c r="C134" s="152"/>
      <c r="D134" s="152"/>
      <c r="E134" s="168" t="s">
        <v>1479</v>
      </c>
      <c r="F134" s="152" t="s">
        <v>1480</v>
      </c>
      <c r="G134" s="152" t="s">
        <v>1449</v>
      </c>
      <c r="H134" s="152" t="s">
        <v>1481</v>
      </c>
      <c r="I134" s="169">
        <v>1010</v>
      </c>
    </row>
    <row r="135" spans="2:9">
      <c r="B135" s="152"/>
      <c r="C135" s="152" t="s">
        <v>529</v>
      </c>
      <c r="D135" s="152" t="s">
        <v>1171</v>
      </c>
      <c r="E135" s="168" t="s">
        <v>1482</v>
      </c>
      <c r="F135" s="152" t="s">
        <v>1483</v>
      </c>
      <c r="G135" s="152" t="s">
        <v>1449</v>
      </c>
      <c r="H135" s="152" t="s">
        <v>1484</v>
      </c>
      <c r="I135" s="169">
        <v>735</v>
      </c>
    </row>
    <row r="136" spans="2:9">
      <c r="B136" s="152"/>
      <c r="C136" s="152" t="s">
        <v>1104</v>
      </c>
      <c r="D136" s="152" t="s">
        <v>1171</v>
      </c>
      <c r="E136" s="168" t="s">
        <v>1485</v>
      </c>
      <c r="F136" s="152" t="s">
        <v>1486</v>
      </c>
      <c r="G136" s="152" t="s">
        <v>1449</v>
      </c>
      <c r="H136" s="152" t="s">
        <v>1487</v>
      </c>
      <c r="I136" s="169">
        <v>230</v>
      </c>
    </row>
    <row r="137" spans="2:9">
      <c r="B137" s="154"/>
      <c r="C137" s="154" t="s">
        <v>242</v>
      </c>
      <c r="D137" s="154" t="s">
        <v>1171</v>
      </c>
      <c r="E137" s="170" t="s">
        <v>1488</v>
      </c>
      <c r="F137" s="154" t="s">
        <v>1489</v>
      </c>
      <c r="G137" s="154" t="s">
        <v>1449</v>
      </c>
      <c r="H137" s="154" t="s">
        <v>1490</v>
      </c>
      <c r="I137" s="171">
        <v>694</v>
      </c>
    </row>
    <row r="138" spans="2:9">
      <c r="I138" s="163">
        <f>SUM(I123:I137)</f>
        <v>18263.61</v>
      </c>
    </row>
  </sheetData>
  <mergeCells count="16">
    <mergeCell ref="C8:E8"/>
    <mergeCell ref="F8:H8"/>
    <mergeCell ref="I8:J8"/>
    <mergeCell ref="C6:E6"/>
    <mergeCell ref="F6:H6"/>
    <mergeCell ref="I6:J6"/>
    <mergeCell ref="C7:E7"/>
    <mergeCell ref="F7:H7"/>
    <mergeCell ref="I7:J7"/>
    <mergeCell ref="B2:J2"/>
    <mergeCell ref="C4:E4"/>
    <mergeCell ref="F4:H4"/>
    <mergeCell ref="I4:J4"/>
    <mergeCell ref="C5:E5"/>
    <mergeCell ref="F5:H5"/>
    <mergeCell ref="I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38" zoomScale="90" zoomScaleNormal="90" workbookViewId="0">
      <selection activeCell="N52" sqref="N52"/>
    </sheetView>
  </sheetViews>
  <sheetFormatPr baseColWidth="10" defaultColWidth="10.5" defaultRowHeight="14.25"/>
  <cols>
    <col min="1" max="1" width="48" customWidth="1"/>
    <col min="2" max="3" width="13.375" customWidth="1"/>
  </cols>
  <sheetData>
    <row r="1" spans="1:3" ht="27">
      <c r="A1" s="228" t="s">
        <v>1491</v>
      </c>
      <c r="B1" s="228"/>
      <c r="C1" s="228"/>
    </row>
    <row r="3" spans="1:3" ht="15">
      <c r="A3" s="229" t="s">
        <v>1492</v>
      </c>
      <c r="B3" s="229"/>
      <c r="C3" s="229"/>
    </row>
    <row r="6" spans="1:3">
      <c r="A6" s="172" t="s">
        <v>18</v>
      </c>
      <c r="B6" s="172" t="s">
        <v>1493</v>
      </c>
      <c r="C6" s="172" t="s">
        <v>1494</v>
      </c>
    </row>
    <row r="7" spans="1:3" s="148" customFormat="1" ht="15">
      <c r="A7" s="173" t="s">
        <v>1495</v>
      </c>
      <c r="B7" s="174">
        <v>825527.2</v>
      </c>
      <c r="C7" s="174"/>
    </row>
    <row r="8" spans="1:3" s="148" customFormat="1" ht="15">
      <c r="A8" s="173" t="s">
        <v>1496</v>
      </c>
      <c r="B8" s="174">
        <v>53535.1</v>
      </c>
      <c r="C8" s="174"/>
    </row>
    <row r="9" spans="1:3" ht="15">
      <c r="A9" s="175" t="s">
        <v>1497</v>
      </c>
      <c r="B9" s="176">
        <v>29425.7</v>
      </c>
      <c r="C9" s="176">
        <v>0</v>
      </c>
    </row>
    <row r="10" spans="1:3" ht="15">
      <c r="A10" s="175" t="s">
        <v>1498</v>
      </c>
      <c r="B10" s="176">
        <v>2472.83</v>
      </c>
      <c r="C10" s="176">
        <v>0</v>
      </c>
    </row>
    <row r="11" spans="1:3" ht="15">
      <c r="A11" s="175" t="s">
        <v>1499</v>
      </c>
      <c r="B11" s="176">
        <v>8471.75</v>
      </c>
      <c r="C11" s="176">
        <v>0</v>
      </c>
    </row>
    <row r="12" spans="1:3" ht="15">
      <c r="A12" s="175" t="s">
        <v>1500</v>
      </c>
      <c r="B12" s="176">
        <v>4517.57</v>
      </c>
      <c r="C12" s="176">
        <v>0</v>
      </c>
    </row>
    <row r="13" spans="1:3" ht="15">
      <c r="A13" s="175" t="s">
        <v>1501</v>
      </c>
      <c r="B13" s="176">
        <v>3098.43</v>
      </c>
      <c r="C13" s="176">
        <v>0</v>
      </c>
    </row>
    <row r="14" spans="1:3" ht="15">
      <c r="A14" s="175" t="s">
        <v>1502</v>
      </c>
      <c r="B14" s="176">
        <v>873.25</v>
      </c>
      <c r="C14" s="176">
        <v>0</v>
      </c>
    </row>
    <row r="15" spans="1:3" ht="15">
      <c r="A15" s="175" t="s">
        <v>1503</v>
      </c>
      <c r="B15" s="176">
        <v>1689.23</v>
      </c>
      <c r="C15" s="176">
        <v>0</v>
      </c>
    </row>
    <row r="16" spans="1:3" ht="15">
      <c r="A16" s="175" t="s">
        <v>1504</v>
      </c>
      <c r="B16" s="176">
        <v>2986.34</v>
      </c>
      <c r="C16" s="176">
        <v>0</v>
      </c>
    </row>
    <row r="17" spans="1:3" s="148" customFormat="1" ht="15">
      <c r="A17" s="173" t="s">
        <v>1505</v>
      </c>
      <c r="B17" s="174">
        <v>31545.49</v>
      </c>
      <c r="C17" s="174"/>
    </row>
    <row r="18" spans="1:3" ht="15">
      <c r="A18" s="175" t="s">
        <v>1506</v>
      </c>
      <c r="B18" s="176">
        <v>15165</v>
      </c>
      <c r="C18" s="176">
        <v>0</v>
      </c>
    </row>
    <row r="19" spans="1:3" ht="15">
      <c r="A19" s="175" t="s">
        <v>1507</v>
      </c>
      <c r="B19" s="176">
        <v>9297.5</v>
      </c>
      <c r="C19" s="176">
        <v>0</v>
      </c>
    </row>
    <row r="20" spans="1:3" ht="15">
      <c r="A20" s="175" t="s">
        <v>1508</v>
      </c>
      <c r="B20" s="176">
        <v>2337.4</v>
      </c>
      <c r="C20" s="176">
        <v>0</v>
      </c>
    </row>
    <row r="21" spans="1:3" ht="15">
      <c r="A21" s="175" t="s">
        <v>1509</v>
      </c>
      <c r="B21" s="176">
        <v>1600.03</v>
      </c>
      <c r="C21" s="176">
        <v>0</v>
      </c>
    </row>
    <row r="22" spans="1:3" ht="15">
      <c r="A22" s="175" t="s">
        <v>1510</v>
      </c>
      <c r="B22" s="176">
        <v>666.61</v>
      </c>
      <c r="C22" s="176">
        <v>0</v>
      </c>
    </row>
    <row r="23" spans="1:3" ht="15">
      <c r="A23" s="175" t="s">
        <v>1511</v>
      </c>
      <c r="B23" s="176">
        <v>879.25</v>
      </c>
      <c r="C23" s="176">
        <v>0</v>
      </c>
    </row>
    <row r="24" spans="1:3" ht="15">
      <c r="A24" s="175" t="s">
        <v>1512</v>
      </c>
      <c r="B24" s="176">
        <v>1599.7</v>
      </c>
      <c r="C24" s="176">
        <v>0</v>
      </c>
    </row>
    <row r="25" spans="1:3" s="148" customFormat="1" ht="15">
      <c r="A25" s="173" t="s">
        <v>1513</v>
      </c>
      <c r="B25" s="174">
        <v>6335.09</v>
      </c>
      <c r="C25" s="174"/>
    </row>
    <row r="26" spans="1:3" ht="15">
      <c r="A26" s="175" t="s">
        <v>1514</v>
      </c>
      <c r="B26" s="176">
        <v>2137.9499999999998</v>
      </c>
      <c r="C26" s="176">
        <v>0</v>
      </c>
    </row>
    <row r="27" spans="1:3" ht="15">
      <c r="A27" s="175" t="s">
        <v>1515</v>
      </c>
      <c r="B27" s="176">
        <v>1360</v>
      </c>
      <c r="C27" s="176">
        <v>0</v>
      </c>
    </row>
    <row r="28" spans="1:3" ht="15">
      <c r="A28" s="175" t="s">
        <v>1516</v>
      </c>
      <c r="B28" s="176">
        <v>831.28</v>
      </c>
      <c r="C28" s="176">
        <v>0</v>
      </c>
    </row>
    <row r="29" spans="1:3" ht="15">
      <c r="A29" s="175" t="s">
        <v>1517</v>
      </c>
      <c r="B29" s="176">
        <v>570.15</v>
      </c>
      <c r="C29" s="176">
        <v>0</v>
      </c>
    </row>
    <row r="30" spans="1:3" ht="15">
      <c r="A30" s="175" t="s">
        <v>1518</v>
      </c>
      <c r="B30" s="176">
        <v>533.28</v>
      </c>
      <c r="C30" s="176">
        <v>0</v>
      </c>
    </row>
    <row r="31" spans="1:3" ht="15">
      <c r="A31" s="175" t="s">
        <v>1519</v>
      </c>
      <c r="B31" s="176">
        <v>332.56</v>
      </c>
      <c r="C31" s="176">
        <v>0</v>
      </c>
    </row>
    <row r="32" spans="1:3" ht="15">
      <c r="A32" s="175" t="s">
        <v>1520</v>
      </c>
      <c r="B32" s="176">
        <v>569.87</v>
      </c>
      <c r="C32" s="176">
        <v>0</v>
      </c>
    </row>
    <row r="33" spans="1:3" s="148" customFormat="1" ht="15">
      <c r="A33" s="173" t="s">
        <v>1521</v>
      </c>
      <c r="B33" s="174">
        <v>110831.15</v>
      </c>
      <c r="C33" s="174"/>
    </row>
    <row r="34" spans="1:3" ht="15">
      <c r="A34" s="175" t="s">
        <v>1522</v>
      </c>
      <c r="B34" s="176">
        <v>3189</v>
      </c>
      <c r="C34" s="176">
        <v>0</v>
      </c>
    </row>
    <row r="35" spans="1:3" ht="15">
      <c r="A35" s="175" t="s">
        <v>1523</v>
      </c>
      <c r="B35" s="176">
        <v>75900.45</v>
      </c>
      <c r="C35" s="176">
        <v>0</v>
      </c>
    </row>
    <row r="36" spans="1:3" ht="15">
      <c r="A36" s="175" t="s">
        <v>1524</v>
      </c>
      <c r="B36" s="176">
        <v>10000</v>
      </c>
      <c r="C36" s="176">
        <v>0</v>
      </c>
    </row>
    <row r="37" spans="1:3" ht="15">
      <c r="A37" s="175" t="s">
        <v>1525</v>
      </c>
      <c r="B37" s="176">
        <v>15741.7</v>
      </c>
      <c r="C37" s="176">
        <v>0</v>
      </c>
    </row>
    <row r="38" spans="1:3" ht="15">
      <c r="A38" s="175" t="s">
        <v>1526</v>
      </c>
      <c r="B38" s="176">
        <v>6000</v>
      </c>
      <c r="C38" s="176">
        <v>0</v>
      </c>
    </row>
    <row r="39" spans="1:3" s="148" customFormat="1" ht="15">
      <c r="A39" s="173" t="s">
        <v>1527</v>
      </c>
      <c r="B39" s="174">
        <v>107842.44</v>
      </c>
      <c r="C39" s="174"/>
    </row>
    <row r="40" spans="1:3" ht="15">
      <c r="A40" s="175" t="s">
        <v>1528</v>
      </c>
      <c r="B40" s="176">
        <v>11257.84</v>
      </c>
      <c r="C40" s="176">
        <v>0</v>
      </c>
    </row>
    <row r="41" spans="1:3" ht="15">
      <c r="A41" s="175" t="s">
        <v>1529</v>
      </c>
      <c r="B41" s="176">
        <v>23077.61</v>
      </c>
      <c r="C41" s="176">
        <v>0</v>
      </c>
    </row>
    <row r="42" spans="1:3" ht="15">
      <c r="A42" s="175" t="s">
        <v>1530</v>
      </c>
      <c r="B42" s="176">
        <v>57428.49</v>
      </c>
      <c r="C42" s="176">
        <v>0</v>
      </c>
    </row>
    <row r="43" spans="1:3" ht="15">
      <c r="A43" s="175" t="s">
        <v>1531</v>
      </c>
      <c r="B43" s="176">
        <v>738.4</v>
      </c>
      <c r="C43" s="176">
        <v>0</v>
      </c>
    </row>
    <row r="44" spans="1:3" ht="15">
      <c r="A44" s="175" t="s">
        <v>1532</v>
      </c>
      <c r="B44" s="176">
        <v>15340.1</v>
      </c>
      <c r="C44" s="176">
        <v>0</v>
      </c>
    </row>
    <row r="45" spans="1:3" s="148" customFormat="1" ht="15">
      <c r="A45" s="173" t="s">
        <v>1533</v>
      </c>
      <c r="B45" s="174">
        <v>1478.21</v>
      </c>
      <c r="C45" s="174"/>
    </row>
    <row r="46" spans="1:3" ht="15">
      <c r="A46" s="175" t="s">
        <v>1534</v>
      </c>
      <c r="B46" s="176">
        <v>4.04</v>
      </c>
      <c r="C46" s="176">
        <v>0</v>
      </c>
    </row>
    <row r="47" spans="1:3" ht="15">
      <c r="A47" s="175" t="s">
        <v>1535</v>
      </c>
      <c r="B47" s="176">
        <v>1474.17</v>
      </c>
      <c r="C47" s="176">
        <v>0</v>
      </c>
    </row>
    <row r="48" spans="1:3" s="148" customFormat="1" ht="15">
      <c r="A48" s="173" t="s">
        <v>1536</v>
      </c>
      <c r="B48" s="174">
        <v>513959.72</v>
      </c>
      <c r="C48" s="174"/>
    </row>
    <row r="49" spans="1:3" ht="15">
      <c r="A49" s="175" t="s">
        <v>1537</v>
      </c>
      <c r="B49" s="176">
        <v>24</v>
      </c>
      <c r="C49" s="176">
        <v>0</v>
      </c>
    </row>
    <row r="50" spans="1:3" ht="15">
      <c r="A50" s="175" t="s">
        <v>1538</v>
      </c>
      <c r="B50" s="176">
        <v>5500</v>
      </c>
      <c r="C50" s="176">
        <v>0</v>
      </c>
    </row>
    <row r="51" spans="1:3" ht="15">
      <c r="A51" s="175" t="s">
        <v>1539</v>
      </c>
      <c r="B51" s="176">
        <v>2000</v>
      </c>
      <c r="C51" s="176">
        <v>0</v>
      </c>
    </row>
    <row r="52" spans="1:3" ht="15">
      <c r="A52" s="175" t="s">
        <v>1540</v>
      </c>
      <c r="B52" s="176">
        <v>11058.65</v>
      </c>
      <c r="C52" s="176">
        <v>0</v>
      </c>
    </row>
    <row r="53" spans="1:3" ht="15">
      <c r="A53" s="175" t="s">
        <v>1541</v>
      </c>
      <c r="B53" s="176">
        <v>8026.55</v>
      </c>
      <c r="C53" s="176">
        <v>0</v>
      </c>
    </row>
    <row r="54" spans="1:3" ht="15">
      <c r="A54" s="175" t="s">
        <v>1542</v>
      </c>
      <c r="B54" s="176">
        <v>92132.97</v>
      </c>
      <c r="C54" s="176">
        <v>0</v>
      </c>
    </row>
    <row r="55" spans="1:3" ht="15">
      <c r="A55" s="175" t="s">
        <v>1543</v>
      </c>
      <c r="B55" s="176">
        <v>2818.28</v>
      </c>
      <c r="C55" s="176">
        <v>0</v>
      </c>
    </row>
    <row r="56" spans="1:3" ht="15">
      <c r="A56" s="175" t="s">
        <v>1544</v>
      </c>
      <c r="B56" s="176">
        <v>3826.21</v>
      </c>
      <c r="C56" s="176">
        <v>0</v>
      </c>
    </row>
    <row r="57" spans="1:3" ht="15">
      <c r="A57" s="175" t="s">
        <v>1545</v>
      </c>
      <c r="B57" s="176">
        <v>89006.71</v>
      </c>
      <c r="C57" s="176">
        <v>0</v>
      </c>
    </row>
    <row r="58" spans="1:3" ht="15">
      <c r="A58" s="175" t="s">
        <v>1546</v>
      </c>
      <c r="B58" s="176">
        <v>2885.67</v>
      </c>
      <c r="C58" s="176">
        <v>0</v>
      </c>
    </row>
    <row r="59" spans="1:3" ht="15">
      <c r="A59" s="175" t="s">
        <v>1547</v>
      </c>
      <c r="B59" s="176">
        <v>235703.98</v>
      </c>
      <c r="C59" s="176">
        <v>0</v>
      </c>
    </row>
    <row r="60" spans="1:3" ht="15">
      <c r="A60" s="175" t="s">
        <v>1548</v>
      </c>
      <c r="B60" s="176">
        <v>12000</v>
      </c>
      <c r="C60" s="176">
        <v>0</v>
      </c>
    </row>
    <row r="61" spans="1:3" ht="15">
      <c r="A61" s="175" t="s">
        <v>1549</v>
      </c>
      <c r="B61" s="176">
        <v>48976.7</v>
      </c>
      <c r="C61" s="176">
        <v>0</v>
      </c>
    </row>
  </sheetData>
  <mergeCells count="2">
    <mergeCell ref="A1:C1"/>
    <mergeCell ref="A3:C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Cedula_Resumen</vt:lpstr>
      <vt:lpstr>prueba a Agosto 2020</vt:lpstr>
      <vt:lpstr>Costo de Personal Externo</vt:lpstr>
      <vt:lpstr>Costo Logistica</vt:lpstr>
      <vt:lpstr>Nomina y Beneficios</vt:lpstr>
      <vt:lpstr>C. Personal Extero</vt:lpstr>
      <vt:lpstr>C. Logistica</vt:lpstr>
      <vt:lpstr>C. Directos de Produccion</vt:lpstr>
      <vt:lpstr>contabilidad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Home</cp:lastModifiedBy>
  <cp:revision>20</cp:revision>
  <dcterms:created xsi:type="dcterms:W3CDTF">2020-10-19T12:23:50Z</dcterms:created>
  <dcterms:modified xsi:type="dcterms:W3CDTF">2021-03-18T19:36:21Z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