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edula Resumen" sheetId="1" state="visible" r:id="rId2"/>
    <sheet name="Beneficios Sociales" sheetId="2" state="visible" r:id="rId3"/>
    <sheet name="Finiquito" sheetId="3" state="visible" r:id="rId4"/>
    <sheet name="Nomina y Sueldos" sheetId="4" state="visible" r:id="rId5"/>
    <sheet name="Detalle" sheetId="5" state="visible" r:id="rId6"/>
    <sheet name="Detalle Contabilidad" sheetId="6" state="hidden" r:id="rId7"/>
    <sheet name="Role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<sst xmlns="http://schemas.openxmlformats.org/spreadsheetml/2006/main" count="2160" uniqueCount="366">
  <si>
    <t xml:space="preserve">Cliente:</t>
  </si>
  <si>
    <t xml:space="preserve">VISACOM S.A</t>
  </si>
  <si>
    <t xml:space="preserve">P/T:</t>
  </si>
  <si>
    <t xml:space="preserve">Sección:</t>
  </si>
  <si>
    <t xml:space="preserve">Fase 2 – Ejecución</t>
  </si>
  <si>
    <t xml:space="preserve">Preparado por:</t>
  </si>
  <si>
    <t xml:space="preserve">Dara Macias</t>
  </si>
  <si>
    <t xml:space="preserve">Area:</t>
  </si>
  <si>
    <t xml:space="preserve">Beneficios Sociales</t>
  </si>
  <si>
    <t xml:space="preserve">Fecha:</t>
  </si>
  <si>
    <t xml:space="preserve">Prueba:</t>
  </si>
  <si>
    <t xml:space="preserve">Análisis variaciones de grupo contable</t>
  </si>
  <si>
    <t xml:space="preserve">Revisado por:</t>
  </si>
  <si>
    <t xml:space="preserve">Carlos Almeida</t>
  </si>
  <si>
    <t xml:space="preserve">Con corte al:</t>
  </si>
  <si>
    <t xml:space="preserve">Al 31 de Diciembre del 2020</t>
  </si>
  <si>
    <t xml:space="preserve">Código</t>
  </si>
  <si>
    <t xml:space="preserve">Cuenta</t>
  </si>
  <si>
    <t xml:space="preserve">Referencia</t>
  </si>
  <si>
    <t xml:space="preserve">Saldos contables al</t>
  </si>
  <si>
    <t xml:space="preserve">Movimiento</t>
  </si>
  <si>
    <t xml:space="preserve">Saldos auditados al</t>
  </si>
  <si>
    <t xml:space="preserve">Variaciones</t>
  </si>
  <si>
    <t xml:space="preserve">Débitos</t>
  </si>
  <si>
    <t xml:space="preserve">Créditos</t>
  </si>
  <si>
    <t xml:space="preserve">Valor</t>
  </si>
  <si>
    <t xml:space="preserve">Beneficios Sociales por Pagar</t>
  </si>
  <si>
    <t xml:space="preserve">2.1.7.6.1</t>
  </si>
  <si>
    <t xml:space="preserve">Décimo Tercer Sueldo</t>
  </si>
  <si>
    <t xml:space="preserve">2.1.7.6.2</t>
  </si>
  <si>
    <t xml:space="preserve">Décimo Cuarto Sueldo</t>
  </si>
  <si>
    <t xml:space="preserve">2.1.7.6.3</t>
  </si>
  <si>
    <t xml:space="preserve">Vacaciones</t>
  </si>
  <si>
    <t xml:space="preserve">2.1.7.6.6</t>
  </si>
  <si>
    <t xml:space="preserve">Fondos de Reserva</t>
  </si>
  <si>
    <t xml:space="preserve">Otros pasivos corrientes</t>
  </si>
  <si>
    <t xml:space="preserve">2.1.7.6.4</t>
  </si>
  <si>
    <t xml:space="preserve">11.15% Aportes Patronales I.E.S.S</t>
  </si>
  <si>
    <t xml:space="preserve">2.1.7.6.5</t>
  </si>
  <si>
    <t xml:space="preserve">1% Secap – IECE</t>
  </si>
  <si>
    <t xml:space="preserve">2.1.7.6.9</t>
  </si>
  <si>
    <t xml:space="preserve">9.45% Aportes Individuales</t>
  </si>
  <si>
    <t xml:space="preserve">2.1.7.6.10</t>
  </si>
  <si>
    <t xml:space="preserve">Prestamos Quirografarios</t>
  </si>
  <si>
    <t xml:space="preserve">2.1.7.6.11</t>
  </si>
  <si>
    <t xml:space="preserve">Prestamos Hipotecarios</t>
  </si>
  <si>
    <t xml:space="preserve">2.1.7.6.12</t>
  </si>
  <si>
    <t xml:space="preserve">Extension conyugal IESS</t>
  </si>
  <si>
    <t xml:space="preserve">Nominas</t>
  </si>
  <si>
    <t xml:space="preserve">2.1.7.7.1</t>
  </si>
  <si>
    <t xml:space="preserve">Sueldo por pagar</t>
  </si>
  <si>
    <t xml:space="preserve">2.1.7.7.2</t>
  </si>
  <si>
    <t xml:space="preserve">Otros Haberes por pagar</t>
  </si>
  <si>
    <t xml:space="preserve">Total</t>
  </si>
  <si>
    <t xml:space="preserve">Saldo al</t>
  </si>
  <si>
    <t xml:space="preserve">Nota a los estados financieros:</t>
  </si>
  <si>
    <t xml:space="preserve">15% participación a Trabajadores</t>
  </si>
  <si>
    <t xml:space="preserve">Subtotal beneficios sociales por pagar</t>
  </si>
  <si>
    <t xml:space="preserve">+ Obligaciones por pagar IESS</t>
  </si>
  <si>
    <t xml:space="preserve">Total Otros pasivos corrientes</t>
  </si>
  <si>
    <t xml:space="preserve">Fuente:</t>
  </si>
  <si>
    <t xml:space="preserve">Estados Financieros de la compañía</t>
  </si>
  <si>
    <t xml:space="preserve">Objetivo:</t>
  </si>
  <si>
    <t xml:space="preserve">Obtener un detalle comparativo de los saldos entre periodos, esto con la finalidad de diseñar procedimientos de auditoría sobre los saldos de las cuentas</t>
  </si>
  <si>
    <t xml:space="preserve">Identificar las principales variaciones de los saldos.</t>
  </si>
  <si>
    <t xml:space="preserve">Observaciones:</t>
  </si>
  <si>
    <t xml:space="preserve">Conclusiones (A ser completado por el Auditor a cargo del compromiso):</t>
  </si>
  <si>
    <t xml:space="preserve">Al 31 de diciembre del 2020</t>
  </si>
  <si>
    <t xml:space="preserve">BENEFICIOS SOCIALES</t>
  </si>
  <si>
    <t xml:space="preserve">MAS SUELDOS Y APORTES AL IESS</t>
  </si>
  <si>
    <t xml:space="preserve">Descripción</t>
  </si>
  <si>
    <t xml:space="preserve">TOTAL BENEFICIOS SOCIALES</t>
  </si>
  <si>
    <t xml:space="preserve">2.1.7.4</t>
  </si>
  <si>
    <t xml:space="preserve">TOTAL SUELDO Y BENEFICIOS</t>
  </si>
  <si>
    <t xml:space="preserve">VACACIONES</t>
  </si>
  <si>
    <t xml:space="preserve">DECIMO TERCER SUELDO</t>
  </si>
  <si>
    <t xml:space="preserve">DECIMO CUARTO SUELDO</t>
  </si>
  <si>
    <t xml:space="preserve">15% PT</t>
  </si>
  <si>
    <t xml:space="preserve">FONDO DE RESERVA</t>
  </si>
  <si>
    <t xml:space="preserve">SUELDOS</t>
  </si>
  <si>
    <t xml:space="preserve">APORTES AL IESS</t>
  </si>
  <si>
    <t xml:space="preserve">OTROS PAGOS AL IESS</t>
  </si>
  <si>
    <t xml:space="preserve">Saldo inicial (1/01/2020)</t>
  </si>
  <si>
    <t xml:space="preserve">Provisiones (creditos)</t>
  </si>
  <si>
    <t xml:space="preserve">Pagos (debitos)</t>
  </si>
  <si>
    <t xml:space="preserve">Pagos por liquidación de personal</t>
  </si>
  <si>
    <t xml:space="preserve">Saldo final (12/31/2020)</t>
  </si>
  <si>
    <t xml:space="preserve">CONCILIACION DEL GASTO TOTAL DE SUELDOS Y BENEFICIOS CON COSTOS Y GASTOS OPERACIONALES:</t>
  </si>
  <si>
    <t xml:space="preserve">Gasto registrado como:</t>
  </si>
  <si>
    <t xml:space="preserve">SUMAN</t>
  </si>
  <si>
    <t xml:space="preserve">…Costo de ventas</t>
  </si>
  <si>
    <t xml:space="preserve">…Gastos operacionales</t>
  </si>
  <si>
    <t xml:space="preserve">…15% PT</t>
  </si>
  <si>
    <t xml:space="preserve">Diferencia</t>
  </si>
  <si>
    <t xml:space="preserve">EXAMEN REALIZADO:</t>
  </si>
  <si>
    <t xml:space="preserve">se realizo revision detalla da las cuentas de nominas de la contabilidad </t>
  </si>
  <si>
    <t xml:space="preserve">se realizo comparacion detallada con las declaraciones</t>
  </si>
  <si>
    <t xml:space="preserve">se realizo analisis de los pagos realizados en el 2020 en realacion a las cuentas seleccionadas</t>
  </si>
  <si>
    <t xml:space="preserve">Titular</t>
  </si>
  <si>
    <t xml:space="preserve">Fecha</t>
  </si>
  <si>
    <t xml:space="preserve">Liquidacion</t>
  </si>
  <si>
    <t xml:space="preserve">Remuneracion Pendiente</t>
  </si>
  <si>
    <t xml:space="preserve">Decimo Tercer Sueldo</t>
  </si>
  <si>
    <t xml:space="preserve">Decimo cuarto Sueldo</t>
  </si>
  <si>
    <t xml:space="preserve">Otros Ingresos</t>
  </si>
  <si>
    <t xml:space="preserve">Aporte al IESS</t>
  </si>
  <si>
    <t xml:space="preserve">Otros descuentos</t>
  </si>
  <si>
    <t xml:space="preserve">Edimar Vargas</t>
  </si>
  <si>
    <t xml:space="preserve">30 de abril del 2020</t>
  </si>
  <si>
    <t xml:space="preserve">Jaime Tomala</t>
  </si>
  <si>
    <t xml:space="preserve">1 abril del 2020</t>
  </si>
  <si>
    <t xml:space="preserve">Juan Carlos Leon</t>
  </si>
  <si>
    <t xml:space="preserve">Ximena castro</t>
  </si>
  <si>
    <t xml:space="preserve">Manuel Chenche</t>
  </si>
  <si>
    <t xml:space="preserve">Sara Escobar</t>
  </si>
  <si>
    <t xml:space="preserve">4 de Diciembre del 2020</t>
  </si>
  <si>
    <t xml:space="preserve">AUDITORIA DE NOMINA Y BENEFICIOS</t>
  </si>
  <si>
    <t xml:space="preserve">INFORMACION SEGUN CONTABILIDAD</t>
  </si>
  <si>
    <t xml:space="preserve">Sueldos (gasto)</t>
  </si>
  <si>
    <t xml:space="preserve">Aportes al IESS (gasto)</t>
  </si>
  <si>
    <t xml:space="preserve">Fondo de reserva (gasto)</t>
  </si>
  <si>
    <t xml:space="preserve">5.1.1</t>
  </si>
  <si>
    <t xml:space="preserve">Costo de personal de cuentas</t>
  </si>
  <si>
    <t xml:space="preserve">5.1.2</t>
  </si>
  <si>
    <t xml:space="preserve">Costo de personal de diseño</t>
  </si>
  <si>
    <t xml:space="preserve">5.1.3</t>
  </si>
  <si>
    <t xml:space="preserve">costo de personal supervision</t>
  </si>
  <si>
    <t xml:space="preserve">5.2.1</t>
  </si>
  <si>
    <t xml:space="preserve">Sueldos Administrativos</t>
  </si>
  <si>
    <t xml:space="preserve">TOTAL</t>
  </si>
  <si>
    <t xml:space="preserve">Segun planillas del IESS</t>
  </si>
  <si>
    <t xml:space="preserve">Ê</t>
  </si>
  <si>
    <t xml:space="preserve">Ë</t>
  </si>
  <si>
    <t xml:space="preserve">Detalle mensualizado</t>
  </si>
  <si>
    <t xml:space="preserve">Segun contabilidad</t>
  </si>
  <si>
    <t xml:space="preserve">Segun declaraciones</t>
  </si>
  <si>
    <t xml:space="preserve">Sueldos</t>
  </si>
  <si>
    <t xml:space="preserve">Aporte patronal 
IESS</t>
  </si>
  <si>
    <t xml:space="preserve">Fondo de reserva</t>
  </si>
  <si>
    <t xml:space="preserve">Aportel Patronal</t>
  </si>
  <si>
    <t xml:space="preserve">Valor CCC</t>
  </si>
  <si>
    <t xml:space="preserve">Enero</t>
  </si>
  <si>
    <t xml:space="preserve">Febrero</t>
  </si>
  <si>
    <t xml:space="preserve">Marzo</t>
  </si>
  <si>
    <t xml:space="preserve">Abril</t>
  </si>
  <si>
    <t xml:space="preserve">Mayo</t>
  </si>
  <si>
    <t xml:space="preserve">Junio</t>
  </si>
  <si>
    <t xml:space="preserve">Julio</t>
  </si>
  <si>
    <t xml:space="preserve">Agosto</t>
  </si>
  <si>
    <t xml:space="preserve">Septiembre</t>
  </si>
  <si>
    <t xml:space="preserve">Octubre</t>
  </si>
  <si>
    <t xml:space="preserve">Noviembre</t>
  </si>
  <si>
    <t xml:space="preserve">Diciembre</t>
  </si>
  <si>
    <t xml:space="preserve">* informacion obtenida de la pestaña “Detalle Contabilidad”</t>
  </si>
  <si>
    <t xml:space="preserve">* informacion obtenida de las declaraciones</t>
  </si>
  <si>
    <t xml:space="preserve">La diferencia es significativa, esta diferencia aparece debido que por el recorte de horas, se ha creado un rubro denominado “REDUCCION JORNADA LABORAL ” que se aprecia en la pestaña de “Roles”, dicho valor es un descuento al sueldo, por horas laborales no trabajadas en oficina, pero dicho valor es apenas de 7500, por lo que faltaria alrededor de 20000 por verificar</t>
  </si>
  <si>
    <t xml:space="preserve">la diferencia que aparece es debido a que existen varios empleados, que no ingresan sus fondos de reserva, un promedio, es de $ 500, de empleados que no declaran fondos de reserva, ellos lo reciben, como es el caso de la Ing. Maria Dolores Casal, que ella recibe sus fondos de reserva por un monto de $ 170 mensual</t>
  </si>
  <si>
    <t xml:space="preserve">Costo de Personal Cuentas</t>
  </si>
  <si>
    <t xml:space="preserve">5.1.1.1</t>
  </si>
  <si>
    <t xml:space="preserve">5.1.1.2</t>
  </si>
  <si>
    <t xml:space="preserve">Aportes al IESS</t>
  </si>
  <si>
    <t xml:space="preserve">5.1.1.3</t>
  </si>
  <si>
    <t xml:space="preserve">5.1.1.4</t>
  </si>
  <si>
    <t xml:space="preserve">5.1.1.5</t>
  </si>
  <si>
    <t xml:space="preserve">5.1.1.6</t>
  </si>
  <si>
    <t xml:space="preserve">Fondo de Reserva</t>
  </si>
  <si>
    <t xml:space="preserve">5.1.1.11</t>
  </si>
  <si>
    <t xml:space="preserve">Primas de Seguros</t>
  </si>
  <si>
    <t xml:space="preserve">5.1.1.12</t>
  </si>
  <si>
    <t xml:space="preserve">Otros Gastos de Personal</t>
  </si>
  <si>
    <t xml:space="preserve">Costo de Personal Diseño</t>
  </si>
  <si>
    <t xml:space="preserve">5.1.2.1</t>
  </si>
  <si>
    <t xml:space="preserve">5.1.2.2</t>
  </si>
  <si>
    <t xml:space="preserve">5.1.2.3</t>
  </si>
  <si>
    <t xml:space="preserve">Décimo Tercer Sueldo </t>
  </si>
  <si>
    <t xml:space="preserve">5.1.2.4</t>
  </si>
  <si>
    <t xml:space="preserve">Decimo Cuarto Sueldo</t>
  </si>
  <si>
    <t xml:space="preserve">5.1.2.5</t>
  </si>
  <si>
    <t xml:space="preserve">Vacaciones </t>
  </si>
  <si>
    <t xml:space="preserve">5.1.2.6</t>
  </si>
  <si>
    <t xml:space="preserve">5.1.2.12</t>
  </si>
  <si>
    <t xml:space="preserve">Costo de Personal Supervision</t>
  </si>
  <si>
    <t xml:space="preserve">5.1.3.1</t>
  </si>
  <si>
    <t xml:space="preserve">5.1.3.2</t>
  </si>
  <si>
    <t xml:space="preserve">5.1.3.3</t>
  </si>
  <si>
    <t xml:space="preserve">5.1.3.4</t>
  </si>
  <si>
    <t xml:space="preserve">5.1.3.6</t>
  </si>
  <si>
    <t xml:space="preserve">5.1.3.12</t>
  </si>
  <si>
    <t xml:space="preserve">5.2.1.2</t>
  </si>
  <si>
    <t xml:space="preserve">Administrativos</t>
  </si>
  <si>
    <t xml:space="preserve">5.2.1.2.1</t>
  </si>
  <si>
    <t xml:space="preserve">5.2.1.2.2</t>
  </si>
  <si>
    <t xml:space="preserve">5.2.1.2.3</t>
  </si>
  <si>
    <t xml:space="preserve">5.2.1.2.4</t>
  </si>
  <si>
    <t xml:space="preserve">5.2.1.2.5</t>
  </si>
  <si>
    <t xml:space="preserve">5.2.1.2.6</t>
  </si>
  <si>
    <t xml:space="preserve">5.2.1.2.7</t>
  </si>
  <si>
    <t xml:space="preserve">Lunch, Refrigerio</t>
  </si>
  <si>
    <t xml:space="preserve">5.2.1.2.8</t>
  </si>
  <si>
    <t xml:space="preserve">Movilización</t>
  </si>
  <si>
    <t xml:space="preserve">5.2.1.2.9</t>
  </si>
  <si>
    <t xml:space="preserve">Aportes</t>
  </si>
  <si>
    <t xml:space="preserve">Costo</t>
  </si>
  <si>
    <t xml:space="preserve">Gasto</t>
  </si>
  <si>
    <t xml:space="preserve">Otros Gastos Personales</t>
  </si>
  <si>
    <t xml:space="preserve">Valores</t>
  </si>
  <si>
    <t xml:space="preserve">ENERO</t>
  </si>
  <si>
    <t xml:space="preserve">FEBRERO</t>
  </si>
  <si>
    <t xml:space="preserve">MARZO</t>
  </si>
  <si>
    <t xml:space="preserve">ABRIL</t>
  </si>
  <si>
    <t xml:space="preserve">MAYO</t>
  </si>
  <si>
    <t xml:space="preserve">JUNIO</t>
  </si>
  <si>
    <t xml:space="preserve">JULIO</t>
  </si>
  <si>
    <t xml:space="preserve">AGOSTO</t>
  </si>
  <si>
    <t xml:space="preserve">SEPTIEMBRE</t>
  </si>
  <si>
    <t xml:space="preserve">OCTUBRE</t>
  </si>
  <si>
    <t xml:space="preserve">NOVIEMBRE</t>
  </si>
  <si>
    <t xml:space="preserve">DICIEMBRE</t>
  </si>
  <si>
    <t xml:space="preserve">Total general</t>
  </si>
  <si>
    <t xml:space="preserve">Suma de FONDOS DE RESERVA</t>
  </si>
  <si>
    <t xml:space="preserve">Suma de FONDOS RESERVA</t>
  </si>
  <si>
    <t xml:space="preserve">Suma de OTROS</t>
  </si>
  <si>
    <t xml:space="preserve">SUELDO</t>
  </si>
  <si>
    <t xml:space="preserve">Suma de TRANSPORTE</t>
  </si>
  <si>
    <t xml:space="preserve">Suma de Total Ingresos</t>
  </si>
  <si>
    <t xml:space="preserve">Suma de 3.41% EXT. CONYUGAL</t>
  </si>
  <si>
    <t xml:space="preserve">Suma de 9.45% IESS</t>
  </si>
  <si>
    <t xml:space="preserve">Suma de AUSENCIA</t>
  </si>
  <si>
    <t xml:space="preserve">Suma de HIPOTECARIO</t>
  </si>
  <si>
    <t xml:space="preserve">Suma de IMP. RENTA</t>
  </si>
  <si>
    <t xml:space="preserve">Suma de PRESTAMO</t>
  </si>
  <si>
    <t xml:space="preserve">Suma de QUIROGRAFARIO</t>
  </si>
  <si>
    <t xml:space="preserve">Suma de REDUCCION JORNADA LABORAL</t>
  </si>
  <si>
    <t xml:space="preserve">Suma de Anticipo 1ra. Quincena</t>
  </si>
  <si>
    <t xml:space="preserve">Suma de Total Egresos</t>
  </si>
  <si>
    <t xml:space="preserve">Suma de Total a recibir</t>
  </si>
  <si>
    <t xml:space="preserve">Suma de Aportes Patronales</t>
  </si>
  <si>
    <t xml:space="preserve">Suma de Secap 1%</t>
  </si>
  <si>
    <t xml:space="preserve">Suma de Fondos de reserva2</t>
  </si>
  <si>
    <t xml:space="preserve">Aporte Patronal al IESS</t>
  </si>
  <si>
    <t xml:space="preserve">Mes</t>
  </si>
  <si>
    <t xml:space="preserve">Número</t>
  </si>
  <si>
    <t xml:space="preserve">Cédula</t>
  </si>
  <si>
    <t xml:space="preserve">Empleado</t>
  </si>
  <si>
    <t xml:space="preserve">Departamento</t>
  </si>
  <si>
    <t xml:space="preserve">Cargo</t>
  </si>
  <si>
    <t xml:space="preserve">Provincia</t>
  </si>
  <si>
    <t xml:space="preserve">Ciudad</t>
  </si>
  <si>
    <t xml:space="preserve">Fecha de registro</t>
  </si>
  <si>
    <t xml:space="preserve">Fecha de inscripcion al IESS</t>
  </si>
  <si>
    <t xml:space="preserve">Cargas personales</t>
  </si>
  <si>
    <t xml:space="preserve">Días Trabajados</t>
  </si>
  <si>
    <t xml:space="preserve">FONDOS DE RESERVA</t>
  </si>
  <si>
    <t xml:space="preserve">FONDOS RESERVA</t>
  </si>
  <si>
    <t xml:space="preserve">OTROS</t>
  </si>
  <si>
    <t xml:space="preserve">TRANSPORTE</t>
  </si>
  <si>
    <t xml:space="preserve">Total Ingresos</t>
  </si>
  <si>
    <t xml:space="preserve">3.41% EXT. CONYUGAL</t>
  </si>
  <si>
    <t xml:space="preserve">9.45% IESS</t>
  </si>
  <si>
    <t xml:space="preserve">AUSENCIA</t>
  </si>
  <si>
    <t xml:space="preserve">HIPOTECARIO</t>
  </si>
  <si>
    <t xml:space="preserve">IMP. RENTA</t>
  </si>
  <si>
    <t xml:space="preserve">PRESTAMO</t>
  </si>
  <si>
    <t xml:space="preserve">QUIROGRAFARIO</t>
  </si>
  <si>
    <t xml:space="preserve">REDUCCION JORNADA LABORAL</t>
  </si>
  <si>
    <t xml:space="preserve">Anticipo 1ra. Quincena</t>
  </si>
  <si>
    <t xml:space="preserve">Total Egresos</t>
  </si>
  <si>
    <t xml:space="preserve">Total a recibir</t>
  </si>
  <si>
    <t xml:space="preserve">Forma de pago</t>
  </si>
  <si>
    <t xml:space="preserve">Cta. Bancaria / N. Cheque(Manual)</t>
  </si>
  <si>
    <t xml:space="preserve">Tipo Cta. Bancaria</t>
  </si>
  <si>
    <t xml:space="preserve">Bco. Empleado</t>
  </si>
  <si>
    <t xml:space="preserve">Aportes Patronales</t>
  </si>
  <si>
    <t xml:space="preserve">Secap 1%</t>
  </si>
  <si>
    <t xml:space="preserve">Fondos de reserva</t>
  </si>
  <si>
    <t xml:space="preserve">Centro de Costo</t>
  </si>
  <si>
    <t xml:space="preserve">Nota</t>
  </si>
  <si>
    <t xml:space="preserve">0908955701</t>
  </si>
  <si>
    <t xml:space="preserve">CASAL RIZZO MARIA DOLORES</t>
  </si>
  <si>
    <t xml:space="preserve">Administración</t>
  </si>
  <si>
    <t xml:space="preserve">Gerente General</t>
  </si>
  <si>
    <t xml:space="preserve">2006-01-01</t>
  </si>
  <si>
    <t xml:space="preserve">30</t>
  </si>
  <si>
    <t xml:space="preserve">TRANSFERENCIA</t>
  </si>
  <si>
    <t xml:space="preserve">0030665314</t>
  </si>
  <si>
    <t xml:space="preserve">AHORRO</t>
  </si>
  <si>
    <t xml:space="preserve">BANCO BOLIVARIANO</t>
  </si>
  <si>
    <t xml:space="preserve">PRESIDENTE</t>
  </si>
  <si>
    <t xml:space="preserve">0913437919</t>
  </si>
  <si>
    <t xml:space="preserve">DIEGO PAZMIÑO H.</t>
  </si>
  <si>
    <t xml:space="preserve">Cuentas</t>
  </si>
  <si>
    <t xml:space="preserve">Director de Cuentas</t>
  </si>
  <si>
    <t xml:space="preserve">2011-05-16</t>
  </si>
  <si>
    <t xml:space="preserve">0035027261</t>
  </si>
  <si>
    <t xml:space="preserve">CORRIENTE</t>
  </si>
  <si>
    <t xml:space="preserve">6104276834</t>
  </si>
  <si>
    <t xml:space="preserve">EDIMAR ALFONSINA VARGAS LANDOLFI</t>
  </si>
  <si>
    <t xml:space="preserve">Coordinador de Cuentas</t>
  </si>
  <si>
    <t xml:space="preserve">2019-07-08</t>
  </si>
  <si>
    <t xml:space="preserve">0924114754</t>
  </si>
  <si>
    <t xml:space="preserve">ENRIQUE GABRIEL TANDAZO VIÑAN</t>
  </si>
  <si>
    <t xml:space="preserve">Contador</t>
  </si>
  <si>
    <t xml:space="preserve">2007-11-16</t>
  </si>
  <si>
    <t xml:space="preserve">1</t>
  </si>
  <si>
    <t xml:space="preserve">0031221105</t>
  </si>
  <si>
    <t xml:space="preserve">0922310958</t>
  </si>
  <si>
    <t xml:space="preserve">GABRIELA VANESSA SELLAN ALMEIDA</t>
  </si>
  <si>
    <t xml:space="preserve">Conserje</t>
  </si>
  <si>
    <t xml:space="preserve">2011-04-18</t>
  </si>
  <si>
    <t xml:space="preserve">2</t>
  </si>
  <si>
    <t xml:space="preserve">0031220181</t>
  </si>
  <si>
    <t xml:space="preserve">0914434030</t>
  </si>
  <si>
    <t xml:space="preserve">GUILLERMO ANTONIO GUARANDA TUMBACO</t>
  </si>
  <si>
    <t xml:space="preserve">Supervisión</t>
  </si>
  <si>
    <t xml:space="preserve">Supervisor</t>
  </si>
  <si>
    <t xml:space="preserve">0851045355</t>
  </si>
  <si>
    <t xml:space="preserve">0907776249</t>
  </si>
  <si>
    <t xml:space="preserve">JAIME ANTONIO TOMALA MURILLO</t>
  </si>
  <si>
    <t xml:space="preserve">Chofer</t>
  </si>
  <si>
    <t xml:space="preserve">2015-04-01</t>
  </si>
  <si>
    <t xml:space="preserve">0031310563</t>
  </si>
  <si>
    <t xml:space="preserve">0917329831</t>
  </si>
  <si>
    <t xml:space="preserve">JUAN CARLOS LEON YCAZA</t>
  </si>
  <si>
    <t xml:space="preserve">Diseño</t>
  </si>
  <si>
    <t xml:space="preserve">Diseñador Gráfico</t>
  </si>
  <si>
    <t xml:space="preserve">2013-01-01</t>
  </si>
  <si>
    <t xml:space="preserve">3</t>
  </si>
  <si>
    <t xml:space="preserve">0031263895</t>
  </si>
  <si>
    <t xml:space="preserve">0916641418</t>
  </si>
  <si>
    <t xml:space="preserve">LESTHER OSWALDO DROUET LOOR</t>
  </si>
  <si>
    <t xml:space="preserve">2011-02-15</t>
  </si>
  <si>
    <t xml:space="preserve">4</t>
  </si>
  <si>
    <t xml:space="preserve">0035031196</t>
  </si>
  <si>
    <t xml:space="preserve">0915280507</t>
  </si>
  <si>
    <t xml:space="preserve">MANUEL DARIO CHENCHE RODRIGUEZ</t>
  </si>
  <si>
    <t xml:space="preserve">Guardian</t>
  </si>
  <si>
    <t xml:space="preserve">2008-06-01</t>
  </si>
  <si>
    <t xml:space="preserve">0031179421</t>
  </si>
  <si>
    <t xml:space="preserve">0918619511</t>
  </si>
  <si>
    <t xml:space="preserve">MARIA ELENA SANCHEZ CHAN</t>
  </si>
  <si>
    <t xml:space="preserve">2015-07-15</t>
  </si>
  <si>
    <t xml:space="preserve">0851270735</t>
  </si>
  <si>
    <t xml:space="preserve">0912134905</t>
  </si>
  <si>
    <t xml:space="preserve">MARIA GABRIELA COELLO CHANG</t>
  </si>
  <si>
    <t xml:space="preserve">2008-03-01</t>
  </si>
  <si>
    <t xml:space="preserve">7001129235</t>
  </si>
  <si>
    <t xml:space="preserve">0909669442</t>
  </si>
  <si>
    <t xml:space="preserve">MIGUEL ENRIQUE NOBOA CACERES</t>
  </si>
  <si>
    <t xml:space="preserve">0031147963</t>
  </si>
  <si>
    <t xml:space="preserve">0908955693</t>
  </si>
  <si>
    <t xml:space="preserve">PAULA CASAL</t>
  </si>
  <si>
    <t xml:space="preserve">2006-06-01</t>
  </si>
  <si>
    <t xml:space="preserve">0005238967</t>
  </si>
  <si>
    <t xml:space="preserve">0926542366</t>
  </si>
  <si>
    <t xml:space="preserve">SARA KATIUSKA ESCOBAR BAZURTO</t>
  </si>
  <si>
    <t xml:space="preserve">2016-02-10</t>
  </si>
  <si>
    <t xml:space="preserve">0031242159</t>
  </si>
  <si>
    <t xml:space="preserve">0907995153</t>
  </si>
  <si>
    <t xml:space="preserve">VIEJO CUADRA RUFO COLON</t>
  </si>
  <si>
    <t xml:space="preserve">0031216753</t>
  </si>
  <si>
    <t xml:space="preserve">0925057648</t>
  </si>
  <si>
    <t xml:space="preserve">XIMENA PAOLA CASTRO TOMALA</t>
  </si>
  <si>
    <t xml:space="preserve">Recepcionista</t>
  </si>
  <si>
    <t xml:space="preserve">1987-11-24</t>
  </si>
  <si>
    <t xml:space="preserve">0031222377</t>
  </si>
  <si>
    <t xml:space="preserve">RECEPCIONISTA</t>
  </si>
</sst>
</file>

<file path=xl/styles.xml><?xml version="1.0" encoding="utf-8"?>
<styleSheet xmlns="http://schemas.openxmlformats.org/spreadsheetml/2006/main">
  <numFmts count="14">
    <numFmt numFmtId="164" formatCode="General"/>
    <numFmt numFmtId="165" formatCode="@"/>
    <numFmt numFmtId="166" formatCode="0.00\ %"/>
    <numFmt numFmtId="167" formatCode="dd/mm/yyyy"/>
    <numFmt numFmtId="168" formatCode="dd\-mmm\-yy"/>
    <numFmt numFmtId="169" formatCode="_ \$* #,##0.00_ ;_ \$* \-#,##0.00_ ;_ \$* \-??_ ;_ @_ "/>
    <numFmt numFmtId="170" formatCode="#,##0\ ;\(#,##0\);\-#\ ;@\ "/>
    <numFmt numFmtId="171" formatCode="_ * #,##0.00_ ;_ * \-#,##0.00_ ;_ * \-??_ ;_ @_ "/>
    <numFmt numFmtId="172" formatCode="_ * #,##0_ ;_ * \-#,##0_ ;_ * \-??_ ;_ @_ "/>
    <numFmt numFmtId="173" formatCode="#,##0\ ;\(#,##0\)"/>
    <numFmt numFmtId="174" formatCode="0\ %"/>
    <numFmt numFmtId="175" formatCode="#,##0"/>
    <numFmt numFmtId="176" formatCode="0.00"/>
    <numFmt numFmtId="177" formatCode="#,##0.00"/>
  </numFmts>
  <fonts count="42">
    <font>
      <sz val="11"/>
      <color rgb="FF000000"/>
      <name val="Arial"/>
      <family val="0"/>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sz val="11"/>
      <color rgb="FF9C0006"/>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b val="true"/>
      <sz val="24"/>
      <color rgb="FF000000"/>
      <name val="Arial"/>
      <family val="2"/>
      <charset val="1"/>
    </font>
    <font>
      <sz val="18"/>
      <color rgb="FF000000"/>
      <name val="Arial"/>
      <family val="2"/>
      <charset val="1"/>
    </font>
    <font>
      <sz val="12"/>
      <color rgb="FF000000"/>
      <name val="Arial"/>
      <family val="2"/>
      <charset val="1"/>
    </font>
    <font>
      <u val="single"/>
      <sz val="10"/>
      <color rgb="FF0000EE"/>
      <name val="Arial"/>
      <family val="2"/>
      <charset val="1"/>
    </font>
    <font>
      <sz val="10"/>
      <color rgb="FF333333"/>
      <name val="Arial"/>
      <family val="2"/>
      <charset val="1"/>
    </font>
    <font>
      <sz val="11"/>
      <color rgb="FF000000"/>
      <name val="Arial"/>
      <family val="2"/>
      <charset val="1"/>
    </font>
    <font>
      <sz val="10"/>
      <color rgb="FF000000"/>
      <name val="Arial"/>
      <family val="2"/>
      <charset val="1"/>
    </font>
    <font>
      <b val="true"/>
      <sz val="16"/>
      <color rgb="FFFF0000"/>
      <name val="Arial"/>
      <family val="2"/>
      <charset val="1"/>
    </font>
    <font>
      <b val="true"/>
      <u val="single"/>
      <sz val="10"/>
      <color rgb="FF000000"/>
      <name val="Arial"/>
      <family val="2"/>
      <charset val="1"/>
    </font>
    <font>
      <b val="true"/>
      <sz val="10"/>
      <color rgb="FFFF0000"/>
      <name val="Arial"/>
      <family val="2"/>
      <charset val="1"/>
    </font>
    <font>
      <b val="true"/>
      <sz val="10"/>
      <color rgb="FF000000"/>
      <name val="Arial1"/>
      <family val="0"/>
      <charset val="1"/>
    </font>
    <font>
      <sz val="11"/>
      <color rgb="FF000000"/>
      <name val="Calibri"/>
      <family val="2"/>
      <charset val="1"/>
    </font>
    <font>
      <sz val="11"/>
      <name val="Arial"/>
      <family val="2"/>
      <charset val="1"/>
    </font>
    <font>
      <sz val="9"/>
      <color rgb="FF000000"/>
      <name val="Arial  "/>
      <family val="0"/>
      <charset val="1"/>
    </font>
    <font>
      <sz val="8"/>
      <color rgb="FF000000"/>
      <name val="Calibri"/>
      <family val="2"/>
      <charset val="1"/>
    </font>
    <font>
      <sz val="10"/>
      <color rgb="FF000000"/>
      <name val="Calibri"/>
      <family val="2"/>
      <charset val="1"/>
    </font>
    <font>
      <sz val="10"/>
      <color rgb="FF000000"/>
      <name val="Arial  "/>
      <family val="0"/>
      <charset val="1"/>
    </font>
    <font>
      <b val="true"/>
      <sz val="11"/>
      <color rgb="FF000000"/>
      <name val="Calibri"/>
      <family val="2"/>
      <charset val="1"/>
    </font>
    <font>
      <sz val="10"/>
      <color rgb="FFC9211E"/>
      <name val="Arial  "/>
      <family val="0"/>
      <charset val="1"/>
    </font>
    <font>
      <sz val="11"/>
      <color rgb="FFC9211E"/>
      <name val="Calibri"/>
      <family val="2"/>
      <charset val="1"/>
    </font>
    <font>
      <sz val="11"/>
      <color rgb="FFC9211E"/>
      <name val="Arial"/>
      <family val="2"/>
      <charset val="1"/>
    </font>
    <font>
      <sz val="8"/>
      <name val="Arial"/>
      <family val="2"/>
      <charset val="1"/>
    </font>
    <font>
      <sz val="18"/>
      <color rgb="FFC9211E"/>
      <name val="D050000L"/>
      <family val="0"/>
      <charset val="1"/>
    </font>
    <font>
      <sz val="18"/>
      <color rgb="FFC9211E"/>
      <name val="Calibri"/>
      <family val="2"/>
      <charset val="1"/>
    </font>
    <font>
      <b val="true"/>
      <sz val="10"/>
      <name val="Century Gothic"/>
      <family val="2"/>
      <charset val="1"/>
    </font>
    <font>
      <sz val="10"/>
      <name val="Century Gothic"/>
      <family val="2"/>
      <charset val="1"/>
    </font>
    <font>
      <sz val="11"/>
      <color rgb="FFFF0000"/>
      <name val="Arial"/>
      <family val="2"/>
      <charset val="1"/>
    </font>
    <font>
      <b val="true"/>
      <sz val="11"/>
      <color rgb="FF000000"/>
      <name val="Arial"/>
      <family val="2"/>
      <charset val="1"/>
    </font>
    <font>
      <b val="true"/>
      <sz val="10"/>
      <name val="Verdana"/>
      <family val="0"/>
      <charset val="1"/>
    </font>
    <font>
      <sz val="10"/>
      <name val="Verdana"/>
      <family val="0"/>
      <charset val="1"/>
    </font>
    <font>
      <sz val="10"/>
      <name val="Arial"/>
      <family val="0"/>
      <charset val="1"/>
    </font>
  </fonts>
  <fills count="16">
    <fill>
      <patternFill patternType="none"/>
    </fill>
    <fill>
      <patternFill patternType="gray125"/>
    </fill>
    <fill>
      <patternFill patternType="solid">
        <fgColor rgb="FF000000"/>
        <bgColor rgb="FF003300"/>
      </patternFill>
    </fill>
    <fill>
      <patternFill patternType="solid">
        <fgColor rgb="FF808080"/>
        <bgColor rgb="FF666699"/>
      </patternFill>
    </fill>
    <fill>
      <patternFill patternType="solid">
        <fgColor rgb="FFDDDDDD"/>
        <bgColor rgb="FFDBDBDB"/>
      </patternFill>
    </fill>
    <fill>
      <patternFill patternType="solid">
        <fgColor rgb="FFFFCCCC"/>
        <bgColor rgb="FFFFC7CE"/>
      </patternFill>
    </fill>
    <fill>
      <patternFill patternType="solid">
        <fgColor rgb="FFFFC7CE"/>
        <bgColor rgb="FFFFCCCC"/>
      </patternFill>
    </fill>
    <fill>
      <patternFill patternType="solid">
        <fgColor rgb="FFCC0000"/>
        <bgColor rgb="FF9C0006"/>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77BC65"/>
        <bgColor rgb="FF99CC00"/>
      </patternFill>
    </fill>
    <fill>
      <patternFill patternType="solid">
        <fgColor rgb="FFB4C7DC"/>
        <bgColor rgb="FF99CCFF"/>
      </patternFill>
    </fill>
    <fill>
      <patternFill patternType="solid">
        <fgColor rgb="FF729FCF"/>
        <bgColor rgb="FF808080"/>
      </patternFill>
    </fill>
    <fill>
      <patternFill patternType="solid">
        <fgColor rgb="FFDBDBDB"/>
        <bgColor rgb="FFDDDDDD"/>
      </patternFill>
    </fill>
  </fills>
  <borders count="41">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hair"/>
      <right style="thin"/>
      <top/>
      <bottom/>
      <diagonal/>
    </border>
    <border diagonalUp="false" diagonalDown="false">
      <left style="thin"/>
      <right style="thin"/>
      <top/>
      <bottom/>
      <diagonal/>
    </border>
    <border diagonalUp="false" diagonalDown="false">
      <left/>
      <right style="thin"/>
      <top/>
      <bottom/>
      <diagonal/>
    </border>
    <border diagonalUp="false" diagonalDown="false">
      <left style="thin"/>
      <right/>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thin"/>
      <right style="thin"/>
      <top style="thin"/>
      <bottom style="double"/>
      <diagonal/>
    </border>
    <border diagonalUp="false" diagonalDown="false">
      <left style="thin"/>
      <right/>
      <top style="thin"/>
      <bottom style="double"/>
      <diagonal/>
    </border>
    <border diagonalUp="false" diagonalDown="false">
      <left style="thin"/>
      <right style="thin"/>
      <top/>
      <bottom style="double"/>
      <diagonal/>
    </border>
    <border diagonalUp="false" diagonalDown="false">
      <left style="thin"/>
      <right/>
      <top style="thin"/>
      <bottom/>
      <diagonal/>
    </border>
    <border diagonalUp="false" diagonalDown="false">
      <left style="thin"/>
      <right/>
      <top/>
      <bottom style="double"/>
      <diagonal/>
    </border>
    <border diagonalUp="false" diagonalDown="false">
      <left style="thin"/>
      <right/>
      <top/>
      <bottom style="thin"/>
      <diagonal/>
    </border>
    <border diagonalUp="false" diagonalDown="false">
      <left/>
      <right/>
      <top style="thin"/>
      <bottom/>
      <diagonal/>
    </border>
    <border diagonalUp="false" diagonalDown="false">
      <left/>
      <right style="hair"/>
      <top style="thin"/>
      <bottom/>
      <diagonal/>
    </border>
    <border diagonalUp="false" diagonalDown="false">
      <left/>
      <right style="hair"/>
      <top/>
      <bottom/>
      <diagonal/>
    </border>
    <border diagonalUp="false" diagonalDown="false">
      <left style="medium"/>
      <right style="medium"/>
      <top style="medium"/>
      <bottom style="thin"/>
      <diagonal/>
    </border>
    <border diagonalUp="false" diagonalDown="false">
      <left style="medium"/>
      <right/>
      <top style="medium"/>
      <bottom/>
      <diagonal/>
    </border>
    <border diagonalUp="false" diagonalDown="false">
      <left style="medium"/>
      <right style="thin"/>
      <top/>
      <bottom style="thin"/>
      <diagonal/>
    </border>
    <border diagonalUp="false" diagonalDown="false">
      <left style="thin"/>
      <right style="medium"/>
      <top/>
      <bottom/>
      <diagonal/>
    </border>
    <border diagonalUp="false" diagonalDown="false">
      <left style="medium"/>
      <right style="thin"/>
      <top/>
      <bottom/>
      <diagonal/>
    </border>
    <border diagonalUp="false" diagonalDown="false">
      <left style="medium"/>
      <right/>
      <top style="thin"/>
      <botto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bottom/>
      <diagonal/>
    </border>
    <border diagonalUp="false" diagonalDown="false">
      <left style="medium"/>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style="thin"/>
      <top style="thin"/>
      <bottom style="thin"/>
      <diagonal/>
    </border>
    <border diagonalUp="false" diagonalDown="false">
      <left style="hair"/>
      <right style="hair"/>
      <top style="hair"/>
      <bottom style="hair"/>
      <diagonal/>
    </border>
    <border diagonalUp="false" diagonalDown="false">
      <left/>
      <right/>
      <top/>
      <bottom style="thin"/>
      <diagonal/>
    </border>
    <border diagonalUp="false" diagonalDown="false">
      <left/>
      <right style="thin"/>
      <top style="thin"/>
      <bottom/>
      <diagonal/>
    </border>
    <border diagonalUp="false" diagonalDown="false">
      <left style="hair"/>
      <right style="hair"/>
      <top style="hair"/>
      <bottom/>
      <diagonal/>
    </border>
    <border diagonalUp="false" diagonalDown="false">
      <left/>
      <right/>
      <top style="thin"/>
      <bottom style="thin"/>
      <diagonal/>
    </border>
    <border diagonalUp="false" diagonalDown="false">
      <left/>
      <right style="thin"/>
      <top/>
      <bottom style="thin"/>
      <diagonal/>
    </border>
    <border diagonalUp="false" diagonalDown="false">
      <left style="hair"/>
      <right style="hair"/>
      <top/>
      <bottom style="hair"/>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1" fontId="16"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9" fontId="16"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7"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9" borderId="1" applyFont="true" applyBorder="tru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74" fontId="22" fillId="0" borderId="0" applyFont="true" applyBorder="false" applyAlignment="true" applyProtection="false">
      <alignment horizontal="general" vertical="bottom" textRotation="0" wrapText="false" indent="0" shrinkToFit="false"/>
    </xf>
  </cellStyleXfs>
  <cellXfs count="214">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5" fillId="10" borderId="2" xfId="0" applyFont="true" applyBorder="true" applyAlignment="true" applyProtection="false">
      <alignment horizontal="left" vertical="center" textRotation="0" wrapText="false" indent="0" shrinkToFit="false"/>
      <protection locked="true" hidden="false"/>
    </xf>
    <xf numFmtId="164" fontId="17" fillId="10" borderId="3" xfId="0" applyFont="true" applyBorder="true" applyAlignment="true" applyProtection="false">
      <alignment horizontal="center" vertical="center" textRotation="0" wrapText="false" indent="0" shrinkToFit="false"/>
      <protection locked="true" hidden="false"/>
    </xf>
    <xf numFmtId="164" fontId="5" fillId="10" borderId="2" xfId="0" applyFont="true" applyBorder="true" applyAlignment="true" applyProtection="false">
      <alignment horizontal="general" vertical="center" textRotation="0" wrapText="false" indent="0" shrinkToFit="false"/>
      <protection locked="true" hidden="false"/>
    </xf>
    <xf numFmtId="164" fontId="18" fillId="10" borderId="3" xfId="0" applyFont="true" applyBorder="true" applyAlignment="true" applyProtection="false">
      <alignment horizontal="center" vertical="bottom" textRotation="0" wrapText="fals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xf numFmtId="166" fontId="17" fillId="10" borderId="3" xfId="0" applyFont="true" applyBorder="true" applyAlignment="true" applyProtection="false">
      <alignment horizontal="center" vertical="center" textRotation="0" wrapText="false" indent="0" shrinkToFit="false"/>
      <protection locked="true" hidden="false"/>
    </xf>
    <xf numFmtId="167" fontId="17" fillId="10" borderId="3" xfId="0" applyFont="true" applyBorder="true" applyAlignment="true" applyProtection="false">
      <alignment horizontal="center" vertical="center" textRotation="0" wrapText="false" indent="0" shrinkToFit="false"/>
      <protection locked="true" hidden="false"/>
    </xf>
    <xf numFmtId="164" fontId="17" fillId="10" borderId="3" xfId="0" applyFont="true" applyBorder="true" applyAlignment="false" applyProtection="false">
      <alignment horizontal="general" vertical="bottom" textRotation="0" wrapText="false" indent="0" shrinkToFit="false"/>
      <protection locked="true" hidden="false"/>
    </xf>
    <xf numFmtId="164" fontId="17" fillId="10" borderId="0" xfId="0" applyFont="true" applyBorder="false" applyAlignment="false" applyProtection="false">
      <alignment horizontal="general" vertical="bottom" textRotation="0" wrapText="false" indent="0" shrinkToFit="false"/>
      <protection locked="true" hidden="false"/>
    </xf>
    <xf numFmtId="165" fontId="5" fillId="10" borderId="3" xfId="0" applyFont="true" applyBorder="true" applyAlignment="true" applyProtection="false">
      <alignment horizontal="center" vertical="center" textRotation="0" wrapText="false" indent="0" shrinkToFit="false"/>
      <protection locked="true" hidden="false"/>
    </xf>
    <xf numFmtId="164" fontId="5" fillId="10" borderId="3" xfId="0" applyFont="true" applyBorder="true" applyAlignment="true" applyProtection="false">
      <alignment horizontal="center" vertical="center" textRotation="0" wrapText="false" indent="0" shrinkToFit="false"/>
      <protection locked="true" hidden="false"/>
    </xf>
    <xf numFmtId="164" fontId="5" fillId="10" borderId="2" xfId="0" applyFont="true" applyBorder="true" applyAlignment="true" applyProtection="false">
      <alignment horizontal="center" vertical="center" textRotation="0" wrapText="true" indent="0" shrinkToFit="false"/>
      <protection locked="true" hidden="false"/>
    </xf>
    <xf numFmtId="164" fontId="5" fillId="10" borderId="3" xfId="0" applyFont="true" applyBorder="true" applyAlignment="true" applyProtection="false">
      <alignment horizontal="center" vertical="center" textRotation="0" wrapText="true" indent="0" shrinkToFit="false"/>
      <protection locked="true" hidden="false"/>
    </xf>
    <xf numFmtId="168" fontId="5" fillId="10" borderId="3" xfId="0" applyFont="true" applyBorder="true" applyAlignment="true" applyProtection="false">
      <alignment horizontal="center" vertical="center" textRotation="0" wrapText="false" indent="0" shrinkToFit="false"/>
      <protection locked="true" hidden="false"/>
    </xf>
    <xf numFmtId="168" fontId="5" fillId="10" borderId="4" xfId="0" applyFont="true" applyBorder="true" applyAlignment="true" applyProtection="false">
      <alignment horizontal="center" vertical="center" textRotation="0" wrapText="false" indent="0" shrinkToFit="false"/>
      <protection locked="true" hidden="false"/>
    </xf>
    <xf numFmtId="165" fontId="17" fillId="0" borderId="5" xfId="0" applyFont="true" applyBorder="true" applyAlignment="true" applyProtection="true">
      <alignment horizontal="general" vertical="bottom" textRotation="0" wrapText="false" indent="0" shrinkToFit="false"/>
      <protection locked="true" hidden="false"/>
    </xf>
    <xf numFmtId="165" fontId="19" fillId="0" borderId="0" xfId="0" applyFont="true" applyBorder="false" applyAlignment="true" applyProtection="true">
      <alignment horizontal="left" vertical="bottom" textRotation="0" wrapText="false" indent="0" shrinkToFit="false"/>
      <protection locked="true" hidden="false"/>
    </xf>
    <xf numFmtId="164" fontId="17" fillId="0" borderId="6" xfId="17" applyFont="true" applyBorder="true" applyAlignment="true" applyProtection="true">
      <alignment horizontal="center" vertical="center" textRotation="0" wrapText="false" indent="0" shrinkToFit="false"/>
      <protection locked="true" hidden="false"/>
    </xf>
    <xf numFmtId="164" fontId="17" fillId="0" borderId="7" xfId="17" applyFont="true" applyBorder="true" applyAlignment="true" applyProtection="true">
      <alignment horizontal="center" vertical="center" textRotation="0" wrapText="false" indent="0" shrinkToFit="false"/>
      <protection locked="true" hidden="false"/>
    </xf>
    <xf numFmtId="164" fontId="17" fillId="0" borderId="8" xfId="17" applyFont="true" applyBorder="true" applyAlignment="true" applyProtection="true">
      <alignment horizontal="center" vertical="center" textRotation="0" wrapText="false" indent="0" shrinkToFit="false"/>
      <protection locked="true" hidden="false"/>
    </xf>
    <xf numFmtId="164" fontId="17" fillId="0" borderId="4" xfId="17" applyFont="true" applyBorder="true" applyAlignment="true" applyProtection="true">
      <alignment horizontal="center" vertical="center" textRotation="0" wrapText="false" indent="0" shrinkToFit="false"/>
      <protection locked="true" hidden="false"/>
    </xf>
    <xf numFmtId="170" fontId="17" fillId="0" borderId="0" xfId="0" applyFont="true" applyBorder="true" applyAlignment="true" applyProtection="true">
      <alignment horizontal="left" vertical="center" textRotation="0" wrapText="false" indent="0" shrinkToFit="false"/>
      <protection locked="true" hidden="false"/>
    </xf>
    <xf numFmtId="170" fontId="17" fillId="0" borderId="6" xfId="0" applyFont="true" applyBorder="true" applyAlignment="true" applyProtection="true">
      <alignment horizontal="center" vertical="center" textRotation="0" wrapText="false" indent="0" shrinkToFit="false"/>
      <protection locked="true" hidden="false"/>
    </xf>
    <xf numFmtId="172" fontId="17" fillId="0" borderId="8" xfId="15" applyFont="true" applyBorder="true" applyAlignment="true" applyProtection="true">
      <alignment horizontal="right" vertical="bottom" textRotation="0" wrapText="false" indent="0" shrinkToFit="false"/>
      <protection locked="true" hidden="false"/>
    </xf>
    <xf numFmtId="173" fontId="17" fillId="0" borderId="6" xfId="15" applyFont="true" applyBorder="true" applyAlignment="true" applyProtection="true">
      <alignment horizontal="right" vertical="center" textRotation="0" wrapText="false" indent="0" shrinkToFit="false"/>
      <protection locked="true" hidden="false"/>
    </xf>
    <xf numFmtId="165" fontId="5" fillId="10" borderId="5" xfId="0" applyFont="true" applyBorder="true" applyAlignment="true" applyProtection="true">
      <alignment horizontal="left" vertical="bottom" textRotation="0" wrapText="false" indent="0" shrinkToFit="false"/>
      <protection locked="true" hidden="false"/>
    </xf>
    <xf numFmtId="164" fontId="19" fillId="10" borderId="7" xfId="0" applyFont="true" applyBorder="true" applyAlignment="true" applyProtection="true">
      <alignment horizontal="left" vertical="bottom" textRotation="0" wrapText="false" indent="0" shrinkToFit="false"/>
      <protection locked="true" hidden="false"/>
    </xf>
    <xf numFmtId="172" fontId="17" fillId="10" borderId="6" xfId="15" applyFont="true" applyBorder="true" applyAlignment="true" applyProtection="true">
      <alignment horizontal="right" vertical="center" textRotation="0" wrapText="false" indent="0" shrinkToFit="false"/>
      <protection locked="true" hidden="false"/>
    </xf>
    <xf numFmtId="172" fontId="17" fillId="10" borderId="7" xfId="15" applyFont="true" applyBorder="true" applyAlignment="true" applyProtection="true">
      <alignment horizontal="right" vertical="center" textRotation="0" wrapText="false" indent="0" shrinkToFit="false"/>
      <protection locked="true" hidden="false"/>
    </xf>
    <xf numFmtId="172" fontId="17" fillId="10" borderId="8" xfId="15" applyFont="true" applyBorder="true" applyAlignment="true" applyProtection="true">
      <alignment horizontal="right" vertical="center" textRotation="0" wrapText="false" indent="0" shrinkToFit="false"/>
      <protection locked="true" hidden="false"/>
    </xf>
    <xf numFmtId="172" fontId="17" fillId="0" borderId="6" xfId="15" applyFont="true" applyBorder="true" applyAlignment="true" applyProtection="true">
      <alignment horizontal="right" vertical="center" textRotation="0" wrapText="false" indent="0" shrinkToFit="false"/>
      <protection locked="true" hidden="false"/>
    </xf>
    <xf numFmtId="170" fontId="17" fillId="10" borderId="7" xfId="0" applyFont="true" applyBorder="true" applyAlignment="true" applyProtection="true">
      <alignment horizontal="left" vertical="center" textRotation="0" wrapText="false" indent="0" shrinkToFit="false"/>
      <protection locked="true" hidden="false"/>
    </xf>
    <xf numFmtId="173" fontId="20" fillId="0" borderId="6" xfId="15" applyFont="true" applyBorder="true" applyAlignment="true" applyProtection="true">
      <alignment horizontal="right" vertical="center" textRotation="0" wrapText="false" indent="0" shrinkToFit="false"/>
      <protection locked="true" hidden="false"/>
    </xf>
    <xf numFmtId="165" fontId="17" fillId="10" borderId="5" xfId="0" applyFont="true" applyBorder="true" applyAlignment="true" applyProtection="true">
      <alignment horizontal="left" vertical="bottom" textRotation="0" wrapText="false" indent="0" shrinkToFit="false"/>
      <protection locked="true" hidden="false"/>
    </xf>
    <xf numFmtId="164" fontId="17" fillId="10" borderId="6" xfId="0" applyFont="true" applyBorder="true" applyAlignment="true" applyProtection="true">
      <alignment horizontal="general" vertical="bottom" textRotation="0" wrapText="false" indent="0" shrinkToFit="false"/>
      <protection locked="true" hidden="false"/>
    </xf>
    <xf numFmtId="164" fontId="17" fillId="10" borderId="7" xfId="0" applyFont="true" applyBorder="true" applyAlignment="true" applyProtection="true">
      <alignment horizontal="left" vertical="bottom" textRotation="0" wrapText="false" indent="0" shrinkToFit="false"/>
      <protection locked="true" hidden="false"/>
    </xf>
    <xf numFmtId="165" fontId="17" fillId="10" borderId="7" xfId="0" applyFont="true" applyBorder="true" applyAlignment="true" applyProtection="true">
      <alignment horizontal="left" vertical="bottom" textRotation="0" wrapText="false" indent="0" shrinkToFit="false"/>
      <protection locked="true" hidden="false"/>
    </xf>
    <xf numFmtId="172" fontId="17" fillId="10" borderId="6" xfId="15" applyFont="true" applyBorder="true" applyAlignment="true" applyProtection="true">
      <alignment horizontal="right" vertical="top" textRotation="0" wrapText="false" indent="0" shrinkToFit="false"/>
      <protection locked="false" hidden="false"/>
    </xf>
    <xf numFmtId="170" fontId="17" fillId="10" borderId="0" xfId="0" applyFont="true" applyBorder="true" applyAlignment="true" applyProtection="true">
      <alignment horizontal="left" vertical="center" textRotation="0" wrapText="false" indent="0" shrinkToFit="false"/>
      <protection locked="true" hidden="false"/>
    </xf>
    <xf numFmtId="170" fontId="17" fillId="10" borderId="6" xfId="0" applyFont="true" applyBorder="true" applyAlignment="true" applyProtection="true">
      <alignment horizontal="left" vertical="center" textRotation="0" wrapText="false" indent="0" shrinkToFit="false"/>
      <protection locked="true" hidden="false"/>
    </xf>
    <xf numFmtId="164" fontId="17" fillId="10" borderId="0" xfId="0" applyFont="true" applyBorder="false" applyAlignment="true" applyProtection="true">
      <alignment horizontal="general" vertical="bottom" textRotation="0" wrapText="false" indent="0" shrinkToFit="false"/>
      <protection locked="true" hidden="false"/>
    </xf>
    <xf numFmtId="172" fontId="17" fillId="10" borderId="6" xfId="15" applyFont="true" applyBorder="true" applyAlignment="true" applyProtection="true">
      <alignment horizontal="right" vertical="bottom" textRotation="0" wrapText="false" indent="0" shrinkToFit="false"/>
      <protection locked="true" hidden="false"/>
    </xf>
    <xf numFmtId="164" fontId="5" fillId="10" borderId="0" xfId="0" applyFont="true" applyBorder="false" applyAlignment="true" applyProtection="true">
      <alignment horizontal="general" vertical="bottom" textRotation="0" wrapText="false" indent="0" shrinkToFit="false"/>
      <protection locked="true" hidden="false"/>
    </xf>
    <xf numFmtId="164" fontId="5" fillId="10" borderId="0" xfId="0" applyFont="true" applyBorder="false" applyAlignment="true" applyProtection="false">
      <alignment horizontal="general" vertical="center" textRotation="0" wrapText="false" indent="0" shrinkToFit="false"/>
      <protection locked="true" hidden="false"/>
    </xf>
    <xf numFmtId="165" fontId="17" fillId="10" borderId="6" xfId="0" applyFont="true" applyBorder="true" applyAlignment="true" applyProtection="true">
      <alignment horizontal="general" vertical="bottom" textRotation="0" wrapText="false" indent="0" shrinkToFit="false"/>
      <protection locked="true" hidden="false"/>
    </xf>
    <xf numFmtId="164" fontId="17" fillId="10" borderId="7" xfId="0" applyFont="true" applyBorder="true" applyAlignment="true" applyProtection="true">
      <alignment horizontal="general" vertical="bottom" textRotation="0" wrapText="false" indent="0" shrinkToFit="false"/>
      <protection locked="true" hidden="false"/>
    </xf>
    <xf numFmtId="172" fontId="17" fillId="10" borderId="7" xfId="15" applyFont="true" applyBorder="true" applyAlignment="true" applyProtection="true">
      <alignment horizontal="right" vertical="top" textRotation="0" wrapText="false" indent="0" shrinkToFit="false"/>
      <protection locked="false" hidden="false"/>
    </xf>
    <xf numFmtId="172" fontId="17" fillId="10" borderId="7" xfId="15" applyFont="true" applyBorder="true" applyAlignment="true" applyProtection="true">
      <alignment horizontal="right" vertical="bottom" textRotation="0" wrapText="false" indent="0" shrinkToFit="false"/>
      <protection locked="true" hidden="false"/>
    </xf>
    <xf numFmtId="170" fontId="17" fillId="0" borderId="7" xfId="0" applyFont="true" applyBorder="true" applyAlignment="true" applyProtection="true">
      <alignment horizontal="left" vertical="center" textRotation="0" wrapText="false" indent="0" shrinkToFit="false"/>
      <protection locked="true" hidden="false"/>
    </xf>
    <xf numFmtId="173" fontId="17" fillId="0" borderId="7" xfId="0" applyFont="true" applyBorder="true" applyAlignment="true" applyProtection="false">
      <alignment horizontal="left" vertical="bottom" textRotation="0" wrapText="false" indent="0" shrinkToFit="false"/>
      <protection locked="true" hidden="false"/>
    </xf>
    <xf numFmtId="164" fontId="17" fillId="0" borderId="9" xfId="0" applyFont="true" applyBorder="true" applyAlignment="false" applyProtection="false">
      <alignment horizontal="general" vertical="bottom" textRotation="0" wrapText="false" indent="0" shrinkToFit="false"/>
      <protection locked="true" hidden="false"/>
    </xf>
    <xf numFmtId="164" fontId="17" fillId="10" borderId="0" xfId="0" applyFont="true" applyBorder="true" applyAlignment="true" applyProtection="true">
      <alignment horizontal="general" vertical="bottom" textRotation="0" wrapText="false" indent="0" shrinkToFit="false"/>
      <protection locked="true" hidden="false"/>
    </xf>
    <xf numFmtId="165" fontId="17" fillId="0" borderId="6" xfId="0" applyFont="true" applyBorder="tru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left" vertical="bottom" textRotation="0" wrapText="false" indent="0" shrinkToFit="false"/>
      <protection locked="true" hidden="false"/>
    </xf>
    <xf numFmtId="172" fontId="17" fillId="0" borderId="10" xfId="15" applyFont="true" applyBorder="true" applyAlignment="true" applyProtection="true">
      <alignment horizontal="right" vertical="center" textRotation="0" wrapText="false" indent="0" shrinkToFit="false"/>
      <protection locked="true" hidden="false"/>
    </xf>
    <xf numFmtId="170" fontId="5" fillId="0" borderId="7" xfId="0" applyFont="true" applyBorder="true" applyAlignment="true" applyProtection="true">
      <alignment horizontal="center" vertical="center" textRotation="0" wrapText="false" indent="0" shrinkToFit="false"/>
      <protection locked="true" hidden="false"/>
    </xf>
    <xf numFmtId="170" fontId="5" fillId="0" borderId="6" xfId="0" applyFont="true" applyBorder="true" applyAlignment="true" applyProtection="true">
      <alignment horizontal="center" vertical="center" textRotation="0" wrapText="false" indent="0" shrinkToFit="false"/>
      <protection locked="true" hidden="false"/>
    </xf>
    <xf numFmtId="170" fontId="5" fillId="0" borderId="11" xfId="0" applyFont="true" applyBorder="true" applyAlignment="true" applyProtection="true">
      <alignment horizontal="center" vertical="center" textRotation="0" wrapText="false" indent="0" shrinkToFit="false"/>
      <protection locked="true" hidden="false"/>
    </xf>
    <xf numFmtId="170" fontId="5" fillId="0" borderId="12" xfId="0" applyFont="true" applyBorder="true" applyAlignment="true" applyProtection="true">
      <alignment horizontal="left" vertical="center" textRotation="0" wrapText="false" indent="0" shrinkToFit="false"/>
      <protection locked="true" hidden="false"/>
    </xf>
    <xf numFmtId="172" fontId="5" fillId="0" borderId="11" xfId="15" applyFont="true" applyBorder="true" applyAlignment="true" applyProtection="true">
      <alignment horizontal="right" vertical="center" textRotation="0" wrapText="false" indent="0" shrinkToFit="false"/>
      <protection locked="true" hidden="false"/>
    </xf>
    <xf numFmtId="172" fontId="5" fillId="0" borderId="13" xfId="15" applyFont="true" applyBorder="true" applyAlignment="true" applyProtection="true">
      <alignment horizontal="right" vertical="center" textRotation="0" wrapText="false" indent="0" shrinkToFit="false"/>
      <protection locked="true" hidden="false"/>
    </xf>
    <xf numFmtId="173" fontId="20" fillId="0" borderId="11" xfId="15"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4" fontId="17" fillId="0" borderId="4" xfId="0" applyFont="true" applyBorder="true" applyAlignment="true" applyProtection="true">
      <alignment horizontal="left" vertical="bottom" textRotation="0" wrapText="false" indent="0" shrinkToFit="false"/>
      <protection locked="true" hidden="false"/>
    </xf>
    <xf numFmtId="164" fontId="17" fillId="0" borderId="14" xfId="0" applyFont="true" applyBorder="true" applyAlignment="true" applyProtection="true">
      <alignment horizontal="left" vertical="bottom" textRotation="0" wrapText="false" indent="0" shrinkToFit="false"/>
      <protection locked="true" hidden="false"/>
    </xf>
    <xf numFmtId="164" fontId="5" fillId="0" borderId="14" xfId="0" applyFont="true" applyBorder="true" applyAlignment="true" applyProtection="true">
      <alignment horizontal="center" vertical="bottom" textRotation="0" wrapText="false" indent="0" shrinkToFit="false"/>
      <protection locked="true" hidden="false"/>
    </xf>
    <xf numFmtId="170" fontId="5" fillId="0" borderId="4" xfId="0" applyFont="true" applyBorder="true" applyAlignment="true" applyProtection="true">
      <alignment horizontal="center" vertical="bottom" textRotation="0" wrapText="true" indent="0" shrinkToFit="false"/>
      <protection locked="true" hidden="false"/>
    </xf>
    <xf numFmtId="164" fontId="19" fillId="0" borderId="10" xfId="0" applyFont="true" applyBorder="true" applyAlignment="true" applyProtection="true">
      <alignment horizontal="left" vertical="bottom" textRotation="0" wrapText="false" indent="0" shrinkToFit="false"/>
      <protection locked="true" hidden="false"/>
    </xf>
    <xf numFmtId="164" fontId="19" fillId="0" borderId="10" xfId="0" applyFont="true" applyBorder="true" applyAlignment="true" applyProtection="true">
      <alignment horizontal="center" vertical="bottom" textRotation="0" wrapText="false" indent="0" shrinkToFit="false"/>
      <protection locked="true" hidden="false"/>
    </xf>
    <xf numFmtId="167" fontId="19" fillId="0" borderId="10" xfId="0" applyFont="true" applyBorder="true" applyAlignment="true" applyProtection="true">
      <alignment horizontal="center" vertical="bottom" textRotation="0" wrapText="false" indent="0" shrinkToFit="false"/>
      <protection locked="true" hidden="false"/>
    </xf>
    <xf numFmtId="164" fontId="5" fillId="0" borderId="8" xfId="0" applyFont="true" applyBorder="true" applyAlignment="true" applyProtection="true">
      <alignment horizontal="left" vertical="bottom" textRotation="0" wrapText="false" indent="0" shrinkToFit="false"/>
      <protection locked="true" hidden="false"/>
    </xf>
    <xf numFmtId="167" fontId="19" fillId="0" borderId="6" xfId="0" applyFont="true" applyBorder="true" applyAlignment="true" applyProtection="true">
      <alignment horizontal="center" vertical="bottom" textRotation="0" wrapText="false" indent="0" shrinkToFit="false"/>
      <protection locked="true" hidden="false"/>
    </xf>
    <xf numFmtId="167" fontId="19" fillId="0" borderId="7" xfId="0" applyFont="true" applyBorder="true" applyAlignment="true" applyProtection="true">
      <alignment horizontal="center" vertical="bottom" textRotation="0" wrapText="false" indent="0" shrinkToFit="false"/>
      <protection locked="true" hidden="false"/>
    </xf>
    <xf numFmtId="164" fontId="17" fillId="10" borderId="8" xfId="0" applyFont="true" applyBorder="true" applyAlignment="false" applyProtection="false">
      <alignment horizontal="general" vertical="bottom" textRotation="0" wrapText="false" indent="0" shrinkToFit="false"/>
      <protection locked="true" hidden="false"/>
    </xf>
    <xf numFmtId="172" fontId="17" fillId="0" borderId="6" xfId="15" applyFont="true" applyBorder="true" applyAlignment="true" applyProtection="true">
      <alignment horizontal="center" vertical="bottom" textRotation="0" wrapText="false" indent="0" shrinkToFit="false"/>
      <protection locked="true" hidden="false"/>
    </xf>
    <xf numFmtId="165" fontId="17" fillId="0" borderId="8" xfId="0" applyFont="true" applyBorder="true" applyAlignment="true" applyProtection="true">
      <alignment horizontal="left" vertical="bottom" textRotation="0" wrapText="false" indent="0" shrinkToFit="false"/>
      <protection locked="true" hidden="false"/>
    </xf>
    <xf numFmtId="172" fontId="17" fillId="0" borderId="15" xfId="15" applyFont="true" applyBorder="true" applyAlignment="true" applyProtection="true">
      <alignment horizontal="center" vertical="bottom" textRotation="0" wrapText="false" indent="0" shrinkToFit="false"/>
      <protection locked="true" hidden="false"/>
    </xf>
    <xf numFmtId="172" fontId="17" fillId="0" borderId="13" xfId="15" applyFont="true" applyBorder="true" applyAlignment="true" applyProtection="true">
      <alignment horizontal="center" vertical="bottom" textRotation="0" wrapText="false" indent="0" shrinkToFit="false"/>
      <protection locked="true" hidden="false"/>
    </xf>
    <xf numFmtId="164" fontId="5" fillId="0" borderId="16" xfId="0" applyFont="true" applyBorder="true" applyAlignment="true" applyProtection="true">
      <alignment horizontal="left" vertical="bottom" textRotation="0" wrapText="false" indent="0" shrinkToFit="false"/>
      <protection locked="true" hidden="false"/>
    </xf>
    <xf numFmtId="172" fontId="5" fillId="0" borderId="16" xfId="15" applyFont="true" applyBorder="true" applyAlignment="true" applyProtection="true">
      <alignment horizontal="general" vertical="bottom" textRotation="0" wrapText="false" indent="0" shrinkToFit="false"/>
      <protection locked="true" hidden="false"/>
    </xf>
    <xf numFmtId="172" fontId="5" fillId="0" borderId="10" xfId="15" applyFont="true" applyBorder="true" applyAlignment="true" applyProtection="tru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17" fillId="0" borderId="6" xfId="0" applyFont="tru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true">
      <alignment horizontal="left" vertical="bottom" textRotation="0" wrapText="false" indent="0" shrinkToFit="false"/>
      <protection locked="true" hidden="false"/>
    </xf>
    <xf numFmtId="172" fontId="5" fillId="0" borderId="3" xfId="15" applyFont="true" applyBorder="true" applyAlignment="true" applyProtection="true">
      <alignment horizontal="general" vertical="bottom" textRotation="0" wrapText="false" indent="0" shrinkToFit="false"/>
      <protection locked="true" hidden="false"/>
    </xf>
    <xf numFmtId="164" fontId="5" fillId="0" borderId="14" xfId="0" applyFont="true" applyBorder="true" applyAlignment="true" applyProtection="true">
      <alignment horizontal="general" vertical="bottom" textRotation="0" wrapText="false" indent="0" shrinkToFit="false"/>
      <protection locked="true" hidden="false"/>
    </xf>
    <xf numFmtId="164" fontId="17" fillId="0" borderId="17" xfId="0" applyFont="true" applyBorder="true" applyAlignment="false" applyProtection="false">
      <alignment horizontal="general" vertical="bottom" textRotation="0" wrapText="false" indent="0" shrinkToFit="false"/>
      <protection locked="true" hidden="false"/>
    </xf>
    <xf numFmtId="164" fontId="17" fillId="0" borderId="18"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7" fillId="0" borderId="8" xfId="0" applyFont="true" applyBorder="true" applyAlignment="true" applyProtection="true">
      <alignment horizontal="general" vertical="bottom" textRotation="0" wrapText="false" indent="0" shrinkToFit="false"/>
      <protection locked="true" hidden="false"/>
    </xf>
    <xf numFmtId="164" fontId="17" fillId="0" borderId="19"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true">
      <alignment horizontal="general" vertical="bottom" textRotation="0" wrapText="false" indent="0" shrinkToFit="false"/>
      <protection locked="true" hidden="false"/>
    </xf>
    <xf numFmtId="164" fontId="21" fillId="10" borderId="8" xfId="0" applyFont="true" applyBorder="true" applyAlignment="false" applyProtection="false">
      <alignment horizontal="general" vertical="bottom" textRotation="0" wrapText="false" indent="0" shrinkToFit="false"/>
      <protection locked="true" hidden="false"/>
    </xf>
    <xf numFmtId="164" fontId="17" fillId="10" borderId="2" xfId="0" applyFont="true" applyBorder="true" applyAlignment="true" applyProtection="false">
      <alignment horizontal="left" vertical="center" textRotation="0" wrapText="false" indent="0" shrinkToFit="false"/>
      <protection locked="true" hidden="false"/>
    </xf>
    <xf numFmtId="164" fontId="5" fillId="10" borderId="2" xfId="0" applyFont="true" applyBorder="true" applyAlignment="true" applyProtection="false">
      <alignment horizontal="left" vertical="center" textRotation="0" wrapText="false" indent="0" shrinkToFit="false"/>
      <protection locked="true" hidden="false"/>
    </xf>
    <xf numFmtId="164" fontId="0" fillId="10" borderId="3" xfId="0" applyFont="false" applyBorder="true" applyAlignment="false" applyProtection="false">
      <alignment horizontal="general" vertical="bottom" textRotation="0" wrapText="false" indent="0" shrinkToFit="false"/>
      <protection locked="true" hidden="false"/>
    </xf>
    <xf numFmtId="174" fontId="23" fillId="0" borderId="0" xfId="37" applyFont="true" applyBorder="true" applyAlignment="false" applyProtection="true">
      <alignment horizontal="general" vertical="bottom" textRotation="0" wrapText="false" indent="0" shrinkToFit="false"/>
      <protection locked="true" hidden="false"/>
    </xf>
    <xf numFmtId="174" fontId="24" fillId="0" borderId="20" xfId="37" applyFont="true" applyBorder="true" applyAlignment="true" applyProtection="true">
      <alignment horizontal="center" vertical="bottom" textRotation="0" wrapText="false" indent="0" shrinkToFit="false"/>
      <protection locked="true" hidden="false"/>
    </xf>
    <xf numFmtId="174" fontId="22" fillId="0" borderId="0" xfId="37" applyFont="true" applyBorder="true" applyAlignment="true" applyProtection="true">
      <alignment horizontal="center" vertical="bottom" textRotation="0" wrapText="false" indent="0" shrinkToFit="false"/>
      <protection locked="true" hidden="false"/>
    </xf>
    <xf numFmtId="174" fontId="22" fillId="0" borderId="3" xfId="37" applyFont="true" applyBorder="true" applyAlignment="true" applyProtection="true">
      <alignment horizontal="center" vertical="bottom" textRotation="0" wrapText="false" indent="0" shrinkToFit="false"/>
      <protection locked="true" hidden="false"/>
    </xf>
    <xf numFmtId="174" fontId="22" fillId="0" borderId="21" xfId="37" applyFont="true" applyBorder="true" applyAlignment="true" applyProtection="true">
      <alignment horizontal="center" vertical="center" textRotation="0" wrapText="false" indent="0" shrinkToFit="false"/>
      <protection locked="true" hidden="false"/>
    </xf>
    <xf numFmtId="167" fontId="24" fillId="0" borderId="22" xfId="37" applyFont="true" applyBorder="true" applyAlignment="true" applyProtection="true">
      <alignment horizontal="center" vertical="bottom" textRotation="0" wrapText="false" indent="0" shrinkToFit="false"/>
      <protection locked="true" hidden="false"/>
    </xf>
    <xf numFmtId="167" fontId="24" fillId="0" borderId="10" xfId="37" applyFont="true" applyBorder="true" applyAlignment="true" applyProtection="true">
      <alignment horizontal="center" vertical="bottom" textRotation="0" wrapText="false" indent="0" shrinkToFit="false"/>
      <protection locked="true" hidden="false"/>
    </xf>
    <xf numFmtId="167" fontId="24" fillId="0" borderId="23" xfId="37" applyFont="true" applyBorder="true" applyAlignment="true" applyProtection="true">
      <alignment horizontal="center" vertical="center" textRotation="0" wrapText="true" indent="0" shrinkToFit="false"/>
      <protection locked="true" hidden="false"/>
    </xf>
    <xf numFmtId="167" fontId="25" fillId="0" borderId="0" xfId="37" applyFont="true" applyBorder="true" applyAlignment="true" applyProtection="true">
      <alignment horizontal="center" vertical="center" textRotation="0" wrapText="true" indent="0" shrinkToFit="false"/>
      <protection locked="true" hidden="false"/>
    </xf>
    <xf numFmtId="167" fontId="26" fillId="0" borderId="3" xfId="37" applyFont="true" applyBorder="true" applyAlignment="true" applyProtection="true">
      <alignment horizontal="center" vertical="center" textRotation="0" wrapText="false" indent="0" shrinkToFit="false"/>
      <protection locked="true" hidden="false"/>
    </xf>
    <xf numFmtId="167" fontId="26" fillId="0" borderId="3" xfId="37" applyFont="true" applyBorder="true" applyAlignment="true" applyProtection="true">
      <alignment horizontal="center" vertical="center" textRotation="0" wrapText="true" indent="0" shrinkToFit="false"/>
      <protection locked="true" hidden="false"/>
    </xf>
    <xf numFmtId="167" fontId="24" fillId="0" borderId="24" xfId="37" applyFont="true" applyBorder="true" applyAlignment="true" applyProtection="true">
      <alignment horizontal="center" vertical="bottom" textRotation="0" wrapText="false" indent="0" shrinkToFit="false"/>
      <protection locked="true" hidden="false"/>
    </xf>
    <xf numFmtId="167" fontId="24" fillId="0" borderId="6" xfId="37" applyFont="true" applyBorder="true" applyAlignment="true" applyProtection="true">
      <alignment horizontal="center" vertical="bottom" textRotation="0" wrapText="true" indent="0" shrinkToFit="false"/>
      <protection locked="true" hidden="false"/>
    </xf>
    <xf numFmtId="174" fontId="22" fillId="0" borderId="25" xfId="37" applyFont="true" applyBorder="true" applyAlignment="false" applyProtection="true">
      <alignment horizontal="general" vertical="bottom" textRotation="0" wrapText="false" indent="0" shrinkToFit="false"/>
      <protection locked="true" hidden="false"/>
    </xf>
    <xf numFmtId="175" fontId="27" fillId="0" borderId="26" xfId="37" applyFont="true" applyBorder="true" applyAlignment="false" applyProtection="true">
      <alignment horizontal="general" vertical="bottom" textRotation="0" wrapText="false" indent="0" shrinkToFit="false"/>
      <protection locked="true" hidden="false"/>
    </xf>
    <xf numFmtId="175" fontId="27" fillId="0" borderId="4" xfId="37" applyFont="true" applyBorder="true" applyAlignment="false" applyProtection="true">
      <alignment horizontal="general" vertical="bottom" textRotation="0" wrapText="false" indent="0" shrinkToFit="false"/>
      <protection locked="true" hidden="false"/>
    </xf>
    <xf numFmtId="175" fontId="27" fillId="0" borderId="27" xfId="37" applyFont="true" applyBorder="true" applyAlignment="false" applyProtection="true">
      <alignment horizontal="general" vertical="bottom" textRotation="0" wrapText="false" indent="0" shrinkToFit="false"/>
      <protection locked="true" hidden="false"/>
    </xf>
    <xf numFmtId="175" fontId="22" fillId="0" borderId="0" xfId="37" applyFont="true" applyBorder="true" applyAlignment="false" applyProtection="true">
      <alignment horizontal="general" vertical="bottom" textRotation="0" wrapText="false" indent="0" shrinkToFit="false"/>
      <protection locked="true" hidden="false"/>
    </xf>
    <xf numFmtId="175" fontId="22" fillId="0" borderId="4" xfId="37" applyFont="true" applyBorder="true" applyAlignment="false" applyProtection="true">
      <alignment horizontal="general" vertical="bottom" textRotation="0" wrapText="false" indent="0" shrinkToFit="false"/>
      <protection locked="true" hidden="false"/>
    </xf>
    <xf numFmtId="172" fontId="16" fillId="0" borderId="4" xfId="15" applyFont="false" applyBorder="true" applyAlignment="false" applyProtection="true">
      <alignment horizontal="general" vertical="bottom" textRotation="0" wrapText="false" indent="0" shrinkToFit="false"/>
      <protection locked="true" hidden="false"/>
    </xf>
    <xf numFmtId="174" fontId="22" fillId="0" borderId="28" xfId="37" applyFont="true" applyBorder="true" applyAlignment="false" applyProtection="true">
      <alignment horizontal="general" vertical="bottom" textRotation="0" wrapText="false" indent="0" shrinkToFit="false"/>
      <protection locked="true" hidden="false"/>
    </xf>
    <xf numFmtId="175" fontId="27" fillId="0" borderId="24" xfId="37" applyFont="true" applyBorder="true" applyAlignment="false" applyProtection="true">
      <alignment horizontal="general" vertical="bottom" textRotation="0" wrapText="false" indent="0" shrinkToFit="false"/>
      <protection locked="true" hidden="false"/>
    </xf>
    <xf numFmtId="175" fontId="27" fillId="0" borderId="6" xfId="37" applyFont="true" applyBorder="true" applyAlignment="false" applyProtection="true">
      <alignment horizontal="general" vertical="bottom" textRotation="0" wrapText="false" indent="0" shrinkToFit="false"/>
      <protection locked="true" hidden="false"/>
    </xf>
    <xf numFmtId="175" fontId="22" fillId="0" borderId="6" xfId="37" applyFont="true" applyBorder="true" applyAlignment="false" applyProtection="true">
      <alignment horizontal="general" vertical="bottom" textRotation="0" wrapText="false" indent="0" shrinkToFit="false"/>
      <protection locked="true" hidden="false"/>
    </xf>
    <xf numFmtId="172" fontId="16" fillId="0" borderId="6" xfId="15" applyFont="false" applyBorder="true" applyAlignment="false" applyProtection="true">
      <alignment horizontal="general" vertical="bottom" textRotation="0" wrapText="false" indent="0" shrinkToFit="false"/>
      <protection locked="true" hidden="false"/>
    </xf>
    <xf numFmtId="175" fontId="28" fillId="0" borderId="6" xfId="37" applyFont="true" applyBorder="true" applyAlignment="false" applyProtection="true">
      <alignment horizontal="general" vertical="bottom" textRotation="0" wrapText="false" indent="0" shrinkToFit="false"/>
      <protection locked="true" hidden="false"/>
    </xf>
    <xf numFmtId="175" fontId="29" fillId="0" borderId="24" xfId="37" applyFont="true" applyBorder="true" applyAlignment="false" applyProtection="true">
      <alignment horizontal="general" vertical="bottom" textRotation="0" wrapText="false" indent="0" shrinkToFit="false"/>
      <protection locked="true" hidden="false"/>
    </xf>
    <xf numFmtId="175" fontId="29" fillId="0" borderId="6" xfId="37" applyFont="true" applyBorder="true" applyAlignment="false" applyProtection="true">
      <alignment horizontal="general" vertical="bottom" textRotation="0" wrapText="false" indent="0" shrinkToFit="false"/>
      <protection locked="true" hidden="false"/>
    </xf>
    <xf numFmtId="175" fontId="30" fillId="0" borderId="6" xfId="37" applyFont="true" applyBorder="true" applyAlignment="false" applyProtection="true">
      <alignment horizontal="general" vertical="bottom" textRotation="0" wrapText="false" indent="0" shrinkToFit="false"/>
      <protection locked="true" hidden="false"/>
    </xf>
    <xf numFmtId="172" fontId="31" fillId="0" borderId="6" xfId="15" applyFont="true" applyBorder="true" applyAlignment="false" applyProtection="true">
      <alignment horizontal="general" vertical="bottom" textRotation="0" wrapText="false" indent="0" shrinkToFit="false"/>
      <protection locked="true" hidden="false"/>
    </xf>
    <xf numFmtId="174" fontId="22" fillId="11" borderId="28" xfId="37" applyFont="true" applyBorder="true" applyAlignment="true" applyProtection="true">
      <alignment horizontal="general" vertical="bottom" textRotation="0" wrapText="true" indent="0" shrinkToFit="false"/>
      <protection locked="true" hidden="false"/>
    </xf>
    <xf numFmtId="175" fontId="29" fillId="11" borderId="24" xfId="37" applyFont="true" applyBorder="true" applyAlignment="false" applyProtection="true">
      <alignment horizontal="general" vertical="bottom" textRotation="0" wrapText="false" indent="0" shrinkToFit="false"/>
      <protection locked="true" hidden="false"/>
    </xf>
    <xf numFmtId="175" fontId="29" fillId="11" borderId="6" xfId="37" applyFont="true" applyBorder="true" applyAlignment="false" applyProtection="true">
      <alignment horizontal="general" vertical="bottom" textRotation="0" wrapText="false" indent="0" shrinkToFit="false"/>
      <protection locked="true" hidden="false"/>
    </xf>
    <xf numFmtId="175" fontId="29" fillId="11" borderId="10" xfId="37" applyFont="true" applyBorder="true" applyAlignment="false" applyProtection="true">
      <alignment horizontal="general" vertical="bottom" textRotation="0" wrapText="false" indent="0" shrinkToFit="false"/>
      <protection locked="true" hidden="false"/>
    </xf>
    <xf numFmtId="175" fontId="30" fillId="11" borderId="6" xfId="37" applyFont="true" applyBorder="true" applyAlignment="false" applyProtection="true">
      <alignment horizontal="general" vertical="bottom" textRotation="0" wrapText="false" indent="0" shrinkToFit="false"/>
      <protection locked="true" hidden="false"/>
    </xf>
    <xf numFmtId="172" fontId="31" fillId="11" borderId="6" xfId="15" applyFont="true" applyBorder="true" applyAlignment="false" applyProtection="true">
      <alignment horizontal="general" vertical="bottom" textRotation="0" wrapText="false" indent="0" shrinkToFit="false"/>
      <protection locked="true" hidden="false"/>
    </xf>
    <xf numFmtId="175" fontId="22" fillId="0" borderId="10" xfId="37" applyFont="true" applyBorder="true" applyAlignment="false" applyProtection="true">
      <alignment horizontal="general" vertical="bottom" textRotation="0" wrapText="false" indent="0" shrinkToFit="false"/>
      <protection locked="true" hidden="false"/>
    </xf>
    <xf numFmtId="174" fontId="22" fillId="0" borderId="29" xfId="37" applyFont="true" applyBorder="true" applyAlignment="false" applyProtection="true">
      <alignment horizontal="general" vertical="bottom" textRotation="0" wrapText="false" indent="0" shrinkToFit="false"/>
      <protection locked="true" hidden="false"/>
    </xf>
    <xf numFmtId="175" fontId="27" fillId="0" borderId="30" xfId="37" applyFont="true" applyBorder="true" applyAlignment="false" applyProtection="true">
      <alignment horizontal="general" vertical="bottom" textRotation="0" wrapText="false" indent="0" shrinkToFit="false"/>
      <protection locked="true" hidden="false"/>
    </xf>
    <xf numFmtId="175" fontId="27" fillId="0" borderId="31" xfId="37" applyFont="true" applyBorder="true" applyAlignment="false" applyProtection="true">
      <alignment horizontal="general" vertical="bottom" textRotation="0" wrapText="false" indent="0" shrinkToFit="false"/>
      <protection locked="true" hidden="false"/>
    </xf>
    <xf numFmtId="175" fontId="27" fillId="0" borderId="32" xfId="37" applyFont="true" applyBorder="true" applyAlignment="false" applyProtection="true">
      <alignment horizontal="general" vertical="bottom" textRotation="0" wrapText="false" indent="0" shrinkToFit="false"/>
      <protection locked="true" hidden="false"/>
    </xf>
    <xf numFmtId="175" fontId="22" fillId="0" borderId="3" xfId="37" applyFont="true" applyBorder="true" applyAlignment="false" applyProtection="true">
      <alignment horizontal="general" vertical="bottom" textRotation="0" wrapText="false" indent="0" shrinkToFit="false"/>
      <protection locked="true" hidden="false"/>
    </xf>
    <xf numFmtId="174" fontId="22" fillId="0" borderId="0" xfId="37" applyFont="true" applyBorder="true" applyAlignment="false" applyProtection="true">
      <alignment horizontal="general" vertical="bottom" textRotation="0" wrapText="false" indent="0" shrinkToFit="false"/>
      <protection locked="true" hidden="false"/>
    </xf>
    <xf numFmtId="175" fontId="27" fillId="0" borderId="0" xfId="37" applyFont="true" applyBorder="true" applyAlignment="false" applyProtection="true">
      <alignment horizontal="general" vertical="bottom" textRotation="0" wrapText="false" indent="0" shrinkToFit="false"/>
      <protection locked="true" hidden="false"/>
    </xf>
    <xf numFmtId="175" fontId="22" fillId="0" borderId="17" xfId="37" applyFont="true" applyBorder="true" applyAlignment="false" applyProtection="true">
      <alignment horizontal="general" vertical="bottom" textRotation="0" wrapText="false" indent="0" shrinkToFit="false"/>
      <protection locked="true" hidden="false"/>
    </xf>
    <xf numFmtId="174" fontId="28" fillId="0" borderId="0" xfId="37" applyFont="true" applyBorder="true" applyAlignment="false" applyProtection="true">
      <alignment horizontal="general" vertical="bottom" textRotation="0" wrapText="false" indent="0" shrinkToFit="false"/>
      <protection locked="true" hidden="false"/>
    </xf>
    <xf numFmtId="175" fontId="28" fillId="0" borderId="0" xfId="37" applyFont="true" applyBorder="true" applyAlignment="false" applyProtection="true">
      <alignment horizontal="general" vertical="bottom" textRotation="0" wrapText="false" indent="0" shrinkToFit="false"/>
      <protection locked="true" hidden="false"/>
    </xf>
    <xf numFmtId="174" fontId="23" fillId="0" borderId="4" xfId="37" applyFont="true" applyBorder="true" applyAlignment="false" applyProtection="true">
      <alignment horizontal="general" vertical="bottom" textRotation="0" wrapText="false" indent="0" shrinkToFit="false"/>
      <protection locked="true" hidden="false"/>
    </xf>
    <xf numFmtId="174" fontId="23" fillId="0" borderId="3" xfId="37" applyFont="true" applyBorder="true" applyAlignment="false" applyProtection="true">
      <alignment horizontal="general" vertical="bottom" textRotation="0" wrapText="false" indent="0" shrinkToFit="false"/>
      <protection locked="true" hidden="false"/>
    </xf>
    <xf numFmtId="174" fontId="23" fillId="0" borderId="6" xfId="37" applyFont="true" applyBorder="true" applyAlignment="false" applyProtection="true">
      <alignment horizontal="general" vertical="bottom" textRotation="0" wrapText="false" indent="0" shrinkToFit="false"/>
      <protection locked="true" hidden="false"/>
    </xf>
    <xf numFmtId="172" fontId="16" fillId="0" borderId="8" xfId="15" applyFont="false" applyBorder="true" applyAlignment="false" applyProtection="true">
      <alignment horizontal="general" vertical="bottom" textRotation="0" wrapText="false" indent="0" shrinkToFit="false"/>
      <protection locked="true" hidden="false"/>
    </xf>
    <xf numFmtId="172" fontId="16" fillId="0" borderId="0" xfId="15" applyFont="false" applyBorder="true" applyAlignment="false" applyProtection="true">
      <alignment horizontal="general" vertical="bottom" textRotation="0" wrapText="false" indent="0" shrinkToFit="false"/>
      <protection locked="true" hidden="false"/>
    </xf>
    <xf numFmtId="172" fontId="16" fillId="0" borderId="3" xfId="15" applyFont="false" applyBorder="true" applyAlignment="false" applyProtection="true">
      <alignment horizontal="general" vertical="bottom" textRotation="0" wrapText="false" indent="0" shrinkToFit="false"/>
      <protection locked="true" hidden="false"/>
    </xf>
    <xf numFmtId="172" fontId="16" fillId="0" borderId="2" xfId="15" applyFont="false" applyBorder="true" applyAlignment="false" applyProtection="true">
      <alignment horizontal="general" vertical="bottom" textRotation="0" wrapText="false" indent="0" shrinkToFit="false"/>
      <protection locked="true" hidden="false"/>
    </xf>
    <xf numFmtId="172" fontId="16" fillId="0" borderId="33" xfId="15" applyFont="false" applyBorder="true" applyAlignment="false" applyProtection="true">
      <alignment horizontal="general" vertical="bottom" textRotation="0" wrapText="false" indent="0" shrinkToFit="false"/>
      <protection locked="true" hidden="false"/>
    </xf>
    <xf numFmtId="172" fontId="28" fillId="0" borderId="3" xfId="15" applyFont="true" applyBorder="true" applyAlignment="false" applyProtection="true">
      <alignment horizontal="general" vertical="bottom" textRotation="0" wrapText="false" indent="0" shrinkToFit="false"/>
      <protection locked="true" hidden="false"/>
    </xf>
    <xf numFmtId="174" fontId="32" fillId="11" borderId="0" xfId="37" applyFont="true" applyBorder="true" applyAlignment="false" applyProtection="true">
      <alignment horizontal="general" vertical="bottom" textRotation="0" wrapText="false" indent="0" shrinkToFit="false"/>
      <protection locked="true" hidden="false"/>
    </xf>
    <xf numFmtId="175" fontId="32" fillId="11" borderId="0" xfId="37" applyFont="true" applyBorder="true" applyAlignment="false" applyProtection="true">
      <alignment horizontal="general" vertical="bottom" textRotation="0" wrapText="false" indent="0" shrinkToFit="false"/>
      <protection locked="true" hidden="false"/>
    </xf>
    <xf numFmtId="175" fontId="23" fillId="0" borderId="0" xfId="37" applyFont="true" applyBorder="true" applyAlignment="false" applyProtection="true">
      <alignment horizontal="general" vertical="bottom" textRotation="0" wrapText="false" indent="0" shrinkToFit="false"/>
      <protection locked="true" hidden="false"/>
    </xf>
    <xf numFmtId="164" fontId="17" fillId="1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71" fontId="16" fillId="0" borderId="6" xfId="15"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5" fillId="10" borderId="34" xfId="0" applyFont="true" applyBorder="true" applyAlignment="true" applyProtection="false">
      <alignment horizontal="left" vertical="center" textRotation="0" wrapText="false" indent="0" shrinkToFit="false"/>
      <protection locked="true" hidden="false"/>
    </xf>
    <xf numFmtId="164" fontId="17" fillId="10" borderId="35" xfId="0" applyFont="true" applyBorder="true" applyAlignment="false" applyProtection="false">
      <alignment horizontal="general" vertical="bottom" textRotation="0" wrapText="false" indent="0" shrinkToFit="false"/>
      <protection locked="true" hidden="false"/>
    </xf>
    <xf numFmtId="166" fontId="17" fillId="10" borderId="35" xfId="0" applyFont="true" applyBorder="true" applyAlignment="false" applyProtection="false">
      <alignment horizontal="general" vertical="bottom" textRotation="0" wrapText="false" indent="0" shrinkToFit="false"/>
      <protection locked="true" hidden="false"/>
    </xf>
    <xf numFmtId="164" fontId="22" fillId="0" borderId="34" xfId="0" applyFont="true" applyBorder="true" applyAlignment="true" applyProtection="false">
      <alignment horizontal="center" vertical="center" textRotation="0" wrapText="false" indent="0" shrinkToFit="false"/>
      <protection locked="true" hidden="false"/>
    </xf>
    <xf numFmtId="176" fontId="22" fillId="0" borderId="3" xfId="0" applyFont="true" applyBorder="true" applyAlignment="true" applyProtection="false">
      <alignment horizontal="center" vertical="bottom"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76" fontId="0" fillId="0" borderId="6" xfId="0" applyFont="fals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72" fontId="16" fillId="12" borderId="37" xfId="15" applyFont="false" applyBorder="true" applyAlignment="false" applyProtection="true">
      <alignment horizontal="general" vertical="bottom" textRotation="0" wrapText="false" indent="0" shrinkToFit="false"/>
      <protection locked="true" hidden="false"/>
    </xf>
    <xf numFmtId="164" fontId="22" fillId="0" borderId="2"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72" fontId="16" fillId="13" borderId="3" xfId="15" applyFont="false" applyBorder="true" applyAlignment="false" applyProtection="true">
      <alignment horizontal="general" vertical="bottom" textRotation="0" wrapText="false" indent="0" shrinkToFit="false"/>
      <protection locked="true" hidden="false"/>
    </xf>
    <xf numFmtId="164" fontId="22" fillId="0" borderId="16" xfId="0" applyFont="tru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0" fillId="0" borderId="39" xfId="0" applyFont="false" applyBorder="true" applyAlignment="false" applyProtection="false">
      <alignment horizontal="general" vertical="bottom" textRotation="0" wrapText="false" indent="0" shrinkToFit="false"/>
      <protection locked="true" hidden="false"/>
    </xf>
    <xf numFmtId="172" fontId="16" fillId="11" borderId="10" xfId="15" applyFont="false" applyBorder="true" applyAlignment="false" applyProtection="true">
      <alignment horizontal="general" vertical="bottom" textRotation="0" wrapText="false" indent="0" shrinkToFit="false"/>
      <protection locked="true" hidden="false"/>
    </xf>
    <xf numFmtId="172" fontId="16" fillId="0" borderId="10" xfId="15" applyFont="false" applyBorder="true" applyAlignment="false" applyProtection="true">
      <alignment horizontal="general" vertical="bottom" textRotation="0" wrapText="false" indent="0" shrinkToFit="false"/>
      <protection locked="true" hidden="false"/>
    </xf>
    <xf numFmtId="176" fontId="33" fillId="0" borderId="0" xfId="15" applyFont="true" applyBorder="true" applyAlignment="true" applyProtection="true">
      <alignment horizontal="center" vertical="bottom" textRotation="0" wrapText="false" indent="0" shrinkToFit="false"/>
      <protection locked="true" hidden="false"/>
    </xf>
    <xf numFmtId="176" fontId="34" fillId="0" borderId="0" xfId="15" applyFont="true" applyBorder="true" applyAlignment="true" applyProtection="true">
      <alignment horizontal="center" vertical="bottom" textRotation="0" wrapText="false" indent="0" shrinkToFit="false"/>
      <protection locked="true" hidden="false"/>
    </xf>
    <xf numFmtId="176" fontId="22" fillId="0" borderId="0" xfId="15" applyFont="true" applyBorder="true" applyAlignment="true" applyProtection="tru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76" fontId="22" fillId="0" borderId="4" xfId="0" applyFont="true" applyBorder="true" applyAlignment="true" applyProtection="false">
      <alignment horizontal="center" vertical="center" textRotation="0" wrapText="true" indent="0" shrinkToFit="false"/>
      <protection locked="true" hidden="false"/>
    </xf>
    <xf numFmtId="164" fontId="0" fillId="0" borderId="34" xfId="0" applyFont="true" applyBorder="true" applyAlignment="true" applyProtection="false">
      <alignment horizontal="center" vertical="center" textRotation="0" wrapText="true" indent="0" shrinkToFit="false"/>
      <protection locked="true" hidden="false"/>
    </xf>
    <xf numFmtId="172" fontId="16" fillId="0" borderId="37" xfId="15" applyFont="false" applyBorder="true" applyAlignment="false" applyProtection="true">
      <alignment horizontal="general" vertical="bottom" textRotation="0" wrapText="false" indent="0" shrinkToFit="false"/>
      <protection locked="true" hidden="false"/>
    </xf>
    <xf numFmtId="172" fontId="16" fillId="0" borderId="9" xfId="15" applyFont="false" applyBorder="true" applyAlignment="false" applyProtection="tru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72" fontId="16" fillId="0" borderId="40" xfId="15" applyFont="false" applyBorder="true" applyAlignment="false" applyProtection="true">
      <alignment horizontal="general" vertical="bottom" textRotation="0" wrapText="false" indent="0" shrinkToFit="false"/>
      <protection locked="true" hidden="false"/>
    </xf>
    <xf numFmtId="172" fontId="16" fillId="12" borderId="3" xfId="15" applyFont="false" applyBorder="true" applyAlignment="false" applyProtection="true">
      <alignment horizontal="general" vertical="bottom" textRotation="0" wrapText="false" indent="0" shrinkToFit="false"/>
      <protection locked="true" hidden="false"/>
    </xf>
    <xf numFmtId="172" fontId="16" fillId="14" borderId="3" xfId="15" applyFont="false" applyBorder="true" applyAlignment="false" applyProtection="true">
      <alignment horizontal="general" vertical="bottom" textRotation="0" wrapText="false" indent="0" shrinkToFit="false"/>
      <protection locked="true" hidden="false"/>
    </xf>
    <xf numFmtId="164" fontId="35" fillId="0" borderId="0" xfId="0" applyFont="true" applyBorder="true" applyAlignment="true" applyProtection="true">
      <alignment horizontal="general" vertical="bottom" textRotation="0" wrapText="false" indent="0" shrinkToFit="false"/>
      <protection locked="true" hidden="false"/>
    </xf>
    <xf numFmtId="177" fontId="35" fillId="0" borderId="0" xfId="0" applyFont="true" applyBorder="true" applyAlignment="true" applyProtection="true">
      <alignment horizontal="general" vertical="bottom" textRotation="0" wrapText="false" indent="0" shrinkToFit="false"/>
      <protection locked="true" hidden="false"/>
    </xf>
    <xf numFmtId="164" fontId="36" fillId="0" borderId="0" xfId="0" applyFont="true" applyBorder="true" applyAlignment="true" applyProtection="true">
      <alignment horizontal="general" vertical="bottom" textRotation="0" wrapText="false" indent="0" shrinkToFit="false"/>
      <protection locked="true" hidden="false"/>
    </xf>
    <xf numFmtId="177" fontId="36" fillId="0" borderId="0" xfId="0" applyFont="true" applyBorder="true" applyAlignment="true" applyProtection="tru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39" fillId="0" borderId="0" xfId="0" applyFont="true" applyBorder="true" applyAlignment="true" applyProtection="true">
      <alignment horizontal="general" vertical="bottom" textRotation="0" wrapText="false" indent="0" shrinkToFit="false"/>
      <protection locked="true" hidden="false"/>
    </xf>
    <xf numFmtId="164" fontId="40" fillId="0" borderId="0" xfId="0" applyFont="true" applyBorder="true" applyAlignment="true" applyProtection="true">
      <alignment horizontal="general" vertical="bottom" textRotation="0" wrapText="fals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77" fontId="40" fillId="0" borderId="0" xfId="0" applyFont="true" applyBorder="true" applyAlignment="true" applyProtection="tru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cf1" xfId="25"/>
    <cellStyle name="Error 9" xfId="26"/>
    <cellStyle name="Footnote 11" xfId="27"/>
    <cellStyle name="Good 12" xfId="28"/>
    <cellStyle name="Heading (user) 13" xfId="29"/>
    <cellStyle name="Heading 1 14" xfId="30"/>
    <cellStyle name="Heading 2 15" xfId="31"/>
    <cellStyle name="Hyperlink 16" xfId="32"/>
    <cellStyle name="Note 17" xfId="33"/>
    <cellStyle name="Status 18" xfId="34"/>
    <cellStyle name="Text 19" xfId="35"/>
    <cellStyle name="Warning 20" xfId="36"/>
    <cellStyle name="Excel Built-in Explanatory Text" xfId="37"/>
  </cellStyles>
  <colors>
    <indexedColors>
      <rgbColor rgb="FF000000"/>
      <rgbColor rgb="FFFFFFFF"/>
      <rgbColor rgb="FFFF0000"/>
      <rgbColor rgb="FF00FF00"/>
      <rgbColor rgb="FF0000EE"/>
      <rgbColor rgb="FFFFFF00"/>
      <rgbColor rgb="FFFF00FF"/>
      <rgbColor rgb="FF00FFFF"/>
      <rgbColor rgb="FF9C0006"/>
      <rgbColor rgb="FF006600"/>
      <rgbColor rgb="FF000080"/>
      <rgbColor rgb="FF808000"/>
      <rgbColor rgb="FF800080"/>
      <rgbColor rgb="FF008080"/>
      <rgbColor rgb="FFB4C7DC"/>
      <rgbColor rgb="FF808080"/>
      <rgbColor rgb="FF729FCF"/>
      <rgbColor rgb="FF993366"/>
      <rgbColor rgb="FFFFFFCC"/>
      <rgbColor rgb="FFDDDDDD"/>
      <rgbColor rgb="FF660066"/>
      <rgbColor rgb="FFFF8080"/>
      <rgbColor rgb="FF0066CC"/>
      <rgbColor rgb="FFDBDBDB"/>
      <rgbColor rgb="FF000080"/>
      <rgbColor rgb="FFFF00FF"/>
      <rgbColor rgb="FFFFFF00"/>
      <rgbColor rgb="FF00FFFF"/>
      <rgbColor rgb="FF800080"/>
      <rgbColor rgb="FFCC0000"/>
      <rgbColor rgb="FF008080"/>
      <rgbColor rgb="FF0000FF"/>
      <rgbColor rgb="FF00CCFF"/>
      <rgbColor rgb="FFCCFFFF"/>
      <rgbColor rgb="FFCCFFCC"/>
      <rgbColor rgb="FFFFFF99"/>
      <rgbColor rgb="FF99CCFF"/>
      <rgbColor rgb="FFFFC7CE"/>
      <rgbColor rgb="FFCC99FF"/>
      <rgbColor rgb="FFFFCCCC"/>
      <rgbColor rgb="FF3366FF"/>
      <rgbColor rgb="FF33CCCC"/>
      <rgbColor rgb="FF99CC00"/>
      <rgbColor rgb="FFFFCC00"/>
      <rgbColor rgb="FFFF9900"/>
      <rgbColor rgb="FFFF6600"/>
      <rgbColor rgb="FF666699"/>
      <rgbColor rgb="FF77BC65"/>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553680</xdr:colOff>
      <xdr:row>10</xdr:row>
      <xdr:rowOff>84240</xdr:rowOff>
    </xdr:from>
    <xdr:to>
      <xdr:col>14</xdr:col>
      <xdr:colOff>144360</xdr:colOff>
      <xdr:row>24</xdr:row>
      <xdr:rowOff>112680</xdr:rowOff>
    </xdr:to>
    <xdr:sp>
      <xdr:nvSpPr>
        <xdr:cNvPr id="0" name="CustomShape 1"/>
        <xdr:cNvSpPr/>
      </xdr:nvSpPr>
      <xdr:spPr>
        <a:xfrm>
          <a:off x="13132800" y="1994040"/>
          <a:ext cx="2300400" cy="2838240"/>
        </a:xfrm>
        <a:prstGeom prst="curvedLeftArrow">
          <a:avLst>
            <a:gd name="adj1" fmla="val 25000"/>
            <a:gd name="adj2" fmla="val 50000"/>
            <a:gd name="adj3" fmla="val 25000"/>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110520</xdr:colOff>
      <xdr:row>24</xdr:row>
      <xdr:rowOff>99360</xdr:rowOff>
    </xdr:from>
    <xdr:to>
      <xdr:col>13</xdr:col>
      <xdr:colOff>146160</xdr:colOff>
      <xdr:row>24</xdr:row>
      <xdr:rowOff>147960</xdr:rowOff>
    </xdr:to>
    <xdr:sp>
      <xdr:nvSpPr>
        <xdr:cNvPr id="1" name="CustomShape 1"/>
        <xdr:cNvSpPr/>
      </xdr:nvSpPr>
      <xdr:spPr>
        <a:xfrm>
          <a:off x="9233280" y="5023440"/>
          <a:ext cx="35640" cy="48600"/>
        </a:xfrm>
        <a:custGeom>
          <a:avLst/>
          <a:gdLst/>
          <a:ahLst/>
          <a:rect l="l" t="t" r="r" b="b"/>
          <a:pathLst>
            <a:path w="104" h="140">
              <a:moveTo>
                <a:pt x="0" y="34"/>
              </a:moveTo>
              <a:lnTo>
                <a:pt x="77" y="34"/>
              </a:lnTo>
              <a:lnTo>
                <a:pt x="77" y="0"/>
              </a:lnTo>
              <a:lnTo>
                <a:pt x="103" y="69"/>
              </a:lnTo>
              <a:lnTo>
                <a:pt x="77" y="139"/>
              </a:lnTo>
              <a:lnTo>
                <a:pt x="77" y="104"/>
              </a:lnTo>
              <a:lnTo>
                <a:pt x="0" y="104"/>
              </a:lnTo>
              <a:lnTo>
                <a:pt x="0" y="34"/>
              </a:lnTo>
            </a:path>
          </a:pathLst>
        </a:custGeom>
        <a:solidFill>
          <a:srgbClr val="729fcf"/>
        </a:solidFill>
        <a:ln>
          <a:solidFill>
            <a:srgbClr val="3465a4"/>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5"/>
  <sheetViews>
    <sheetView showFormulas="false" showGridLines="false" showRowColHeaders="true" showZeros="true" rightToLeft="false" tabSelected="true" showOutlineSymbols="true" defaultGridColor="true" view="normal" topLeftCell="A20" colorId="64" zoomScale="100" zoomScaleNormal="100" zoomScalePageLayoutView="100" workbookViewId="0">
      <selection pane="topLeft" activeCell="D23" activeCellId="0" sqref="D23"/>
    </sheetView>
  </sheetViews>
  <sheetFormatPr defaultColWidth="10.4921875" defaultRowHeight="12.75" zeroHeight="false" outlineLevelRow="0" outlineLevelCol="0"/>
  <cols>
    <col collapsed="false" customWidth="true" hidden="false" outlineLevel="0" max="1" min="1" style="1" width="11.13"/>
    <col collapsed="false" customWidth="true" hidden="false" outlineLevel="0" max="2" min="2" style="1" width="31.75"/>
    <col collapsed="false" customWidth="true" hidden="false" outlineLevel="0" max="3" min="3" style="1" width="9.5"/>
    <col collapsed="false" customWidth="true" hidden="false" outlineLevel="0" max="7" min="4" style="1" width="9.49"/>
    <col collapsed="false" customWidth="true" hidden="false" outlineLevel="0" max="8" min="8" style="1" width="11.13"/>
    <col collapsed="false" customWidth="true" hidden="false" outlineLevel="0" max="9" min="9" style="1" width="26.88"/>
    <col collapsed="false" customWidth="true" hidden="false" outlineLevel="0" max="11" min="10" style="1" width="13.13"/>
    <col collapsed="false" customWidth="true" hidden="false" outlineLevel="0" max="12" min="12" style="1" width="8.5"/>
    <col collapsed="false" customWidth="false" hidden="false" outlineLevel="0" max="1024" min="13" style="1" width="10.5"/>
  </cols>
  <sheetData>
    <row r="1" s="6" customFormat="true" ht="20.25" hidden="false" customHeight="false" outlineLevel="0" collapsed="false">
      <c r="A1" s="2" t="s">
        <v>0</v>
      </c>
      <c r="B1" s="3" t="s">
        <v>1</v>
      </c>
      <c r="C1" s="3"/>
      <c r="D1" s="3"/>
      <c r="E1" s="3"/>
      <c r="F1" s="3"/>
      <c r="G1" s="3"/>
      <c r="H1" s="3"/>
      <c r="I1" s="4" t="s">
        <v>2</v>
      </c>
      <c r="J1" s="5" t="n">
        <v>6401</v>
      </c>
      <c r="K1" s="5"/>
    </row>
    <row r="2" s="6" customFormat="true" ht="12.75" hidden="false" customHeight="false" outlineLevel="0" collapsed="false">
      <c r="A2" s="2" t="s">
        <v>3</v>
      </c>
      <c r="B2" s="3" t="s">
        <v>4</v>
      </c>
      <c r="C2" s="3"/>
      <c r="D2" s="3"/>
      <c r="E2" s="3"/>
      <c r="F2" s="3"/>
      <c r="G2" s="3"/>
      <c r="H2" s="3"/>
      <c r="I2" s="4" t="s">
        <v>5</v>
      </c>
      <c r="J2" s="7" t="s">
        <v>6</v>
      </c>
      <c r="K2" s="7"/>
    </row>
    <row r="3" s="6" customFormat="true" ht="12.75" hidden="false" customHeight="false" outlineLevel="0" collapsed="false">
      <c r="A3" s="2" t="s">
        <v>7</v>
      </c>
      <c r="B3" s="3" t="s">
        <v>8</v>
      </c>
      <c r="C3" s="3"/>
      <c r="D3" s="3"/>
      <c r="E3" s="3"/>
      <c r="F3" s="3"/>
      <c r="G3" s="3"/>
      <c r="H3" s="3"/>
      <c r="I3" s="4" t="s">
        <v>9</v>
      </c>
      <c r="J3" s="8" t="n">
        <v>44134</v>
      </c>
      <c r="K3" s="8"/>
    </row>
    <row r="4" s="6" customFormat="true" ht="12.75" hidden="false" customHeight="false" outlineLevel="0" collapsed="false">
      <c r="A4" s="2" t="s">
        <v>10</v>
      </c>
      <c r="B4" s="3" t="s">
        <v>11</v>
      </c>
      <c r="C4" s="3"/>
      <c r="D4" s="3"/>
      <c r="E4" s="3"/>
      <c r="F4" s="3"/>
      <c r="G4" s="3"/>
      <c r="H4" s="3"/>
      <c r="I4" s="4" t="s">
        <v>12</v>
      </c>
      <c r="J4" s="7" t="s">
        <v>13</v>
      </c>
      <c r="K4" s="7"/>
    </row>
    <row r="5" s="6" customFormat="true" ht="12.75" hidden="false" customHeight="false" outlineLevel="0" collapsed="false">
      <c r="A5" s="2" t="s">
        <v>14</v>
      </c>
      <c r="B5" s="3" t="s">
        <v>15</v>
      </c>
      <c r="C5" s="3"/>
      <c r="D5" s="3"/>
      <c r="E5" s="3"/>
      <c r="F5" s="3"/>
      <c r="G5" s="3"/>
      <c r="H5" s="3"/>
      <c r="I5" s="4" t="s">
        <v>9</v>
      </c>
      <c r="J5" s="9"/>
      <c r="K5" s="9"/>
    </row>
    <row r="6" s="10" customFormat="true" ht="12.75" hidden="false" customHeight="false" outlineLevel="0" collapsed="false"/>
    <row r="7" s="10" customFormat="true" ht="35.05" hidden="false" customHeight="true" outlineLevel="0" collapsed="false">
      <c r="A7" s="11" t="s">
        <v>16</v>
      </c>
      <c r="B7" s="12" t="s">
        <v>17</v>
      </c>
      <c r="C7" s="12" t="s">
        <v>18</v>
      </c>
      <c r="D7" s="13" t="s">
        <v>19</v>
      </c>
      <c r="E7" s="12" t="s">
        <v>20</v>
      </c>
      <c r="F7" s="12"/>
      <c r="G7" s="14" t="s">
        <v>21</v>
      </c>
      <c r="H7" s="11" t="s">
        <v>16</v>
      </c>
      <c r="I7" s="12" t="s">
        <v>17</v>
      </c>
      <c r="J7" s="13" t="s">
        <v>21</v>
      </c>
      <c r="K7" s="12" t="s">
        <v>22</v>
      </c>
    </row>
    <row r="8" s="10" customFormat="true" ht="12.75" hidden="false" customHeight="false" outlineLevel="0" collapsed="false">
      <c r="A8" s="11"/>
      <c r="B8" s="12"/>
      <c r="C8" s="12"/>
      <c r="D8" s="15" t="n">
        <v>44073</v>
      </c>
      <c r="E8" s="15" t="s">
        <v>23</v>
      </c>
      <c r="F8" s="15" t="s">
        <v>24</v>
      </c>
      <c r="G8" s="16" t="n">
        <v>44196</v>
      </c>
      <c r="H8" s="11"/>
      <c r="I8" s="12"/>
      <c r="J8" s="15" t="n">
        <v>43830</v>
      </c>
      <c r="K8" s="12" t="s">
        <v>25</v>
      </c>
    </row>
    <row r="9" s="6" customFormat="true" ht="12.75" hidden="false" customHeight="false" outlineLevel="0" collapsed="false">
      <c r="A9" s="17"/>
      <c r="B9" s="18"/>
      <c r="C9" s="19"/>
      <c r="D9" s="19"/>
      <c r="E9" s="20"/>
      <c r="F9" s="21"/>
      <c r="G9" s="22"/>
      <c r="H9" s="23"/>
      <c r="I9" s="24"/>
      <c r="J9" s="25"/>
      <c r="K9" s="26"/>
    </row>
    <row r="10" s="6" customFormat="true" ht="12.75" hidden="false" customHeight="false" outlineLevel="0" collapsed="false">
      <c r="A10" s="27"/>
      <c r="B10" s="28" t="s">
        <v>26</v>
      </c>
      <c r="C10" s="19"/>
      <c r="D10" s="29"/>
      <c r="E10" s="30"/>
      <c r="F10" s="31"/>
      <c r="G10" s="32"/>
      <c r="H10" s="33"/>
      <c r="I10" s="28" t="s">
        <v>26</v>
      </c>
      <c r="J10" s="29"/>
      <c r="K10" s="34"/>
    </row>
    <row r="11" s="6" customFormat="true" ht="12.75" hidden="false" customHeight="false" outlineLevel="0" collapsed="false">
      <c r="A11" s="35" t="s">
        <v>27</v>
      </c>
      <c r="B11" s="36" t="s">
        <v>28</v>
      </c>
      <c r="C11" s="19"/>
      <c r="D11" s="29" t="n">
        <v>6048.52</v>
      </c>
      <c r="E11" s="30" t="n">
        <v>8480.59</v>
      </c>
      <c r="F11" s="31" t="n">
        <v>3242.76</v>
      </c>
      <c r="G11" s="32" t="n">
        <f aca="false">D11-E11+F11</f>
        <v>810.690000000001</v>
      </c>
      <c r="H11" s="33" t="s">
        <v>27</v>
      </c>
      <c r="I11" s="37" t="s">
        <v>28</v>
      </c>
      <c r="J11" s="29" t="n">
        <v>1167</v>
      </c>
      <c r="K11" s="34" t="n">
        <f aca="false">G11-J11</f>
        <v>-356.309999999999</v>
      </c>
    </row>
    <row r="12" s="6" customFormat="true" ht="12.75" hidden="false" customHeight="false" outlineLevel="0" collapsed="false">
      <c r="A12" s="35" t="s">
        <v>29</v>
      </c>
      <c r="B12" s="36" t="s">
        <v>30</v>
      </c>
      <c r="C12" s="19"/>
      <c r="D12" s="29" t="n">
        <v>1733.29</v>
      </c>
      <c r="E12" s="30" t="n">
        <v>0</v>
      </c>
      <c r="F12" s="31" t="n">
        <v>1600.01</v>
      </c>
      <c r="G12" s="32" t="n">
        <f aca="false">D12-E12+F12</f>
        <v>3333.3</v>
      </c>
      <c r="H12" s="38" t="s">
        <v>29</v>
      </c>
      <c r="I12" s="36" t="s">
        <v>30</v>
      </c>
      <c r="J12" s="39" t="n">
        <v>5183</v>
      </c>
      <c r="K12" s="34" t="n">
        <f aca="false">G12-J12</f>
        <v>-1849.7</v>
      </c>
    </row>
    <row r="13" s="6" customFormat="true" ht="12.75" hidden="false" customHeight="false" outlineLevel="0" collapsed="false">
      <c r="A13" s="35" t="s">
        <v>31</v>
      </c>
      <c r="B13" s="36" t="s">
        <v>32</v>
      </c>
      <c r="C13" s="19"/>
      <c r="D13" s="29" t="n">
        <v>3821.37</v>
      </c>
      <c r="E13" s="30" t="n">
        <v>2500.16</v>
      </c>
      <c r="F13" s="31" t="n">
        <v>2500.16</v>
      </c>
      <c r="G13" s="32" t="n">
        <f aca="false">D13-E13+F13</f>
        <v>3821.37</v>
      </c>
      <c r="H13" s="40" t="s">
        <v>31</v>
      </c>
      <c r="I13" s="41" t="s">
        <v>32</v>
      </c>
      <c r="J13" s="39" t="n">
        <v>3431</v>
      </c>
      <c r="K13" s="34" t="n">
        <f aca="false">G13-J13</f>
        <v>390.37</v>
      </c>
    </row>
    <row r="14" s="6" customFormat="true" ht="12.75" hidden="false" customHeight="false" outlineLevel="0" collapsed="false">
      <c r="A14" s="35" t="s">
        <v>33</v>
      </c>
      <c r="B14" s="42" t="s">
        <v>34</v>
      </c>
      <c r="C14" s="19"/>
      <c r="D14" s="29" t="n">
        <v>369</v>
      </c>
      <c r="E14" s="30" t="n">
        <v>1105.86</v>
      </c>
      <c r="F14" s="31" t="n">
        <v>1474.15</v>
      </c>
      <c r="G14" s="32" t="n">
        <f aca="false">D14-E14+F14</f>
        <v>737.29</v>
      </c>
      <c r="H14" s="38" t="s">
        <v>33</v>
      </c>
      <c r="I14" s="42" t="s">
        <v>34</v>
      </c>
      <c r="J14" s="43" t="n">
        <v>636</v>
      </c>
      <c r="K14" s="34" t="n">
        <f aca="false">G14-J14</f>
        <v>101.29</v>
      </c>
    </row>
    <row r="15" s="6" customFormat="true" ht="12.75" hidden="false" customHeight="false" outlineLevel="0" collapsed="false">
      <c r="A15" s="35"/>
      <c r="B15" s="42"/>
      <c r="C15" s="19"/>
      <c r="D15" s="29"/>
      <c r="E15" s="30"/>
      <c r="F15" s="31"/>
      <c r="G15" s="32" t="n">
        <f aca="false">D15-E15+F15</f>
        <v>0</v>
      </c>
      <c r="H15" s="38"/>
      <c r="I15" s="42"/>
      <c r="J15" s="43"/>
      <c r="K15" s="34"/>
    </row>
    <row r="16" s="6" customFormat="true" ht="12.75" hidden="false" customHeight="false" outlineLevel="0" collapsed="false">
      <c r="A16" s="35"/>
      <c r="B16" s="44" t="s">
        <v>35</v>
      </c>
      <c r="C16" s="19"/>
      <c r="D16" s="29"/>
      <c r="E16" s="30"/>
      <c r="F16" s="31"/>
      <c r="G16" s="32" t="n">
        <f aca="false">D16-E16+F16</f>
        <v>0</v>
      </c>
      <c r="H16" s="38"/>
      <c r="I16" s="44" t="s">
        <v>35</v>
      </c>
      <c r="J16" s="43"/>
      <c r="K16" s="34"/>
    </row>
    <row r="17" s="45" customFormat="true" ht="12.75" hidden="false" customHeight="false" outlineLevel="0" collapsed="false">
      <c r="A17" s="35" t="s">
        <v>36</v>
      </c>
      <c r="B17" s="36" t="s">
        <v>37</v>
      </c>
      <c r="C17" s="19"/>
      <c r="D17" s="29" t="n">
        <v>1085</v>
      </c>
      <c r="E17" s="30" t="n">
        <v>3254.05</v>
      </c>
      <c r="F17" s="31" t="n">
        <v>4339.01</v>
      </c>
      <c r="G17" s="32" t="n">
        <f aca="false">D17-E17+F17</f>
        <v>2169.96</v>
      </c>
      <c r="H17" s="36" t="s">
        <v>36</v>
      </c>
      <c r="I17" s="36" t="s">
        <v>37</v>
      </c>
      <c r="J17" s="29" t="n">
        <v>1561</v>
      </c>
      <c r="K17" s="34" t="n">
        <f aca="false">G17-J17</f>
        <v>608.96</v>
      </c>
    </row>
    <row r="18" s="6" customFormat="true" ht="12.75" hidden="false" customHeight="false" outlineLevel="0" collapsed="false">
      <c r="A18" s="35" t="s">
        <v>38</v>
      </c>
      <c r="B18" s="42" t="s">
        <v>39</v>
      </c>
      <c r="C18" s="19"/>
      <c r="D18" s="29" t="n">
        <v>97</v>
      </c>
      <c r="E18" s="30" t="n">
        <v>291.84</v>
      </c>
      <c r="F18" s="31" t="n">
        <v>389.08</v>
      </c>
      <c r="G18" s="32" t="n">
        <f aca="false">D18-E18+F18</f>
        <v>194.24</v>
      </c>
      <c r="H18" s="38" t="s">
        <v>38</v>
      </c>
      <c r="I18" s="42" t="s">
        <v>39</v>
      </c>
      <c r="J18" s="39" t="n">
        <v>140</v>
      </c>
      <c r="K18" s="34" t="n">
        <f aca="false">G18-J18</f>
        <v>54.24</v>
      </c>
    </row>
    <row r="19" s="6" customFormat="true" ht="12.75" hidden="false" customHeight="false" outlineLevel="0" collapsed="false">
      <c r="A19" s="46" t="s">
        <v>40</v>
      </c>
      <c r="B19" s="47" t="s">
        <v>41</v>
      </c>
      <c r="C19" s="19"/>
      <c r="D19" s="48" t="n">
        <v>919</v>
      </c>
      <c r="E19" s="30" t="n">
        <v>2816.39</v>
      </c>
      <c r="F19" s="31" t="n">
        <v>3735.44</v>
      </c>
      <c r="G19" s="32" t="n">
        <f aca="false">D19-E19+F19</f>
        <v>1838.05</v>
      </c>
      <c r="H19" s="38" t="s">
        <v>40</v>
      </c>
      <c r="I19" s="47" t="s">
        <v>41</v>
      </c>
      <c r="J19" s="49" t="n">
        <v>1323</v>
      </c>
      <c r="K19" s="34" t="n">
        <f aca="false">G19-J19</f>
        <v>515.05</v>
      </c>
    </row>
    <row r="20" s="6" customFormat="true" ht="12.75" hidden="false" customHeight="false" outlineLevel="0" collapsed="false">
      <c r="A20" s="46" t="s">
        <v>42</v>
      </c>
      <c r="B20" s="47" t="s">
        <v>43</v>
      </c>
      <c r="C20" s="19"/>
      <c r="D20" s="49" t="n">
        <v>526</v>
      </c>
      <c r="E20" s="30" t="n">
        <v>1626.36</v>
      </c>
      <c r="F20" s="31" t="n">
        <v>2345.85</v>
      </c>
      <c r="G20" s="32" t="n">
        <f aca="false">D20-E20+F20</f>
        <v>1245.49</v>
      </c>
      <c r="H20" s="38" t="s">
        <v>42</v>
      </c>
      <c r="I20" s="37" t="s">
        <v>43</v>
      </c>
      <c r="J20" s="49" t="n">
        <v>1025</v>
      </c>
      <c r="K20" s="34" t="n">
        <f aca="false">G20-J20</f>
        <v>220.49</v>
      </c>
    </row>
    <row r="21" s="6" customFormat="true" ht="12.75" hidden="false" customHeight="false" outlineLevel="0" collapsed="false">
      <c r="A21" s="46" t="s">
        <v>44</v>
      </c>
      <c r="B21" s="47" t="s">
        <v>45</v>
      </c>
      <c r="C21" s="19"/>
      <c r="D21" s="49" t="n">
        <v>1287</v>
      </c>
      <c r="E21" s="30" t="n">
        <v>3448.18</v>
      </c>
      <c r="F21" s="31" t="n">
        <v>4057.29</v>
      </c>
      <c r="G21" s="32" t="n">
        <f aca="false">D21-E21+F21</f>
        <v>1896.11</v>
      </c>
      <c r="H21" s="50" t="s">
        <v>44</v>
      </c>
      <c r="I21" s="51" t="s">
        <v>45</v>
      </c>
      <c r="J21" s="49" t="n">
        <v>903</v>
      </c>
      <c r="K21" s="34" t="n">
        <f aca="false">G21-J21</f>
        <v>993.11</v>
      </c>
    </row>
    <row r="22" s="6" customFormat="true" ht="12.75" hidden="false" customHeight="false" outlineLevel="0" collapsed="false">
      <c r="A22" s="46" t="s">
        <v>46</v>
      </c>
      <c r="B22" s="46" t="s">
        <v>47</v>
      </c>
      <c r="C22" s="19"/>
      <c r="D22" s="49" t="n">
        <v>15</v>
      </c>
      <c r="E22" s="30" t="n">
        <v>43.94</v>
      </c>
      <c r="F22" s="31" t="n">
        <v>58.48</v>
      </c>
      <c r="G22" s="32" t="n">
        <f aca="false">D22-E22+F22</f>
        <v>29.54</v>
      </c>
      <c r="H22" s="50" t="s">
        <v>46</v>
      </c>
      <c r="I22" s="51" t="s">
        <v>47</v>
      </c>
      <c r="J22" s="29" t="n">
        <v>28</v>
      </c>
      <c r="K22" s="34" t="n">
        <f aca="false">G22-J22</f>
        <v>1.54</v>
      </c>
    </row>
    <row r="23" s="45" customFormat="true" ht="12.75" hidden="false" customHeight="false" outlineLevel="0" collapsed="false">
      <c r="A23" s="36"/>
      <c r="B23" s="52"/>
      <c r="C23" s="19"/>
      <c r="D23" s="30" t="n">
        <v>0</v>
      </c>
      <c r="E23" s="30" t="n">
        <v>0</v>
      </c>
      <c r="F23" s="31" t="n">
        <v>0</v>
      </c>
      <c r="G23" s="32" t="n">
        <f aca="false">D23-E23+F23</f>
        <v>0</v>
      </c>
      <c r="H23" s="50"/>
      <c r="I23" s="50"/>
      <c r="J23" s="29" t="n">
        <v>0</v>
      </c>
      <c r="K23" s="34" t="n">
        <f aca="false">G23-J23</f>
        <v>0</v>
      </c>
    </row>
    <row r="24" s="45" customFormat="true" ht="12.75" hidden="false" customHeight="false" outlineLevel="0" collapsed="false">
      <c r="A24" s="36"/>
      <c r="B24" s="28" t="s">
        <v>48</v>
      </c>
      <c r="C24" s="19"/>
      <c r="D24" s="49" t="n">
        <v>0</v>
      </c>
      <c r="E24" s="30" t="n">
        <v>0</v>
      </c>
      <c r="F24" s="31" t="n">
        <v>0</v>
      </c>
      <c r="G24" s="32" t="n">
        <f aca="false">D24-E24+F24</f>
        <v>0</v>
      </c>
      <c r="H24" s="50"/>
      <c r="I24" s="28" t="s">
        <v>48</v>
      </c>
      <c r="J24" s="29" t="n">
        <v>0</v>
      </c>
      <c r="K24" s="34" t="n">
        <f aca="false">G24-J24</f>
        <v>0</v>
      </c>
    </row>
    <row r="25" s="45" customFormat="true" ht="12.75" hidden="false" customHeight="false" outlineLevel="0" collapsed="false">
      <c r="A25" s="36" t="s">
        <v>49</v>
      </c>
      <c r="B25" s="36" t="s">
        <v>50</v>
      </c>
      <c r="C25" s="19"/>
      <c r="D25" s="30" t="n">
        <v>114.28</v>
      </c>
      <c r="E25" s="30" t="n">
        <v>13060.32</v>
      </c>
      <c r="F25" s="31" t="n">
        <v>13045.03</v>
      </c>
      <c r="G25" s="32" t="n">
        <f aca="false">D25-E25+F25</f>
        <v>98.9900000000016</v>
      </c>
      <c r="H25" s="50"/>
      <c r="I25" s="50" t="s">
        <v>50</v>
      </c>
      <c r="J25" s="29" t="n">
        <v>0</v>
      </c>
      <c r="K25" s="34" t="n">
        <f aca="false">G25-J25</f>
        <v>98.9900000000016</v>
      </c>
    </row>
    <row r="26" s="45" customFormat="true" ht="12.75" hidden="false" customHeight="false" outlineLevel="0" collapsed="false">
      <c r="A26" s="36" t="s">
        <v>51</v>
      </c>
      <c r="B26" s="53" t="s">
        <v>52</v>
      </c>
      <c r="C26" s="19"/>
      <c r="D26" s="30" t="n">
        <v>4402.13</v>
      </c>
      <c r="E26" s="30" t="n">
        <v>4402.13</v>
      </c>
      <c r="F26" s="31" t="n">
        <v>0</v>
      </c>
      <c r="G26" s="32" t="n">
        <f aca="false">D26-E26+F26</f>
        <v>0</v>
      </c>
      <c r="H26" s="50"/>
      <c r="I26" s="50"/>
      <c r="J26" s="29"/>
      <c r="K26" s="34"/>
    </row>
    <row r="27" s="6" customFormat="true" ht="12.75" hidden="false" customHeight="false" outlineLevel="0" collapsed="false">
      <c r="A27" s="54"/>
      <c r="B27" s="55"/>
      <c r="C27" s="19"/>
      <c r="D27" s="32" t="n">
        <v>0</v>
      </c>
      <c r="E27" s="30" t="n">
        <v>0</v>
      </c>
      <c r="F27" s="31" t="n">
        <v>0</v>
      </c>
      <c r="G27" s="56" t="n">
        <f aca="false">D27+E27-F27</f>
        <v>0</v>
      </c>
      <c r="H27" s="57"/>
      <c r="I27" s="58"/>
      <c r="J27" s="32" t="n">
        <v>0</v>
      </c>
      <c r="K27" s="34" t="n">
        <f aca="false">G27-J27</f>
        <v>0</v>
      </c>
    </row>
    <row r="28" s="64" customFormat="true" ht="18.75" hidden="false" customHeight="true" outlineLevel="0" collapsed="false">
      <c r="A28" s="59"/>
      <c r="B28" s="60" t="s">
        <v>53</v>
      </c>
      <c r="C28" s="60"/>
      <c r="D28" s="61" t="n">
        <f aca="false">SUM(D9:D25)</f>
        <v>16015.46</v>
      </c>
      <c r="E28" s="61" t="n">
        <f aca="false">SUM(E9:E25)</f>
        <v>36627.69</v>
      </c>
      <c r="F28" s="61" t="n">
        <f aca="false">SUM(F9:F25)</f>
        <v>36787.26</v>
      </c>
      <c r="G28" s="62" t="n">
        <f aca="false">SUM(G9:G25)</f>
        <v>16175.03</v>
      </c>
      <c r="H28" s="59"/>
      <c r="I28" s="59"/>
      <c r="J28" s="61" t="n">
        <f aca="false">SUM(J9:J25)</f>
        <v>15397</v>
      </c>
      <c r="K28" s="63" t="n">
        <f aca="false">SUM(K9:K25)</f>
        <v>778.030000000003</v>
      </c>
    </row>
    <row r="29" customFormat="false" ht="13.5" hidden="false" customHeight="false" outlineLevel="0" collapsed="false"/>
    <row r="30" customFormat="false" ht="12.75" hidden="false" customHeight="false" outlineLevel="0" collapsed="false">
      <c r="B30" s="65"/>
      <c r="C30" s="66"/>
      <c r="D30" s="67" t="s">
        <v>54</v>
      </c>
      <c r="E30" s="68" t="s">
        <v>54</v>
      </c>
    </row>
    <row r="31" customFormat="false" ht="12.75" hidden="false" customHeight="false" outlineLevel="0" collapsed="false">
      <c r="B31" s="69" t="s">
        <v>55</v>
      </c>
      <c r="C31" s="70"/>
      <c r="D31" s="71" t="n">
        <v>44195</v>
      </c>
      <c r="E31" s="71" t="n">
        <v>43830</v>
      </c>
    </row>
    <row r="32" customFormat="false" ht="12.75" hidden="false" customHeight="false" outlineLevel="0" collapsed="false">
      <c r="B32" s="72"/>
      <c r="C32" s="72"/>
      <c r="D32" s="73"/>
      <c r="E32" s="74"/>
    </row>
    <row r="33" customFormat="false" ht="12.75" hidden="false" customHeight="false" outlineLevel="0" collapsed="false">
      <c r="B33" s="75" t="s">
        <v>28</v>
      </c>
      <c r="C33" s="75"/>
      <c r="D33" s="76" t="n">
        <f aca="false">G11</f>
        <v>810.690000000001</v>
      </c>
      <c r="E33" s="76" t="n">
        <f aca="false">J11</f>
        <v>1167</v>
      </c>
    </row>
    <row r="34" customFormat="false" ht="12.75" hidden="false" customHeight="false" outlineLevel="0" collapsed="false">
      <c r="B34" s="75" t="s">
        <v>30</v>
      </c>
      <c r="C34" s="75"/>
      <c r="D34" s="76" t="n">
        <f aca="false">G12</f>
        <v>3333.3</v>
      </c>
      <c r="E34" s="76" t="n">
        <f aca="false">J12</f>
        <v>5183</v>
      </c>
    </row>
    <row r="35" customFormat="false" ht="12.75" hidden="false" customHeight="false" outlineLevel="0" collapsed="false">
      <c r="B35" s="75" t="s">
        <v>32</v>
      </c>
      <c r="C35" s="75"/>
      <c r="D35" s="76" t="n">
        <f aca="false">G13</f>
        <v>3821.37</v>
      </c>
      <c r="E35" s="76" t="n">
        <f aca="false">J13</f>
        <v>3431</v>
      </c>
    </row>
    <row r="36" customFormat="false" ht="12.75" hidden="false" customHeight="false" outlineLevel="0" collapsed="false">
      <c r="B36" s="75" t="s">
        <v>56</v>
      </c>
      <c r="C36" s="75"/>
      <c r="D36" s="76"/>
      <c r="E36" s="76" t="n">
        <v>1408</v>
      </c>
    </row>
    <row r="37" customFormat="false" ht="12.75" hidden="false" customHeight="false" outlineLevel="0" collapsed="false">
      <c r="B37" s="75" t="s">
        <v>34</v>
      </c>
      <c r="C37" s="75"/>
      <c r="D37" s="76" t="n">
        <f aca="false">G14</f>
        <v>737.29</v>
      </c>
      <c r="E37" s="76" t="n">
        <f aca="false">J14</f>
        <v>636</v>
      </c>
    </row>
    <row r="38" customFormat="false" ht="13.5" hidden="false" customHeight="false" outlineLevel="0" collapsed="false">
      <c r="B38" s="77"/>
      <c r="C38" s="77"/>
      <c r="D38" s="78"/>
      <c r="E38" s="79"/>
    </row>
    <row r="39" customFormat="false" ht="13.5" hidden="false" customHeight="false" outlineLevel="0" collapsed="false">
      <c r="B39" s="80" t="s">
        <v>57</v>
      </c>
      <c r="C39" s="80"/>
      <c r="D39" s="81" t="n">
        <f aca="false">+SUM(D33:D37)</f>
        <v>8702.65</v>
      </c>
      <c r="E39" s="82" t="n">
        <f aca="false">+SUM(E33:E37)</f>
        <v>11825</v>
      </c>
    </row>
    <row r="40" customFormat="false" ht="12.75" hidden="false" customHeight="false" outlineLevel="0" collapsed="false">
      <c r="B40" s="83"/>
      <c r="C40" s="83"/>
      <c r="D40" s="83"/>
      <c r="E40" s="83"/>
    </row>
    <row r="41" customFormat="false" ht="13.5" hidden="false" customHeight="false" outlineLevel="0" collapsed="false">
      <c r="B41" s="84" t="s">
        <v>58</v>
      </c>
      <c r="C41" s="84"/>
      <c r="D41" s="79" t="n">
        <f aca="false">SUM(G17:G26)</f>
        <v>7472.38</v>
      </c>
      <c r="E41" s="79" t="n">
        <f aca="false">SUM(J17:J26)</f>
        <v>4980</v>
      </c>
    </row>
    <row r="42" customFormat="false" ht="13.5" hidden="false" customHeight="false" outlineLevel="0" collapsed="false">
      <c r="B42" s="85" t="s">
        <v>59</v>
      </c>
      <c r="C42" s="85"/>
      <c r="D42" s="86" t="n">
        <f aca="false">D39+D41</f>
        <v>16175.03</v>
      </c>
      <c r="E42" s="86" t="n">
        <f aca="false">E39+E41</f>
        <v>16805</v>
      </c>
    </row>
    <row r="44" customFormat="false" ht="12.75" hidden="false" customHeight="false" outlineLevel="0" collapsed="false">
      <c r="A44" s="87" t="s">
        <v>60</v>
      </c>
      <c r="B44" s="88"/>
      <c r="C44" s="88"/>
      <c r="D44" s="88"/>
      <c r="E44" s="88"/>
      <c r="F44" s="88"/>
      <c r="G44" s="88"/>
      <c r="H44" s="88"/>
      <c r="I44" s="89"/>
      <c r="J44" s="90"/>
      <c r="K44" s="90"/>
      <c r="L44" s="90"/>
    </row>
    <row r="45" customFormat="false" ht="12.75" hidden="false" customHeight="false" outlineLevel="0" collapsed="false">
      <c r="A45" s="91" t="s">
        <v>61</v>
      </c>
      <c r="I45" s="92"/>
    </row>
    <row r="46" customFormat="false" ht="12.75" hidden="false" customHeight="false" outlineLevel="0" collapsed="false">
      <c r="A46" s="91"/>
      <c r="I46" s="92"/>
    </row>
    <row r="47" customFormat="false" ht="12.75" hidden="false" customHeight="false" outlineLevel="0" collapsed="false">
      <c r="A47" s="93" t="s">
        <v>62</v>
      </c>
      <c r="I47" s="92"/>
    </row>
    <row r="48" customFormat="false" ht="12.75" hidden="false" customHeight="false" outlineLevel="0" collapsed="false">
      <c r="A48" s="91" t="s">
        <v>63</v>
      </c>
      <c r="I48" s="92"/>
    </row>
    <row r="49" customFormat="false" ht="12.75" hidden="false" customHeight="false" outlineLevel="0" collapsed="false">
      <c r="A49" s="91" t="s">
        <v>64</v>
      </c>
      <c r="I49" s="92"/>
    </row>
    <row r="50" customFormat="false" ht="12.75" hidden="false" customHeight="false" outlineLevel="0" collapsed="false">
      <c r="A50" s="91"/>
      <c r="I50" s="92"/>
    </row>
    <row r="51" customFormat="false" ht="12.75" hidden="false" customHeight="false" outlineLevel="0" collapsed="false">
      <c r="A51" s="91"/>
      <c r="I51" s="92"/>
    </row>
    <row r="52" customFormat="false" ht="12.75" hidden="false" customHeight="false" outlineLevel="0" collapsed="false">
      <c r="A52" s="93" t="s">
        <v>65</v>
      </c>
      <c r="I52" s="92"/>
    </row>
    <row r="55" customFormat="false" ht="12.75" hidden="false" customHeight="false" outlineLevel="0" collapsed="false">
      <c r="A55" s="94" t="s">
        <v>66</v>
      </c>
    </row>
  </sheetData>
  <mergeCells count="16">
    <mergeCell ref="B1:H1"/>
    <mergeCell ref="J1:K1"/>
    <mergeCell ref="B2:H2"/>
    <mergeCell ref="J2:K2"/>
    <mergeCell ref="B3:H3"/>
    <mergeCell ref="J3:K3"/>
    <mergeCell ref="B4:H4"/>
    <mergeCell ref="J4:K4"/>
    <mergeCell ref="B5:H5"/>
    <mergeCell ref="J5:K5"/>
    <mergeCell ref="A7:A8"/>
    <mergeCell ref="B7:B8"/>
    <mergeCell ref="C7:C8"/>
    <mergeCell ref="E7:F7"/>
    <mergeCell ref="H7:H8"/>
    <mergeCell ref="I7:I8"/>
  </mergeCells>
  <printOptions headings="false" gridLines="false" gridLinesSet="true" horizontalCentered="false" verticalCentered="false"/>
  <pageMargins left="0" right="0" top="0.39375" bottom="0.39375"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9"/>
  <sheetViews>
    <sheetView showFormulas="false" showGridLines="true" showRowColHeaders="true" showZeros="true" rightToLeft="false" tabSelected="false" showOutlineSymbols="true" defaultGridColor="true" view="normal" topLeftCell="A2" colorId="64" zoomScale="80" zoomScaleNormal="80" zoomScalePageLayoutView="100" workbookViewId="0">
      <selection pane="topLeft" activeCell="A17" activeCellId="0" sqref="A17"/>
    </sheetView>
  </sheetViews>
  <sheetFormatPr defaultColWidth="10.484375" defaultRowHeight="14.25" zeroHeight="false" outlineLevelRow="0" outlineLevelCol="0"/>
  <cols>
    <col collapsed="false" customWidth="true" hidden="false" outlineLevel="0" max="1" min="1" style="0" width="24.52"/>
    <col collapsed="false" customWidth="true" hidden="false" outlineLevel="0" max="2" min="2" style="0" width="11.25"/>
    <col collapsed="false" customWidth="true" hidden="false" outlineLevel="0" max="3" min="3" style="0" width="13.5"/>
    <col collapsed="false" customWidth="true" hidden="false" outlineLevel="0" max="4" min="4" style="0" width="13.87"/>
    <col collapsed="false" customWidth="true" hidden="false" outlineLevel="0" max="5" min="5" style="0" width="16.38"/>
    <col collapsed="false" customWidth="true" hidden="false" outlineLevel="0" max="6" min="6" style="0" width="12.75"/>
    <col collapsed="false" customWidth="true" hidden="false" outlineLevel="0" max="7" min="7" style="0" width="13.13"/>
    <col collapsed="false" customWidth="true" hidden="false" outlineLevel="0" max="8" min="8" style="0" width="5"/>
    <col collapsed="false" customWidth="true" hidden="false" outlineLevel="0" max="9" min="9" style="0" width="10.87"/>
    <col collapsed="false" customWidth="true" hidden="false" outlineLevel="0" max="10" min="10" style="0" width="12.5"/>
    <col collapsed="false" customWidth="true" hidden="false" outlineLevel="0" max="11" min="11" style="0" width="16.25"/>
    <col collapsed="false" customWidth="true" hidden="false" outlineLevel="0" max="12" min="12" style="0" width="12.5"/>
    <col collapsed="false" customWidth="true" hidden="false" outlineLevel="0" max="13" min="13" style="0" width="24.52"/>
  </cols>
  <sheetData>
    <row r="1" s="6" customFormat="true" ht="14.25" hidden="false" customHeight="false" outlineLevel="0" collapsed="false">
      <c r="A1" s="2" t="s">
        <v>0</v>
      </c>
      <c r="B1" s="95" t="s">
        <v>1</v>
      </c>
      <c r="C1" s="95"/>
      <c r="D1" s="95"/>
      <c r="E1" s="95"/>
      <c r="F1" s="95"/>
      <c r="G1" s="95"/>
      <c r="H1" s="95"/>
      <c r="I1" s="95"/>
      <c r="J1" s="96" t="s">
        <v>2</v>
      </c>
      <c r="K1" s="96"/>
      <c r="L1" s="96"/>
      <c r="M1" s="97"/>
      <c r="N1" s="97"/>
    </row>
    <row r="2" s="6" customFormat="true" ht="12.75" hidden="false" customHeight="false" outlineLevel="0" collapsed="false">
      <c r="A2" s="2" t="s">
        <v>3</v>
      </c>
      <c r="B2" s="95" t="s">
        <v>4</v>
      </c>
      <c r="C2" s="95"/>
      <c r="D2" s="95"/>
      <c r="E2" s="95"/>
      <c r="F2" s="95"/>
      <c r="G2" s="95"/>
      <c r="H2" s="95"/>
      <c r="I2" s="95"/>
      <c r="J2" s="96" t="s">
        <v>5</v>
      </c>
      <c r="K2" s="96"/>
      <c r="L2" s="96"/>
      <c r="M2" s="7" t="s">
        <v>6</v>
      </c>
      <c r="N2" s="7"/>
    </row>
    <row r="3" s="6" customFormat="true" ht="12.75" hidden="false" customHeight="false" outlineLevel="0" collapsed="false">
      <c r="A3" s="2" t="s">
        <v>7</v>
      </c>
      <c r="B3" s="95" t="s">
        <v>8</v>
      </c>
      <c r="C3" s="95"/>
      <c r="D3" s="95"/>
      <c r="E3" s="95"/>
      <c r="F3" s="95"/>
      <c r="G3" s="95"/>
      <c r="H3" s="95"/>
      <c r="I3" s="95"/>
      <c r="J3" s="96" t="s">
        <v>9</v>
      </c>
      <c r="K3" s="96"/>
      <c r="L3" s="96"/>
      <c r="M3" s="8" t="n">
        <v>44134</v>
      </c>
      <c r="N3" s="8"/>
    </row>
    <row r="4" s="6" customFormat="true" ht="12.75" hidden="false" customHeight="false" outlineLevel="0" collapsed="false">
      <c r="A4" s="2" t="s">
        <v>10</v>
      </c>
      <c r="B4" s="95" t="s">
        <v>11</v>
      </c>
      <c r="C4" s="95"/>
      <c r="D4" s="95"/>
      <c r="E4" s="95"/>
      <c r="F4" s="95"/>
      <c r="G4" s="95"/>
      <c r="H4" s="95"/>
      <c r="I4" s="95"/>
      <c r="J4" s="96" t="s">
        <v>12</v>
      </c>
      <c r="K4" s="96"/>
      <c r="L4" s="96"/>
      <c r="M4" s="7" t="s">
        <v>13</v>
      </c>
      <c r="N4" s="7"/>
    </row>
    <row r="5" s="6" customFormat="true" ht="14.25" hidden="false" customHeight="false" outlineLevel="0" collapsed="false">
      <c r="A5" s="2" t="s">
        <v>14</v>
      </c>
      <c r="B5" s="95" t="s">
        <v>67</v>
      </c>
      <c r="C5" s="95"/>
      <c r="D5" s="95"/>
      <c r="E5" s="95"/>
      <c r="F5" s="95"/>
      <c r="G5" s="95"/>
      <c r="H5" s="95"/>
      <c r="I5" s="95"/>
      <c r="J5" s="96" t="s">
        <v>9</v>
      </c>
      <c r="K5" s="96"/>
      <c r="L5" s="96"/>
      <c r="M5" s="97"/>
      <c r="N5" s="97"/>
    </row>
    <row r="6" customFormat="false" ht="15" hidden="false" customHeight="false" outlineLevel="0" collapsed="false"/>
    <row r="7" s="98" customFormat="true" ht="15.75" hidden="false" customHeight="false" outlineLevel="0" collapsed="false">
      <c r="B7" s="99" t="s">
        <v>68</v>
      </c>
      <c r="C7" s="99"/>
      <c r="D7" s="99"/>
      <c r="E7" s="99"/>
      <c r="F7" s="99"/>
      <c r="G7" s="99"/>
      <c r="H7" s="100"/>
      <c r="I7" s="101" t="s">
        <v>69</v>
      </c>
      <c r="J7" s="101"/>
      <c r="K7" s="101"/>
      <c r="L7" s="101"/>
    </row>
    <row r="8" s="98" customFormat="true" ht="13.9" hidden="false" customHeight="true" outlineLevel="0" collapsed="false">
      <c r="A8" s="102" t="s">
        <v>70</v>
      </c>
      <c r="B8" s="103" t="s">
        <v>31</v>
      </c>
      <c r="C8" s="104" t="s">
        <v>27</v>
      </c>
      <c r="D8" s="104" t="s">
        <v>29</v>
      </c>
      <c r="E8" s="104"/>
      <c r="F8" s="104" t="s">
        <v>33</v>
      </c>
      <c r="G8" s="105" t="s">
        <v>71</v>
      </c>
      <c r="H8" s="106"/>
      <c r="I8" s="107"/>
      <c r="J8" s="107" t="s">
        <v>72</v>
      </c>
      <c r="K8" s="107"/>
      <c r="L8" s="108" t="s">
        <v>73</v>
      </c>
    </row>
    <row r="9" s="98" customFormat="true" ht="24" hidden="false" customHeight="false" outlineLevel="0" collapsed="false">
      <c r="A9" s="102"/>
      <c r="B9" s="109" t="s">
        <v>74</v>
      </c>
      <c r="C9" s="110" t="s">
        <v>75</v>
      </c>
      <c r="D9" s="110" t="s">
        <v>76</v>
      </c>
      <c r="E9" s="110" t="s">
        <v>77</v>
      </c>
      <c r="F9" s="110" t="s">
        <v>78</v>
      </c>
      <c r="G9" s="105"/>
      <c r="H9" s="106"/>
      <c r="I9" s="107" t="s">
        <v>79</v>
      </c>
      <c r="J9" s="108" t="s">
        <v>80</v>
      </c>
      <c r="K9" s="108" t="s">
        <v>81</v>
      </c>
      <c r="L9" s="108"/>
    </row>
    <row r="10" s="98" customFormat="true" ht="15" hidden="false" customHeight="false" outlineLevel="0" collapsed="false">
      <c r="A10" s="111" t="s">
        <v>82</v>
      </c>
      <c r="B10" s="112" t="n">
        <f aca="false">'Cedula Resumen'!J13</f>
        <v>3431</v>
      </c>
      <c r="C10" s="113" t="n">
        <f aca="false">'Cedula Resumen'!J11</f>
        <v>1167</v>
      </c>
      <c r="D10" s="113" t="n">
        <f aca="false">'Cedula Resumen'!J12</f>
        <v>5183</v>
      </c>
      <c r="E10" s="113" t="n">
        <f aca="false">'Cedula Resumen'!E36</f>
        <v>1408</v>
      </c>
      <c r="F10" s="113" t="n">
        <f aca="false">'Cedula Resumen'!J14</f>
        <v>636</v>
      </c>
      <c r="G10" s="114" t="n">
        <f aca="false">SUM(B10:F10)</f>
        <v>11825</v>
      </c>
      <c r="H10" s="115"/>
      <c r="I10" s="116" t="n">
        <f aca="false">'Cedula Resumen'!J264</f>
        <v>0</v>
      </c>
      <c r="J10" s="116" t="n">
        <f aca="false">'Cedula Resumen'!J17+'Cedula Resumen'!J19</f>
        <v>2884</v>
      </c>
      <c r="K10" s="117" t="n">
        <f aca="false">'Cedula Resumen'!J18+'Cedula Resumen'!J20+'Cedula Resumen'!J21+'Cedula Resumen'!J22</f>
        <v>2096</v>
      </c>
      <c r="L10" s="116" t="n">
        <f aca="false">+G10+I10+J10</f>
        <v>14709</v>
      </c>
    </row>
    <row r="11" s="98" customFormat="true" ht="15" hidden="false" customHeight="false" outlineLevel="0" collapsed="false">
      <c r="A11" s="118" t="s">
        <v>83</v>
      </c>
      <c r="B11" s="119" t="n">
        <v>11975.02</v>
      </c>
      <c r="C11" s="120" t="n">
        <v>11071.19</v>
      </c>
      <c r="D11" s="120" t="n">
        <v>5215.97</v>
      </c>
      <c r="E11" s="120"/>
      <c r="F11" s="120" t="n">
        <v>5517.43</v>
      </c>
      <c r="G11" s="114" t="n">
        <f aca="false">SUM(B11:F11)</f>
        <v>33779.61</v>
      </c>
      <c r="H11" s="115"/>
      <c r="I11" s="121" t="n">
        <v>55406.84</v>
      </c>
      <c r="J11" s="121" t="n">
        <v>38377.58</v>
      </c>
      <c r="K11" s="122" t="n">
        <v>22474.85</v>
      </c>
      <c r="L11" s="123" t="n">
        <f aca="false">+G11+I11+J11</f>
        <v>127564.03</v>
      </c>
    </row>
    <row r="12" s="98" customFormat="true" ht="15" hidden="false" customHeight="false" outlineLevel="0" collapsed="false">
      <c r="A12" s="118" t="s">
        <v>84</v>
      </c>
      <c r="B12" s="124" t="n">
        <v>-10453.12</v>
      </c>
      <c r="C12" s="125" t="n">
        <v>-9902.29</v>
      </c>
      <c r="D12" s="125" t="n">
        <v>-6665.58</v>
      </c>
      <c r="E12" s="125" t="n">
        <v>-1407.63</v>
      </c>
      <c r="F12" s="125" t="n">
        <v>-5416.13</v>
      </c>
      <c r="G12" s="114" t="n">
        <f aca="false">SUM(B12:F12)</f>
        <v>-33844.75</v>
      </c>
      <c r="H12" s="115"/>
      <c r="I12" s="126" t="n">
        <v>-55307.85</v>
      </c>
      <c r="J12" s="126" t="n">
        <v>-36970.89</v>
      </c>
      <c r="K12" s="127" t="n">
        <v>-21205.1</v>
      </c>
      <c r="L12" s="121" t="n">
        <f aca="false">+G12+I12+J12</f>
        <v>-126123.49</v>
      </c>
    </row>
    <row r="13" s="98" customFormat="true" ht="30" hidden="false" customHeight="false" outlineLevel="0" collapsed="false">
      <c r="A13" s="128" t="s">
        <v>85</v>
      </c>
      <c r="B13" s="129" t="n">
        <f aca="false">-(Finiquito!G15)</f>
        <v>-1132.05</v>
      </c>
      <c r="C13" s="130" t="n">
        <f aca="false">(-Finiquito!E15)</f>
        <v>-1525.2</v>
      </c>
      <c r="D13" s="130" t="n">
        <f aca="false">-(Finiquito!F15)</f>
        <v>-400.02</v>
      </c>
      <c r="E13" s="130"/>
      <c r="F13" s="131"/>
      <c r="G13" s="114" t="n">
        <f aca="false">SUM(B13:F13)</f>
        <v>-3057.27</v>
      </c>
      <c r="H13" s="115"/>
      <c r="I13" s="132"/>
      <c r="J13" s="132" t="n">
        <f aca="false">-Finiquito!K15</f>
        <v>-282.95</v>
      </c>
      <c r="K13" s="133"/>
      <c r="L13" s="134" t="n">
        <f aca="false">+G13+I13+J13</f>
        <v>-3340.22</v>
      </c>
    </row>
    <row r="14" s="98" customFormat="true" ht="15.75" hidden="false" customHeight="false" outlineLevel="0" collapsed="false">
      <c r="A14" s="135" t="s">
        <v>86</v>
      </c>
      <c r="B14" s="136" t="n">
        <f aca="false">SUM(B10:B13)</f>
        <v>3820.85</v>
      </c>
      <c r="C14" s="137" t="n">
        <f aca="false">SUM(C10:C13)</f>
        <v>810.7</v>
      </c>
      <c r="D14" s="137" t="n">
        <f aca="false">SUM(D10:D13)</f>
        <v>3333.37</v>
      </c>
      <c r="E14" s="137" t="n">
        <f aca="false">SUM(E10:E13)</f>
        <v>0.369999999999891</v>
      </c>
      <c r="F14" s="137" t="n">
        <f aca="false">SUM(F10:F13)</f>
        <v>737.3</v>
      </c>
      <c r="G14" s="138" t="n">
        <f aca="false">SUM(G10:G13)</f>
        <v>8702.58999999999</v>
      </c>
      <c r="H14" s="115"/>
      <c r="I14" s="139" t="n">
        <f aca="false">SUM(I10:I13)</f>
        <v>98.989999999998</v>
      </c>
      <c r="J14" s="139" t="n">
        <f aca="false">SUM(J10:J13)</f>
        <v>4007.74</v>
      </c>
      <c r="K14" s="139" t="n">
        <f aca="false">SUM(K10:K13)</f>
        <v>3365.75</v>
      </c>
      <c r="L14" s="139" t="n">
        <f aca="false">SUM(L10:L13)</f>
        <v>12809.32</v>
      </c>
    </row>
    <row r="15" s="98" customFormat="true" ht="15" hidden="false" customHeight="false" outlineLevel="0" collapsed="false">
      <c r="A15" s="140"/>
      <c r="B15" s="141"/>
      <c r="C15" s="141"/>
      <c r="D15" s="141"/>
      <c r="E15" s="141"/>
      <c r="F15" s="141"/>
      <c r="G15" s="141"/>
      <c r="H15" s="115"/>
      <c r="I15" s="142"/>
      <c r="J15" s="142"/>
      <c r="K15" s="142"/>
      <c r="L15" s="142"/>
    </row>
    <row r="16" s="98" customFormat="true" ht="15" hidden="false" customHeight="false" outlineLevel="0" collapsed="false">
      <c r="A16" s="140"/>
      <c r="B16" s="141"/>
      <c r="C16" s="141"/>
      <c r="D16" s="141"/>
      <c r="E16" s="141"/>
      <c r="F16" s="141"/>
      <c r="G16" s="141"/>
      <c r="H16" s="115"/>
      <c r="I16" s="115"/>
      <c r="J16" s="115"/>
      <c r="K16" s="115"/>
      <c r="L16" s="115"/>
    </row>
    <row r="17" s="98" customFormat="true" ht="15" hidden="false" customHeight="false" outlineLevel="0" collapsed="false">
      <c r="A17" s="143"/>
      <c r="B17" s="144"/>
      <c r="C17" s="144"/>
      <c r="D17" s="144"/>
      <c r="E17" s="144"/>
      <c r="G17" s="115"/>
      <c r="H17" s="144"/>
      <c r="I17" s="144"/>
      <c r="J17" s="144"/>
      <c r="K17" s="144"/>
      <c r="L17" s="115"/>
    </row>
    <row r="18" s="98" customFormat="true" ht="14.25" hidden="false" customHeight="false" outlineLevel="0" collapsed="false">
      <c r="A18" s="98" t="s">
        <v>87</v>
      </c>
    </row>
    <row r="19" s="98" customFormat="true" ht="14.25" hidden="false" customHeight="false" outlineLevel="0" collapsed="false">
      <c r="A19" s="145" t="s">
        <v>88</v>
      </c>
      <c r="B19" s="146"/>
      <c r="C19" s="146"/>
      <c r="D19" s="146"/>
      <c r="E19" s="146"/>
      <c r="F19" s="146"/>
      <c r="G19" s="146"/>
      <c r="H19" s="146"/>
      <c r="I19" s="146"/>
      <c r="J19" s="146"/>
      <c r="K19" s="146"/>
      <c r="L19" s="146" t="s">
        <v>89</v>
      </c>
    </row>
    <row r="20" s="98" customFormat="true" ht="14.25" hidden="false" customHeight="false" outlineLevel="0" collapsed="false">
      <c r="A20" s="147" t="s">
        <v>90</v>
      </c>
      <c r="B20" s="122" t="n">
        <f aca="false">Detalle!O44</f>
        <v>2247.85</v>
      </c>
      <c r="C20" s="122" t="n">
        <f aca="false">Detalle!O48</f>
        <v>6807.57</v>
      </c>
      <c r="D20" s="122" t="n">
        <f aca="false">Detalle!O52</f>
        <v>2806.39</v>
      </c>
      <c r="E20" s="98" t="n">
        <v>0</v>
      </c>
      <c r="F20" s="122" t="n">
        <f aca="false">Detalle!O56</f>
        <v>7324.07</v>
      </c>
      <c r="G20" s="148"/>
      <c r="H20" s="149"/>
      <c r="I20" s="122" t="n">
        <f aca="false">Detalle!O60</f>
        <v>66985.2</v>
      </c>
      <c r="J20" s="122" t="n">
        <f aca="false">Detalle!O64</f>
        <v>10847.81</v>
      </c>
      <c r="K20" s="122"/>
      <c r="L20" s="122" t="n">
        <f aca="false">SUM(B20:J20)</f>
        <v>97018.89</v>
      </c>
    </row>
    <row r="21" s="98" customFormat="true" ht="14.25" hidden="false" customHeight="false" outlineLevel="0" collapsed="false">
      <c r="A21" s="147" t="s">
        <v>91</v>
      </c>
      <c r="B21" s="122" t="n">
        <f aca="false">Detalle!O45</f>
        <v>1212.77</v>
      </c>
      <c r="C21" s="122" t="n">
        <f aca="false">Detalle!O49</f>
        <v>3195.57</v>
      </c>
      <c r="D21" s="122" t="n">
        <f aca="false">Detalle!O53</f>
        <v>2133.29</v>
      </c>
      <c r="E21" s="98" t="n">
        <v>0</v>
      </c>
      <c r="F21" s="122" t="n">
        <f aca="false">Detalle!O57</f>
        <v>3596.69</v>
      </c>
      <c r="G21" s="148"/>
      <c r="H21" s="149"/>
      <c r="I21" s="122" t="n">
        <f aca="false">Detalle!O61</f>
        <v>29324.11</v>
      </c>
      <c r="J21" s="122" t="n">
        <f aca="false">Detalle!O65</f>
        <v>5293.81</v>
      </c>
      <c r="K21" s="122"/>
      <c r="L21" s="122" t="n">
        <f aca="false">SUM(B21:J21)</f>
        <v>44756.24</v>
      </c>
    </row>
    <row r="22" s="98" customFormat="true" ht="14.25" hidden="false" customHeight="false" outlineLevel="0" collapsed="false">
      <c r="A22" s="147" t="s">
        <v>92</v>
      </c>
      <c r="B22" s="122"/>
      <c r="C22" s="122"/>
      <c r="D22" s="122"/>
      <c r="E22" s="122" t="n">
        <v>0</v>
      </c>
      <c r="F22" s="122"/>
      <c r="G22" s="148"/>
      <c r="H22" s="149"/>
      <c r="I22" s="122"/>
      <c r="J22" s="122"/>
      <c r="K22" s="122"/>
      <c r="L22" s="122" t="n">
        <f aca="false">SUM(B22:J22)</f>
        <v>0</v>
      </c>
    </row>
    <row r="23" s="98" customFormat="true" ht="15" hidden="false" customHeight="false" outlineLevel="0" collapsed="false">
      <c r="A23" s="146" t="s">
        <v>89</v>
      </c>
      <c r="B23" s="150" t="n">
        <f aca="false">SUM(B20:B22)</f>
        <v>3460.62</v>
      </c>
      <c r="C23" s="150" t="n">
        <f aca="false">SUM(C20:C22)</f>
        <v>10003.14</v>
      </c>
      <c r="D23" s="150" t="n">
        <f aca="false">SUM(D20:D22)</f>
        <v>4939.68</v>
      </c>
      <c r="E23" s="150" t="n">
        <f aca="false">SUM(E20:E22)</f>
        <v>0</v>
      </c>
      <c r="F23" s="150" t="n">
        <f aca="false">SUM(F20:F22)</f>
        <v>10920.76</v>
      </c>
      <c r="G23" s="151"/>
      <c r="H23" s="152" t="n">
        <f aca="false">SUM(H20:H22)</f>
        <v>0</v>
      </c>
      <c r="I23" s="150" t="n">
        <f aca="false">SUM(I20:I22)</f>
        <v>96309.31</v>
      </c>
      <c r="J23" s="150" t="n">
        <f aca="false">SUM(J20:J22)</f>
        <v>16141.62</v>
      </c>
      <c r="K23" s="150"/>
      <c r="L23" s="153" t="n">
        <f aca="false">SUM(L20:L22)</f>
        <v>141775.13</v>
      </c>
    </row>
    <row r="24" s="98" customFormat="true" ht="14.25" hidden="false" customHeight="false" outlineLevel="0" collapsed="false">
      <c r="A24" s="154" t="s">
        <v>93</v>
      </c>
      <c r="B24" s="155" t="n">
        <f aca="false">B11-B23</f>
        <v>8514.4</v>
      </c>
      <c r="C24" s="155" t="n">
        <f aca="false">C11-C23</f>
        <v>1068.05</v>
      </c>
      <c r="D24" s="155" t="n">
        <f aca="false">D11-D23</f>
        <v>276.290000000001</v>
      </c>
      <c r="E24" s="155" t="n">
        <f aca="false">E11-E23</f>
        <v>0</v>
      </c>
      <c r="F24" s="155" t="n">
        <f aca="false">F11-F23</f>
        <v>-5403.33</v>
      </c>
      <c r="G24" s="155"/>
      <c r="H24" s="155" t="n">
        <f aca="false">+H23-H11</f>
        <v>0</v>
      </c>
      <c r="I24" s="155" t="n">
        <f aca="false">I11-I23</f>
        <v>-40902.47</v>
      </c>
      <c r="J24" s="155" t="n">
        <f aca="false">J11-J23</f>
        <v>22235.96</v>
      </c>
      <c r="K24" s="155"/>
      <c r="L24" s="155" t="n">
        <f aca="false">L11-L23</f>
        <v>-14211.1</v>
      </c>
    </row>
    <row r="25" s="98" customFormat="true" ht="14.25" hidden="false" customHeight="false" outlineLevel="0" collapsed="false">
      <c r="B25" s="156"/>
      <c r="C25" s="156"/>
      <c r="D25" s="156"/>
      <c r="E25" s="156"/>
      <c r="F25" s="156"/>
      <c r="G25" s="156"/>
      <c r="H25" s="156"/>
      <c r="I25" s="156"/>
      <c r="J25" s="156"/>
      <c r="K25" s="156"/>
    </row>
    <row r="26" s="98" customFormat="true" ht="14.25" hidden="false" customHeight="false" outlineLevel="0" collapsed="false">
      <c r="A26" s="98" t="s">
        <v>94</v>
      </c>
    </row>
    <row r="27" customFormat="false" ht="14.25" hidden="false" customHeight="false" outlineLevel="0" collapsed="false">
      <c r="A27" s="0" t="s">
        <v>95</v>
      </c>
    </row>
    <row r="28" customFormat="false" ht="14.25" hidden="false" customHeight="false" outlineLevel="0" collapsed="false">
      <c r="A28" s="0" t="s">
        <v>96</v>
      </c>
    </row>
    <row r="29" customFormat="false" ht="14.25" hidden="false" customHeight="false" outlineLevel="0" collapsed="false">
      <c r="A29" s="0" t="s">
        <v>97</v>
      </c>
    </row>
  </sheetData>
  <mergeCells count="20">
    <mergeCell ref="B1:I1"/>
    <mergeCell ref="J1:L1"/>
    <mergeCell ref="M1:N1"/>
    <mergeCell ref="B2:I2"/>
    <mergeCell ref="J2:L2"/>
    <mergeCell ref="M2:N2"/>
    <mergeCell ref="B3:I3"/>
    <mergeCell ref="J3:L3"/>
    <mergeCell ref="M3:N3"/>
    <mergeCell ref="B4:I4"/>
    <mergeCell ref="J4:L4"/>
    <mergeCell ref="M4:N4"/>
    <mergeCell ref="B5:I5"/>
    <mergeCell ref="J5:L5"/>
    <mergeCell ref="M5:N5"/>
    <mergeCell ref="B7:G7"/>
    <mergeCell ref="I7:L7"/>
    <mergeCell ref="A8:A9"/>
    <mergeCell ref="G8:G9"/>
    <mergeCell ref="L8:L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6015625" defaultRowHeight="14.25" zeroHeight="false" outlineLevelRow="0" outlineLevelCol="0"/>
  <cols>
    <col collapsed="false" customWidth="true" hidden="false" outlineLevel="0" max="1" min="1" style="0" width="15.13"/>
    <col collapsed="false" customWidth="true" hidden="false" outlineLevel="0" max="2" min="2" style="0" width="20.75"/>
    <col collapsed="false" customWidth="true" hidden="false" outlineLevel="0" max="3" min="3" style="0" width="13.13"/>
    <col collapsed="false" customWidth="true" hidden="false" outlineLevel="0" max="4" min="4" style="0" width="12.63"/>
    <col collapsed="false" customWidth="true" hidden="false" outlineLevel="0" max="10" min="5" style="0" width="10.87"/>
    <col collapsed="false" customWidth="true" hidden="false" outlineLevel="0" max="11" min="11" style="0" width="13.37"/>
    <col collapsed="false" customWidth="true" hidden="false" outlineLevel="0" max="14" min="12" style="0" width="11.5"/>
  </cols>
  <sheetData>
    <row r="1" s="6" customFormat="true" ht="14.25" hidden="false" customHeight="false" outlineLevel="0" collapsed="false">
      <c r="A1" s="2" t="s">
        <v>0</v>
      </c>
      <c r="B1" s="157" t="s">
        <v>1</v>
      </c>
      <c r="C1" s="157"/>
      <c r="D1" s="157"/>
      <c r="E1" s="157"/>
      <c r="F1" s="157"/>
      <c r="G1" s="157"/>
      <c r="H1" s="157"/>
      <c r="I1" s="157"/>
      <c r="J1" s="157"/>
      <c r="K1" s="4" t="s">
        <v>2</v>
      </c>
      <c r="L1" s="97"/>
      <c r="M1" s="97"/>
    </row>
    <row r="2" s="6" customFormat="true" ht="12.75" hidden="false" customHeight="false" outlineLevel="0" collapsed="false">
      <c r="A2" s="2" t="s">
        <v>3</v>
      </c>
      <c r="B2" s="157" t="s">
        <v>4</v>
      </c>
      <c r="C2" s="157"/>
      <c r="D2" s="157"/>
      <c r="E2" s="157"/>
      <c r="F2" s="157"/>
      <c r="G2" s="157"/>
      <c r="H2" s="157"/>
      <c r="I2" s="157"/>
      <c r="J2" s="157"/>
      <c r="K2" s="4" t="s">
        <v>5</v>
      </c>
      <c r="L2" s="7" t="s">
        <v>6</v>
      </c>
      <c r="M2" s="7"/>
    </row>
    <row r="3" s="6" customFormat="true" ht="12.75" hidden="false" customHeight="false" outlineLevel="0" collapsed="false">
      <c r="A3" s="2" t="s">
        <v>7</v>
      </c>
      <c r="B3" s="157" t="s">
        <v>8</v>
      </c>
      <c r="C3" s="157"/>
      <c r="D3" s="157"/>
      <c r="E3" s="157"/>
      <c r="F3" s="157"/>
      <c r="G3" s="157"/>
      <c r="H3" s="157"/>
      <c r="I3" s="157"/>
      <c r="J3" s="157"/>
      <c r="K3" s="4" t="s">
        <v>9</v>
      </c>
      <c r="L3" s="8" t="n">
        <v>44134</v>
      </c>
      <c r="M3" s="8"/>
    </row>
    <row r="4" s="6" customFormat="true" ht="12.75" hidden="false" customHeight="false" outlineLevel="0" collapsed="false">
      <c r="A4" s="2" t="s">
        <v>10</v>
      </c>
      <c r="B4" s="157" t="s">
        <v>11</v>
      </c>
      <c r="C4" s="157"/>
      <c r="D4" s="157"/>
      <c r="E4" s="157"/>
      <c r="F4" s="157"/>
      <c r="G4" s="157"/>
      <c r="H4" s="157"/>
      <c r="I4" s="157"/>
      <c r="J4" s="157"/>
      <c r="K4" s="4" t="s">
        <v>12</v>
      </c>
      <c r="L4" s="7" t="s">
        <v>13</v>
      </c>
      <c r="M4" s="7"/>
    </row>
    <row r="5" s="6" customFormat="true" ht="14.25" hidden="false" customHeight="false" outlineLevel="0" collapsed="false">
      <c r="A5" s="2" t="s">
        <v>14</v>
      </c>
      <c r="B5" s="157" t="s">
        <v>67</v>
      </c>
      <c r="C5" s="157"/>
      <c r="D5" s="157"/>
      <c r="E5" s="157"/>
      <c r="F5" s="157"/>
      <c r="G5" s="157"/>
      <c r="H5" s="157"/>
      <c r="I5" s="157"/>
      <c r="J5" s="157"/>
      <c r="K5" s="4" t="s">
        <v>9</v>
      </c>
      <c r="L5" s="97"/>
      <c r="M5" s="97"/>
    </row>
    <row r="7" s="159" customFormat="true" ht="55.5" hidden="false" customHeight="true" outlineLevel="0" collapsed="false">
      <c r="A7" s="158" t="s">
        <v>98</v>
      </c>
      <c r="B7" s="158" t="s">
        <v>99</v>
      </c>
      <c r="C7" s="158" t="s">
        <v>100</v>
      </c>
      <c r="D7" s="158" t="s">
        <v>101</v>
      </c>
      <c r="E7" s="158" t="s">
        <v>102</v>
      </c>
      <c r="F7" s="158" t="s">
        <v>103</v>
      </c>
      <c r="G7" s="158" t="s">
        <v>32</v>
      </c>
      <c r="H7" s="158" t="s">
        <v>104</v>
      </c>
      <c r="I7" s="158" t="s">
        <v>53</v>
      </c>
      <c r="J7" s="158"/>
      <c r="K7" s="158" t="s">
        <v>105</v>
      </c>
      <c r="L7" s="158" t="s">
        <v>106</v>
      </c>
      <c r="M7" s="158" t="s">
        <v>53</v>
      </c>
    </row>
    <row r="8" customFormat="false" ht="14.25" hidden="false" customHeight="false" outlineLevel="0" collapsed="false">
      <c r="A8" s="160" t="s">
        <v>107</v>
      </c>
      <c r="B8" s="160" t="s">
        <v>108</v>
      </c>
      <c r="C8" s="160" t="n">
        <v>0</v>
      </c>
      <c r="D8" s="161" t="n">
        <v>670</v>
      </c>
      <c r="E8" s="161" t="n">
        <v>279.17</v>
      </c>
      <c r="F8" s="161" t="n">
        <v>66.67</v>
      </c>
      <c r="G8" s="161" t="n">
        <v>272.65</v>
      </c>
      <c r="H8" s="161" t="n">
        <v>1005</v>
      </c>
      <c r="I8" s="161" t="n">
        <f aca="false">SUM(C8:H8)</f>
        <v>2293.49</v>
      </c>
      <c r="J8" s="161"/>
      <c r="K8" s="161" t="n">
        <v>63.32</v>
      </c>
      <c r="L8" s="161" t="n">
        <f aca="false">83.76+268+338.69</f>
        <v>690.45</v>
      </c>
      <c r="M8" s="161" t="n">
        <f aca="false">I8-K8-L8</f>
        <v>1539.72</v>
      </c>
    </row>
    <row r="9" customFormat="false" ht="14.25" hidden="false" customHeight="false" outlineLevel="0" collapsed="false">
      <c r="A9" s="160" t="s">
        <v>109</v>
      </c>
      <c r="B9" s="160" t="s">
        <v>110</v>
      </c>
      <c r="C9" s="160" t="n">
        <v>514.99</v>
      </c>
      <c r="D9" s="160" t="n">
        <v>411.99</v>
      </c>
      <c r="E9" s="160" t="n">
        <v>171.15</v>
      </c>
      <c r="F9" s="160" t="n">
        <v>66.67</v>
      </c>
      <c r="G9" s="160" t="n">
        <f aca="false">203.68+17.17</f>
        <v>220.85</v>
      </c>
      <c r="H9" s="161" t="n">
        <v>1235.97</v>
      </c>
      <c r="I9" s="161" t="n">
        <f aca="false">SUM(C9:H9)</f>
        <v>2621.62</v>
      </c>
      <c r="J9" s="160"/>
      <c r="K9" s="160" t="n">
        <v>38.93</v>
      </c>
      <c r="L9" s="160" t="n">
        <f aca="false">206+333.02+40.05</f>
        <v>579.07</v>
      </c>
      <c r="M9" s="161" t="n">
        <f aca="false">I9-K9-L9</f>
        <v>2003.62</v>
      </c>
    </row>
    <row r="10" customFormat="false" ht="14.25" hidden="false" customHeight="false" outlineLevel="0" collapsed="false">
      <c r="A10" s="160" t="s">
        <v>111</v>
      </c>
      <c r="B10" s="160" t="s">
        <v>108</v>
      </c>
      <c r="C10" s="160" t="n">
        <v>1925</v>
      </c>
      <c r="D10" s="160" t="n">
        <v>1100</v>
      </c>
      <c r="E10" s="160" t="n">
        <v>458.33</v>
      </c>
      <c r="F10" s="160" t="n">
        <v>66.67</v>
      </c>
      <c r="G10" s="160" t="n">
        <v>183.33</v>
      </c>
      <c r="H10" s="161" t="n">
        <f aca="false">623.33+4400</f>
        <v>5023.33</v>
      </c>
      <c r="I10" s="161" t="n">
        <f aca="false">SUM(C10:H10)</f>
        <v>8756.66</v>
      </c>
      <c r="J10" s="160"/>
      <c r="K10" s="160" t="n">
        <v>103.95</v>
      </c>
      <c r="L10" s="160" t="n">
        <f aca="false">137.5+119.17+751.17+125.71</f>
        <v>1133.55</v>
      </c>
      <c r="M10" s="161" t="n">
        <f aca="false">I10-K10-L10</f>
        <v>7519.16</v>
      </c>
    </row>
    <row r="11" customFormat="false" ht="14.25" hidden="false" customHeight="false" outlineLevel="0" collapsed="false">
      <c r="A11" s="160" t="s">
        <v>112</v>
      </c>
      <c r="B11" s="160" t="s">
        <v>108</v>
      </c>
      <c r="C11" s="160" t="n">
        <v>815.52</v>
      </c>
      <c r="D11" s="160" t="n">
        <v>407.76</v>
      </c>
      <c r="E11" s="160" t="n">
        <v>169.39</v>
      </c>
      <c r="F11" s="160" t="n">
        <v>66.67</v>
      </c>
      <c r="G11" s="160" t="n">
        <v>196.26</v>
      </c>
      <c r="H11" s="161" t="n">
        <f aca="false">33.98+1834.92</f>
        <v>1868.9</v>
      </c>
      <c r="I11" s="161" t="n">
        <f aca="false">SUM(C11:H11)</f>
        <v>3524.5</v>
      </c>
      <c r="J11" s="160"/>
      <c r="K11" s="160" t="n">
        <v>38.53</v>
      </c>
      <c r="L11" s="160" t="n">
        <f aca="false">203.88+317.62+51.61</f>
        <v>573.11</v>
      </c>
      <c r="M11" s="161" t="n">
        <f aca="false">I11-K11-L11</f>
        <v>2912.86</v>
      </c>
    </row>
    <row r="12" customFormat="false" ht="14.25" hidden="false" customHeight="false" outlineLevel="0" collapsed="false">
      <c r="A12" s="160" t="s">
        <v>113</v>
      </c>
      <c r="B12" s="160" t="s">
        <v>108</v>
      </c>
      <c r="C12" s="160" t="n">
        <v>1112.1</v>
      </c>
      <c r="D12" s="160" t="n">
        <v>404.4</v>
      </c>
      <c r="E12" s="160" t="n">
        <v>167.99</v>
      </c>
      <c r="F12" s="160" t="n">
        <v>66.67</v>
      </c>
      <c r="G12" s="160" t="n">
        <v>183.58</v>
      </c>
      <c r="H12" s="161" t="n">
        <v>2426.4</v>
      </c>
      <c r="I12" s="161" t="n">
        <f aca="false">SUM(C12:H12)</f>
        <v>4361.14</v>
      </c>
      <c r="J12" s="160"/>
      <c r="K12" s="160" t="n">
        <v>38.22</v>
      </c>
      <c r="L12" s="160" t="n">
        <f aca="false">202.2+273.74+78.65+13.79</f>
        <v>568.38</v>
      </c>
      <c r="M12" s="161" t="n">
        <f aca="false">I12-K12-L12</f>
        <v>3754.54</v>
      </c>
    </row>
    <row r="13" customFormat="false" ht="14.25" hidden="false" customHeight="false" outlineLevel="0" collapsed="false">
      <c r="A13" s="160" t="s">
        <v>114</v>
      </c>
      <c r="B13" s="160" t="s">
        <v>115</v>
      </c>
      <c r="C13" s="160" t="n">
        <v>670</v>
      </c>
      <c r="D13" s="160" t="n">
        <f aca="false">55.83+55.83</f>
        <v>111.66</v>
      </c>
      <c r="E13" s="160" t="n">
        <v>279.17</v>
      </c>
      <c r="F13" s="160" t="n">
        <v>66.67</v>
      </c>
      <c r="G13" s="160" t="n">
        <v>75.38</v>
      </c>
      <c r="H13" s="161" t="n">
        <v>3350</v>
      </c>
      <c r="I13" s="161" t="n">
        <f aca="false">SUM(C13:H13)</f>
        <v>4552.88</v>
      </c>
      <c r="J13" s="160"/>
      <c r="K13" s="160" t="n">
        <v>0</v>
      </c>
      <c r="L13" s="160" t="n">
        <v>150.75</v>
      </c>
      <c r="M13" s="161" t="n">
        <f aca="false">I13-K13-L13</f>
        <v>4402.13</v>
      </c>
    </row>
    <row r="14" customFormat="false" ht="14.25" hidden="false" customHeight="false" outlineLevel="0" collapsed="false">
      <c r="A14" s="160"/>
      <c r="B14" s="160"/>
      <c r="C14" s="160"/>
      <c r="D14" s="160"/>
      <c r="E14" s="160"/>
      <c r="F14" s="160"/>
      <c r="G14" s="160"/>
      <c r="H14" s="161"/>
      <c r="I14" s="161" t="n">
        <f aca="false">SUM(C14:H14)</f>
        <v>0</v>
      </c>
      <c r="J14" s="160"/>
      <c r="K14" s="160"/>
      <c r="L14" s="160"/>
      <c r="M14" s="161" t="n">
        <f aca="false">I14-K14-L14</f>
        <v>0</v>
      </c>
    </row>
    <row r="15" customFormat="false" ht="14.25" hidden="false" customHeight="false" outlineLevel="0" collapsed="false">
      <c r="A15" s="162"/>
      <c r="B15" s="162"/>
      <c r="C15" s="162" t="n">
        <f aca="false">SUM(C8:C13)</f>
        <v>5037.61</v>
      </c>
      <c r="D15" s="162" t="n">
        <f aca="false">SUM(D8:D13)</f>
        <v>3105.81</v>
      </c>
      <c r="E15" s="162" t="n">
        <f aca="false">SUM(E8:E13)</f>
        <v>1525.2</v>
      </c>
      <c r="F15" s="162" t="n">
        <f aca="false">SUM(F8:F13)</f>
        <v>400.02</v>
      </c>
      <c r="G15" s="162" t="n">
        <f aca="false">SUM(G8:G13)</f>
        <v>1132.05</v>
      </c>
      <c r="H15" s="162" t="n">
        <f aca="false">SUM(H8:H13)</f>
        <v>14909.6</v>
      </c>
      <c r="I15" s="162" t="n">
        <f aca="false">SUM(I8:I13)</f>
        <v>26110.29</v>
      </c>
      <c r="J15" s="162"/>
      <c r="K15" s="162" t="n">
        <f aca="false">SUM(K8:K13)</f>
        <v>282.95</v>
      </c>
      <c r="L15" s="162" t="n">
        <f aca="false">SUM(L8:L13)</f>
        <v>3695.31</v>
      </c>
      <c r="M15" s="162" t="n">
        <f aca="false">SUM(M8:M13)</f>
        <v>22132.03</v>
      </c>
    </row>
  </sheetData>
  <mergeCells count="10">
    <mergeCell ref="B1:J1"/>
    <mergeCell ref="L1:M1"/>
    <mergeCell ref="B2:J2"/>
    <mergeCell ref="L2:M2"/>
    <mergeCell ref="B3:J3"/>
    <mergeCell ref="L3:M3"/>
    <mergeCell ref="B4:J4"/>
    <mergeCell ref="L4:M4"/>
    <mergeCell ref="B5:J5"/>
    <mergeCell ref="L5:M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45"/>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O30" activeCellId="0" sqref="O30"/>
    </sheetView>
  </sheetViews>
  <sheetFormatPr defaultColWidth="10.484375" defaultRowHeight="14.25" zeroHeight="false" outlineLevelRow="0" outlineLevelCol="0"/>
  <cols>
    <col collapsed="false" customWidth="true" hidden="false" outlineLevel="0" max="4" min="4" style="0" width="14.37"/>
    <col collapsed="false" customWidth="true" hidden="false" outlineLevel="0" max="8" min="8" style="0" width="12.75"/>
    <col collapsed="false" customWidth="true" hidden="false" outlineLevel="0" max="9" min="9" style="0" width="9.26"/>
    <col collapsed="false" customWidth="true" hidden="true" outlineLevel="0" max="11" min="10" style="0" width="9.26"/>
    <col collapsed="false" customWidth="true" hidden="false" outlineLevel="0" max="13" min="12" style="0" width="9.26"/>
    <col collapsed="false" customWidth="true" hidden="false" outlineLevel="0" max="14" min="14" style="0" width="11.13"/>
    <col collapsed="false" customWidth="true" hidden="false" outlineLevel="0" max="15" min="15" style="0" width="15"/>
  </cols>
  <sheetData>
    <row r="1" customFormat="false" ht="14.25" hidden="false" customHeight="false" outlineLevel="0" collapsed="false">
      <c r="N1" s="163"/>
    </row>
    <row r="2" s="10" customFormat="true" ht="18" hidden="false" customHeight="true" outlineLevel="0" collapsed="false">
      <c r="A2" s="164" t="s">
        <v>116</v>
      </c>
      <c r="B2" s="164"/>
      <c r="C2" s="164"/>
      <c r="D2" s="164"/>
      <c r="E2" s="164"/>
      <c r="F2" s="164"/>
      <c r="G2" s="164"/>
      <c r="H2" s="164"/>
      <c r="I2" s="164"/>
      <c r="J2" s="164"/>
      <c r="K2" s="164"/>
      <c r="L2" s="164"/>
      <c r="M2" s="164"/>
      <c r="N2" s="164"/>
      <c r="O2" s="164"/>
    </row>
    <row r="3" s="10" customFormat="true" ht="14.25" hidden="false" customHeight="false" outlineLevel="0" collapsed="false">
      <c r="A3" s="165"/>
      <c r="B3" s="165"/>
      <c r="C3" s="165"/>
      <c r="D3" s="165"/>
      <c r="E3" s="165"/>
      <c r="F3" s="165"/>
      <c r="G3" s="165"/>
      <c r="H3" s="165"/>
      <c r="I3" s="165"/>
      <c r="J3" s="165"/>
      <c r="K3" s="165"/>
      <c r="L3" s="165"/>
      <c r="M3" s="165"/>
      <c r="N3" s="166"/>
    </row>
    <row r="4" s="6" customFormat="true" ht="14.25" hidden="false" customHeight="false" outlineLevel="0" collapsed="false">
      <c r="A4" s="2" t="s">
        <v>0</v>
      </c>
      <c r="B4" s="95" t="s">
        <v>1</v>
      </c>
      <c r="C4" s="95"/>
      <c r="D4" s="95"/>
      <c r="E4" s="95"/>
      <c r="F4" s="95"/>
      <c r="G4" s="95"/>
      <c r="H4" s="95"/>
      <c r="I4" s="95"/>
      <c r="J4" s="96" t="s">
        <v>2</v>
      </c>
      <c r="K4" s="96"/>
      <c r="L4" s="96"/>
      <c r="M4" s="96"/>
      <c r="N4" s="97"/>
      <c r="O4" s="97"/>
    </row>
    <row r="5" s="6" customFormat="true" ht="14.25" hidden="false" customHeight="false" outlineLevel="0" collapsed="false">
      <c r="A5" s="2" t="s">
        <v>3</v>
      </c>
      <c r="B5" s="95" t="s">
        <v>4</v>
      </c>
      <c r="C5" s="95"/>
      <c r="D5" s="95"/>
      <c r="E5" s="95"/>
      <c r="F5" s="95"/>
      <c r="G5" s="95"/>
      <c r="H5" s="95"/>
      <c r="I5" s="95"/>
      <c r="J5" s="96" t="s">
        <v>5</v>
      </c>
      <c r="K5" s="96"/>
      <c r="L5" s="96"/>
      <c r="M5" s="96"/>
      <c r="N5" s="7" t="s">
        <v>6</v>
      </c>
      <c r="O5" s="7"/>
    </row>
    <row r="6" s="6" customFormat="true" ht="14.25" hidden="false" customHeight="false" outlineLevel="0" collapsed="false">
      <c r="A6" s="2" t="s">
        <v>7</v>
      </c>
      <c r="B6" s="95" t="s">
        <v>8</v>
      </c>
      <c r="C6" s="95"/>
      <c r="D6" s="95"/>
      <c r="E6" s="95"/>
      <c r="F6" s="95"/>
      <c r="G6" s="95"/>
      <c r="H6" s="95"/>
      <c r="I6" s="95"/>
      <c r="J6" s="96" t="s">
        <v>9</v>
      </c>
      <c r="K6" s="96"/>
      <c r="L6" s="96"/>
      <c r="M6" s="96"/>
      <c r="N6" s="8" t="n">
        <v>44134</v>
      </c>
      <c r="O6" s="8"/>
    </row>
    <row r="7" s="6" customFormat="true" ht="14.25" hidden="false" customHeight="false" outlineLevel="0" collapsed="false">
      <c r="A7" s="2" t="s">
        <v>10</v>
      </c>
      <c r="B7" s="95" t="s">
        <v>11</v>
      </c>
      <c r="C7" s="95"/>
      <c r="D7" s="95"/>
      <c r="E7" s="95"/>
      <c r="F7" s="95"/>
      <c r="G7" s="95"/>
      <c r="H7" s="95"/>
      <c r="I7" s="95"/>
      <c r="J7" s="96" t="s">
        <v>12</v>
      </c>
      <c r="K7" s="96"/>
      <c r="L7" s="96"/>
      <c r="M7" s="96"/>
      <c r="N7" s="7" t="s">
        <v>13</v>
      </c>
      <c r="O7" s="7"/>
    </row>
    <row r="8" s="6" customFormat="true" ht="14.25" hidden="false" customHeight="false" outlineLevel="0" collapsed="false">
      <c r="A8" s="2" t="s">
        <v>14</v>
      </c>
      <c r="B8" s="95" t="s">
        <v>15</v>
      </c>
      <c r="C8" s="95"/>
      <c r="D8" s="95"/>
      <c r="E8" s="95"/>
      <c r="F8" s="95"/>
      <c r="G8" s="95"/>
      <c r="H8" s="95"/>
      <c r="I8" s="95"/>
      <c r="J8" s="96" t="s">
        <v>9</v>
      </c>
      <c r="K8" s="96"/>
      <c r="L8" s="96"/>
      <c r="M8" s="96"/>
      <c r="N8" s="97"/>
      <c r="O8" s="97"/>
    </row>
    <row r="10" customFormat="false" ht="45" hidden="false" customHeight="false" outlineLevel="0" collapsed="false">
      <c r="A10" s="167" t="s">
        <v>117</v>
      </c>
      <c r="B10" s="167"/>
      <c r="C10" s="167"/>
      <c r="D10" s="167"/>
      <c r="E10" s="168" t="s">
        <v>118</v>
      </c>
      <c r="F10" s="168" t="s">
        <v>119</v>
      </c>
      <c r="G10" s="168" t="s">
        <v>120</v>
      </c>
    </row>
    <row r="11" customFormat="false" ht="14.25" hidden="false" customHeight="false" outlineLevel="0" collapsed="false">
      <c r="A11" s="169"/>
      <c r="B11" s="170"/>
      <c r="C11" s="170"/>
      <c r="D11" s="171"/>
      <c r="E11" s="172"/>
      <c r="F11" s="172"/>
      <c r="G11" s="172"/>
    </row>
    <row r="12" customFormat="false" ht="14.25" hidden="false" customHeight="false" outlineLevel="0" collapsed="false">
      <c r="A12" s="173" t="s">
        <v>121</v>
      </c>
      <c r="B12" s="174" t="s">
        <v>122</v>
      </c>
      <c r="C12" s="174"/>
      <c r="D12" s="175"/>
      <c r="E12" s="122" t="n">
        <v>43341.76</v>
      </c>
      <c r="F12" s="122" t="n">
        <v>6364.37</v>
      </c>
      <c r="G12" s="122" t="n">
        <v>4252.9</v>
      </c>
    </row>
    <row r="13" customFormat="false" ht="14.25" hidden="false" customHeight="false" outlineLevel="0" collapsed="false">
      <c r="A13" s="173" t="s">
        <v>123</v>
      </c>
      <c r="B13" s="174" t="s">
        <v>124</v>
      </c>
      <c r="C13" s="174"/>
      <c r="D13" s="175"/>
      <c r="E13" s="122" t="n">
        <v>21077.9</v>
      </c>
      <c r="F13" s="122" t="n">
        <v>3236.52</v>
      </c>
      <c r="G13" s="122" t="n">
        <v>2216.32</v>
      </c>
    </row>
    <row r="14" customFormat="false" ht="14.25" hidden="false" customHeight="false" outlineLevel="0" collapsed="false">
      <c r="A14" s="173" t="s">
        <v>125</v>
      </c>
      <c r="B14" s="174" t="s">
        <v>126</v>
      </c>
      <c r="C14" s="174"/>
      <c r="D14" s="175"/>
      <c r="E14" s="122" t="n">
        <v>2565.54</v>
      </c>
      <c r="F14" s="122" t="n">
        <v>1246.92</v>
      </c>
      <c r="G14" s="122" t="n">
        <v>854.85</v>
      </c>
    </row>
    <row r="15" customFormat="false" ht="14.25" hidden="false" customHeight="false" outlineLevel="0" collapsed="false">
      <c r="A15" s="173" t="s">
        <v>127</v>
      </c>
      <c r="B15" s="174" t="s">
        <v>128</v>
      </c>
      <c r="C15" s="174"/>
      <c r="D15" s="175"/>
      <c r="E15" s="122" t="n">
        <v>29324.11</v>
      </c>
      <c r="F15" s="122" t="n">
        <v>5293.81</v>
      </c>
      <c r="G15" s="122" t="n">
        <v>3596.69</v>
      </c>
    </row>
    <row r="16" customFormat="false" ht="14.25" hidden="false" customHeight="false" outlineLevel="0" collapsed="false">
      <c r="A16" s="173"/>
      <c r="B16" s="174"/>
      <c r="C16" s="174"/>
      <c r="D16" s="175"/>
      <c r="E16" s="122"/>
      <c r="F16" s="122"/>
      <c r="G16" s="122"/>
    </row>
    <row r="17" customFormat="false" ht="14.25" hidden="false" customHeight="false" outlineLevel="0" collapsed="false">
      <c r="A17" s="173" t="s">
        <v>129</v>
      </c>
      <c r="B17" s="174"/>
      <c r="C17" s="174"/>
      <c r="D17" s="175"/>
      <c r="E17" s="176" t="n">
        <f aca="false">SUM(E12:E15)</f>
        <v>96309.31</v>
      </c>
      <c r="F17" s="176" t="n">
        <f aca="false">SUM(F12:F15)</f>
        <v>16141.62</v>
      </c>
      <c r="G17" s="176" t="n">
        <f aca="false">SUM(G12:G15)</f>
        <v>10920.76</v>
      </c>
    </row>
    <row r="18" customFormat="false" ht="14.25" hidden="false" customHeight="false" outlineLevel="0" collapsed="false">
      <c r="A18" s="173"/>
      <c r="B18" s="174"/>
      <c r="C18" s="174"/>
      <c r="D18" s="175"/>
      <c r="E18" s="122"/>
      <c r="F18" s="122"/>
      <c r="G18" s="122"/>
    </row>
    <row r="19" customFormat="false" ht="15" hidden="false" customHeight="false" outlineLevel="0" collapsed="false">
      <c r="A19" s="177" t="s">
        <v>130</v>
      </c>
      <c r="B19" s="178"/>
      <c r="C19" s="178"/>
      <c r="D19" s="179"/>
      <c r="E19" s="180" t="n">
        <f aca="false">+I39</f>
        <v>132814.88</v>
      </c>
      <c r="F19" s="180" t="n">
        <f aca="false">L39</f>
        <v>16137.04</v>
      </c>
      <c r="G19" s="180" t="n">
        <f aca="false">+M39</f>
        <v>5159.33</v>
      </c>
    </row>
    <row r="20" customFormat="false" ht="15" hidden="false" customHeight="false" outlineLevel="0" collapsed="false">
      <c r="A20" s="181" t="s">
        <v>93</v>
      </c>
      <c r="B20" s="182"/>
      <c r="C20" s="182"/>
      <c r="D20" s="183"/>
      <c r="E20" s="184" t="n">
        <f aca="false">+E17-E19</f>
        <v>-36505.57</v>
      </c>
      <c r="F20" s="185" t="n">
        <f aca="false">+F17-F19</f>
        <v>4.58000000000538</v>
      </c>
      <c r="G20" s="184" t="n">
        <f aca="false">+G17-G19</f>
        <v>5761.43</v>
      </c>
    </row>
    <row r="21" customFormat="false" ht="23.25" hidden="false" customHeight="false" outlineLevel="0" collapsed="false">
      <c r="E21" s="186" t="s">
        <v>131</v>
      </c>
      <c r="F21" s="187"/>
      <c r="G21" s="186" t="s">
        <v>132</v>
      </c>
    </row>
    <row r="22" customFormat="false" ht="15" hidden="false" customHeight="false" outlineLevel="0" collapsed="false">
      <c r="E22" s="188"/>
      <c r="F22" s="188"/>
      <c r="G22" s="188"/>
    </row>
    <row r="23" customFormat="false" ht="14.25" hidden="false" customHeight="false" outlineLevel="0" collapsed="false">
      <c r="A23" s="0" t="s">
        <v>133</v>
      </c>
      <c r="E23" s="189"/>
      <c r="F23" s="189"/>
      <c r="G23" s="189"/>
    </row>
    <row r="24" customFormat="false" ht="14.25" hidden="false" customHeight="false" outlineLevel="0" collapsed="false">
      <c r="E24" s="189"/>
      <c r="F24" s="189"/>
      <c r="G24" s="189"/>
    </row>
    <row r="25" customFormat="false" ht="14.25" hidden="false" customHeight="false" outlineLevel="0" collapsed="false">
      <c r="A25" s="190" t="s">
        <v>134</v>
      </c>
      <c r="B25" s="190"/>
      <c r="C25" s="190"/>
      <c r="D25" s="190"/>
      <c r="H25" s="191" t="s">
        <v>135</v>
      </c>
      <c r="I25" s="191"/>
      <c r="J25" s="191"/>
      <c r="K25" s="191"/>
      <c r="L25" s="191"/>
      <c r="M25" s="191"/>
    </row>
    <row r="26" customFormat="false" ht="42.75" hidden="false" customHeight="false" outlineLevel="0" collapsed="false">
      <c r="A26" s="192"/>
      <c r="B26" s="193" t="s">
        <v>136</v>
      </c>
      <c r="C26" s="194" t="s">
        <v>137</v>
      </c>
      <c r="D26" s="193" t="s">
        <v>138</v>
      </c>
      <c r="H26" s="192"/>
      <c r="I26" s="193" t="s">
        <v>136</v>
      </c>
      <c r="J26" s="193" t="s">
        <v>139</v>
      </c>
      <c r="K26" s="194" t="s">
        <v>140</v>
      </c>
      <c r="L26" s="194" t="s">
        <v>137</v>
      </c>
      <c r="M26" s="193" t="s">
        <v>138</v>
      </c>
    </row>
    <row r="27" customFormat="false" ht="14.25" hidden="false" customHeight="false" outlineLevel="0" collapsed="false">
      <c r="A27" s="169" t="s">
        <v>141</v>
      </c>
      <c r="B27" s="195" t="n">
        <v>14038.24</v>
      </c>
      <c r="C27" s="195" t="n">
        <v>1705.68</v>
      </c>
      <c r="D27" s="195" t="n">
        <v>1113.78</v>
      </c>
      <c r="H27" s="169" t="s">
        <v>141</v>
      </c>
      <c r="I27" s="195" t="n">
        <v>14038.24</v>
      </c>
      <c r="J27" s="195" t="n">
        <v>1565.29</v>
      </c>
      <c r="K27" s="195" t="n">
        <v>140.37</v>
      </c>
      <c r="L27" s="195" t="n">
        <v>1705.66</v>
      </c>
      <c r="M27" s="195" t="n">
        <v>637.76</v>
      </c>
    </row>
    <row r="28" customFormat="false" ht="14.25" hidden="false" customHeight="false" outlineLevel="0" collapsed="false">
      <c r="A28" s="173" t="s">
        <v>142</v>
      </c>
      <c r="B28" s="195" t="n">
        <v>14038.24</v>
      </c>
      <c r="C28" s="195" t="n">
        <v>1705.66</v>
      </c>
      <c r="D28" s="195" t="n">
        <v>1113.78</v>
      </c>
      <c r="H28" s="173" t="s">
        <v>142</v>
      </c>
      <c r="I28" s="196" t="n">
        <v>14038.24</v>
      </c>
      <c r="J28" s="196" t="n">
        <v>1565.29</v>
      </c>
      <c r="K28" s="196" t="n">
        <v>140.37</v>
      </c>
      <c r="L28" s="196" t="n">
        <v>1705.66</v>
      </c>
      <c r="M28" s="196" t="n">
        <v>637.76</v>
      </c>
    </row>
    <row r="29" customFormat="false" ht="14.25" hidden="false" customHeight="false" outlineLevel="0" collapsed="false">
      <c r="A29" s="173" t="s">
        <v>143</v>
      </c>
      <c r="B29" s="195" t="n">
        <v>10764.35</v>
      </c>
      <c r="C29" s="195" t="n">
        <v>1642.87</v>
      </c>
      <c r="D29" s="195" t="n">
        <v>1126.63</v>
      </c>
      <c r="H29" s="173" t="s">
        <v>143</v>
      </c>
      <c r="I29" s="196" t="n">
        <v>13521.44</v>
      </c>
      <c r="J29" s="196" t="n">
        <v>1507.67</v>
      </c>
      <c r="K29" s="196" t="n">
        <v>135.2</v>
      </c>
      <c r="L29" s="196" t="n">
        <v>1642.87</v>
      </c>
      <c r="M29" s="196" t="n">
        <v>538.9</v>
      </c>
    </row>
    <row r="30" customFormat="false" ht="14.25" hidden="false" customHeight="false" outlineLevel="0" collapsed="false">
      <c r="A30" s="173" t="s">
        <v>144</v>
      </c>
      <c r="B30" s="195" t="n">
        <v>9083.84</v>
      </c>
      <c r="C30" s="195" t="n">
        <v>1627.17</v>
      </c>
      <c r="D30" s="195" t="n">
        <v>1082.03</v>
      </c>
      <c r="H30" s="173" t="s">
        <v>144</v>
      </c>
      <c r="I30" s="196" t="n">
        <v>13392.24</v>
      </c>
      <c r="J30" s="196" t="n">
        <v>1493.26</v>
      </c>
      <c r="K30" s="196" t="n">
        <v>133.91</v>
      </c>
      <c r="L30" s="196" t="n">
        <v>1627.17</v>
      </c>
      <c r="M30" s="196" t="n">
        <v>528.14</v>
      </c>
    </row>
    <row r="31" customFormat="false" ht="14.25" hidden="false" customHeight="false" outlineLevel="0" collapsed="false">
      <c r="A31" s="173" t="s">
        <v>145</v>
      </c>
      <c r="B31" s="195" t="n">
        <v>6048.08</v>
      </c>
      <c r="C31" s="195" t="n">
        <v>1181.96</v>
      </c>
      <c r="D31" s="195" t="n">
        <v>810.5</v>
      </c>
      <c r="H31" s="173" t="s">
        <v>145</v>
      </c>
      <c r="I31" s="196" t="n">
        <v>9728.09</v>
      </c>
      <c r="J31" s="196" t="n">
        <v>1084.69</v>
      </c>
      <c r="K31" s="196" t="n">
        <v>97.27</v>
      </c>
      <c r="L31" s="196" t="n">
        <v>1181.96</v>
      </c>
      <c r="M31" s="196" t="n">
        <v>368.5</v>
      </c>
    </row>
    <row r="32" customFormat="false" ht="14.25" hidden="false" customHeight="false" outlineLevel="0" collapsed="false">
      <c r="A32" s="173" t="s">
        <v>146</v>
      </c>
      <c r="B32" s="195" t="n">
        <v>6048.08</v>
      </c>
      <c r="C32" s="195" t="n">
        <v>1186.52</v>
      </c>
      <c r="D32" s="195" t="n">
        <v>810.56</v>
      </c>
      <c r="H32" s="173" t="s">
        <v>146</v>
      </c>
      <c r="I32" s="196" t="n">
        <v>9728.09</v>
      </c>
      <c r="J32" s="196" t="n">
        <v>1084.69</v>
      </c>
      <c r="K32" s="196" t="n">
        <v>97.27</v>
      </c>
      <c r="L32" s="196" t="n">
        <v>1181.96</v>
      </c>
      <c r="M32" s="196" t="n">
        <v>368.5</v>
      </c>
    </row>
    <row r="33" customFormat="false" ht="14.25" hidden="false" customHeight="false" outlineLevel="0" collapsed="false">
      <c r="A33" s="173" t="s">
        <v>147</v>
      </c>
      <c r="B33" s="195" t="n">
        <v>6048.08</v>
      </c>
      <c r="C33" s="195" t="n">
        <v>1181.96</v>
      </c>
      <c r="D33" s="195" t="n">
        <v>810.53</v>
      </c>
      <c r="H33" s="173" t="s">
        <v>147</v>
      </c>
      <c r="I33" s="196" t="n">
        <v>9728.09</v>
      </c>
      <c r="J33" s="196" t="n">
        <v>1084.69</v>
      </c>
      <c r="K33" s="196" t="n">
        <v>97.27</v>
      </c>
      <c r="L33" s="196" t="n">
        <v>1181.96</v>
      </c>
      <c r="M33" s="196" t="n">
        <v>368.5</v>
      </c>
    </row>
    <row r="34" customFormat="false" ht="14.25" hidden="false" customHeight="false" outlineLevel="0" collapsed="false">
      <c r="A34" s="173" t="s">
        <v>148</v>
      </c>
      <c r="B34" s="195" t="n">
        <v>6048.08</v>
      </c>
      <c r="C34" s="195" t="n">
        <v>1181.96</v>
      </c>
      <c r="D34" s="195" t="n">
        <v>810.53</v>
      </c>
      <c r="H34" s="173" t="s">
        <v>148</v>
      </c>
      <c r="I34" s="196" t="n">
        <v>9728.09</v>
      </c>
      <c r="J34" s="196" t="n">
        <v>1084.69</v>
      </c>
      <c r="K34" s="196" t="n">
        <v>97.27</v>
      </c>
      <c r="L34" s="196" t="n">
        <v>1181.96</v>
      </c>
      <c r="M34" s="196" t="n">
        <v>368.5</v>
      </c>
      <c r="P34" s="197"/>
      <c r="Q34" s="197"/>
    </row>
    <row r="35" customFormat="false" ht="14.25" hidden="false" customHeight="false" outlineLevel="0" collapsed="false">
      <c r="A35" s="173" t="s">
        <v>149</v>
      </c>
      <c r="B35" s="195" t="n">
        <v>6048.08</v>
      </c>
      <c r="C35" s="195" t="n">
        <v>1181.96</v>
      </c>
      <c r="D35" s="195" t="n">
        <v>810.68</v>
      </c>
      <c r="H35" s="173" t="s">
        <v>149</v>
      </c>
      <c r="I35" s="196" t="n">
        <v>9728.09</v>
      </c>
      <c r="J35" s="196" t="n">
        <v>1084.69</v>
      </c>
      <c r="K35" s="196" t="n">
        <v>97.27</v>
      </c>
      <c r="L35" s="196" t="n">
        <v>1181.96</v>
      </c>
      <c r="M35" s="196" t="n">
        <v>229.08</v>
      </c>
    </row>
    <row r="36" customFormat="false" ht="14.25" hidden="false" customHeight="false" outlineLevel="0" collapsed="false">
      <c r="A36" s="173" t="s">
        <v>150</v>
      </c>
      <c r="B36" s="195" t="n">
        <v>6048.08</v>
      </c>
      <c r="C36" s="195" t="n">
        <v>1181.96</v>
      </c>
      <c r="D36" s="195" t="n">
        <v>810.53</v>
      </c>
      <c r="H36" s="173" t="s">
        <v>150</v>
      </c>
      <c r="I36" s="196" t="n">
        <v>9728.09</v>
      </c>
      <c r="J36" s="196" t="n">
        <v>1084.69</v>
      </c>
      <c r="K36" s="196" t="n">
        <v>97.27</v>
      </c>
      <c r="L36" s="196" t="n">
        <v>1181.96</v>
      </c>
      <c r="M36" s="196" t="n">
        <v>368.5</v>
      </c>
    </row>
    <row r="37" customFormat="false" ht="14.25" hidden="false" customHeight="false" outlineLevel="0" collapsed="false">
      <c r="A37" s="173" t="s">
        <v>151</v>
      </c>
      <c r="B37" s="195" t="n">
        <v>6048.08</v>
      </c>
      <c r="C37" s="195" t="n">
        <v>1181.96</v>
      </c>
      <c r="D37" s="195" t="n">
        <v>810.68</v>
      </c>
      <c r="H37" s="173" t="s">
        <v>151</v>
      </c>
      <c r="I37" s="196" t="n">
        <v>9728.09</v>
      </c>
      <c r="J37" s="196" t="n">
        <v>1084.69</v>
      </c>
      <c r="K37" s="196" t="n">
        <v>97.27</v>
      </c>
      <c r="L37" s="196" t="n">
        <v>1181.96</v>
      </c>
      <c r="M37" s="196" t="n">
        <v>376.69</v>
      </c>
    </row>
    <row r="38" customFormat="false" ht="14.25" hidden="false" customHeight="false" outlineLevel="0" collapsed="false">
      <c r="A38" s="173" t="s">
        <v>152</v>
      </c>
      <c r="B38" s="195" t="n">
        <v>370.59</v>
      </c>
      <c r="C38" s="195" t="n">
        <v>1181.96</v>
      </c>
      <c r="D38" s="195" t="n">
        <v>810.53</v>
      </c>
      <c r="H38" s="173" t="s">
        <v>152</v>
      </c>
      <c r="I38" s="196" t="n">
        <v>9728.09</v>
      </c>
      <c r="J38" s="196" t="n">
        <v>1084.69</v>
      </c>
      <c r="K38" s="196" t="n">
        <v>97.27</v>
      </c>
      <c r="L38" s="196" t="n">
        <v>1181.96</v>
      </c>
      <c r="M38" s="198" t="n">
        <v>368.5</v>
      </c>
    </row>
    <row r="39" customFormat="false" ht="15" hidden="false" customHeight="false" outlineLevel="0" collapsed="false">
      <c r="A39" s="177" t="s">
        <v>129</v>
      </c>
      <c r="B39" s="199" t="n">
        <f aca="false">SUM(B27:B38)</f>
        <v>90631.82</v>
      </c>
      <c r="C39" s="199" t="n">
        <f aca="false">SUM(C27:C38)</f>
        <v>16141.62</v>
      </c>
      <c r="D39" s="199" t="n">
        <f aca="false">SUM(D27:D38)</f>
        <v>10920.76</v>
      </c>
      <c r="H39" s="177" t="s">
        <v>129</v>
      </c>
      <c r="I39" s="200" t="n">
        <f aca="false">SUM(I27:I38)</f>
        <v>132814.88</v>
      </c>
      <c r="J39" s="200" t="n">
        <f aca="false">SUM(J27:J38)</f>
        <v>14809.03</v>
      </c>
      <c r="K39" s="200" t="n">
        <f aca="false">SUM(K27:K38)</f>
        <v>1328.01</v>
      </c>
      <c r="L39" s="200" t="n">
        <f aca="false">SUM(L27:L38)</f>
        <v>16137.04</v>
      </c>
      <c r="M39" s="200" t="n">
        <f aca="false">SUM(M27:M38)</f>
        <v>5159.33</v>
      </c>
    </row>
    <row r="40" customFormat="false" ht="14.25" hidden="false" customHeight="false" outlineLevel="0" collapsed="false">
      <c r="A40" s="0" t="s">
        <v>153</v>
      </c>
      <c r="H40" s="0" t="s">
        <v>154</v>
      </c>
    </row>
    <row r="44" customFormat="false" ht="23.25" hidden="false" customHeight="false" outlineLevel="0" collapsed="false">
      <c r="A44" s="186" t="s">
        <v>131</v>
      </c>
      <c r="B44" s="0" t="s">
        <v>155</v>
      </c>
    </row>
    <row r="45" customFormat="false" ht="23.25" hidden="false" customHeight="false" outlineLevel="0" collapsed="false">
      <c r="A45" s="186" t="s">
        <v>132</v>
      </c>
      <c r="B45" s="0" t="s">
        <v>156</v>
      </c>
    </row>
  </sheetData>
  <mergeCells count="19">
    <mergeCell ref="A2:O2"/>
    <mergeCell ref="B4:I4"/>
    <mergeCell ref="J4:M4"/>
    <mergeCell ref="N4:O4"/>
    <mergeCell ref="B5:I5"/>
    <mergeCell ref="J5:M5"/>
    <mergeCell ref="N5:O5"/>
    <mergeCell ref="B6:I6"/>
    <mergeCell ref="J6:M6"/>
    <mergeCell ref="N6:O6"/>
    <mergeCell ref="B7:I7"/>
    <mergeCell ref="J7:M7"/>
    <mergeCell ref="N7:O7"/>
    <mergeCell ref="B8:I8"/>
    <mergeCell ref="J8:M8"/>
    <mergeCell ref="N8:O8"/>
    <mergeCell ref="A10:D10"/>
    <mergeCell ref="A25:D25"/>
    <mergeCell ref="H25:M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9"/>
  <sheetViews>
    <sheetView showFormulas="false" showGridLines="true" showRowColHeaders="true" showZeros="true" rightToLeft="false" tabSelected="false" showOutlineSymbols="true" defaultGridColor="true" view="normal" topLeftCell="A50" colorId="64" zoomScale="100" zoomScaleNormal="100" zoomScalePageLayoutView="100" workbookViewId="0">
      <selection pane="topLeft" activeCell="C45" activeCellId="0" sqref="C45"/>
    </sheetView>
  </sheetViews>
  <sheetFormatPr defaultColWidth="10.6015625" defaultRowHeight="14.25" zeroHeight="false" outlineLevelRow="0" outlineLevelCol="0"/>
  <cols>
    <col collapsed="false" customWidth="true" hidden="false" outlineLevel="0" max="1" min="1" style="0" width="8.12"/>
    <col collapsed="false" customWidth="true" hidden="false" outlineLevel="0" max="2" min="2" style="0" width="38.75"/>
  </cols>
  <sheetData>
    <row r="1" customFormat="false" ht="14.25" hidden="false" customHeight="false" outlineLevel="0" collapsed="false">
      <c r="A1" s="201" t="s">
        <v>121</v>
      </c>
      <c r="B1" s="201" t="s">
        <v>157</v>
      </c>
      <c r="C1" s="202" t="n">
        <v>8783.04</v>
      </c>
      <c r="D1" s="202" t="n">
        <v>8783.02</v>
      </c>
      <c r="E1" s="202" t="n">
        <v>7771.99</v>
      </c>
      <c r="F1" s="202" t="n">
        <v>13280.57</v>
      </c>
      <c r="G1" s="202" t="n">
        <v>5231.75</v>
      </c>
      <c r="H1" s="202" t="n">
        <v>5294.25</v>
      </c>
      <c r="I1" s="202" t="n">
        <v>5231.75</v>
      </c>
      <c r="J1" s="202" t="n">
        <v>5231.75</v>
      </c>
      <c r="K1" s="202" t="n">
        <v>5231.81</v>
      </c>
      <c r="L1" s="202" t="n">
        <v>5231.75</v>
      </c>
      <c r="M1" s="202" t="n">
        <v>5231.81</v>
      </c>
      <c r="N1" s="202" t="n">
        <v>4226.75</v>
      </c>
      <c r="O1" s="202" t="n">
        <v>79530.24</v>
      </c>
      <c r="P1" s="202"/>
    </row>
    <row r="2" customFormat="false" ht="15" hidden="false" customHeight="false" outlineLevel="0" collapsed="false">
      <c r="A2" s="203" t="s">
        <v>158</v>
      </c>
      <c r="B2" s="203" t="s">
        <v>136</v>
      </c>
      <c r="C2" s="204" t="n">
        <v>5786</v>
      </c>
      <c r="D2" s="204" t="n">
        <v>5786</v>
      </c>
      <c r="E2" s="204" t="n">
        <v>4710.45</v>
      </c>
      <c r="F2" s="204" t="n">
        <v>4259.31</v>
      </c>
      <c r="G2" s="204" t="n">
        <v>2850</v>
      </c>
      <c r="H2" s="204" t="n">
        <v>2850</v>
      </c>
      <c r="I2" s="204" t="n">
        <v>2850</v>
      </c>
      <c r="J2" s="204" t="n">
        <v>2850</v>
      </c>
      <c r="K2" s="204" t="n">
        <v>2850</v>
      </c>
      <c r="L2" s="204" t="n">
        <v>2850</v>
      </c>
      <c r="M2" s="204" t="n">
        <v>2850</v>
      </c>
      <c r="N2" s="204" t="n">
        <v>2850</v>
      </c>
      <c r="O2" s="204" t="n">
        <v>43341.76</v>
      </c>
    </row>
    <row r="3" customFormat="false" ht="15" hidden="false" customHeight="false" outlineLevel="0" collapsed="false">
      <c r="A3" s="203" t="s">
        <v>159</v>
      </c>
      <c r="B3" s="203" t="s">
        <v>160</v>
      </c>
      <c r="C3" s="204" t="n">
        <v>703.02</v>
      </c>
      <c r="D3" s="204" t="n">
        <v>703.01</v>
      </c>
      <c r="E3" s="204" t="n">
        <v>640.22</v>
      </c>
      <c r="F3" s="204" t="n">
        <v>624.52</v>
      </c>
      <c r="G3" s="204" t="n">
        <v>461.7</v>
      </c>
      <c r="H3" s="204" t="n">
        <v>461.7</v>
      </c>
      <c r="I3" s="204" t="n">
        <v>461.7</v>
      </c>
      <c r="J3" s="204" t="n">
        <v>461.7</v>
      </c>
      <c r="K3" s="204" t="n">
        <v>461.7</v>
      </c>
      <c r="L3" s="204" t="n">
        <v>461.7</v>
      </c>
      <c r="M3" s="204" t="n">
        <v>461.7</v>
      </c>
      <c r="N3" s="204" t="n">
        <v>461.7</v>
      </c>
      <c r="O3" s="204" t="n">
        <v>6364.37</v>
      </c>
    </row>
    <row r="4" customFormat="false" ht="15" hidden="false" customHeight="false" outlineLevel="0" collapsed="false">
      <c r="A4" s="203" t="s">
        <v>161</v>
      </c>
      <c r="B4" s="203" t="s">
        <v>28</v>
      </c>
      <c r="C4" s="204" t="n">
        <v>482.16</v>
      </c>
      <c r="D4" s="204" t="n">
        <v>482.16</v>
      </c>
      <c r="E4" s="204" t="n">
        <v>439.1</v>
      </c>
      <c r="F4" s="204" t="n">
        <v>428.33</v>
      </c>
      <c r="G4" s="204" t="n">
        <v>316.67</v>
      </c>
      <c r="H4" s="204" t="n">
        <v>316.67</v>
      </c>
      <c r="I4" s="204" t="n">
        <v>316.67</v>
      </c>
      <c r="J4" s="204" t="n">
        <v>316.67</v>
      </c>
      <c r="K4" s="204" t="n">
        <v>316.67</v>
      </c>
      <c r="L4" s="204" t="n">
        <v>316.67</v>
      </c>
      <c r="M4" s="204" t="n">
        <v>316.67</v>
      </c>
      <c r="N4" s="204" t="n">
        <v>316.67</v>
      </c>
      <c r="O4" s="204" t="n">
        <v>4365.11</v>
      </c>
    </row>
    <row r="5" customFormat="false" ht="15" hidden="false" customHeight="false" outlineLevel="0" collapsed="false">
      <c r="A5" s="203" t="s">
        <v>162</v>
      </c>
      <c r="B5" s="203" t="s">
        <v>30</v>
      </c>
      <c r="C5" s="204" t="n">
        <v>166.65</v>
      </c>
      <c r="D5" s="204" t="n">
        <v>166.65</v>
      </c>
      <c r="E5" s="204" t="n">
        <v>139.99</v>
      </c>
      <c r="F5" s="204" t="n">
        <v>133.32</v>
      </c>
      <c r="G5" s="204" t="n">
        <v>66.66</v>
      </c>
      <c r="H5" s="204" t="n">
        <v>66.66</v>
      </c>
      <c r="I5" s="204" t="n">
        <v>66.66</v>
      </c>
      <c r="J5" s="204" t="n">
        <v>66.66</v>
      </c>
      <c r="K5" s="204" t="n">
        <v>66.66</v>
      </c>
      <c r="L5" s="204" t="n">
        <v>66.66</v>
      </c>
      <c r="M5" s="204" t="n">
        <v>66.66</v>
      </c>
      <c r="N5" s="204" t="n">
        <v>66.66</v>
      </c>
      <c r="O5" s="204" t="n">
        <v>1139.89</v>
      </c>
    </row>
    <row r="6" customFormat="false" ht="15" hidden="false" customHeight="false" outlineLevel="0" collapsed="false">
      <c r="A6" s="203" t="s">
        <v>163</v>
      </c>
      <c r="B6" s="203" t="s">
        <v>32</v>
      </c>
      <c r="C6" s="204" t="n">
        <v>0</v>
      </c>
      <c r="D6" s="204" t="n">
        <v>0</v>
      </c>
      <c r="E6" s="204" t="n">
        <v>208.16</v>
      </c>
      <c r="F6" s="204" t="n">
        <v>683.03</v>
      </c>
      <c r="G6" s="204" t="n">
        <v>0</v>
      </c>
      <c r="H6" s="204" t="n">
        <v>0</v>
      </c>
      <c r="I6" s="204" t="n">
        <v>0</v>
      </c>
      <c r="J6" s="204" t="n">
        <v>0</v>
      </c>
      <c r="K6" s="204" t="n">
        <v>0</v>
      </c>
      <c r="L6" s="204" t="n">
        <v>0</v>
      </c>
      <c r="M6" s="204" t="n">
        <v>0</v>
      </c>
      <c r="N6" s="204" t="n">
        <v>0</v>
      </c>
      <c r="O6" s="204" t="n">
        <v>891.19</v>
      </c>
    </row>
    <row r="7" customFormat="false" ht="15" hidden="false" customHeight="false" outlineLevel="0" collapsed="false">
      <c r="A7" s="203" t="s">
        <v>164</v>
      </c>
      <c r="B7" s="203" t="s">
        <v>165</v>
      </c>
      <c r="C7" s="204" t="n">
        <v>426.24</v>
      </c>
      <c r="D7" s="204" t="n">
        <v>426.23</v>
      </c>
      <c r="E7" s="204" t="n">
        <v>439.1</v>
      </c>
      <c r="F7" s="204" t="n">
        <v>428.33</v>
      </c>
      <c r="G7" s="204" t="n">
        <v>316.61</v>
      </c>
      <c r="H7" s="204" t="n">
        <v>316.61</v>
      </c>
      <c r="I7" s="204" t="n">
        <v>316.61</v>
      </c>
      <c r="J7" s="204" t="n">
        <v>316.61</v>
      </c>
      <c r="K7" s="204" t="n">
        <v>316.67</v>
      </c>
      <c r="L7" s="204" t="n">
        <v>316.61</v>
      </c>
      <c r="M7" s="204" t="n">
        <v>316.67</v>
      </c>
      <c r="N7" s="204" t="n">
        <v>316.61</v>
      </c>
      <c r="O7" s="204" t="n">
        <v>4252.9</v>
      </c>
    </row>
    <row r="8" customFormat="false" ht="15" hidden="false" customHeight="false" outlineLevel="0" collapsed="false">
      <c r="A8" s="203" t="s">
        <v>166</v>
      </c>
      <c r="B8" s="203" t="s">
        <v>167</v>
      </c>
      <c r="C8" s="204" t="n">
        <v>294.97</v>
      </c>
      <c r="D8" s="204" t="n">
        <v>294.97</v>
      </c>
      <c r="E8" s="204" t="n">
        <v>294.97</v>
      </c>
      <c r="F8" s="204" t="n">
        <v>307.48</v>
      </c>
      <c r="G8" s="204" t="n">
        <v>320.11</v>
      </c>
      <c r="H8" s="204" t="n">
        <v>320.11</v>
      </c>
      <c r="I8" s="204" t="n">
        <v>320.11</v>
      </c>
      <c r="J8" s="204" t="n">
        <v>320.11</v>
      </c>
      <c r="K8" s="204" t="n">
        <v>320.11</v>
      </c>
      <c r="L8" s="204" t="n">
        <v>320.11</v>
      </c>
      <c r="M8" s="204" t="n">
        <v>320.11</v>
      </c>
      <c r="N8" s="204" t="n">
        <v>320.11</v>
      </c>
      <c r="O8" s="204" t="n">
        <v>3753.27</v>
      </c>
    </row>
    <row r="9" customFormat="false" ht="15" hidden="false" customHeight="false" outlineLevel="0" collapsed="false">
      <c r="A9" s="203" t="s">
        <v>168</v>
      </c>
      <c r="B9" s="203" t="s">
        <v>169</v>
      </c>
      <c r="C9" s="204" t="n">
        <v>924</v>
      </c>
      <c r="D9" s="204" t="n">
        <v>924</v>
      </c>
      <c r="E9" s="204" t="n">
        <v>900</v>
      </c>
      <c r="F9" s="204" t="n">
        <v>6416.25</v>
      </c>
      <c r="G9" s="204" t="n">
        <v>900</v>
      </c>
      <c r="H9" s="204" t="n">
        <v>962.5</v>
      </c>
      <c r="I9" s="204" t="n">
        <v>900</v>
      </c>
      <c r="J9" s="204" t="n">
        <v>900</v>
      </c>
      <c r="K9" s="204" t="n">
        <v>900</v>
      </c>
      <c r="L9" s="204" t="n">
        <v>900</v>
      </c>
      <c r="M9" s="204" t="n">
        <v>900</v>
      </c>
      <c r="N9" s="204" t="n">
        <v>-105</v>
      </c>
      <c r="O9" s="204" t="n">
        <v>15421.75</v>
      </c>
    </row>
    <row r="10" customFormat="false" ht="14.25" hidden="false" customHeight="false" outlineLevel="0" collapsed="false">
      <c r="A10" s="201" t="s">
        <v>123</v>
      </c>
      <c r="B10" s="201" t="s">
        <v>170</v>
      </c>
      <c r="C10" s="202" t="n">
        <v>4565.03</v>
      </c>
      <c r="D10" s="202" t="n">
        <v>4565.03</v>
      </c>
      <c r="E10" s="202" t="n">
        <v>4112.52</v>
      </c>
      <c r="F10" s="202" t="n">
        <v>14752.16</v>
      </c>
      <c r="G10" s="202" t="n">
        <v>2537.22</v>
      </c>
      <c r="H10" s="202" t="n">
        <v>2579.34</v>
      </c>
      <c r="I10" s="202" t="n">
        <v>2537.25</v>
      </c>
      <c r="J10" s="202" t="n">
        <v>2537.25</v>
      </c>
      <c r="K10" s="202" t="n">
        <v>2537.28</v>
      </c>
      <c r="L10" s="202" t="n">
        <v>2537.25</v>
      </c>
      <c r="M10" s="202" t="n">
        <v>2537.28</v>
      </c>
      <c r="N10" s="202" t="n">
        <v>-3787.75</v>
      </c>
      <c r="O10" s="202" t="n">
        <v>42009.86</v>
      </c>
    </row>
    <row r="11" customFormat="false" ht="15" hidden="false" customHeight="false" outlineLevel="0" collapsed="false">
      <c r="A11" s="203" t="s">
        <v>171</v>
      </c>
      <c r="B11" s="203" t="s">
        <v>136</v>
      </c>
      <c r="C11" s="204" t="n">
        <v>2950</v>
      </c>
      <c r="D11" s="204" t="n">
        <v>2950</v>
      </c>
      <c r="E11" s="204" t="n">
        <v>2497.49</v>
      </c>
      <c r="F11" s="204" t="n">
        <v>1580.41</v>
      </c>
      <c r="G11" s="204" t="n">
        <v>1387.5</v>
      </c>
      <c r="H11" s="204" t="n">
        <v>1387.5</v>
      </c>
      <c r="I11" s="204" t="n">
        <v>1387.5</v>
      </c>
      <c r="J11" s="204" t="n">
        <v>1387.5</v>
      </c>
      <c r="K11" s="204" t="n">
        <v>1387.5</v>
      </c>
      <c r="L11" s="204" t="n">
        <v>1387.5</v>
      </c>
      <c r="M11" s="204" t="n">
        <v>1387.5</v>
      </c>
      <c r="N11" s="204" t="n">
        <v>1387.5</v>
      </c>
      <c r="O11" s="204" t="n">
        <v>21077.9</v>
      </c>
    </row>
    <row r="12" customFormat="false" ht="15" hidden="false" customHeight="false" outlineLevel="0" collapsed="false">
      <c r="A12" s="203" t="s">
        <v>172</v>
      </c>
      <c r="B12" s="203" t="s">
        <v>160</v>
      </c>
      <c r="C12" s="204" t="n">
        <v>358.43</v>
      </c>
      <c r="D12" s="204" t="n">
        <v>358.43</v>
      </c>
      <c r="E12" s="204" t="n">
        <v>358.43</v>
      </c>
      <c r="F12" s="204" t="n">
        <v>358.43</v>
      </c>
      <c r="G12" s="204" t="n">
        <v>224.78</v>
      </c>
      <c r="H12" s="204" t="n">
        <v>229.34</v>
      </c>
      <c r="I12" s="204" t="n">
        <v>224.78</v>
      </c>
      <c r="J12" s="204" t="n">
        <v>224.78</v>
      </c>
      <c r="K12" s="204" t="n">
        <v>224.78</v>
      </c>
      <c r="L12" s="204" t="n">
        <v>224.78</v>
      </c>
      <c r="M12" s="204" t="n">
        <v>224.78</v>
      </c>
      <c r="N12" s="204" t="n">
        <v>224.78</v>
      </c>
      <c r="O12" s="204" t="n">
        <v>3236.52</v>
      </c>
    </row>
    <row r="13" customFormat="false" ht="15" hidden="false" customHeight="false" outlineLevel="0" collapsed="false">
      <c r="A13" s="203" t="s">
        <v>173</v>
      </c>
      <c r="B13" s="203" t="s">
        <v>174</v>
      </c>
      <c r="C13" s="204" t="n">
        <v>245.84</v>
      </c>
      <c r="D13" s="204" t="n">
        <v>245.84</v>
      </c>
      <c r="E13" s="204" t="n">
        <v>245.84</v>
      </c>
      <c r="F13" s="204" t="n">
        <v>-212.5</v>
      </c>
      <c r="G13" s="204" t="n">
        <v>154.17</v>
      </c>
      <c r="H13" s="204" t="n">
        <v>154.17</v>
      </c>
      <c r="I13" s="204" t="n">
        <v>154.17</v>
      </c>
      <c r="J13" s="204" t="n">
        <v>154.17</v>
      </c>
      <c r="K13" s="204" t="n">
        <v>154.17</v>
      </c>
      <c r="L13" s="204" t="n">
        <v>154.17</v>
      </c>
      <c r="M13" s="204" t="n">
        <v>154.17</v>
      </c>
      <c r="N13" s="204" t="n">
        <v>154.17</v>
      </c>
      <c r="O13" s="204" t="n">
        <v>1758.38</v>
      </c>
    </row>
    <row r="14" customFormat="false" ht="15" hidden="false" customHeight="false" outlineLevel="0" collapsed="false">
      <c r="A14" s="203" t="s">
        <v>175</v>
      </c>
      <c r="B14" s="203" t="s">
        <v>176</v>
      </c>
      <c r="C14" s="204" t="n">
        <v>99.99</v>
      </c>
      <c r="D14" s="204" t="n">
        <v>99.99</v>
      </c>
      <c r="E14" s="204" t="n">
        <v>99.99</v>
      </c>
      <c r="F14" s="204" t="n">
        <v>33.33</v>
      </c>
      <c r="G14" s="204" t="n">
        <v>66.66</v>
      </c>
      <c r="H14" s="204" t="n">
        <v>66.66</v>
      </c>
      <c r="I14" s="204" t="n">
        <v>66.66</v>
      </c>
      <c r="J14" s="204" t="n">
        <v>66.66</v>
      </c>
      <c r="K14" s="204" t="n">
        <v>66.66</v>
      </c>
      <c r="L14" s="204" t="n">
        <v>66.66</v>
      </c>
      <c r="M14" s="204" t="n">
        <v>66.66</v>
      </c>
      <c r="N14" s="204" t="n">
        <v>66.66</v>
      </c>
      <c r="O14" s="204" t="n">
        <v>866.58</v>
      </c>
    </row>
    <row r="15" customFormat="false" ht="15" hidden="false" customHeight="false" outlineLevel="0" collapsed="false">
      <c r="A15" s="203" t="s">
        <v>177</v>
      </c>
      <c r="B15" s="203" t="s">
        <v>178</v>
      </c>
      <c r="C15" s="204" t="n">
        <v>0</v>
      </c>
      <c r="D15" s="204" t="n">
        <v>0</v>
      </c>
      <c r="E15" s="204" t="n">
        <v>0</v>
      </c>
      <c r="F15" s="204" t="n">
        <v>1356.66</v>
      </c>
      <c r="G15" s="204" t="n">
        <v>0</v>
      </c>
      <c r="H15" s="204" t="n">
        <v>0</v>
      </c>
      <c r="I15" s="204" t="n">
        <v>0</v>
      </c>
      <c r="J15" s="204" t="n">
        <v>0</v>
      </c>
      <c r="K15" s="204" t="n">
        <v>0</v>
      </c>
      <c r="L15" s="204" t="n">
        <v>0</v>
      </c>
      <c r="M15" s="204" t="n">
        <v>0</v>
      </c>
      <c r="N15" s="204" t="n">
        <v>0</v>
      </c>
      <c r="O15" s="204" t="n">
        <v>1356.66</v>
      </c>
    </row>
    <row r="16" customFormat="false" ht="15" hidden="false" customHeight="false" outlineLevel="0" collapsed="false">
      <c r="A16" s="203" t="s">
        <v>179</v>
      </c>
      <c r="B16" s="203" t="s">
        <v>165</v>
      </c>
      <c r="C16" s="204" t="n">
        <v>245.77</v>
      </c>
      <c r="D16" s="204" t="n">
        <v>245.77</v>
      </c>
      <c r="E16" s="204" t="n">
        <v>245.77</v>
      </c>
      <c r="F16" s="204" t="n">
        <v>245.83</v>
      </c>
      <c r="G16" s="204" t="n">
        <v>154.11</v>
      </c>
      <c r="H16" s="204" t="n">
        <v>154.17</v>
      </c>
      <c r="I16" s="204" t="n">
        <v>154.14</v>
      </c>
      <c r="J16" s="204" t="n">
        <v>154.14</v>
      </c>
      <c r="K16" s="204" t="n">
        <v>154.17</v>
      </c>
      <c r="L16" s="204" t="n">
        <v>154.14</v>
      </c>
      <c r="M16" s="204" t="n">
        <v>154.17</v>
      </c>
      <c r="N16" s="204" t="n">
        <v>154.14</v>
      </c>
      <c r="O16" s="204" t="n">
        <v>2216.32</v>
      </c>
    </row>
    <row r="17" customFormat="false" ht="15" hidden="false" customHeight="false" outlineLevel="0" collapsed="false">
      <c r="A17" s="203" t="s">
        <v>180</v>
      </c>
      <c r="B17" s="203" t="s">
        <v>169</v>
      </c>
      <c r="C17" s="204" t="n">
        <v>665</v>
      </c>
      <c r="D17" s="204" t="n">
        <v>665</v>
      </c>
      <c r="E17" s="204" t="n">
        <v>665</v>
      </c>
      <c r="F17" s="204" t="n">
        <v>11390</v>
      </c>
      <c r="G17" s="204" t="n">
        <v>550</v>
      </c>
      <c r="H17" s="204" t="n">
        <v>587.5</v>
      </c>
      <c r="I17" s="204" t="n">
        <v>550</v>
      </c>
      <c r="J17" s="204" t="n">
        <v>550</v>
      </c>
      <c r="K17" s="204" t="n">
        <v>550</v>
      </c>
      <c r="L17" s="204" t="n">
        <v>550</v>
      </c>
      <c r="M17" s="204" t="n">
        <v>550</v>
      </c>
      <c r="N17" s="204" t="n">
        <v>-5775</v>
      </c>
      <c r="O17" s="204" t="n">
        <v>11497.5</v>
      </c>
    </row>
    <row r="18" customFormat="false" ht="14.25" hidden="false" customHeight="false" outlineLevel="0" collapsed="false">
      <c r="A18" s="201" t="s">
        <v>125</v>
      </c>
      <c r="B18" s="201" t="s">
        <v>181</v>
      </c>
      <c r="C18" s="202" t="n">
        <v>1328.25</v>
      </c>
      <c r="D18" s="202" t="n">
        <v>1328.25</v>
      </c>
      <c r="E18" s="202" t="n">
        <v>900.66</v>
      </c>
      <c r="F18" s="202" t="n">
        <v>729.53</v>
      </c>
      <c r="G18" s="202" t="n">
        <v>473.07</v>
      </c>
      <c r="H18" s="202" t="n">
        <v>553.07</v>
      </c>
      <c r="I18" s="202" t="n">
        <v>473.07</v>
      </c>
      <c r="J18" s="202" t="n">
        <v>473.07</v>
      </c>
      <c r="K18" s="202" t="n">
        <v>473.1</v>
      </c>
      <c r="L18" s="202" t="n">
        <v>473.07</v>
      </c>
      <c r="M18" s="202" t="n">
        <v>473.1</v>
      </c>
      <c r="N18" s="202" t="n">
        <v>473.07</v>
      </c>
      <c r="O18" s="202" t="n">
        <v>8151.31</v>
      </c>
    </row>
    <row r="19" customFormat="false" ht="15" hidden="false" customHeight="false" outlineLevel="0" collapsed="false">
      <c r="A19" s="203" t="s">
        <v>182</v>
      </c>
      <c r="B19" s="203" t="s">
        <v>136</v>
      </c>
      <c r="C19" s="204" t="n">
        <v>855.18</v>
      </c>
      <c r="D19" s="204" t="n">
        <v>855.18</v>
      </c>
      <c r="E19" s="204" t="n">
        <v>427.59</v>
      </c>
      <c r="F19" s="204" t="n">
        <v>427.59</v>
      </c>
      <c r="G19" s="204" t="n">
        <v>0</v>
      </c>
      <c r="H19" s="204" t="n">
        <v>0</v>
      </c>
      <c r="I19" s="204" t="n">
        <v>0</v>
      </c>
      <c r="J19" s="204" t="n">
        <v>0</v>
      </c>
      <c r="K19" s="204" t="n">
        <v>0</v>
      </c>
      <c r="L19" s="204" t="n">
        <v>0</v>
      </c>
      <c r="M19" s="204" t="n">
        <v>0</v>
      </c>
      <c r="N19" s="204" t="n">
        <v>0</v>
      </c>
      <c r="O19" s="204" t="n">
        <v>2565.54</v>
      </c>
    </row>
    <row r="20" customFormat="false" ht="15" hidden="false" customHeight="false" outlineLevel="0" collapsed="false">
      <c r="A20" s="203" t="s">
        <v>183</v>
      </c>
      <c r="B20" s="203" t="s">
        <v>160</v>
      </c>
      <c r="C20" s="204" t="n">
        <v>103.91</v>
      </c>
      <c r="D20" s="204" t="n">
        <v>103.91</v>
      </c>
      <c r="E20" s="204" t="n">
        <v>103.91</v>
      </c>
      <c r="F20" s="204" t="n">
        <v>103.91</v>
      </c>
      <c r="G20" s="204" t="n">
        <v>103.91</v>
      </c>
      <c r="H20" s="204" t="n">
        <v>103.91</v>
      </c>
      <c r="I20" s="204" t="n">
        <v>103.91</v>
      </c>
      <c r="J20" s="204" t="n">
        <v>103.91</v>
      </c>
      <c r="K20" s="204" t="n">
        <v>103.91</v>
      </c>
      <c r="L20" s="204" t="n">
        <v>103.91</v>
      </c>
      <c r="M20" s="204" t="n">
        <v>103.91</v>
      </c>
      <c r="N20" s="204" t="n">
        <v>103.91</v>
      </c>
      <c r="O20" s="204" t="n">
        <v>1246.92</v>
      </c>
    </row>
    <row r="21" customFormat="false" ht="15" hidden="false" customHeight="false" outlineLevel="0" collapsed="false">
      <c r="A21" s="203" t="s">
        <v>184</v>
      </c>
      <c r="B21" s="203" t="s">
        <v>28</v>
      </c>
      <c r="C21" s="204" t="n">
        <v>71.27</v>
      </c>
      <c r="D21" s="204" t="n">
        <v>71.27</v>
      </c>
      <c r="E21" s="204" t="n">
        <v>71.27</v>
      </c>
      <c r="F21" s="204" t="n">
        <v>-99.89</v>
      </c>
      <c r="G21" s="204" t="n">
        <v>71.27</v>
      </c>
      <c r="H21" s="204" t="n">
        <v>71.27</v>
      </c>
      <c r="I21" s="204" t="n">
        <v>71.27</v>
      </c>
      <c r="J21" s="204" t="n">
        <v>71.27</v>
      </c>
      <c r="K21" s="204" t="n">
        <v>71.27</v>
      </c>
      <c r="L21" s="204" t="n">
        <v>71.27</v>
      </c>
      <c r="M21" s="204" t="n">
        <v>71.27</v>
      </c>
      <c r="N21" s="204" t="n">
        <v>71.27</v>
      </c>
      <c r="O21" s="204" t="n">
        <v>684.08</v>
      </c>
    </row>
    <row r="22" customFormat="false" ht="15" hidden="false" customHeight="false" outlineLevel="0" collapsed="false">
      <c r="A22" s="203" t="s">
        <v>185</v>
      </c>
      <c r="B22" s="203" t="s">
        <v>30</v>
      </c>
      <c r="C22" s="204" t="n">
        <v>66.66</v>
      </c>
      <c r="D22" s="204" t="n">
        <v>66.66</v>
      </c>
      <c r="E22" s="204" t="n">
        <v>66.66</v>
      </c>
      <c r="F22" s="204" t="n">
        <v>66.66</v>
      </c>
      <c r="G22" s="204" t="n">
        <v>66.66</v>
      </c>
      <c r="H22" s="204" t="n">
        <v>66.66</v>
      </c>
      <c r="I22" s="204" t="n">
        <v>66.66</v>
      </c>
      <c r="J22" s="204" t="n">
        <v>66.66</v>
      </c>
      <c r="K22" s="204" t="n">
        <v>66.66</v>
      </c>
      <c r="L22" s="204" t="n">
        <v>66.66</v>
      </c>
      <c r="M22" s="204" t="n">
        <v>66.66</v>
      </c>
      <c r="N22" s="204" t="n">
        <v>66.66</v>
      </c>
      <c r="O22" s="204" t="n">
        <v>799.92</v>
      </c>
    </row>
    <row r="23" customFormat="false" ht="15" hidden="false" customHeight="false" outlineLevel="0" collapsed="false">
      <c r="A23" s="203" t="s">
        <v>186</v>
      </c>
      <c r="B23" s="203" t="s">
        <v>165</v>
      </c>
      <c r="C23" s="204" t="n">
        <v>71.23</v>
      </c>
      <c r="D23" s="204" t="n">
        <v>71.23</v>
      </c>
      <c r="E23" s="204" t="n">
        <v>71.23</v>
      </c>
      <c r="F23" s="204" t="n">
        <v>71.26</v>
      </c>
      <c r="G23" s="204" t="n">
        <v>71.23</v>
      </c>
      <c r="H23" s="204" t="n">
        <v>71.23</v>
      </c>
      <c r="I23" s="204" t="n">
        <v>71.23</v>
      </c>
      <c r="J23" s="204" t="n">
        <v>71.23</v>
      </c>
      <c r="K23" s="204" t="n">
        <v>71.26</v>
      </c>
      <c r="L23" s="204" t="n">
        <v>71.23</v>
      </c>
      <c r="M23" s="204" t="n">
        <v>71.26</v>
      </c>
      <c r="N23" s="204" t="n">
        <v>71.23</v>
      </c>
      <c r="O23" s="204" t="n">
        <v>854.85</v>
      </c>
    </row>
    <row r="24" customFormat="false" ht="15" hidden="false" customHeight="false" outlineLevel="0" collapsed="false">
      <c r="A24" s="203" t="s">
        <v>187</v>
      </c>
      <c r="B24" s="203" t="s">
        <v>169</v>
      </c>
      <c r="C24" s="204" t="n">
        <v>160</v>
      </c>
      <c r="D24" s="204" t="n">
        <v>160</v>
      </c>
      <c r="E24" s="204" t="n">
        <v>160</v>
      </c>
      <c r="F24" s="204" t="n">
        <v>160</v>
      </c>
      <c r="G24" s="204" t="n">
        <v>160</v>
      </c>
      <c r="H24" s="204" t="n">
        <v>240</v>
      </c>
      <c r="I24" s="204" t="n">
        <v>160</v>
      </c>
      <c r="J24" s="204" t="n">
        <v>160</v>
      </c>
      <c r="K24" s="204" t="n">
        <v>160</v>
      </c>
      <c r="L24" s="204" t="n">
        <v>160</v>
      </c>
      <c r="M24" s="204" t="n">
        <v>160</v>
      </c>
      <c r="N24" s="204" t="n">
        <v>160</v>
      </c>
      <c r="O24" s="204" t="n">
        <v>2000</v>
      </c>
    </row>
    <row r="25" customFormat="false" ht="14.25" hidden="false" customHeight="false" outlineLevel="0" collapsed="false">
      <c r="A25" s="201" t="s">
        <v>188</v>
      </c>
      <c r="B25" s="201" t="s">
        <v>189</v>
      </c>
      <c r="C25" s="202" t="n">
        <v>18957.32</v>
      </c>
      <c r="D25" s="202" t="n">
        <v>20069.31</v>
      </c>
      <c r="E25" s="202" t="n">
        <v>13386.16</v>
      </c>
      <c r="F25" s="202" t="n">
        <v>27641.69</v>
      </c>
      <c r="G25" s="202" t="n">
        <v>11031.09</v>
      </c>
      <c r="H25" s="202" t="n">
        <v>14148.21</v>
      </c>
      <c r="I25" s="202" t="n">
        <v>10032.21</v>
      </c>
      <c r="J25" s="202" t="n">
        <v>10489.31</v>
      </c>
      <c r="K25" s="202" t="n">
        <v>11259.62</v>
      </c>
      <c r="L25" s="202" t="n">
        <v>10481.81</v>
      </c>
      <c r="M25" s="202" t="n">
        <v>9366.98</v>
      </c>
      <c r="N25" s="202" t="n">
        <v>5810.79</v>
      </c>
      <c r="O25" s="202" t="n">
        <v>162674.5</v>
      </c>
    </row>
    <row r="26" customFormat="false" ht="15" hidden="false" customHeight="false" outlineLevel="0" collapsed="false">
      <c r="A26" s="203" t="s">
        <v>190</v>
      </c>
      <c r="B26" s="203" t="s">
        <v>136</v>
      </c>
      <c r="C26" s="204" t="n">
        <v>4447.06</v>
      </c>
      <c r="D26" s="204" t="n">
        <v>4447.06</v>
      </c>
      <c r="E26" s="204" t="n">
        <v>3128.82</v>
      </c>
      <c r="F26" s="204" t="n">
        <v>2816.53</v>
      </c>
      <c r="G26" s="204" t="n">
        <v>1810.58</v>
      </c>
      <c r="H26" s="204" t="n">
        <v>1810.58</v>
      </c>
      <c r="I26" s="204" t="n">
        <v>1810.58</v>
      </c>
      <c r="J26" s="204" t="n">
        <v>1810.58</v>
      </c>
      <c r="K26" s="204" t="n">
        <v>1810.58</v>
      </c>
      <c r="L26" s="204" t="n">
        <v>1810.58</v>
      </c>
      <c r="M26" s="204" t="n">
        <v>1810.58</v>
      </c>
      <c r="N26" s="204" t="n">
        <v>1810.58</v>
      </c>
      <c r="O26" s="204" t="n">
        <v>29324.11</v>
      </c>
    </row>
    <row r="27" customFormat="false" ht="15" hidden="false" customHeight="false" outlineLevel="0" collapsed="false">
      <c r="A27" s="203" t="s">
        <v>191</v>
      </c>
      <c r="B27" s="203" t="s">
        <v>160</v>
      </c>
      <c r="C27" s="204" t="n">
        <v>540.32</v>
      </c>
      <c r="D27" s="204" t="n">
        <v>540.31</v>
      </c>
      <c r="E27" s="204" t="n">
        <v>540.31</v>
      </c>
      <c r="F27" s="204" t="n">
        <v>540.31</v>
      </c>
      <c r="G27" s="204" t="n">
        <v>391.57</v>
      </c>
      <c r="H27" s="204" t="n">
        <v>391.57</v>
      </c>
      <c r="I27" s="204" t="n">
        <v>391.57</v>
      </c>
      <c r="J27" s="204" t="n">
        <v>391.57</v>
      </c>
      <c r="K27" s="204" t="n">
        <v>391.57</v>
      </c>
      <c r="L27" s="204" t="n">
        <v>391.57</v>
      </c>
      <c r="M27" s="204" t="n">
        <v>391.57</v>
      </c>
      <c r="N27" s="204" t="n">
        <v>391.57</v>
      </c>
      <c r="O27" s="204" t="n">
        <v>5293.81</v>
      </c>
    </row>
    <row r="28" customFormat="false" ht="15" hidden="false" customHeight="false" outlineLevel="0" collapsed="false">
      <c r="A28" s="203" t="s">
        <v>192</v>
      </c>
      <c r="B28" s="203" t="s">
        <v>28</v>
      </c>
      <c r="C28" s="204" t="n">
        <v>370.59</v>
      </c>
      <c r="D28" s="204" t="n">
        <v>370.59</v>
      </c>
      <c r="E28" s="204" t="n">
        <v>370.59</v>
      </c>
      <c r="F28" s="204" t="n">
        <v>33.21</v>
      </c>
      <c r="G28" s="204" t="n">
        <v>268.58</v>
      </c>
      <c r="H28" s="204" t="n">
        <v>268.58</v>
      </c>
      <c r="I28" s="204" t="n">
        <v>268.58</v>
      </c>
      <c r="J28" s="204" t="n">
        <v>268.58</v>
      </c>
      <c r="K28" s="204" t="n">
        <v>268.58</v>
      </c>
      <c r="L28" s="204" t="n">
        <v>268.58</v>
      </c>
      <c r="M28" s="204" t="n">
        <v>268.58</v>
      </c>
      <c r="N28" s="204" t="n">
        <v>170.53</v>
      </c>
      <c r="O28" s="204" t="n">
        <v>3195.57</v>
      </c>
    </row>
    <row r="29" customFormat="false" ht="15" hidden="false" customHeight="false" outlineLevel="0" collapsed="false">
      <c r="A29" s="203" t="s">
        <v>193</v>
      </c>
      <c r="B29" s="203" t="s">
        <v>30</v>
      </c>
      <c r="C29" s="204" t="n">
        <v>233.31</v>
      </c>
      <c r="D29" s="204" t="n">
        <v>233.31</v>
      </c>
      <c r="E29" s="204" t="n">
        <v>233.31</v>
      </c>
      <c r="F29" s="204" t="n">
        <v>99.99</v>
      </c>
      <c r="G29" s="204" t="n">
        <v>133.32</v>
      </c>
      <c r="H29" s="204" t="n">
        <v>133.32</v>
      </c>
      <c r="I29" s="204" t="n">
        <v>133.32</v>
      </c>
      <c r="J29" s="204" t="n">
        <v>133.32</v>
      </c>
      <c r="K29" s="204" t="n">
        <v>133.32</v>
      </c>
      <c r="L29" s="204" t="n">
        <v>133.32</v>
      </c>
      <c r="M29" s="204" t="n">
        <v>133.32</v>
      </c>
      <c r="N29" s="204" t="n">
        <v>400.13</v>
      </c>
      <c r="O29" s="204" t="n">
        <v>2133.29</v>
      </c>
    </row>
    <row r="30" customFormat="false" ht="15" hidden="false" customHeight="false" outlineLevel="0" collapsed="false">
      <c r="A30" s="203" t="s">
        <v>194</v>
      </c>
      <c r="B30" s="203" t="s">
        <v>32</v>
      </c>
      <c r="C30" s="204" t="n">
        <v>0</v>
      </c>
      <c r="D30" s="204" t="n">
        <v>0</v>
      </c>
      <c r="E30" s="204" t="n">
        <v>0</v>
      </c>
      <c r="F30" s="204" t="n">
        <v>1212.77</v>
      </c>
      <c r="G30" s="204" t="n">
        <v>0</v>
      </c>
      <c r="H30" s="204" t="n">
        <v>0</v>
      </c>
      <c r="I30" s="204" t="n">
        <v>0</v>
      </c>
      <c r="J30" s="204" t="n">
        <v>0</v>
      </c>
      <c r="K30" s="204" t="n">
        <v>0</v>
      </c>
      <c r="L30" s="204" t="n">
        <v>0</v>
      </c>
      <c r="M30" s="204" t="n">
        <v>0</v>
      </c>
      <c r="N30" s="204" t="n">
        <v>0</v>
      </c>
      <c r="O30" s="204" t="n">
        <v>1212.77</v>
      </c>
    </row>
    <row r="31" customFormat="false" ht="15" hidden="false" customHeight="false" outlineLevel="0" collapsed="false">
      <c r="A31" s="203" t="s">
        <v>195</v>
      </c>
      <c r="B31" s="203" t="s">
        <v>165</v>
      </c>
      <c r="C31" s="204" t="n">
        <v>370.54</v>
      </c>
      <c r="D31" s="204" t="n">
        <v>370.55</v>
      </c>
      <c r="E31" s="204" t="n">
        <v>370.53</v>
      </c>
      <c r="F31" s="204" t="n">
        <v>336.61</v>
      </c>
      <c r="G31" s="204" t="n">
        <v>268.55</v>
      </c>
      <c r="H31" s="204" t="n">
        <v>268.55</v>
      </c>
      <c r="I31" s="204" t="n">
        <v>268.55</v>
      </c>
      <c r="J31" s="204" t="n">
        <v>268.55</v>
      </c>
      <c r="K31" s="204" t="n">
        <v>268.58</v>
      </c>
      <c r="L31" s="204" t="n">
        <v>268.55</v>
      </c>
      <c r="M31" s="204" t="n">
        <v>268.58</v>
      </c>
      <c r="N31" s="204" t="n">
        <v>268.55</v>
      </c>
      <c r="O31" s="204" t="n">
        <v>3596.69</v>
      </c>
    </row>
    <row r="32" customFormat="false" ht="15" hidden="false" customHeight="false" outlineLevel="0" collapsed="false">
      <c r="A32" s="203" t="s">
        <v>196</v>
      </c>
      <c r="B32" s="203" t="s">
        <v>197</v>
      </c>
      <c r="C32" s="204" t="n">
        <v>801.76</v>
      </c>
      <c r="D32" s="204" t="n">
        <v>662.23</v>
      </c>
      <c r="E32" s="204" t="n">
        <v>324.43</v>
      </c>
      <c r="F32" s="204" t="n">
        <v>0</v>
      </c>
      <c r="G32" s="204" t="n">
        <v>0</v>
      </c>
      <c r="H32" s="204" t="n">
        <v>26.12</v>
      </c>
      <c r="I32" s="204" t="n">
        <v>18.97</v>
      </c>
      <c r="J32" s="204" t="n">
        <v>0</v>
      </c>
      <c r="K32" s="204" t="n">
        <v>0</v>
      </c>
      <c r="L32" s="204" t="n">
        <v>0</v>
      </c>
      <c r="M32" s="204" t="n">
        <v>0</v>
      </c>
      <c r="N32" s="204" t="n">
        <v>160.91</v>
      </c>
      <c r="O32" s="204" t="n">
        <v>1994.42</v>
      </c>
    </row>
    <row r="33" customFormat="false" ht="15" hidden="false" customHeight="false" outlineLevel="0" collapsed="false">
      <c r="A33" s="203" t="s">
        <v>198</v>
      </c>
      <c r="B33" s="203" t="s">
        <v>199</v>
      </c>
      <c r="C33" s="204" t="n">
        <v>276.79</v>
      </c>
      <c r="D33" s="204" t="n">
        <v>801.9</v>
      </c>
      <c r="E33" s="204" t="n">
        <v>389.91</v>
      </c>
      <c r="F33" s="204" t="n">
        <v>0</v>
      </c>
      <c r="G33" s="204" t="n">
        <v>0</v>
      </c>
      <c r="H33" s="204" t="n">
        <v>113.39</v>
      </c>
      <c r="I33" s="204" t="n">
        <v>0</v>
      </c>
      <c r="J33" s="204" t="n">
        <v>452</v>
      </c>
      <c r="K33" s="204" t="n">
        <v>0.6</v>
      </c>
      <c r="L33" s="204" t="n">
        <v>0.6</v>
      </c>
      <c r="M33" s="204" t="n">
        <v>81.09</v>
      </c>
      <c r="N33" s="204" t="n">
        <v>5.3</v>
      </c>
      <c r="O33" s="204" t="n">
        <v>2121.58</v>
      </c>
    </row>
    <row r="34" customFormat="false" ht="15" hidden="false" customHeight="false" outlineLevel="0" collapsed="false">
      <c r="A34" s="203" t="s">
        <v>200</v>
      </c>
      <c r="B34" s="203" t="s">
        <v>169</v>
      </c>
      <c r="C34" s="204" t="n">
        <v>2454.54</v>
      </c>
      <c r="D34" s="204" t="n">
        <v>780.12</v>
      </c>
      <c r="E34" s="204" t="n">
        <v>766.74</v>
      </c>
      <c r="F34" s="204" t="n">
        <v>14187.19</v>
      </c>
      <c r="G34" s="204" t="n">
        <v>660</v>
      </c>
      <c r="H34" s="204" t="n">
        <v>460.19</v>
      </c>
      <c r="I34" s="204" t="n">
        <v>980.94</v>
      </c>
      <c r="J34" s="204" t="n">
        <v>660</v>
      </c>
      <c r="K34" s="204" t="n">
        <v>660</v>
      </c>
      <c r="L34" s="204" t="n">
        <v>660</v>
      </c>
      <c r="M34" s="204" t="n">
        <v>660</v>
      </c>
      <c r="N34" s="204" t="n">
        <v>-7279.9</v>
      </c>
      <c r="O34" s="204" t="n">
        <v>15649.82</v>
      </c>
    </row>
    <row r="37" customFormat="false" ht="14.25" hidden="false" customHeight="false" outlineLevel="0" collapsed="false">
      <c r="C37" s="197" t="s">
        <v>141</v>
      </c>
      <c r="D37" s="197" t="s">
        <v>142</v>
      </c>
      <c r="E37" s="197" t="s">
        <v>143</v>
      </c>
      <c r="F37" s="197" t="s">
        <v>144</v>
      </c>
      <c r="G37" s="197" t="s">
        <v>145</v>
      </c>
      <c r="H37" s="197" t="s">
        <v>146</v>
      </c>
      <c r="I37" s="197" t="s">
        <v>147</v>
      </c>
      <c r="J37" s="197" t="s">
        <v>148</v>
      </c>
      <c r="K37" s="197" t="s">
        <v>149</v>
      </c>
      <c r="L37" s="197" t="s">
        <v>150</v>
      </c>
      <c r="M37" s="197" t="s">
        <v>151</v>
      </c>
      <c r="N37" s="197" t="s">
        <v>152</v>
      </c>
      <c r="O37" s="197" t="s">
        <v>129</v>
      </c>
    </row>
    <row r="38" customFormat="false" ht="14.25" hidden="false" customHeight="false" outlineLevel="0" collapsed="false">
      <c r="B38" s="197" t="s">
        <v>136</v>
      </c>
      <c r="C38" s="205" t="n">
        <f aca="false">C2+C11+C19+C26</f>
        <v>14038.24</v>
      </c>
      <c r="D38" s="205" t="n">
        <f aca="false">D2+D11+D19+D26</f>
        <v>14038.24</v>
      </c>
      <c r="E38" s="205" t="n">
        <f aca="false">E2+E11+E19+E26</f>
        <v>10764.35</v>
      </c>
      <c r="F38" s="205" t="n">
        <f aca="false">F2+F11+F19+F26</f>
        <v>9083.84</v>
      </c>
      <c r="G38" s="205" t="n">
        <f aca="false">G2+G11+G19+G26</f>
        <v>6048.08</v>
      </c>
      <c r="H38" s="205" t="n">
        <f aca="false">H2+H11+H19+H26</f>
        <v>6048.08</v>
      </c>
      <c r="I38" s="205" t="n">
        <f aca="false">I2+I11+I19+I26</f>
        <v>6048.08</v>
      </c>
      <c r="J38" s="205" t="n">
        <f aca="false">J2+J11+J19+J26</f>
        <v>6048.08</v>
      </c>
      <c r="K38" s="205" t="n">
        <f aca="false">K2+K11+K19+K26</f>
        <v>6048.08</v>
      </c>
      <c r="L38" s="205" t="n">
        <f aca="false">L2+L11+L19+L26</f>
        <v>6048.08</v>
      </c>
      <c r="M38" s="205" t="n">
        <f aca="false">M2+M11+M19+M26</f>
        <v>6048.08</v>
      </c>
      <c r="N38" s="205" t="n">
        <f aca="false">N2+N11+N19+N26</f>
        <v>6048.08</v>
      </c>
      <c r="O38" s="0" t="n">
        <f aca="false">SUM(C38:N38)</f>
        <v>96309.31</v>
      </c>
    </row>
    <row r="39" customFormat="false" ht="14.25" hidden="false" customHeight="false" outlineLevel="0" collapsed="false">
      <c r="B39" s="197" t="s">
        <v>201</v>
      </c>
      <c r="C39" s="205" t="n">
        <f aca="false">C3+C12+C20+C27</f>
        <v>1705.68</v>
      </c>
      <c r="D39" s="205" t="n">
        <f aca="false">D3+D12+D20+D27</f>
        <v>1705.66</v>
      </c>
      <c r="E39" s="205" t="n">
        <f aca="false">E3+E12+E20+E27</f>
        <v>1642.87</v>
      </c>
      <c r="F39" s="205" t="n">
        <f aca="false">F3+F12+F20+F27</f>
        <v>1627.17</v>
      </c>
      <c r="G39" s="205" t="n">
        <f aca="false">G3+G12+G20+G27</f>
        <v>1181.96</v>
      </c>
      <c r="H39" s="205" t="n">
        <f aca="false">H3+H12+H20+H27</f>
        <v>1186.52</v>
      </c>
      <c r="I39" s="205" t="n">
        <f aca="false">I3+I12+I20+I27</f>
        <v>1181.96</v>
      </c>
      <c r="J39" s="205" t="n">
        <f aca="false">J3+J12+J20+J27</f>
        <v>1181.96</v>
      </c>
      <c r="K39" s="205" t="n">
        <f aca="false">K3+K12+K20+K27</f>
        <v>1181.96</v>
      </c>
      <c r="L39" s="205" t="n">
        <f aca="false">L3+L12+L20+L27</f>
        <v>1181.96</v>
      </c>
      <c r="M39" s="205" t="n">
        <f aca="false">M3+M12+M20+M27</f>
        <v>1181.96</v>
      </c>
      <c r="N39" s="205" t="n">
        <f aca="false">N3+N12+N20+N27</f>
        <v>1181.96</v>
      </c>
      <c r="O39" s="0" t="n">
        <f aca="false">SUM(C39:N39)</f>
        <v>16141.62</v>
      </c>
    </row>
    <row r="40" customFormat="false" ht="14.25" hidden="false" customHeight="false" outlineLevel="0" collapsed="false">
      <c r="B40" s="197" t="s">
        <v>34</v>
      </c>
      <c r="C40" s="205" t="n">
        <f aca="false">C7+C16+C23+C31</f>
        <v>1113.78</v>
      </c>
      <c r="D40" s="205" t="n">
        <f aca="false">D7+D16+D23+D31</f>
        <v>1113.78</v>
      </c>
      <c r="E40" s="205" t="n">
        <f aca="false">E7+E16+E23+E31</f>
        <v>1126.63</v>
      </c>
      <c r="F40" s="205" t="n">
        <f aca="false">F7+F16+F23+F31</f>
        <v>1082.03</v>
      </c>
      <c r="G40" s="205" t="n">
        <f aca="false">G7+G16+G23+G31</f>
        <v>810.5</v>
      </c>
      <c r="H40" s="205" t="n">
        <f aca="false">H7+H16+H23+H31</f>
        <v>810.56</v>
      </c>
      <c r="I40" s="205" t="n">
        <f aca="false">I7+I16+I23+I31</f>
        <v>810.53</v>
      </c>
      <c r="J40" s="205" t="n">
        <f aca="false">J7+J16+J23+J31</f>
        <v>810.53</v>
      </c>
      <c r="K40" s="205" t="n">
        <f aca="false">K7+K16+K23+K31</f>
        <v>810.68</v>
      </c>
      <c r="L40" s="205" t="n">
        <f aca="false">L7+L16+L23+L31</f>
        <v>810.53</v>
      </c>
      <c r="M40" s="205" t="n">
        <f aca="false">M7+M16+M23+M31</f>
        <v>810.68</v>
      </c>
      <c r="N40" s="205" t="n">
        <f aca="false">N7+N16+N23+N31</f>
        <v>810.53</v>
      </c>
      <c r="O40" s="0" t="n">
        <f aca="false">SUM(C40:N40)</f>
        <v>10920.76</v>
      </c>
    </row>
    <row r="43" customFormat="false" ht="14.25" hidden="false" customHeight="false" outlineLevel="0" collapsed="false">
      <c r="B43" s="197" t="s">
        <v>32</v>
      </c>
    </row>
    <row r="44" customFormat="false" ht="14.25" hidden="false" customHeight="false" outlineLevel="0" collapsed="false">
      <c r="B44" s="197" t="s">
        <v>202</v>
      </c>
      <c r="C44" s="205" t="n">
        <f aca="false">C6+C15</f>
        <v>0</v>
      </c>
      <c r="D44" s="205" t="n">
        <f aca="false">D6+D15</f>
        <v>0</v>
      </c>
      <c r="E44" s="205" t="n">
        <f aca="false">E6+E15</f>
        <v>208.16</v>
      </c>
      <c r="F44" s="205" t="n">
        <f aca="false">F6+F15</f>
        <v>2039.69</v>
      </c>
      <c r="G44" s="205" t="n">
        <f aca="false">G6+G15</f>
        <v>0</v>
      </c>
      <c r="H44" s="205" t="n">
        <f aca="false">H6+H15</f>
        <v>0</v>
      </c>
      <c r="I44" s="205" t="n">
        <f aca="false">I6+I15</f>
        <v>0</v>
      </c>
      <c r="J44" s="205" t="n">
        <f aca="false">J6+J15</f>
        <v>0</v>
      </c>
      <c r="K44" s="205" t="n">
        <f aca="false">K6+K15</f>
        <v>0</v>
      </c>
      <c r="L44" s="205" t="n">
        <f aca="false">L6+L15</f>
        <v>0</v>
      </c>
      <c r="M44" s="205" t="n">
        <f aca="false">M6+M15</f>
        <v>0</v>
      </c>
      <c r="N44" s="205" t="n">
        <f aca="false">N6+N15</f>
        <v>0</v>
      </c>
      <c r="O44" s="0" t="n">
        <f aca="false">SUM(C44:N44)</f>
        <v>2247.85</v>
      </c>
    </row>
    <row r="45" customFormat="false" ht="14.25" hidden="false" customHeight="false" outlineLevel="0" collapsed="false">
      <c r="B45" s="197" t="s">
        <v>203</v>
      </c>
      <c r="C45" s="205" t="n">
        <f aca="false">C30</f>
        <v>0</v>
      </c>
      <c r="D45" s="205" t="n">
        <f aca="false">D30</f>
        <v>0</v>
      </c>
      <c r="E45" s="205" t="n">
        <f aca="false">E30</f>
        <v>0</v>
      </c>
      <c r="F45" s="205" t="n">
        <f aca="false">F30</f>
        <v>1212.77</v>
      </c>
      <c r="G45" s="205" t="n">
        <f aca="false">G30</f>
        <v>0</v>
      </c>
      <c r="H45" s="205" t="n">
        <f aca="false">H30</f>
        <v>0</v>
      </c>
      <c r="I45" s="205" t="n">
        <f aca="false">I30</f>
        <v>0</v>
      </c>
      <c r="J45" s="205" t="n">
        <f aca="false">J30</f>
        <v>0</v>
      </c>
      <c r="K45" s="205" t="n">
        <f aca="false">K30</f>
        <v>0</v>
      </c>
      <c r="L45" s="205" t="n">
        <f aca="false">L30</f>
        <v>0</v>
      </c>
      <c r="M45" s="205" t="n">
        <f aca="false">M30</f>
        <v>0</v>
      </c>
      <c r="N45" s="205" t="n">
        <f aca="false">N30</f>
        <v>0</v>
      </c>
      <c r="O45" s="0" t="n">
        <f aca="false">SUM(C45:N45)</f>
        <v>1212.77</v>
      </c>
    </row>
    <row r="47" customFormat="false" ht="14.25" hidden="false" customHeight="false" outlineLevel="0" collapsed="false">
      <c r="B47" s="197" t="s">
        <v>102</v>
      </c>
    </row>
    <row r="48" customFormat="false" ht="14.25" hidden="false" customHeight="false" outlineLevel="0" collapsed="false">
      <c r="B48" s="197" t="s">
        <v>202</v>
      </c>
      <c r="C48" s="205" t="n">
        <f aca="false">C4+C13+C21</f>
        <v>799.27</v>
      </c>
      <c r="D48" s="205" t="n">
        <f aca="false">D4+D13+D21</f>
        <v>799.27</v>
      </c>
      <c r="E48" s="205" t="n">
        <f aca="false">E4+E13+E21</f>
        <v>756.21</v>
      </c>
      <c r="F48" s="205" t="n">
        <f aca="false">F4+F13+F21</f>
        <v>115.94</v>
      </c>
      <c r="G48" s="205" t="n">
        <f aca="false">G4+G13+G21</f>
        <v>542.11</v>
      </c>
      <c r="H48" s="205" t="n">
        <f aca="false">H4+H13+H21</f>
        <v>542.11</v>
      </c>
      <c r="I48" s="205" t="n">
        <f aca="false">I4+I13+I21</f>
        <v>542.11</v>
      </c>
      <c r="J48" s="205" t="n">
        <f aca="false">J4+J13+J21</f>
        <v>542.11</v>
      </c>
      <c r="K48" s="205" t="n">
        <f aca="false">K4+K13+K21</f>
        <v>542.11</v>
      </c>
      <c r="L48" s="205" t="n">
        <f aca="false">L4+L13+L21</f>
        <v>542.11</v>
      </c>
      <c r="M48" s="205" t="n">
        <f aca="false">M4+M13+M21</f>
        <v>542.11</v>
      </c>
      <c r="N48" s="205" t="n">
        <f aca="false">N4+N13+N21</f>
        <v>542.11</v>
      </c>
      <c r="O48" s="0" t="n">
        <f aca="false">SUM(C48:N48)</f>
        <v>6807.57</v>
      </c>
    </row>
    <row r="49" customFormat="false" ht="14.25" hidden="false" customHeight="false" outlineLevel="0" collapsed="false">
      <c r="B49" s="197" t="s">
        <v>203</v>
      </c>
      <c r="C49" s="205" t="n">
        <f aca="false">C28</f>
        <v>370.59</v>
      </c>
      <c r="D49" s="205" t="n">
        <f aca="false">D28</f>
        <v>370.59</v>
      </c>
      <c r="E49" s="205" t="n">
        <f aca="false">E28</f>
        <v>370.59</v>
      </c>
      <c r="F49" s="205" t="n">
        <f aca="false">F28</f>
        <v>33.21</v>
      </c>
      <c r="G49" s="205" t="n">
        <f aca="false">G28</f>
        <v>268.58</v>
      </c>
      <c r="H49" s="205" t="n">
        <f aca="false">H28</f>
        <v>268.58</v>
      </c>
      <c r="I49" s="205" t="n">
        <f aca="false">I28</f>
        <v>268.58</v>
      </c>
      <c r="J49" s="205" t="n">
        <f aca="false">J28</f>
        <v>268.58</v>
      </c>
      <c r="K49" s="205" t="n">
        <f aca="false">K28</f>
        <v>268.58</v>
      </c>
      <c r="L49" s="205" t="n">
        <f aca="false">L28</f>
        <v>268.58</v>
      </c>
      <c r="M49" s="205" t="n">
        <f aca="false">M28</f>
        <v>268.58</v>
      </c>
      <c r="N49" s="205" t="n">
        <f aca="false">N28</f>
        <v>170.53</v>
      </c>
      <c r="O49" s="0" t="n">
        <f aca="false">SUM(C49:N49)</f>
        <v>3195.57</v>
      </c>
    </row>
    <row r="51" customFormat="false" ht="14.25" hidden="false" customHeight="false" outlineLevel="0" collapsed="false">
      <c r="B51" s="197" t="s">
        <v>176</v>
      </c>
    </row>
    <row r="52" customFormat="false" ht="14.25" hidden="false" customHeight="false" outlineLevel="0" collapsed="false">
      <c r="B52" s="197" t="s">
        <v>202</v>
      </c>
      <c r="C52" s="205" t="n">
        <f aca="false">C5+C14+C22</f>
        <v>333.3</v>
      </c>
      <c r="D52" s="205" t="n">
        <f aca="false">D5+D14+D22</f>
        <v>333.3</v>
      </c>
      <c r="E52" s="205" t="n">
        <f aca="false">E5+E14+E22</f>
        <v>306.64</v>
      </c>
      <c r="F52" s="205" t="n">
        <f aca="false">F5+F14+F22</f>
        <v>233.31</v>
      </c>
      <c r="G52" s="205" t="n">
        <f aca="false">G5+G14+G22</f>
        <v>199.98</v>
      </c>
      <c r="H52" s="205" t="n">
        <f aca="false">H5+H14+H22</f>
        <v>199.98</v>
      </c>
      <c r="I52" s="205" t="n">
        <f aca="false">I5+I14+I22</f>
        <v>199.98</v>
      </c>
      <c r="J52" s="205" t="n">
        <f aca="false">J5+J14+J22</f>
        <v>199.98</v>
      </c>
      <c r="K52" s="205" t="n">
        <f aca="false">K5+K14+K22</f>
        <v>199.98</v>
      </c>
      <c r="L52" s="205" t="n">
        <f aca="false">L5+L14+L22</f>
        <v>199.98</v>
      </c>
      <c r="M52" s="205" t="n">
        <f aca="false">M5+M14+M22</f>
        <v>199.98</v>
      </c>
      <c r="N52" s="205" t="n">
        <f aca="false">N5+N14+N22</f>
        <v>199.98</v>
      </c>
      <c r="O52" s="0" t="n">
        <f aca="false">SUM(C52:N52)</f>
        <v>2806.39</v>
      </c>
    </row>
    <row r="53" customFormat="false" ht="14.25" hidden="false" customHeight="false" outlineLevel="0" collapsed="false">
      <c r="B53" s="197" t="s">
        <v>203</v>
      </c>
      <c r="C53" s="205" t="n">
        <f aca="false">C29</f>
        <v>233.31</v>
      </c>
      <c r="D53" s="205" t="n">
        <f aca="false">D29</f>
        <v>233.31</v>
      </c>
      <c r="E53" s="205" t="n">
        <f aca="false">E29</f>
        <v>233.31</v>
      </c>
      <c r="F53" s="205" t="n">
        <f aca="false">F29</f>
        <v>99.99</v>
      </c>
      <c r="G53" s="205" t="n">
        <f aca="false">G29</f>
        <v>133.32</v>
      </c>
      <c r="H53" s="205" t="n">
        <f aca="false">H29</f>
        <v>133.32</v>
      </c>
      <c r="I53" s="205" t="n">
        <f aca="false">I29</f>
        <v>133.32</v>
      </c>
      <c r="J53" s="205" t="n">
        <f aca="false">J29</f>
        <v>133.32</v>
      </c>
      <c r="K53" s="205" t="n">
        <f aca="false">K29</f>
        <v>133.32</v>
      </c>
      <c r="L53" s="205" t="n">
        <f aca="false">L29</f>
        <v>133.32</v>
      </c>
      <c r="M53" s="205" t="n">
        <f aca="false">M29</f>
        <v>133.32</v>
      </c>
      <c r="N53" s="205" t="n">
        <f aca="false">N29</f>
        <v>400.13</v>
      </c>
      <c r="O53" s="0" t="n">
        <f aca="false">SUM(C53:N53)</f>
        <v>2133.29</v>
      </c>
    </row>
    <row r="55" customFormat="false" ht="14.25" hidden="false" customHeight="false" outlineLevel="0" collapsed="false">
      <c r="B55" s="197" t="s">
        <v>34</v>
      </c>
    </row>
    <row r="56" customFormat="false" ht="14.25" hidden="false" customHeight="false" outlineLevel="0" collapsed="false">
      <c r="B56" s="197" t="s">
        <v>202</v>
      </c>
      <c r="C56" s="205" t="n">
        <f aca="false">C7+C16+C23</f>
        <v>743.24</v>
      </c>
      <c r="D56" s="205" t="n">
        <f aca="false">D7+D16+D23</f>
        <v>743.23</v>
      </c>
      <c r="E56" s="205" t="n">
        <f aca="false">E7+E16+E23</f>
        <v>756.1</v>
      </c>
      <c r="F56" s="205" t="n">
        <f aca="false">F7+F16+F23</f>
        <v>745.42</v>
      </c>
      <c r="G56" s="205" t="n">
        <f aca="false">G7+G16+G23</f>
        <v>541.95</v>
      </c>
      <c r="H56" s="205" t="n">
        <f aca="false">H7+H16+H23</f>
        <v>542.01</v>
      </c>
      <c r="I56" s="205" t="n">
        <f aca="false">I7+I16+I23</f>
        <v>541.98</v>
      </c>
      <c r="J56" s="205" t="n">
        <f aca="false">J7+J16+J23</f>
        <v>541.98</v>
      </c>
      <c r="K56" s="205" t="n">
        <f aca="false">K7+K16+K23</f>
        <v>542.1</v>
      </c>
      <c r="L56" s="205" t="n">
        <f aca="false">L7+L16+L23</f>
        <v>541.98</v>
      </c>
      <c r="M56" s="205" t="n">
        <f aca="false">M7+M16+M23</f>
        <v>542.1</v>
      </c>
      <c r="N56" s="205" t="n">
        <f aca="false">N7+N16+N23</f>
        <v>541.98</v>
      </c>
      <c r="O56" s="0" t="n">
        <f aca="false">SUM(C56:N56)</f>
        <v>7324.07</v>
      </c>
    </row>
    <row r="57" customFormat="false" ht="14.25" hidden="false" customHeight="false" outlineLevel="0" collapsed="false">
      <c r="B57" s="197" t="s">
        <v>203</v>
      </c>
      <c r="C57" s="205" t="n">
        <f aca="false">C31</f>
        <v>370.54</v>
      </c>
      <c r="D57" s="205" t="n">
        <f aca="false">D31</f>
        <v>370.55</v>
      </c>
      <c r="E57" s="205" t="n">
        <f aca="false">E31</f>
        <v>370.53</v>
      </c>
      <c r="F57" s="205" t="n">
        <f aca="false">F31</f>
        <v>336.61</v>
      </c>
      <c r="G57" s="205" t="n">
        <f aca="false">G31</f>
        <v>268.55</v>
      </c>
      <c r="H57" s="205" t="n">
        <f aca="false">H31</f>
        <v>268.55</v>
      </c>
      <c r="I57" s="205" t="n">
        <f aca="false">I31</f>
        <v>268.55</v>
      </c>
      <c r="J57" s="205" t="n">
        <f aca="false">J31</f>
        <v>268.55</v>
      </c>
      <c r="K57" s="205" t="n">
        <f aca="false">K31</f>
        <v>268.58</v>
      </c>
      <c r="L57" s="205" t="n">
        <f aca="false">L31</f>
        <v>268.55</v>
      </c>
      <c r="M57" s="205" t="n">
        <f aca="false">M31</f>
        <v>268.58</v>
      </c>
      <c r="N57" s="205" t="n">
        <f aca="false">N31</f>
        <v>268.55</v>
      </c>
      <c r="O57" s="0" t="n">
        <f aca="false">SUM(C57:N57)</f>
        <v>3596.69</v>
      </c>
    </row>
    <row r="59" customFormat="false" ht="14.25" hidden="false" customHeight="false" outlineLevel="0" collapsed="false">
      <c r="B59" s="197" t="s">
        <v>136</v>
      </c>
    </row>
    <row r="60" customFormat="false" ht="14.25" hidden="false" customHeight="false" outlineLevel="0" collapsed="false">
      <c r="B60" s="197" t="s">
        <v>202</v>
      </c>
      <c r="C60" s="205" t="n">
        <f aca="false">C2+C11+C19</f>
        <v>9591.18</v>
      </c>
      <c r="D60" s="205" t="n">
        <f aca="false">D2+D11+D19</f>
        <v>9591.18</v>
      </c>
      <c r="E60" s="205" t="n">
        <f aca="false">E2+E11+E19</f>
        <v>7635.53</v>
      </c>
      <c r="F60" s="205" t="n">
        <f aca="false">F2+F11+F19</f>
        <v>6267.31</v>
      </c>
      <c r="G60" s="205" t="n">
        <f aca="false">G2+G11+G19</f>
        <v>4237.5</v>
      </c>
      <c r="H60" s="205" t="n">
        <f aca="false">H2+H11+H19</f>
        <v>4237.5</v>
      </c>
      <c r="I60" s="205" t="n">
        <f aca="false">I2+I11+I19</f>
        <v>4237.5</v>
      </c>
      <c r="J60" s="205" t="n">
        <f aca="false">J2+J11+J19</f>
        <v>4237.5</v>
      </c>
      <c r="K60" s="205" t="n">
        <f aca="false">K2+K11+K19</f>
        <v>4237.5</v>
      </c>
      <c r="L60" s="205" t="n">
        <f aca="false">L2+L11+L19</f>
        <v>4237.5</v>
      </c>
      <c r="M60" s="205" t="n">
        <f aca="false">M2+M11+M19</f>
        <v>4237.5</v>
      </c>
      <c r="N60" s="205" t="n">
        <f aca="false">N2+N11+N19</f>
        <v>4237.5</v>
      </c>
      <c r="O60" s="0" t="n">
        <f aca="false">SUM(C60:N60)</f>
        <v>66985.2</v>
      </c>
    </row>
    <row r="61" customFormat="false" ht="14.25" hidden="false" customHeight="false" outlineLevel="0" collapsed="false">
      <c r="B61" s="197" t="s">
        <v>203</v>
      </c>
      <c r="C61" s="205" t="n">
        <f aca="false">C26</f>
        <v>4447.06</v>
      </c>
      <c r="D61" s="205" t="n">
        <f aca="false">D26</f>
        <v>4447.06</v>
      </c>
      <c r="E61" s="205" t="n">
        <f aca="false">E26</f>
        <v>3128.82</v>
      </c>
      <c r="F61" s="205" t="n">
        <f aca="false">F26</f>
        <v>2816.53</v>
      </c>
      <c r="G61" s="205" t="n">
        <f aca="false">G26</f>
        <v>1810.58</v>
      </c>
      <c r="H61" s="205" t="n">
        <f aca="false">H26</f>
        <v>1810.58</v>
      </c>
      <c r="I61" s="205" t="n">
        <f aca="false">I26</f>
        <v>1810.58</v>
      </c>
      <c r="J61" s="205" t="n">
        <f aca="false">J26</f>
        <v>1810.58</v>
      </c>
      <c r="K61" s="205" t="n">
        <f aca="false">K26</f>
        <v>1810.58</v>
      </c>
      <c r="L61" s="205" t="n">
        <f aca="false">L26</f>
        <v>1810.58</v>
      </c>
      <c r="M61" s="205" t="n">
        <f aca="false">M26</f>
        <v>1810.58</v>
      </c>
      <c r="N61" s="205" t="n">
        <f aca="false">N26</f>
        <v>1810.58</v>
      </c>
      <c r="O61" s="0" t="n">
        <f aca="false">SUM(C61:N61)</f>
        <v>29324.11</v>
      </c>
    </row>
    <row r="63" customFormat="false" ht="14.25" hidden="false" customHeight="false" outlineLevel="0" collapsed="false">
      <c r="B63" s="197" t="s">
        <v>105</v>
      </c>
    </row>
    <row r="64" customFormat="false" ht="14.25" hidden="false" customHeight="false" outlineLevel="0" collapsed="false">
      <c r="B64" s="197" t="s">
        <v>202</v>
      </c>
      <c r="C64" s="205" t="n">
        <f aca="false">C3+C12+C20</f>
        <v>1165.36</v>
      </c>
      <c r="D64" s="205" t="n">
        <f aca="false">D3+D12+D20</f>
        <v>1165.35</v>
      </c>
      <c r="E64" s="205" t="n">
        <f aca="false">E3+E12+E20</f>
        <v>1102.56</v>
      </c>
      <c r="F64" s="205" t="n">
        <f aca="false">F3+F12+F20</f>
        <v>1086.86</v>
      </c>
      <c r="G64" s="205" t="n">
        <f aca="false">G3+G12+G20</f>
        <v>790.39</v>
      </c>
      <c r="H64" s="205" t="n">
        <f aca="false">H3+H12+H20</f>
        <v>794.95</v>
      </c>
      <c r="I64" s="205" t="n">
        <f aca="false">I3+I12+I20</f>
        <v>790.39</v>
      </c>
      <c r="J64" s="205" t="n">
        <f aca="false">J3+J12+J20</f>
        <v>790.39</v>
      </c>
      <c r="K64" s="205" t="n">
        <f aca="false">K3+K12+K20</f>
        <v>790.39</v>
      </c>
      <c r="L64" s="205" t="n">
        <f aca="false">L3+L12+L20</f>
        <v>790.39</v>
      </c>
      <c r="M64" s="205" t="n">
        <f aca="false">M3+M12+M20</f>
        <v>790.39</v>
      </c>
      <c r="N64" s="205" t="n">
        <f aca="false">N3+N12+N20</f>
        <v>790.39</v>
      </c>
      <c r="O64" s="0" t="n">
        <f aca="false">SUM(C64:N64)</f>
        <v>10847.81</v>
      </c>
    </row>
    <row r="65" customFormat="false" ht="14.25" hidden="false" customHeight="false" outlineLevel="0" collapsed="false">
      <c r="B65" s="197" t="s">
        <v>203</v>
      </c>
      <c r="C65" s="205" t="n">
        <f aca="false">C27</f>
        <v>540.32</v>
      </c>
      <c r="D65" s="205" t="n">
        <f aca="false">D27</f>
        <v>540.31</v>
      </c>
      <c r="E65" s="205" t="n">
        <f aca="false">E27</f>
        <v>540.31</v>
      </c>
      <c r="F65" s="205" t="n">
        <f aca="false">F27</f>
        <v>540.31</v>
      </c>
      <c r="G65" s="205" t="n">
        <f aca="false">G27</f>
        <v>391.57</v>
      </c>
      <c r="H65" s="205" t="n">
        <f aca="false">H27</f>
        <v>391.57</v>
      </c>
      <c r="I65" s="205" t="n">
        <f aca="false">I27</f>
        <v>391.57</v>
      </c>
      <c r="J65" s="205" t="n">
        <f aca="false">J27</f>
        <v>391.57</v>
      </c>
      <c r="K65" s="205" t="n">
        <f aca="false">K27</f>
        <v>391.57</v>
      </c>
      <c r="L65" s="205" t="n">
        <f aca="false">L27</f>
        <v>391.57</v>
      </c>
      <c r="M65" s="205" t="n">
        <f aca="false">M27</f>
        <v>391.57</v>
      </c>
      <c r="N65" s="205" t="n">
        <f aca="false">N27</f>
        <v>391.57</v>
      </c>
      <c r="O65" s="0" t="n">
        <f aca="false">SUM(C65:N65)</f>
        <v>5293.81</v>
      </c>
    </row>
    <row r="67" customFormat="false" ht="14.25" hidden="false" customHeight="false" outlineLevel="0" collapsed="false">
      <c r="B67" s="197" t="s">
        <v>204</v>
      </c>
    </row>
    <row r="68" customFormat="false" ht="14.25" hidden="false" customHeight="false" outlineLevel="0" collapsed="false">
      <c r="B68" s="197" t="s">
        <v>202</v>
      </c>
      <c r="C68" s="205" t="n">
        <f aca="false">C9+C17+C24</f>
        <v>1749</v>
      </c>
      <c r="D68" s="205" t="n">
        <f aca="false">D9+D17+D24</f>
        <v>1749</v>
      </c>
      <c r="E68" s="205" t="n">
        <f aca="false">E9+E17+E24</f>
        <v>1725</v>
      </c>
      <c r="F68" s="205" t="n">
        <f aca="false">F9+F17+F24</f>
        <v>17966.25</v>
      </c>
      <c r="G68" s="205" t="n">
        <f aca="false">G9+G17+G24</f>
        <v>1610</v>
      </c>
      <c r="H68" s="205" t="n">
        <f aca="false">H9+H17+H24</f>
        <v>1790</v>
      </c>
      <c r="I68" s="205" t="n">
        <f aca="false">I9+I17+I24</f>
        <v>1610</v>
      </c>
      <c r="J68" s="205" t="n">
        <f aca="false">J9+J17+J24</f>
        <v>1610</v>
      </c>
      <c r="K68" s="205" t="n">
        <f aca="false">K9+K17+K24</f>
        <v>1610</v>
      </c>
      <c r="L68" s="205" t="n">
        <f aca="false">L9+L17+L24</f>
        <v>1610</v>
      </c>
      <c r="M68" s="205" t="n">
        <f aca="false">M9+M17+M24</f>
        <v>1610</v>
      </c>
      <c r="N68" s="205" t="n">
        <f aca="false">N9+N17+N24</f>
        <v>-5720</v>
      </c>
      <c r="O68" s="0" t="n">
        <f aca="false">SUM(C68:N68)</f>
        <v>28919.25</v>
      </c>
    </row>
    <row r="69" customFormat="false" ht="14.25" hidden="false" customHeight="false" outlineLevel="0" collapsed="false">
      <c r="B69" s="197" t="s">
        <v>203</v>
      </c>
      <c r="C69" s="205" t="n">
        <f aca="false">C34</f>
        <v>2454.54</v>
      </c>
      <c r="D69" s="205" t="n">
        <f aca="false">D34</f>
        <v>780.12</v>
      </c>
      <c r="E69" s="205" t="n">
        <f aca="false">E34</f>
        <v>766.74</v>
      </c>
      <c r="F69" s="205" t="n">
        <f aca="false">F34</f>
        <v>14187.19</v>
      </c>
      <c r="G69" s="205" t="n">
        <f aca="false">G34</f>
        <v>660</v>
      </c>
      <c r="H69" s="205" t="n">
        <f aca="false">H34</f>
        <v>460.19</v>
      </c>
      <c r="I69" s="205" t="n">
        <f aca="false">I34</f>
        <v>980.94</v>
      </c>
      <c r="J69" s="205" t="n">
        <f aca="false">J34</f>
        <v>660</v>
      </c>
      <c r="K69" s="205" t="n">
        <f aca="false">K34</f>
        <v>660</v>
      </c>
      <c r="L69" s="205" t="n">
        <f aca="false">L34</f>
        <v>660</v>
      </c>
      <c r="M69" s="205" t="n">
        <f aca="false">M34</f>
        <v>660</v>
      </c>
      <c r="N69" s="205" t="n">
        <f aca="false">N34</f>
        <v>-7279.9</v>
      </c>
      <c r="O69" s="0" t="n">
        <f aca="false">SUM(C69:N69)</f>
        <v>15649.82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O2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2" activeCellId="0" sqref="A32"/>
    </sheetView>
  </sheetViews>
  <sheetFormatPr defaultColWidth="10.484375" defaultRowHeight="14.25" zeroHeight="false" outlineLevelRow="0" outlineLevelCol="0"/>
  <cols>
    <col collapsed="false" customWidth="true" hidden="false" outlineLevel="0" max="1" min="1" style="0" width="8.88"/>
    <col collapsed="false" customWidth="true" hidden="false" outlineLevel="0" max="2" min="2" style="0" width="39.63"/>
    <col collapsed="false" customWidth="true" hidden="false" outlineLevel="0" max="14" min="3" style="0" width="13.63"/>
    <col collapsed="false" customWidth="true" hidden="false" outlineLevel="0" max="15" min="15" style="0" width="13.25"/>
  </cols>
  <sheetData>
    <row r="2" customFormat="false" ht="14.25" hidden="false" customHeight="false" outlineLevel="0" collapsed="false">
      <c r="B2" s="0" t="s">
        <v>205</v>
      </c>
      <c r="C2" s="0" t="s">
        <v>206</v>
      </c>
      <c r="D2" s="0" t="s">
        <v>207</v>
      </c>
      <c r="E2" s="0" t="s">
        <v>208</v>
      </c>
      <c r="F2" s="0" t="s">
        <v>209</v>
      </c>
      <c r="G2" s="0" t="s">
        <v>210</v>
      </c>
      <c r="H2" s="0" t="s">
        <v>211</v>
      </c>
      <c r="I2" s="0" t="s">
        <v>212</v>
      </c>
      <c r="J2" s="0" t="s">
        <v>213</v>
      </c>
      <c r="K2" s="0" t="s">
        <v>214</v>
      </c>
      <c r="L2" s="0" t="s">
        <v>215</v>
      </c>
      <c r="M2" s="0" t="s">
        <v>216</v>
      </c>
      <c r="N2" s="0" t="s">
        <v>217</v>
      </c>
      <c r="O2" s="0" t="s">
        <v>218</v>
      </c>
    </row>
    <row r="3" s="206" customFormat="true" ht="14.25" hidden="true" customHeight="false" outlineLevel="0" collapsed="false">
      <c r="B3" s="206" t="s">
        <v>219</v>
      </c>
      <c r="C3" s="206" t="n">
        <v>0.17</v>
      </c>
      <c r="D3" s="206" t="n">
        <v>0.19</v>
      </c>
      <c r="E3" s="206" t="n">
        <v>0.17</v>
      </c>
      <c r="F3" s="206" t="n">
        <v>0.17</v>
      </c>
      <c r="G3" s="206" t="n">
        <v>0.14</v>
      </c>
      <c r="H3" s="206" t="n">
        <v>0.17</v>
      </c>
      <c r="I3" s="206" t="n">
        <v>0.17</v>
      </c>
      <c r="J3" s="206" t="n">
        <v>0.17</v>
      </c>
      <c r="K3" s="206" t="n">
        <v>139.65</v>
      </c>
      <c r="L3" s="206" t="n">
        <v>0.17</v>
      </c>
      <c r="M3" s="206" t="n">
        <v>0.17</v>
      </c>
      <c r="N3" s="206" t="n">
        <v>0.17</v>
      </c>
      <c r="O3" s="206" t="n">
        <v>141.51</v>
      </c>
    </row>
    <row r="4" s="206" customFormat="true" ht="14.25" hidden="true" customHeight="false" outlineLevel="0" collapsed="false">
      <c r="B4" s="206" t="s">
        <v>220</v>
      </c>
      <c r="C4" s="206" t="n">
        <v>475.85</v>
      </c>
      <c r="D4" s="206" t="n">
        <v>475.83</v>
      </c>
      <c r="E4" s="206" t="n">
        <v>475.83</v>
      </c>
      <c r="F4" s="206" t="n">
        <v>475.83</v>
      </c>
      <c r="G4" s="206" t="n">
        <v>441.86</v>
      </c>
      <c r="H4" s="206" t="n">
        <v>441.86</v>
      </c>
      <c r="I4" s="206" t="n">
        <v>441.86</v>
      </c>
      <c r="J4" s="206" t="n">
        <v>441.86</v>
      </c>
      <c r="K4" s="206" t="n">
        <v>441.86</v>
      </c>
      <c r="L4" s="206" t="n">
        <v>441.86</v>
      </c>
      <c r="M4" s="206" t="n">
        <v>441.86</v>
      </c>
      <c r="N4" s="206" t="n">
        <v>441.86</v>
      </c>
      <c r="O4" s="206" t="n">
        <v>5438.22</v>
      </c>
    </row>
    <row r="5" customFormat="false" ht="14.25" hidden="false" customHeight="false" outlineLevel="0" collapsed="false">
      <c r="B5" s="0" t="s">
        <v>221</v>
      </c>
      <c r="C5" s="0" t="n">
        <v>35.14</v>
      </c>
      <c r="D5" s="0" t="n">
        <v>30.12</v>
      </c>
      <c r="E5" s="0" t="n">
        <v>16.74</v>
      </c>
      <c r="F5" s="0" t="n">
        <v>156.25</v>
      </c>
      <c r="H5" s="0" t="n">
        <v>282.97</v>
      </c>
      <c r="M5" s="0" t="n">
        <v>6.49</v>
      </c>
      <c r="O5" s="0" t="n">
        <v>527.71</v>
      </c>
    </row>
    <row r="6" s="207" customFormat="true" ht="14.25" hidden="false" customHeight="false" outlineLevel="0" collapsed="false">
      <c r="B6" s="207" t="s">
        <v>222</v>
      </c>
      <c r="C6" s="207" t="n">
        <v>14038.24</v>
      </c>
      <c r="D6" s="207" t="n">
        <v>14038.24</v>
      </c>
      <c r="E6" s="207" t="n">
        <v>13392.24</v>
      </c>
      <c r="F6" s="207" t="n">
        <v>13392.24</v>
      </c>
      <c r="G6" s="207" t="n">
        <v>9728.09</v>
      </c>
      <c r="H6" s="207" t="n">
        <v>9728.09</v>
      </c>
      <c r="I6" s="207" t="n">
        <v>9728.09</v>
      </c>
      <c r="J6" s="207" t="n">
        <v>9728.09</v>
      </c>
      <c r="K6" s="207" t="n">
        <v>9728.09</v>
      </c>
      <c r="L6" s="207" t="n">
        <v>9728.09</v>
      </c>
      <c r="M6" s="207" t="n">
        <v>9728.09</v>
      </c>
      <c r="N6" s="207" t="n">
        <v>9728.09</v>
      </c>
      <c r="O6" s="207" t="n">
        <v>132685.68</v>
      </c>
    </row>
    <row r="7" customFormat="false" ht="14.25" hidden="false" customHeight="false" outlineLevel="0" collapsed="false">
      <c r="B7" s="0" t="s">
        <v>223</v>
      </c>
      <c r="C7" s="0" t="n">
        <v>2499</v>
      </c>
      <c r="D7" s="0" t="n">
        <v>2499</v>
      </c>
      <c r="E7" s="0" t="n">
        <v>2475</v>
      </c>
      <c r="F7" s="0" t="n">
        <v>2475</v>
      </c>
      <c r="G7" s="0" t="n">
        <v>2270</v>
      </c>
      <c r="H7" s="0" t="n">
        <v>2270</v>
      </c>
      <c r="I7" s="0" t="n">
        <v>2270</v>
      </c>
      <c r="J7" s="0" t="n">
        <v>2270</v>
      </c>
      <c r="K7" s="0" t="n">
        <v>2270</v>
      </c>
      <c r="L7" s="0" t="n">
        <v>2270</v>
      </c>
      <c r="M7" s="0" t="n">
        <v>2270</v>
      </c>
      <c r="N7" s="0" t="n">
        <v>2270</v>
      </c>
      <c r="O7" s="0" t="n">
        <v>28108</v>
      </c>
    </row>
    <row r="8" s="208" customFormat="true" ht="15" hidden="false" customHeight="false" outlineLevel="0" collapsed="false">
      <c r="B8" s="208" t="s">
        <v>224</v>
      </c>
      <c r="C8" s="208" t="n">
        <f aca="false">SUM(C3:C7)</f>
        <v>17048.4</v>
      </c>
      <c r="D8" s="208" t="n">
        <f aca="false">SUM(D3:D7)</f>
        <v>17043.38</v>
      </c>
      <c r="E8" s="208" t="n">
        <f aca="false">SUM(E3:E7)</f>
        <v>16359.98</v>
      </c>
      <c r="F8" s="208" t="n">
        <f aca="false">SUM(F3:F7)</f>
        <v>16499.49</v>
      </c>
      <c r="G8" s="208" t="n">
        <f aca="false">SUM(G3:G7)</f>
        <v>12440.09</v>
      </c>
      <c r="H8" s="208" t="n">
        <f aca="false">SUM(H3:H7)</f>
        <v>12723.09</v>
      </c>
      <c r="I8" s="208" t="n">
        <f aca="false">SUM(I3:I7)</f>
        <v>12440.12</v>
      </c>
      <c r="J8" s="208" t="n">
        <f aca="false">SUM(J3:J7)</f>
        <v>12440.12</v>
      </c>
      <c r="K8" s="208" t="n">
        <f aca="false">SUM(K3:K7)</f>
        <v>12579.6</v>
      </c>
      <c r="L8" s="208" t="n">
        <f aca="false">SUM(L3:L7)</f>
        <v>12440.12</v>
      </c>
      <c r="M8" s="208" t="n">
        <f aca="false">SUM(M3:M7)</f>
        <v>12446.61</v>
      </c>
      <c r="N8" s="208" t="n">
        <f aca="false">SUM(N3:N7)</f>
        <v>12440.12</v>
      </c>
      <c r="O8" s="208" t="n">
        <f aca="false">SUM(O3:O7)</f>
        <v>166901.12</v>
      </c>
    </row>
    <row r="9" customFormat="false" ht="14.25" hidden="false" customHeight="false" outlineLevel="0" collapsed="false">
      <c r="B9" s="0" t="s">
        <v>225</v>
      </c>
      <c r="C9" s="0" t="n">
        <v>28.33</v>
      </c>
      <c r="D9" s="0" t="n">
        <v>28.33</v>
      </c>
      <c r="E9" s="0" t="n">
        <v>28.33</v>
      </c>
      <c r="F9" s="0" t="n">
        <v>28.33</v>
      </c>
      <c r="G9" s="0" t="n">
        <v>14.54</v>
      </c>
      <c r="H9" s="0" t="n">
        <v>14.54</v>
      </c>
      <c r="I9" s="0" t="n">
        <v>14.54</v>
      </c>
      <c r="J9" s="0" t="n">
        <v>14.54</v>
      </c>
      <c r="K9" s="0" t="n">
        <v>14.54</v>
      </c>
      <c r="L9" s="0" t="n">
        <v>14.54</v>
      </c>
      <c r="M9" s="0" t="n">
        <v>14.54</v>
      </c>
      <c r="N9" s="0" t="n">
        <v>14.54</v>
      </c>
      <c r="O9" s="0" t="n">
        <v>229.64</v>
      </c>
    </row>
    <row r="10" customFormat="false" ht="14.25" hidden="false" customHeight="false" outlineLevel="0" collapsed="false">
      <c r="B10" s="0" t="s">
        <v>226</v>
      </c>
      <c r="C10" s="0" t="n">
        <v>1326.66</v>
      </c>
      <c r="D10" s="0" t="n">
        <v>1326.64</v>
      </c>
      <c r="E10" s="0" t="n">
        <v>1265.59</v>
      </c>
      <c r="F10" s="0" t="n">
        <v>1265.59</v>
      </c>
      <c r="G10" s="0" t="n">
        <v>919.32</v>
      </c>
      <c r="H10" s="0" t="n">
        <v>922.86</v>
      </c>
      <c r="I10" s="0" t="n">
        <v>919.32</v>
      </c>
      <c r="J10" s="0" t="n">
        <v>919.32</v>
      </c>
      <c r="K10" s="0" t="n">
        <v>919.32</v>
      </c>
      <c r="L10" s="0" t="n">
        <v>919.32</v>
      </c>
      <c r="M10" s="0" t="n">
        <v>919.32</v>
      </c>
      <c r="N10" s="0" t="n">
        <v>919.32</v>
      </c>
      <c r="O10" s="0" t="n">
        <v>12542.58</v>
      </c>
    </row>
    <row r="11" customFormat="false" ht="14.25" hidden="false" customHeight="false" outlineLevel="0" collapsed="false">
      <c r="B11" s="0" t="s">
        <v>227</v>
      </c>
      <c r="D11" s="0" t="n">
        <v>13.59</v>
      </c>
      <c r="O11" s="0" t="n">
        <v>13.59</v>
      </c>
    </row>
    <row r="12" customFormat="false" ht="14.25" hidden="false" customHeight="false" outlineLevel="0" collapsed="false">
      <c r="B12" s="0" t="s">
        <v>228</v>
      </c>
      <c r="C12" s="0" t="n">
        <v>902.5</v>
      </c>
      <c r="D12" s="0" t="n">
        <v>902.51</v>
      </c>
      <c r="E12" s="0" t="n">
        <v>902.52</v>
      </c>
      <c r="F12" s="0" t="n">
        <v>902.5</v>
      </c>
      <c r="G12" s="0" t="n">
        <v>932.62</v>
      </c>
      <c r="H12" s="0" t="n">
        <v>1287.51</v>
      </c>
      <c r="I12" s="0" t="n">
        <v>1287.51</v>
      </c>
      <c r="J12" s="0" t="n">
        <v>1287.49</v>
      </c>
      <c r="K12" s="0" t="n">
        <v>1153.61</v>
      </c>
      <c r="L12" s="0" t="n">
        <v>1000.59</v>
      </c>
      <c r="M12" s="0" t="n">
        <v>902.5</v>
      </c>
      <c r="N12" s="0" t="n">
        <v>1000.59</v>
      </c>
      <c r="O12" s="0" t="n">
        <v>12462.45</v>
      </c>
    </row>
    <row r="13" customFormat="false" ht="14.25" hidden="false" customHeight="false" outlineLevel="0" collapsed="false">
      <c r="B13" s="0" t="s">
        <v>229</v>
      </c>
      <c r="C13" s="0" t="n">
        <v>116.85</v>
      </c>
      <c r="D13" s="0" t="n">
        <v>116.85</v>
      </c>
      <c r="E13" s="0" t="n">
        <v>116.85</v>
      </c>
      <c r="F13" s="0" t="n">
        <v>116.85</v>
      </c>
      <c r="G13" s="0" t="n">
        <v>116.85</v>
      </c>
      <c r="H13" s="0" t="n">
        <v>116.85</v>
      </c>
      <c r="I13" s="0" t="n">
        <v>116.85</v>
      </c>
      <c r="J13" s="0" t="n">
        <v>116.85</v>
      </c>
      <c r="K13" s="0" t="n">
        <v>116.85</v>
      </c>
      <c r="L13" s="0" t="n">
        <v>116.85</v>
      </c>
      <c r="M13" s="0" t="n">
        <v>116.85</v>
      </c>
      <c r="N13" s="0" t="n">
        <v>116.85</v>
      </c>
      <c r="O13" s="0" t="n">
        <v>1402.2</v>
      </c>
    </row>
    <row r="14" customFormat="false" ht="14.25" hidden="false" customHeight="false" outlineLevel="0" collapsed="false">
      <c r="B14" s="0" t="s">
        <v>230</v>
      </c>
      <c r="C14" s="0" t="n">
        <v>312.5</v>
      </c>
      <c r="D14" s="0" t="n">
        <v>412.5</v>
      </c>
      <c r="E14" s="0" t="n">
        <v>492.5</v>
      </c>
      <c r="F14" s="0" t="n">
        <v>256.25</v>
      </c>
      <c r="G14" s="0" t="n">
        <v>372.49</v>
      </c>
      <c r="H14" s="0" t="n">
        <v>295.84</v>
      </c>
      <c r="O14" s="0" t="n">
        <v>2142.08</v>
      </c>
    </row>
    <row r="15" customFormat="false" ht="14.25" hidden="false" customHeight="false" outlineLevel="0" collapsed="false">
      <c r="B15" s="0" t="s">
        <v>231</v>
      </c>
      <c r="C15" s="0" t="n">
        <v>930.91</v>
      </c>
      <c r="D15" s="0" t="n">
        <v>943.87</v>
      </c>
      <c r="E15" s="0" t="n">
        <v>923.87</v>
      </c>
      <c r="F15" s="0" t="n">
        <v>919.54</v>
      </c>
      <c r="G15" s="0" t="n">
        <v>426.73</v>
      </c>
      <c r="H15" s="0" t="n">
        <v>524.99</v>
      </c>
      <c r="I15" s="0" t="n">
        <v>496.65</v>
      </c>
      <c r="J15" s="0" t="n">
        <v>525.92</v>
      </c>
      <c r="K15" s="0" t="n">
        <v>551.67</v>
      </c>
      <c r="L15" s="0" t="n">
        <v>548.77</v>
      </c>
      <c r="M15" s="0" t="n">
        <v>611.86</v>
      </c>
      <c r="N15" s="0" t="n">
        <v>633.55</v>
      </c>
      <c r="O15" s="0" t="n">
        <v>8038.33</v>
      </c>
    </row>
    <row r="16" customFormat="false" ht="14.25" hidden="false" customHeight="false" outlineLevel="0" collapsed="false">
      <c r="B16" s="0" t="s">
        <v>232</v>
      </c>
      <c r="G16" s="0" t="n">
        <v>1938.43</v>
      </c>
      <c r="H16" s="0" t="n">
        <v>1732.25</v>
      </c>
      <c r="I16" s="0" t="n">
        <v>2016.02</v>
      </c>
      <c r="J16" s="0" t="n">
        <v>2016.02</v>
      </c>
      <c r="K16" s="0" t="n">
        <v>2016.02</v>
      </c>
      <c r="L16" s="0" t="n">
        <v>2016.02</v>
      </c>
      <c r="M16" s="0" t="n">
        <v>2016.02</v>
      </c>
      <c r="N16" s="0" t="n">
        <v>2016.02</v>
      </c>
      <c r="O16" s="0" t="n">
        <v>15766.8</v>
      </c>
    </row>
    <row r="17" customFormat="false" ht="14.25" hidden="false" customHeight="false" outlineLevel="0" collapsed="false">
      <c r="B17" s="0" t="s">
        <v>233</v>
      </c>
      <c r="C17" s="0" t="n">
        <v>7669.2</v>
      </c>
      <c r="D17" s="0" t="n">
        <v>7569.19</v>
      </c>
      <c r="E17" s="0" t="n">
        <v>7154.19</v>
      </c>
      <c r="F17" s="0" t="n">
        <v>7234.19</v>
      </c>
      <c r="G17" s="0" t="n">
        <v>4291.59</v>
      </c>
      <c r="H17" s="0" t="n">
        <v>4291.59</v>
      </c>
      <c r="I17" s="0" t="n">
        <v>4547.84</v>
      </c>
      <c r="J17" s="0" t="n">
        <v>4547.84</v>
      </c>
      <c r="K17" s="0" t="n">
        <v>4547.84</v>
      </c>
      <c r="L17" s="0" t="n">
        <v>4547.84</v>
      </c>
      <c r="M17" s="0" t="n">
        <v>4547.84</v>
      </c>
      <c r="N17" s="0" t="n">
        <v>4547.84</v>
      </c>
      <c r="O17" s="0" t="n">
        <v>65496.99</v>
      </c>
    </row>
    <row r="18" customFormat="false" ht="14.25" hidden="false" customHeight="false" outlineLevel="0" collapsed="false">
      <c r="B18" s="0" t="s">
        <v>234</v>
      </c>
      <c r="C18" s="0" t="n">
        <v>11286.95</v>
      </c>
      <c r="D18" s="0" t="n">
        <v>11313.48</v>
      </c>
      <c r="E18" s="0" t="n">
        <v>10883.85</v>
      </c>
      <c r="F18" s="0" t="n">
        <v>10723.25</v>
      </c>
      <c r="G18" s="0" t="n">
        <v>9012.57</v>
      </c>
      <c r="H18" s="0" t="n">
        <v>9186.43</v>
      </c>
      <c r="I18" s="0" t="n">
        <v>9398.73</v>
      </c>
      <c r="J18" s="0" t="n">
        <v>9427.98</v>
      </c>
      <c r="K18" s="0" t="n">
        <v>9319.85</v>
      </c>
      <c r="L18" s="0" t="n">
        <v>9163.93</v>
      </c>
      <c r="M18" s="0" t="n">
        <v>9128.93</v>
      </c>
      <c r="N18" s="0" t="n">
        <v>9248.71</v>
      </c>
      <c r="O18" s="0" t="n">
        <v>118094.66</v>
      </c>
    </row>
    <row r="19" customFormat="false" ht="14.25" hidden="false" customHeight="false" outlineLevel="0" collapsed="false">
      <c r="B19" s="0" t="s">
        <v>235</v>
      </c>
      <c r="C19" s="0" t="n">
        <v>5761.45</v>
      </c>
      <c r="D19" s="0" t="n">
        <v>5729.9</v>
      </c>
      <c r="E19" s="0" t="n">
        <v>5476.13</v>
      </c>
      <c r="F19" s="0" t="n">
        <v>5776.24</v>
      </c>
      <c r="G19" s="0" t="n">
        <v>3427.52</v>
      </c>
      <c r="H19" s="0" t="n">
        <v>3536.66</v>
      </c>
      <c r="I19" s="0" t="n">
        <v>3041.39</v>
      </c>
      <c r="J19" s="0" t="n">
        <v>3012.14</v>
      </c>
      <c r="K19" s="0" t="n">
        <v>3259.75</v>
      </c>
      <c r="L19" s="0" t="n">
        <v>3276.19</v>
      </c>
      <c r="M19" s="0" t="n">
        <v>3317.68</v>
      </c>
      <c r="N19" s="0" t="n">
        <v>3191.41</v>
      </c>
      <c r="O19" s="0" t="n">
        <v>48806.46</v>
      </c>
    </row>
    <row r="20" s="207" customFormat="true" ht="14.25" hidden="false" customHeight="false" outlineLevel="0" collapsed="false">
      <c r="B20" s="207" t="s">
        <v>102</v>
      </c>
      <c r="C20" s="207" t="n">
        <v>1169.86</v>
      </c>
      <c r="D20" s="207" t="n">
        <v>1169.86</v>
      </c>
      <c r="E20" s="207" t="n">
        <v>1116.03</v>
      </c>
      <c r="F20" s="207" t="n">
        <v>1116.03</v>
      </c>
      <c r="G20" s="207" t="n">
        <v>810.69</v>
      </c>
      <c r="H20" s="207" t="n">
        <v>813.81</v>
      </c>
      <c r="I20" s="207" t="n">
        <v>810.69</v>
      </c>
      <c r="J20" s="207" t="n">
        <v>810.69</v>
      </c>
      <c r="K20" s="207" t="n">
        <v>810.69</v>
      </c>
      <c r="L20" s="207" t="n">
        <v>810.69</v>
      </c>
      <c r="M20" s="207" t="n">
        <v>810.69</v>
      </c>
      <c r="N20" s="207" t="n">
        <v>810.69</v>
      </c>
      <c r="O20" s="207" t="n">
        <v>11060.42</v>
      </c>
    </row>
    <row r="21" s="207" customFormat="true" ht="14.25" hidden="false" customHeight="false" outlineLevel="0" collapsed="false">
      <c r="B21" s="207" t="s">
        <v>176</v>
      </c>
      <c r="C21" s="207" t="n">
        <v>566.61</v>
      </c>
      <c r="D21" s="207" t="n">
        <v>566.61</v>
      </c>
      <c r="E21" s="207" t="n">
        <v>533.28</v>
      </c>
      <c r="F21" s="207" t="n">
        <v>533.28</v>
      </c>
      <c r="G21" s="207" t="n">
        <v>333.3</v>
      </c>
      <c r="H21" s="207" t="n">
        <v>333.3</v>
      </c>
      <c r="I21" s="207" t="n">
        <v>333.3</v>
      </c>
      <c r="J21" s="207" t="n">
        <v>333.3</v>
      </c>
      <c r="K21" s="207" t="n">
        <v>333.3</v>
      </c>
      <c r="L21" s="207" t="n">
        <v>333.3</v>
      </c>
      <c r="M21" s="207" t="n">
        <v>333.3</v>
      </c>
      <c r="N21" s="207" t="n">
        <v>333.3</v>
      </c>
      <c r="O21" s="207" t="n">
        <v>4866.18</v>
      </c>
    </row>
    <row r="22" s="209" customFormat="true" ht="14.25" hidden="true" customHeight="false" outlineLevel="0" collapsed="false">
      <c r="B22" s="209" t="s">
        <v>236</v>
      </c>
      <c r="C22" s="209" t="n">
        <v>1565.31</v>
      </c>
      <c r="D22" s="209" t="n">
        <v>1565.29</v>
      </c>
      <c r="E22" s="209" t="n">
        <v>1493.26</v>
      </c>
      <c r="F22" s="209" t="n">
        <v>1493.26</v>
      </c>
      <c r="G22" s="209" t="n">
        <v>1084.69</v>
      </c>
      <c r="H22" s="209" t="n">
        <v>1088.87</v>
      </c>
      <c r="I22" s="209" t="n">
        <v>1084.69</v>
      </c>
      <c r="J22" s="209" t="n">
        <v>1084.69</v>
      </c>
      <c r="K22" s="209" t="n">
        <v>1084.69</v>
      </c>
      <c r="L22" s="209" t="n">
        <v>1084.69</v>
      </c>
      <c r="M22" s="209" t="n">
        <v>1084.69</v>
      </c>
      <c r="N22" s="209" t="n">
        <v>1084.69</v>
      </c>
      <c r="O22" s="209" t="n">
        <v>14798.82</v>
      </c>
    </row>
    <row r="23" s="209" customFormat="true" ht="14.25" hidden="true" customHeight="false" outlineLevel="0" collapsed="false">
      <c r="B23" s="209" t="s">
        <v>237</v>
      </c>
      <c r="C23" s="209" t="n">
        <v>140.37</v>
      </c>
      <c r="D23" s="209" t="n">
        <v>140.37</v>
      </c>
      <c r="E23" s="209" t="n">
        <v>133.91</v>
      </c>
      <c r="F23" s="209" t="n">
        <v>133.91</v>
      </c>
      <c r="G23" s="209" t="n">
        <v>97.27</v>
      </c>
      <c r="H23" s="209" t="n">
        <v>97.65</v>
      </c>
      <c r="I23" s="209" t="n">
        <v>97.27</v>
      </c>
      <c r="J23" s="209" t="n">
        <v>97.27</v>
      </c>
      <c r="K23" s="209" t="n">
        <v>97.27</v>
      </c>
      <c r="L23" s="209" t="n">
        <v>97.27</v>
      </c>
      <c r="M23" s="209" t="n">
        <v>97.27</v>
      </c>
      <c r="N23" s="209" t="n">
        <v>97.27</v>
      </c>
      <c r="O23" s="209" t="n">
        <v>1327.1</v>
      </c>
    </row>
    <row r="24" s="207" customFormat="true" ht="14.25" hidden="false" customHeight="false" outlineLevel="0" collapsed="false">
      <c r="B24" s="207" t="s">
        <v>32</v>
      </c>
      <c r="C24" s="207" t="n">
        <v>818.31</v>
      </c>
      <c r="D24" s="207" t="n">
        <v>823.4</v>
      </c>
      <c r="E24" s="207" t="n">
        <v>797.64</v>
      </c>
      <c r="F24" s="207" t="n">
        <v>799.27</v>
      </c>
      <c r="G24" s="207" t="n">
        <v>620.13</v>
      </c>
      <c r="H24" s="207" t="n">
        <v>625.03</v>
      </c>
      <c r="I24" s="207" t="n">
        <v>622.63</v>
      </c>
      <c r="J24" s="207" t="n">
        <v>622.63</v>
      </c>
      <c r="K24" s="207" t="n">
        <v>622.63</v>
      </c>
      <c r="L24" s="207" t="n">
        <v>622.63</v>
      </c>
      <c r="M24" s="207" t="n">
        <v>623.2</v>
      </c>
      <c r="N24" s="207" t="n">
        <v>631.7</v>
      </c>
      <c r="O24" s="207" t="n">
        <v>8229.2</v>
      </c>
    </row>
    <row r="25" s="206" customFormat="true" ht="14.25" hidden="true" customHeight="false" outlineLevel="0" collapsed="false">
      <c r="B25" s="206" t="s">
        <v>238</v>
      </c>
      <c r="C25" s="206" t="n">
        <v>637.76</v>
      </c>
      <c r="D25" s="206" t="n">
        <v>637.76</v>
      </c>
      <c r="E25" s="206" t="n">
        <v>583.95</v>
      </c>
      <c r="F25" s="206" t="n">
        <v>583.95</v>
      </c>
      <c r="G25" s="206" t="n">
        <v>368.5</v>
      </c>
      <c r="H25" s="206" t="n">
        <v>371.62</v>
      </c>
      <c r="I25" s="206" t="n">
        <v>368.5</v>
      </c>
      <c r="J25" s="206" t="n">
        <v>368.5</v>
      </c>
      <c r="K25" s="206" t="n">
        <v>368.5</v>
      </c>
      <c r="L25" s="206" t="n">
        <v>368.5</v>
      </c>
      <c r="M25" s="206" t="n">
        <v>368.5</v>
      </c>
      <c r="N25" s="206" t="n">
        <v>368.5</v>
      </c>
      <c r="O25" s="206" t="n">
        <v>5394.54</v>
      </c>
    </row>
    <row r="26" s="207" customFormat="true" ht="14.25" hidden="false" customHeight="false" outlineLevel="0" collapsed="false">
      <c r="B26" s="207" t="s">
        <v>165</v>
      </c>
      <c r="C26" s="207" t="n">
        <v>1113.78</v>
      </c>
      <c r="D26" s="207" t="n">
        <v>1113.78</v>
      </c>
      <c r="E26" s="207" t="n">
        <v>1059.95</v>
      </c>
      <c r="F26" s="207" t="n">
        <v>1059.95</v>
      </c>
      <c r="G26" s="207" t="n">
        <v>810.5</v>
      </c>
      <c r="H26" s="207" t="n">
        <v>813.65</v>
      </c>
      <c r="I26" s="207" t="n">
        <v>810.53</v>
      </c>
      <c r="J26" s="207" t="n">
        <v>810.53</v>
      </c>
      <c r="K26" s="207" t="n">
        <v>950.01</v>
      </c>
      <c r="L26" s="207" t="n">
        <v>810.53</v>
      </c>
      <c r="M26" s="207" t="n">
        <v>810.53</v>
      </c>
      <c r="N26" s="207" t="n">
        <v>810.53</v>
      </c>
      <c r="O26" s="207" t="n">
        <v>10974.27</v>
      </c>
    </row>
    <row r="27" customFormat="false" ht="14.25" hidden="false" customHeight="false" outlineLevel="0" collapsed="false">
      <c r="B27" s="197" t="s">
        <v>239</v>
      </c>
      <c r="C27" s="0" t="n">
        <f aca="false">C22+C23</f>
        <v>1705.68</v>
      </c>
      <c r="D27" s="0" t="n">
        <f aca="false">D22+D23</f>
        <v>1705.66</v>
      </c>
      <c r="E27" s="0" t="n">
        <f aca="false">E22+E23</f>
        <v>1627.17</v>
      </c>
      <c r="F27" s="0" t="n">
        <f aca="false">F22+F23</f>
        <v>1627.17</v>
      </c>
      <c r="G27" s="0" t="n">
        <f aca="false">G22+G23</f>
        <v>1181.96</v>
      </c>
      <c r="H27" s="0" t="n">
        <f aca="false">H22+H23</f>
        <v>1186.52</v>
      </c>
      <c r="I27" s="0" t="n">
        <f aca="false">I22+I23</f>
        <v>1181.96</v>
      </c>
      <c r="J27" s="0" t="n">
        <f aca="false">J22+J23</f>
        <v>1181.96</v>
      </c>
      <c r="K27" s="0" t="n">
        <f aca="false">K22+K23</f>
        <v>1181.96</v>
      </c>
      <c r="L27" s="0" t="n">
        <f aca="false">L22+L23</f>
        <v>1181.96</v>
      </c>
      <c r="M27" s="0" t="n">
        <f aca="false">M22+M23</f>
        <v>1181.96</v>
      </c>
      <c r="N27" s="0" t="n">
        <f aca="false">N22+N23</f>
        <v>1181.96</v>
      </c>
      <c r="O27" s="0" t="n">
        <f aca="false">O22+O23</f>
        <v>16125.92</v>
      </c>
    </row>
    <row r="28" customFormat="false" ht="14.25" hidden="false" customHeight="false" outlineLevel="0" collapsed="false">
      <c r="B28" s="19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4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3" ySplit="1" topLeftCell="F2" activePane="bottomRight" state="frozen"/>
      <selection pane="topLeft" activeCell="A1" activeCellId="0" sqref="A1"/>
      <selection pane="topRight" activeCell="F1" activeCellId="0" sqref="F1"/>
      <selection pane="bottomLeft" activeCell="A2" activeCellId="0" sqref="A2"/>
      <selection pane="bottomRight" activeCell="F2" activeCellId="0" sqref="F2"/>
    </sheetView>
  </sheetViews>
  <sheetFormatPr defaultColWidth="10.484375" defaultRowHeight="14.25" zeroHeight="false" outlineLevelRow="0" outlineLevelCol="0"/>
  <cols>
    <col collapsed="false" customWidth="true" hidden="false" outlineLevel="0" max="1" min="1" style="0" width="13"/>
    <col collapsed="false" customWidth="true" hidden="false" outlineLevel="0" max="2" min="2" style="0" width="9"/>
    <col collapsed="false" customWidth="true" hidden="false" outlineLevel="0" max="3" min="3" style="0" width="12"/>
    <col collapsed="false" customWidth="true" hidden="false" outlineLevel="0" max="4" min="4" style="0" width="42"/>
    <col collapsed="false" customWidth="true" hidden="false" outlineLevel="0" max="5" min="5" style="0" width="15.62"/>
    <col collapsed="false" customWidth="true" hidden="false" outlineLevel="0" max="6" min="6" style="0" width="23.25"/>
    <col collapsed="false" customWidth="true" hidden="false" outlineLevel="0" max="7" min="7" style="0" width="10.61"/>
    <col collapsed="false" customWidth="true" hidden="false" outlineLevel="0" max="8" min="8" style="0" width="8"/>
    <col collapsed="false" customWidth="true" hidden="false" outlineLevel="0" max="9" min="9" style="0" width="19.27"/>
    <col collapsed="false" customWidth="true" hidden="false" outlineLevel="0" max="10" min="10" style="0" width="30.25"/>
    <col collapsed="false" customWidth="true" hidden="false" outlineLevel="0" max="11" min="11" style="0" width="20.13"/>
    <col collapsed="false" customWidth="true" hidden="false" outlineLevel="0" max="12" min="12" style="0" width="17.74"/>
    <col collapsed="false" customWidth="true" hidden="false" outlineLevel="0" max="13" min="13" style="0" width="22.13"/>
    <col collapsed="false" customWidth="true" hidden="false" outlineLevel="0" max="14" min="14" style="0" width="18.88"/>
    <col collapsed="false" customWidth="true" hidden="false" outlineLevel="0" max="15" min="15" style="0" width="33.38"/>
    <col collapsed="false" customWidth="true" hidden="false" outlineLevel="0" max="16" min="16" style="0" width="14"/>
    <col collapsed="false" customWidth="true" hidden="false" outlineLevel="0" max="17" min="17" style="0" width="15.87"/>
    <col collapsed="false" customWidth="true" hidden="false" outlineLevel="0" max="19" min="18" style="0" width="24.25"/>
    <col collapsed="false" customWidth="true" hidden="false" outlineLevel="0" max="21" min="20" style="0" width="14.87"/>
    <col collapsed="false" customWidth="true" hidden="false" outlineLevel="0" max="22" min="22" style="0" width="18"/>
    <col collapsed="false" customWidth="true" hidden="false" outlineLevel="0" max="23" min="23" style="207" width="32.51"/>
    <col collapsed="false" customWidth="true" hidden="false" outlineLevel="0" max="27" min="24" style="0" width="32.51"/>
    <col collapsed="false" customWidth="true" hidden="false" outlineLevel="0" max="31" min="28" style="0" width="36.88"/>
    <col collapsed="false" customWidth="true" hidden="false" outlineLevel="0" max="35" min="32" style="0" width="23.75"/>
    <col collapsed="false" customWidth="true" hidden="false" outlineLevel="0" max="36" min="36" style="0" width="20.75"/>
    <col collapsed="false" customWidth="true" hidden="false" outlineLevel="0" max="39" min="37" style="0" width="20.25"/>
    <col collapsed="false" customWidth="true" hidden="false" outlineLevel="0" max="40" min="40" style="0" width="17.12"/>
    <col collapsed="false" customWidth="true" hidden="false" outlineLevel="0" max="41" min="41" style="0" width="16.25"/>
  </cols>
  <sheetData>
    <row r="1" customFormat="false" ht="14.25" hidden="false" customHeight="false" outlineLevel="0" collapsed="false">
      <c r="A1" s="210" t="s">
        <v>240</v>
      </c>
      <c r="B1" s="210" t="s">
        <v>241</v>
      </c>
      <c r="C1" s="210" t="s">
        <v>242</v>
      </c>
      <c r="D1" s="210" t="s">
        <v>243</v>
      </c>
      <c r="E1" s="210" t="s">
        <v>244</v>
      </c>
      <c r="F1" s="210" t="s">
        <v>245</v>
      </c>
      <c r="G1" s="210" t="s">
        <v>246</v>
      </c>
      <c r="H1" s="210" t="s">
        <v>247</v>
      </c>
      <c r="I1" s="210" t="s">
        <v>248</v>
      </c>
      <c r="J1" s="210" t="s">
        <v>249</v>
      </c>
      <c r="K1" s="210" t="s">
        <v>250</v>
      </c>
      <c r="L1" s="210" t="s">
        <v>251</v>
      </c>
      <c r="M1" s="210" t="s">
        <v>252</v>
      </c>
      <c r="N1" s="210" t="s">
        <v>253</v>
      </c>
      <c r="O1" s="210" t="s">
        <v>254</v>
      </c>
      <c r="P1" s="210" t="s">
        <v>222</v>
      </c>
      <c r="Q1" s="210" t="s">
        <v>255</v>
      </c>
      <c r="R1" s="210" t="s">
        <v>256</v>
      </c>
      <c r="S1" s="210" t="s">
        <v>257</v>
      </c>
      <c r="T1" s="210" t="s">
        <v>258</v>
      </c>
      <c r="U1" s="210" t="s">
        <v>259</v>
      </c>
      <c r="V1" s="210" t="s">
        <v>260</v>
      </c>
      <c r="W1" s="210" t="s">
        <v>261</v>
      </c>
      <c r="X1" s="210" t="s">
        <v>262</v>
      </c>
      <c r="Y1" s="210" t="s">
        <v>263</v>
      </c>
      <c r="Z1" s="210" t="s">
        <v>264</v>
      </c>
      <c r="AA1" s="210" t="s">
        <v>265</v>
      </c>
      <c r="AB1" s="210" t="s">
        <v>266</v>
      </c>
      <c r="AC1" s="210" t="s">
        <v>267</v>
      </c>
      <c r="AD1" s="210" t="s">
        <v>268</v>
      </c>
      <c r="AE1" s="210" t="s">
        <v>269</v>
      </c>
      <c r="AF1" s="210" t="s">
        <v>270</v>
      </c>
      <c r="AG1" s="210" t="s">
        <v>271</v>
      </c>
      <c r="AH1" s="210" t="s">
        <v>102</v>
      </c>
      <c r="AI1" s="210" t="s">
        <v>176</v>
      </c>
      <c r="AJ1" s="210" t="s">
        <v>272</v>
      </c>
      <c r="AK1" s="210" t="s">
        <v>273</v>
      </c>
      <c r="AL1" s="210" t="s">
        <v>32</v>
      </c>
      <c r="AM1" s="210" t="s">
        <v>274</v>
      </c>
      <c r="AN1" s="210" t="s">
        <v>275</v>
      </c>
      <c r="AO1" s="210" t="s">
        <v>276</v>
      </c>
    </row>
    <row r="2" customFormat="false" ht="14.25" hidden="false" customHeight="false" outlineLevel="0" collapsed="false">
      <c r="A2" s="0" t="s">
        <v>206</v>
      </c>
      <c r="B2" s="211" t="n">
        <v>1</v>
      </c>
      <c r="C2" s="211" t="s">
        <v>277</v>
      </c>
      <c r="D2" s="211" t="s">
        <v>278</v>
      </c>
      <c r="E2" s="211" t="s">
        <v>279</v>
      </c>
      <c r="F2" s="211" t="s">
        <v>280</v>
      </c>
      <c r="I2" s="212" t="s">
        <v>281</v>
      </c>
      <c r="L2" s="212" t="s">
        <v>282</v>
      </c>
      <c r="M2" s="213" t="n">
        <v>0.07</v>
      </c>
      <c r="N2" s="213" t="n">
        <v>166.61</v>
      </c>
      <c r="P2" s="213" t="n">
        <v>2000</v>
      </c>
      <c r="Q2" s="213" t="n">
        <v>500</v>
      </c>
      <c r="R2" s="213" t="n">
        <v>2666.68</v>
      </c>
      <c r="T2" s="213" t="n">
        <v>189.01</v>
      </c>
      <c r="W2" s="213" t="n">
        <v>36.58</v>
      </c>
      <c r="AA2" s="213" t="n">
        <v>1250</v>
      </c>
      <c r="AB2" s="213" t="n">
        <v>1475.59</v>
      </c>
      <c r="AC2" s="213" t="n">
        <v>1191.09</v>
      </c>
      <c r="AD2" s="212" t="s">
        <v>283</v>
      </c>
      <c r="AE2" s="211" t="s">
        <v>284</v>
      </c>
      <c r="AF2" s="211" t="s">
        <v>285</v>
      </c>
      <c r="AG2" s="211" t="s">
        <v>286</v>
      </c>
      <c r="AH2" s="213" t="n">
        <v>166.67</v>
      </c>
      <c r="AI2" s="213" t="n">
        <v>33.33</v>
      </c>
      <c r="AJ2" s="213" t="n">
        <v>223.01</v>
      </c>
      <c r="AK2" s="213" t="n">
        <v>20</v>
      </c>
      <c r="AL2" s="213" t="n">
        <v>138.89</v>
      </c>
      <c r="AM2" s="213" t="n">
        <v>0</v>
      </c>
      <c r="AO2" s="211" t="s">
        <v>287</v>
      </c>
    </row>
    <row r="3" customFormat="false" ht="14.25" hidden="false" customHeight="false" outlineLevel="0" collapsed="false">
      <c r="A3" s="0" t="s">
        <v>206</v>
      </c>
      <c r="B3" s="211" t="n">
        <v>2</v>
      </c>
      <c r="C3" s="211" t="s">
        <v>288</v>
      </c>
      <c r="D3" s="211" t="s">
        <v>289</v>
      </c>
      <c r="E3" s="211" t="s">
        <v>290</v>
      </c>
      <c r="F3" s="211" t="s">
        <v>291</v>
      </c>
      <c r="I3" s="212" t="s">
        <v>292</v>
      </c>
      <c r="L3" s="212" t="s">
        <v>282</v>
      </c>
      <c r="P3" s="213" t="n">
        <v>1800</v>
      </c>
      <c r="Q3" s="213" t="n">
        <v>400</v>
      </c>
      <c r="R3" s="213" t="n">
        <v>2200</v>
      </c>
      <c r="T3" s="213" t="n">
        <v>170.1</v>
      </c>
      <c r="V3" s="213" t="n">
        <v>707.81</v>
      </c>
      <c r="W3" s="213" t="n">
        <v>31.15</v>
      </c>
      <c r="X3" s="213" t="n">
        <v>312.5</v>
      </c>
      <c r="AA3" s="213" t="n">
        <v>590.85</v>
      </c>
      <c r="AB3" s="213" t="n">
        <v>1812.41</v>
      </c>
      <c r="AC3" s="213" t="n">
        <v>387.59</v>
      </c>
      <c r="AD3" s="212" t="s">
        <v>283</v>
      </c>
      <c r="AE3" s="211" t="s">
        <v>293</v>
      </c>
      <c r="AF3" s="211" t="s">
        <v>294</v>
      </c>
      <c r="AG3" s="211" t="s">
        <v>286</v>
      </c>
      <c r="AH3" s="213" t="n">
        <v>150</v>
      </c>
      <c r="AI3" s="213" t="n">
        <v>33.33</v>
      </c>
      <c r="AJ3" s="213" t="n">
        <v>200.7</v>
      </c>
      <c r="AK3" s="213" t="n">
        <v>18</v>
      </c>
      <c r="AL3" s="213" t="n">
        <v>95</v>
      </c>
      <c r="AM3" s="213" t="n">
        <v>149.94</v>
      </c>
    </row>
    <row r="4" customFormat="false" ht="14.25" hidden="false" customHeight="false" outlineLevel="0" collapsed="false">
      <c r="A4" s="0" t="s">
        <v>206</v>
      </c>
      <c r="B4" s="211" t="n">
        <v>3</v>
      </c>
      <c r="C4" s="211" t="s">
        <v>295</v>
      </c>
      <c r="D4" s="211" t="s">
        <v>296</v>
      </c>
      <c r="E4" s="211" t="s">
        <v>290</v>
      </c>
      <c r="F4" s="211" t="s">
        <v>297</v>
      </c>
      <c r="I4" s="212" t="s">
        <v>298</v>
      </c>
      <c r="L4" s="212" t="s">
        <v>282</v>
      </c>
      <c r="P4" s="213" t="n">
        <v>670</v>
      </c>
      <c r="R4" s="213" t="n">
        <v>670</v>
      </c>
      <c r="T4" s="213" t="n">
        <v>63.32</v>
      </c>
      <c r="W4" s="0"/>
      <c r="AA4" s="213" t="n">
        <v>335</v>
      </c>
      <c r="AB4" s="213" t="n">
        <v>398.32</v>
      </c>
      <c r="AC4" s="213" t="n">
        <v>271.68</v>
      </c>
      <c r="AD4" s="212" t="s">
        <v>283</v>
      </c>
      <c r="AE4" s="211"/>
      <c r="AF4" s="211"/>
      <c r="AH4" s="213" t="n">
        <v>55.83</v>
      </c>
      <c r="AI4" s="213" t="n">
        <v>33.33</v>
      </c>
      <c r="AJ4" s="213" t="n">
        <v>74.71</v>
      </c>
      <c r="AK4" s="213" t="n">
        <v>6.7</v>
      </c>
      <c r="AL4" s="213" t="n">
        <v>27.92</v>
      </c>
      <c r="AM4" s="213" t="n">
        <v>0</v>
      </c>
    </row>
    <row r="5" customFormat="false" ht="14.25" hidden="false" customHeight="false" outlineLevel="0" collapsed="false">
      <c r="A5" s="0" t="s">
        <v>206</v>
      </c>
      <c r="B5" s="211" t="n">
        <v>4</v>
      </c>
      <c r="C5" s="211" t="s">
        <v>299</v>
      </c>
      <c r="D5" s="211" t="s">
        <v>300</v>
      </c>
      <c r="E5" s="211" t="s">
        <v>279</v>
      </c>
      <c r="F5" s="211" t="s">
        <v>301</v>
      </c>
      <c r="I5" s="212" t="s">
        <v>302</v>
      </c>
      <c r="K5" s="212" t="s">
        <v>303</v>
      </c>
      <c r="L5" s="212" t="s">
        <v>282</v>
      </c>
      <c r="P5" s="213" t="n">
        <v>414.11</v>
      </c>
      <c r="Q5" s="213" t="n">
        <v>100</v>
      </c>
      <c r="R5" s="213" t="n">
        <v>514.11</v>
      </c>
      <c r="T5" s="213" t="n">
        <v>39.13</v>
      </c>
      <c r="V5" s="213" t="n">
        <v>104.41</v>
      </c>
      <c r="W5" s="0"/>
      <c r="Y5" s="213" t="n">
        <v>59.4</v>
      </c>
      <c r="AA5" s="213" t="n">
        <v>257.06</v>
      </c>
      <c r="AB5" s="213" t="n">
        <v>460</v>
      </c>
      <c r="AC5" s="213" t="n">
        <v>54.11</v>
      </c>
      <c r="AD5" s="212" t="s">
        <v>283</v>
      </c>
      <c r="AE5" s="211" t="s">
        <v>304</v>
      </c>
      <c r="AF5" s="211" t="s">
        <v>285</v>
      </c>
      <c r="AG5" s="211" t="s">
        <v>286</v>
      </c>
      <c r="AH5" s="213" t="n">
        <v>34.51</v>
      </c>
      <c r="AI5" s="213" t="n">
        <v>33.33</v>
      </c>
      <c r="AJ5" s="213" t="n">
        <v>46.17</v>
      </c>
      <c r="AK5" s="213" t="n">
        <v>4.14</v>
      </c>
      <c r="AL5" s="213" t="n">
        <v>26.46</v>
      </c>
      <c r="AM5" s="213" t="n">
        <v>34.5</v>
      </c>
    </row>
    <row r="6" customFormat="false" ht="14.25" hidden="false" customHeight="false" outlineLevel="0" collapsed="false">
      <c r="A6" s="0" t="s">
        <v>206</v>
      </c>
      <c r="B6" s="211" t="n">
        <v>5</v>
      </c>
      <c r="C6" s="211" t="s">
        <v>305</v>
      </c>
      <c r="D6" s="211" t="s">
        <v>306</v>
      </c>
      <c r="E6" s="211" t="s">
        <v>279</v>
      </c>
      <c r="F6" s="211" t="s">
        <v>307</v>
      </c>
      <c r="I6" s="212" t="s">
        <v>308</v>
      </c>
      <c r="K6" s="212" t="s">
        <v>309</v>
      </c>
      <c r="L6" s="212" t="s">
        <v>282</v>
      </c>
      <c r="N6" s="213" t="n">
        <v>33.69</v>
      </c>
      <c r="P6" s="213" t="n">
        <v>404.4</v>
      </c>
      <c r="R6" s="213" t="n">
        <v>438.09</v>
      </c>
      <c r="T6" s="213" t="n">
        <v>38.22</v>
      </c>
      <c r="W6" s="0"/>
      <c r="Y6" s="213" t="n">
        <v>38.67</v>
      </c>
      <c r="AA6" s="213" t="n">
        <v>202.2</v>
      </c>
      <c r="AB6" s="213" t="n">
        <v>279.09</v>
      </c>
      <c r="AC6" s="213" t="n">
        <v>159</v>
      </c>
      <c r="AD6" s="212" t="s">
        <v>283</v>
      </c>
      <c r="AE6" s="211" t="s">
        <v>310</v>
      </c>
      <c r="AF6" s="211" t="s">
        <v>285</v>
      </c>
      <c r="AG6" s="211" t="s">
        <v>286</v>
      </c>
      <c r="AH6" s="213" t="n">
        <v>33.7</v>
      </c>
      <c r="AI6" s="213" t="n">
        <v>33.33</v>
      </c>
      <c r="AJ6" s="213" t="n">
        <v>45.09</v>
      </c>
      <c r="AK6" s="213" t="n">
        <v>4.04</v>
      </c>
      <c r="AL6" s="213" t="n">
        <v>21.34</v>
      </c>
      <c r="AM6" s="213" t="n">
        <v>0</v>
      </c>
    </row>
    <row r="7" customFormat="false" ht="14.25" hidden="false" customHeight="false" outlineLevel="0" collapsed="false">
      <c r="A7" s="0" t="s">
        <v>206</v>
      </c>
      <c r="B7" s="211" t="n">
        <v>6</v>
      </c>
      <c r="C7" s="211" t="s">
        <v>311</v>
      </c>
      <c r="D7" s="211" t="s">
        <v>312</v>
      </c>
      <c r="E7" s="211" t="s">
        <v>313</v>
      </c>
      <c r="F7" s="211" t="s">
        <v>314</v>
      </c>
      <c r="I7" s="212" t="s">
        <v>281</v>
      </c>
      <c r="K7" s="212" t="s">
        <v>309</v>
      </c>
      <c r="L7" s="212" t="s">
        <v>282</v>
      </c>
      <c r="P7" s="213" t="n">
        <v>426.34</v>
      </c>
      <c r="Q7" s="213" t="n">
        <v>80</v>
      </c>
      <c r="R7" s="213" t="n">
        <v>506.34</v>
      </c>
      <c r="S7" s="213" t="n">
        <v>14.54</v>
      </c>
      <c r="T7" s="213" t="n">
        <v>40.29</v>
      </c>
      <c r="W7" s="0"/>
      <c r="Y7" s="213" t="n">
        <v>75.23</v>
      </c>
      <c r="AA7" s="213" t="n">
        <v>253.17</v>
      </c>
      <c r="AB7" s="213" t="n">
        <v>383.23</v>
      </c>
      <c r="AC7" s="213" t="n">
        <v>123.11</v>
      </c>
      <c r="AD7" s="212" t="s">
        <v>283</v>
      </c>
      <c r="AE7" s="211" t="s">
        <v>315</v>
      </c>
      <c r="AF7" s="211" t="s">
        <v>285</v>
      </c>
      <c r="AG7" s="211" t="s">
        <v>286</v>
      </c>
      <c r="AH7" s="213" t="n">
        <v>35.53</v>
      </c>
      <c r="AI7" s="213" t="n">
        <v>33.33</v>
      </c>
      <c r="AJ7" s="213" t="n">
        <v>47.54</v>
      </c>
      <c r="AK7" s="213" t="n">
        <v>4.26</v>
      </c>
      <c r="AL7" s="213" t="n">
        <v>29.61</v>
      </c>
      <c r="AM7" s="213" t="n">
        <v>35.51</v>
      </c>
    </row>
    <row r="8" customFormat="false" ht="14.25" hidden="false" customHeight="false" outlineLevel="0" collapsed="false">
      <c r="A8" s="0" t="s">
        <v>206</v>
      </c>
      <c r="B8" s="211" t="n">
        <v>7</v>
      </c>
      <c r="C8" s="211" t="s">
        <v>316</v>
      </c>
      <c r="D8" s="211" t="s">
        <v>317</v>
      </c>
      <c r="E8" s="211" t="s">
        <v>279</v>
      </c>
      <c r="F8" s="211" t="s">
        <v>318</v>
      </c>
      <c r="I8" s="212" t="s">
        <v>319</v>
      </c>
      <c r="K8" s="212" t="s">
        <v>309</v>
      </c>
      <c r="L8" s="212" t="s">
        <v>282</v>
      </c>
      <c r="P8" s="213" t="n">
        <v>411.99</v>
      </c>
      <c r="Q8" s="213" t="n">
        <v>30</v>
      </c>
      <c r="R8" s="213" t="n">
        <v>441.99</v>
      </c>
      <c r="T8" s="213" t="n">
        <v>38.93</v>
      </c>
      <c r="W8" s="0"/>
      <c r="AA8" s="213" t="n">
        <v>221</v>
      </c>
      <c r="AB8" s="213" t="n">
        <v>259.93</v>
      </c>
      <c r="AC8" s="213" t="n">
        <v>182.06</v>
      </c>
      <c r="AD8" s="212" t="s">
        <v>283</v>
      </c>
      <c r="AE8" s="211" t="s">
        <v>320</v>
      </c>
      <c r="AF8" s="211" t="s">
        <v>285</v>
      </c>
      <c r="AG8" s="211" t="s">
        <v>286</v>
      </c>
      <c r="AH8" s="213" t="n">
        <v>34.33</v>
      </c>
      <c r="AI8" s="213" t="n">
        <v>33.33</v>
      </c>
      <c r="AJ8" s="213" t="n">
        <v>45.94</v>
      </c>
      <c r="AK8" s="213" t="n">
        <v>4.12</v>
      </c>
      <c r="AL8" s="213" t="n">
        <v>17.17</v>
      </c>
      <c r="AM8" s="213" t="n">
        <v>34.32</v>
      </c>
    </row>
    <row r="9" customFormat="false" ht="14.25" hidden="false" customHeight="false" outlineLevel="0" collapsed="false">
      <c r="A9" s="0" t="s">
        <v>206</v>
      </c>
      <c r="B9" s="211" t="n">
        <v>8</v>
      </c>
      <c r="C9" s="211" t="s">
        <v>321</v>
      </c>
      <c r="D9" s="211" t="s">
        <v>322</v>
      </c>
      <c r="E9" s="211" t="s">
        <v>323</v>
      </c>
      <c r="F9" s="211" t="s">
        <v>324</v>
      </c>
      <c r="I9" s="212" t="s">
        <v>325</v>
      </c>
      <c r="K9" s="212" t="s">
        <v>326</v>
      </c>
      <c r="L9" s="212" t="s">
        <v>282</v>
      </c>
      <c r="P9" s="213" t="n">
        <v>1100</v>
      </c>
      <c r="Q9" s="213" t="n">
        <v>115</v>
      </c>
      <c r="R9" s="213" t="n">
        <v>1215</v>
      </c>
      <c r="T9" s="213" t="n">
        <v>103.95</v>
      </c>
      <c r="W9" s="0"/>
      <c r="Y9" s="213" t="n">
        <v>125.71</v>
      </c>
      <c r="AA9" s="213" t="n">
        <v>607.5</v>
      </c>
      <c r="AB9" s="213" t="n">
        <v>837.16</v>
      </c>
      <c r="AC9" s="213" t="n">
        <v>377.84</v>
      </c>
      <c r="AD9" s="212" t="s">
        <v>283</v>
      </c>
      <c r="AE9" s="211" t="s">
        <v>327</v>
      </c>
      <c r="AF9" s="211" t="s">
        <v>285</v>
      </c>
      <c r="AG9" s="211" t="s">
        <v>286</v>
      </c>
      <c r="AH9" s="213" t="n">
        <v>91.67</v>
      </c>
      <c r="AI9" s="213" t="n">
        <v>33.33</v>
      </c>
      <c r="AJ9" s="213" t="n">
        <v>122.65</v>
      </c>
      <c r="AK9" s="213" t="n">
        <v>11</v>
      </c>
      <c r="AL9" s="213" t="n">
        <v>55</v>
      </c>
      <c r="AM9" s="213" t="n">
        <v>91.63</v>
      </c>
    </row>
    <row r="10" customFormat="false" ht="14.25" hidden="false" customHeight="false" outlineLevel="0" collapsed="false">
      <c r="A10" s="0" t="s">
        <v>206</v>
      </c>
      <c r="B10" s="211" t="n">
        <v>9</v>
      </c>
      <c r="C10" s="211" t="s">
        <v>328</v>
      </c>
      <c r="D10" s="211" t="s">
        <v>329</v>
      </c>
      <c r="E10" s="211" t="s">
        <v>323</v>
      </c>
      <c r="F10" s="211" t="s">
        <v>324</v>
      </c>
      <c r="I10" s="212" t="s">
        <v>330</v>
      </c>
      <c r="K10" s="212" t="s">
        <v>331</v>
      </c>
      <c r="L10" s="212" t="s">
        <v>282</v>
      </c>
      <c r="M10" s="213" t="n">
        <v>0.03</v>
      </c>
      <c r="N10" s="213" t="n">
        <v>74.97</v>
      </c>
      <c r="P10" s="213" t="n">
        <v>900</v>
      </c>
      <c r="Q10" s="213" t="n">
        <v>300</v>
      </c>
      <c r="R10" s="213" t="n">
        <v>1275</v>
      </c>
      <c r="T10" s="213" t="n">
        <v>85.05</v>
      </c>
      <c r="V10" s="213" t="n">
        <v>90.28</v>
      </c>
      <c r="W10" s="0"/>
      <c r="AA10" s="213" t="n">
        <v>509.72</v>
      </c>
      <c r="AB10" s="213" t="n">
        <v>685.05</v>
      </c>
      <c r="AC10" s="213" t="n">
        <v>589.95</v>
      </c>
      <c r="AD10" s="212" t="s">
        <v>283</v>
      </c>
      <c r="AE10" s="211" t="s">
        <v>332</v>
      </c>
      <c r="AF10" s="211" t="s">
        <v>285</v>
      </c>
      <c r="AG10" s="211" t="s">
        <v>286</v>
      </c>
      <c r="AH10" s="213" t="n">
        <v>75</v>
      </c>
      <c r="AI10" s="213" t="n">
        <v>33.33</v>
      </c>
      <c r="AJ10" s="213" t="n">
        <v>100.35</v>
      </c>
      <c r="AK10" s="213" t="n">
        <v>9</v>
      </c>
      <c r="AL10" s="213" t="n">
        <v>47.5</v>
      </c>
      <c r="AM10" s="213" t="n">
        <v>0</v>
      </c>
    </row>
    <row r="11" customFormat="false" ht="14.25" hidden="false" customHeight="false" outlineLevel="0" collapsed="false">
      <c r="A11" s="0" t="s">
        <v>206</v>
      </c>
      <c r="B11" s="211" t="n">
        <v>10</v>
      </c>
      <c r="C11" s="211" t="s">
        <v>333</v>
      </c>
      <c r="D11" s="211" t="s">
        <v>334</v>
      </c>
      <c r="E11" s="211" t="s">
        <v>279</v>
      </c>
      <c r="F11" s="211" t="s">
        <v>335</v>
      </c>
      <c r="I11" s="212" t="s">
        <v>336</v>
      </c>
      <c r="K11" s="212" t="s">
        <v>309</v>
      </c>
      <c r="L11" s="212" t="s">
        <v>282</v>
      </c>
      <c r="P11" s="213" t="n">
        <v>404.4</v>
      </c>
      <c r="Q11" s="213" t="n">
        <v>60</v>
      </c>
      <c r="R11" s="213" t="n">
        <v>464.4</v>
      </c>
      <c r="S11" s="213" t="n">
        <v>13.79</v>
      </c>
      <c r="T11" s="213" t="n">
        <v>38.22</v>
      </c>
      <c r="W11" s="0"/>
      <c r="Y11" s="213" t="n">
        <v>79.75</v>
      </c>
      <c r="AA11" s="213" t="n">
        <v>232.2</v>
      </c>
      <c r="AB11" s="213" t="n">
        <v>363.96</v>
      </c>
      <c r="AC11" s="213" t="n">
        <v>100.44</v>
      </c>
      <c r="AD11" s="212" t="s">
        <v>283</v>
      </c>
      <c r="AE11" s="211" t="s">
        <v>337</v>
      </c>
      <c r="AF11" s="211" t="s">
        <v>285</v>
      </c>
      <c r="AG11" s="211" t="s">
        <v>286</v>
      </c>
      <c r="AH11" s="213" t="n">
        <v>33.7</v>
      </c>
      <c r="AI11" s="213" t="n">
        <v>33.33</v>
      </c>
      <c r="AJ11" s="213" t="n">
        <v>45.09</v>
      </c>
      <c r="AK11" s="213" t="n">
        <v>4.04</v>
      </c>
      <c r="AL11" s="213" t="n">
        <v>24.71</v>
      </c>
      <c r="AM11" s="213" t="n">
        <v>33.69</v>
      </c>
    </row>
    <row r="12" customFormat="false" ht="14.25" hidden="false" customHeight="false" outlineLevel="0" collapsed="false">
      <c r="A12" s="0" t="s">
        <v>206</v>
      </c>
      <c r="B12" s="211" t="n">
        <v>11</v>
      </c>
      <c r="C12" s="211" t="s">
        <v>338</v>
      </c>
      <c r="D12" s="211" t="s">
        <v>339</v>
      </c>
      <c r="E12" s="211" t="s">
        <v>290</v>
      </c>
      <c r="F12" s="211" t="s">
        <v>297</v>
      </c>
      <c r="I12" s="212" t="s">
        <v>340</v>
      </c>
      <c r="K12" s="212" t="s">
        <v>303</v>
      </c>
      <c r="L12" s="212" t="s">
        <v>282</v>
      </c>
      <c r="P12" s="213" t="n">
        <v>646</v>
      </c>
      <c r="Q12" s="213" t="n">
        <v>24</v>
      </c>
      <c r="R12" s="213" t="n">
        <v>670</v>
      </c>
      <c r="T12" s="213" t="n">
        <v>61.05</v>
      </c>
      <c r="W12" s="0"/>
      <c r="Y12" s="213" t="n">
        <v>63.35</v>
      </c>
      <c r="AA12" s="213" t="n">
        <v>335</v>
      </c>
      <c r="AB12" s="213" t="n">
        <v>459.4</v>
      </c>
      <c r="AC12" s="213" t="n">
        <v>210.6</v>
      </c>
      <c r="AD12" s="212" t="s">
        <v>283</v>
      </c>
      <c r="AE12" s="211" t="s">
        <v>341</v>
      </c>
      <c r="AF12" s="211" t="s">
        <v>285</v>
      </c>
      <c r="AG12" s="211" t="s">
        <v>286</v>
      </c>
      <c r="AH12" s="213" t="n">
        <v>53.83</v>
      </c>
      <c r="AI12" s="213" t="n">
        <v>33.33</v>
      </c>
      <c r="AJ12" s="213" t="n">
        <v>72.03</v>
      </c>
      <c r="AK12" s="213" t="n">
        <v>6.46</v>
      </c>
      <c r="AL12" s="213" t="n">
        <v>26.92</v>
      </c>
      <c r="AM12" s="213" t="n">
        <v>53.81</v>
      </c>
    </row>
    <row r="13" customFormat="false" ht="14.25" hidden="false" customHeight="false" outlineLevel="0" collapsed="false">
      <c r="A13" s="0" t="s">
        <v>206</v>
      </c>
      <c r="B13" s="211" t="n">
        <v>12</v>
      </c>
      <c r="C13" s="211" t="s">
        <v>342</v>
      </c>
      <c r="D13" s="211" t="s">
        <v>343</v>
      </c>
      <c r="E13" s="211" t="s">
        <v>323</v>
      </c>
      <c r="F13" s="211" t="s">
        <v>324</v>
      </c>
      <c r="I13" s="212" t="s">
        <v>344</v>
      </c>
      <c r="L13" s="212" t="s">
        <v>282</v>
      </c>
      <c r="P13" s="213" t="n">
        <v>950</v>
      </c>
      <c r="Q13" s="213" t="n">
        <v>250</v>
      </c>
      <c r="R13" s="213" t="n">
        <v>1200</v>
      </c>
      <c r="T13" s="213" t="n">
        <v>89.78</v>
      </c>
      <c r="W13" s="0"/>
      <c r="AA13" s="213" t="n">
        <v>600</v>
      </c>
      <c r="AB13" s="213" t="n">
        <v>689.78</v>
      </c>
      <c r="AC13" s="213" t="n">
        <v>510.22</v>
      </c>
      <c r="AD13" s="212" t="s">
        <v>283</v>
      </c>
      <c r="AE13" s="211" t="s">
        <v>345</v>
      </c>
      <c r="AF13" s="211" t="s">
        <v>285</v>
      </c>
      <c r="AG13" s="211" t="s">
        <v>286</v>
      </c>
      <c r="AH13" s="213" t="n">
        <v>79.17</v>
      </c>
      <c r="AI13" s="213" t="n">
        <v>33.33</v>
      </c>
      <c r="AJ13" s="213" t="n">
        <v>105.93</v>
      </c>
      <c r="AK13" s="213" t="n">
        <v>9.5</v>
      </c>
      <c r="AL13" s="213" t="n">
        <v>58.06</v>
      </c>
      <c r="AM13" s="213" t="n">
        <v>79.14</v>
      </c>
    </row>
    <row r="14" customFormat="false" ht="14.25" hidden="false" customHeight="false" outlineLevel="0" collapsed="false">
      <c r="A14" s="0" t="s">
        <v>206</v>
      </c>
      <c r="B14" s="211" t="n">
        <v>13</v>
      </c>
      <c r="C14" s="211" t="s">
        <v>346</v>
      </c>
      <c r="D14" s="211" t="s">
        <v>347</v>
      </c>
      <c r="E14" s="211" t="s">
        <v>313</v>
      </c>
      <c r="F14" s="211" t="s">
        <v>314</v>
      </c>
      <c r="I14" s="212" t="s">
        <v>281</v>
      </c>
      <c r="K14" s="212" t="s">
        <v>309</v>
      </c>
      <c r="L14" s="212" t="s">
        <v>282</v>
      </c>
      <c r="P14" s="213" t="n">
        <v>428.84</v>
      </c>
      <c r="Q14" s="213" t="n">
        <v>80</v>
      </c>
      <c r="R14" s="213" t="n">
        <v>508.84</v>
      </c>
      <c r="T14" s="213" t="n">
        <v>40.53</v>
      </c>
      <c r="W14" s="0"/>
      <c r="Y14" s="213" t="n">
        <v>113.42</v>
      </c>
      <c r="AA14" s="213" t="n">
        <v>254.42</v>
      </c>
      <c r="AB14" s="213" t="n">
        <v>408.37</v>
      </c>
      <c r="AC14" s="213" t="n">
        <v>100.47</v>
      </c>
      <c r="AD14" s="212" t="s">
        <v>283</v>
      </c>
      <c r="AE14" s="211" t="s">
        <v>348</v>
      </c>
      <c r="AF14" s="211" t="s">
        <v>285</v>
      </c>
      <c r="AG14" s="211" t="s">
        <v>286</v>
      </c>
      <c r="AH14" s="213" t="n">
        <v>35.74</v>
      </c>
      <c r="AI14" s="213" t="n">
        <v>33.33</v>
      </c>
      <c r="AJ14" s="213" t="n">
        <v>47.82</v>
      </c>
      <c r="AK14" s="213" t="n">
        <v>4.29</v>
      </c>
      <c r="AL14" s="213" t="n">
        <v>29.78</v>
      </c>
      <c r="AM14" s="213" t="n">
        <v>35.72</v>
      </c>
    </row>
    <row r="15" customFormat="false" ht="14.25" hidden="false" customHeight="false" outlineLevel="0" collapsed="false">
      <c r="A15" s="0" t="s">
        <v>206</v>
      </c>
      <c r="B15" s="211" t="n">
        <v>14</v>
      </c>
      <c r="C15" s="211" t="s">
        <v>349</v>
      </c>
      <c r="D15" s="211" t="s">
        <v>350</v>
      </c>
      <c r="E15" s="211" t="s">
        <v>279</v>
      </c>
      <c r="F15" s="211" t="s">
        <v>280</v>
      </c>
      <c r="I15" s="212" t="s">
        <v>351</v>
      </c>
      <c r="L15" s="212" t="s">
        <v>282</v>
      </c>
      <c r="M15" s="213" t="n">
        <v>0.07</v>
      </c>
      <c r="N15" s="213" t="n">
        <v>166.61</v>
      </c>
      <c r="P15" s="213" t="n">
        <v>2000</v>
      </c>
      <c r="Q15" s="213" t="n">
        <v>500</v>
      </c>
      <c r="R15" s="213" t="n">
        <v>2666.68</v>
      </c>
      <c r="T15" s="213" t="n">
        <v>189.01</v>
      </c>
      <c r="W15" s="213" t="n">
        <v>49.12</v>
      </c>
      <c r="AA15" s="213" t="n">
        <v>1250</v>
      </c>
      <c r="AB15" s="213" t="n">
        <v>1488.13</v>
      </c>
      <c r="AC15" s="213" t="n">
        <v>1178.55</v>
      </c>
      <c r="AD15" s="212" t="s">
        <v>283</v>
      </c>
      <c r="AE15" s="211" t="s">
        <v>352</v>
      </c>
      <c r="AF15" s="211" t="s">
        <v>294</v>
      </c>
      <c r="AG15" s="211" t="s">
        <v>286</v>
      </c>
      <c r="AH15" s="213" t="n">
        <v>166.67</v>
      </c>
      <c r="AI15" s="213" t="n">
        <v>33.33</v>
      </c>
      <c r="AJ15" s="213" t="n">
        <v>223.01</v>
      </c>
      <c r="AK15" s="213" t="n">
        <v>20</v>
      </c>
      <c r="AL15" s="213" t="n">
        <v>133.34</v>
      </c>
      <c r="AM15" s="213" t="n">
        <v>0</v>
      </c>
    </row>
    <row r="16" customFormat="false" ht="14.25" hidden="false" customHeight="false" outlineLevel="0" collapsed="false">
      <c r="A16" s="0" t="s">
        <v>206</v>
      </c>
      <c r="B16" s="211" t="n">
        <v>15</v>
      </c>
      <c r="C16" s="211" t="s">
        <v>353</v>
      </c>
      <c r="D16" s="211" t="s">
        <v>354</v>
      </c>
      <c r="E16" s="211" t="s">
        <v>290</v>
      </c>
      <c r="F16" s="211" t="s">
        <v>297</v>
      </c>
      <c r="I16" s="212" t="s">
        <v>355</v>
      </c>
      <c r="K16" s="212" t="s">
        <v>303</v>
      </c>
      <c r="L16" s="212" t="s">
        <v>282</v>
      </c>
      <c r="P16" s="213" t="n">
        <v>670</v>
      </c>
      <c r="R16" s="213" t="n">
        <v>670</v>
      </c>
      <c r="T16" s="213" t="n">
        <v>63.32</v>
      </c>
      <c r="W16" s="0"/>
      <c r="Y16" s="213" t="n">
        <v>175.94</v>
      </c>
      <c r="AA16" s="213" t="n">
        <v>335</v>
      </c>
      <c r="AB16" s="213" t="n">
        <v>574.26</v>
      </c>
      <c r="AC16" s="213" t="n">
        <v>95.74</v>
      </c>
      <c r="AD16" s="212" t="s">
        <v>283</v>
      </c>
      <c r="AE16" s="211" t="s">
        <v>356</v>
      </c>
      <c r="AF16" s="211" t="s">
        <v>285</v>
      </c>
      <c r="AG16" s="211" t="s">
        <v>286</v>
      </c>
      <c r="AH16" s="213" t="n">
        <v>55.83</v>
      </c>
      <c r="AI16" s="213" t="n">
        <v>33.33</v>
      </c>
      <c r="AJ16" s="213" t="n">
        <v>74.71</v>
      </c>
      <c r="AK16" s="213" t="n">
        <v>6.7</v>
      </c>
      <c r="AL16" s="213" t="n">
        <v>27.92</v>
      </c>
      <c r="AM16" s="213" t="n">
        <v>55.81</v>
      </c>
    </row>
    <row r="17" customFormat="false" ht="14.25" hidden="false" customHeight="false" outlineLevel="0" collapsed="false">
      <c r="A17" s="0" t="s">
        <v>206</v>
      </c>
      <c r="B17" s="211" t="n">
        <v>16</v>
      </c>
      <c r="C17" s="211" t="s">
        <v>357</v>
      </c>
      <c r="D17" s="211" t="s">
        <v>358</v>
      </c>
      <c r="E17" s="211" t="s">
        <v>279</v>
      </c>
      <c r="F17" s="211" t="s">
        <v>307</v>
      </c>
      <c r="I17" s="212" t="s">
        <v>344</v>
      </c>
      <c r="K17" s="212" t="s">
        <v>303</v>
      </c>
      <c r="L17" s="212" t="s">
        <v>282</v>
      </c>
      <c r="P17" s="213" t="n">
        <v>404.4</v>
      </c>
      <c r="Q17" s="213" t="n">
        <v>60</v>
      </c>
      <c r="R17" s="213" t="n">
        <v>464.4</v>
      </c>
      <c r="T17" s="213" t="n">
        <v>38.22</v>
      </c>
      <c r="W17" s="0"/>
      <c r="Y17" s="213" t="n">
        <v>144.56</v>
      </c>
      <c r="AA17" s="213" t="n">
        <v>232.2</v>
      </c>
      <c r="AB17" s="213" t="n">
        <v>414.98</v>
      </c>
      <c r="AC17" s="213" t="n">
        <v>49.42</v>
      </c>
      <c r="AD17" s="212" t="s">
        <v>283</v>
      </c>
      <c r="AE17" s="211" t="s">
        <v>359</v>
      </c>
      <c r="AF17" s="211" t="s">
        <v>285</v>
      </c>
      <c r="AG17" s="211" t="s">
        <v>286</v>
      </c>
      <c r="AH17" s="213" t="n">
        <v>33.7</v>
      </c>
      <c r="AI17" s="213" t="n">
        <v>33.33</v>
      </c>
      <c r="AJ17" s="213" t="n">
        <v>45.09</v>
      </c>
      <c r="AK17" s="213" t="n">
        <v>4.04</v>
      </c>
      <c r="AL17" s="213" t="n">
        <v>24.71</v>
      </c>
      <c r="AM17" s="213" t="n">
        <v>33.69</v>
      </c>
    </row>
    <row r="18" customFormat="false" ht="14.25" hidden="false" customHeight="false" outlineLevel="0" collapsed="false">
      <c r="A18" s="0" t="s">
        <v>206</v>
      </c>
      <c r="B18" s="211" t="n">
        <v>17</v>
      </c>
      <c r="C18" s="211" t="s">
        <v>360</v>
      </c>
      <c r="D18" s="211" t="s">
        <v>361</v>
      </c>
      <c r="E18" s="211" t="s">
        <v>279</v>
      </c>
      <c r="F18" s="211" t="s">
        <v>362</v>
      </c>
      <c r="I18" s="212" t="s">
        <v>363</v>
      </c>
      <c r="K18" s="212" t="s">
        <v>309</v>
      </c>
      <c r="L18" s="212" t="s">
        <v>282</v>
      </c>
      <c r="N18" s="213" t="n">
        <v>33.97</v>
      </c>
      <c r="O18" s="213" t="n">
        <v>35.14</v>
      </c>
      <c r="P18" s="213" t="n">
        <v>407.76</v>
      </c>
      <c r="R18" s="213" t="n">
        <v>476.87</v>
      </c>
      <c r="T18" s="213" t="n">
        <v>38.53</v>
      </c>
      <c r="W18" s="0"/>
      <c r="Y18" s="213" t="n">
        <v>54.88</v>
      </c>
      <c r="AA18" s="213" t="n">
        <v>203.88</v>
      </c>
      <c r="AB18" s="213" t="n">
        <v>297.29</v>
      </c>
      <c r="AC18" s="213" t="n">
        <v>179.58</v>
      </c>
      <c r="AD18" s="212" t="s">
        <v>283</v>
      </c>
      <c r="AE18" s="211" t="s">
        <v>364</v>
      </c>
      <c r="AF18" s="211" t="s">
        <v>285</v>
      </c>
      <c r="AG18" s="211" t="s">
        <v>286</v>
      </c>
      <c r="AH18" s="213" t="n">
        <v>33.98</v>
      </c>
      <c r="AI18" s="213" t="n">
        <v>33.33</v>
      </c>
      <c r="AJ18" s="213" t="n">
        <v>45.47</v>
      </c>
      <c r="AK18" s="213" t="n">
        <v>4.08</v>
      </c>
      <c r="AL18" s="213" t="n">
        <v>33.98</v>
      </c>
      <c r="AM18" s="213" t="n">
        <v>0</v>
      </c>
      <c r="AO18" s="211" t="s">
        <v>365</v>
      </c>
    </row>
    <row r="19" customFormat="false" ht="14.25" hidden="false" customHeight="false" outlineLevel="0" collapsed="false">
      <c r="A19" s="0" t="s">
        <v>207</v>
      </c>
      <c r="B19" s="211" t="n">
        <v>1</v>
      </c>
      <c r="C19" s="211" t="s">
        <v>277</v>
      </c>
      <c r="D19" s="211" t="s">
        <v>278</v>
      </c>
      <c r="E19" s="211" t="s">
        <v>279</v>
      </c>
      <c r="F19" s="211" t="s">
        <v>280</v>
      </c>
      <c r="I19" s="212" t="s">
        <v>281</v>
      </c>
      <c r="L19" s="212" t="s">
        <v>282</v>
      </c>
      <c r="M19" s="213" t="n">
        <v>0.07</v>
      </c>
      <c r="N19" s="213" t="n">
        <v>166.6</v>
      </c>
      <c r="P19" s="213" t="n">
        <v>2000</v>
      </c>
      <c r="Q19" s="213" t="n">
        <v>500</v>
      </c>
      <c r="R19" s="213" t="n">
        <v>2666.67</v>
      </c>
      <c r="T19" s="213" t="n">
        <v>189</v>
      </c>
      <c r="W19" s="213" t="n">
        <v>36.58</v>
      </c>
      <c r="AA19" s="213" t="n">
        <v>1250</v>
      </c>
      <c r="AB19" s="213" t="n">
        <v>1475.58</v>
      </c>
      <c r="AC19" s="213" t="n">
        <v>1191.09</v>
      </c>
      <c r="AD19" s="212" t="s">
        <v>283</v>
      </c>
      <c r="AE19" s="211" t="s">
        <v>284</v>
      </c>
      <c r="AF19" s="211" t="s">
        <v>285</v>
      </c>
      <c r="AG19" s="211" t="s">
        <v>286</v>
      </c>
      <c r="AH19" s="213" t="n">
        <v>166.67</v>
      </c>
      <c r="AI19" s="213" t="n">
        <v>33.33</v>
      </c>
      <c r="AJ19" s="213" t="n">
        <v>223</v>
      </c>
      <c r="AK19" s="213" t="n">
        <v>20</v>
      </c>
      <c r="AL19" s="213" t="n">
        <v>138.89</v>
      </c>
      <c r="AM19" s="213" t="n">
        <v>0</v>
      </c>
      <c r="AO19" s="211" t="s">
        <v>287</v>
      </c>
    </row>
    <row r="20" customFormat="false" ht="14.25" hidden="false" customHeight="false" outlineLevel="0" collapsed="false">
      <c r="A20" s="0" t="s">
        <v>207</v>
      </c>
      <c r="B20" s="211" t="n">
        <v>2</v>
      </c>
      <c r="C20" s="211" t="s">
        <v>288</v>
      </c>
      <c r="D20" s="211" t="s">
        <v>289</v>
      </c>
      <c r="E20" s="211" t="s">
        <v>290</v>
      </c>
      <c r="F20" s="211" t="s">
        <v>291</v>
      </c>
      <c r="I20" s="212" t="s">
        <v>292</v>
      </c>
      <c r="L20" s="212" t="s">
        <v>282</v>
      </c>
      <c r="P20" s="213" t="n">
        <v>1800</v>
      </c>
      <c r="Q20" s="213" t="n">
        <v>400</v>
      </c>
      <c r="R20" s="213" t="n">
        <v>2200</v>
      </c>
      <c r="T20" s="213" t="n">
        <v>170.1</v>
      </c>
      <c r="V20" s="213" t="n">
        <v>707.81</v>
      </c>
      <c r="W20" s="213" t="n">
        <v>31.15</v>
      </c>
      <c r="X20" s="213" t="n">
        <v>312.5</v>
      </c>
      <c r="AA20" s="213" t="n">
        <v>590.85</v>
      </c>
      <c r="AB20" s="213" t="n">
        <v>1812.41</v>
      </c>
      <c r="AC20" s="213" t="n">
        <v>387.59</v>
      </c>
      <c r="AD20" s="212" t="s">
        <v>283</v>
      </c>
      <c r="AE20" s="211" t="s">
        <v>293</v>
      </c>
      <c r="AF20" s="211" t="s">
        <v>294</v>
      </c>
      <c r="AG20" s="211" t="s">
        <v>286</v>
      </c>
      <c r="AH20" s="213" t="n">
        <v>150</v>
      </c>
      <c r="AI20" s="213" t="n">
        <v>33.33</v>
      </c>
      <c r="AJ20" s="213" t="n">
        <v>200.7</v>
      </c>
      <c r="AK20" s="213" t="n">
        <v>18</v>
      </c>
      <c r="AL20" s="213" t="n">
        <v>95</v>
      </c>
      <c r="AM20" s="213" t="n">
        <v>149.94</v>
      </c>
    </row>
    <row r="21" customFormat="false" ht="14.25" hidden="false" customHeight="false" outlineLevel="0" collapsed="false">
      <c r="A21" s="0" t="s">
        <v>207</v>
      </c>
      <c r="B21" s="211" t="n">
        <v>3</v>
      </c>
      <c r="C21" s="211" t="s">
        <v>295</v>
      </c>
      <c r="D21" s="211" t="s">
        <v>296</v>
      </c>
      <c r="E21" s="211" t="s">
        <v>290</v>
      </c>
      <c r="F21" s="211" t="s">
        <v>297</v>
      </c>
      <c r="I21" s="212" t="s">
        <v>298</v>
      </c>
      <c r="L21" s="212" t="s">
        <v>282</v>
      </c>
      <c r="P21" s="213" t="n">
        <v>670</v>
      </c>
      <c r="R21" s="213" t="n">
        <v>670</v>
      </c>
      <c r="T21" s="213" t="n">
        <v>63.32</v>
      </c>
      <c r="W21" s="0"/>
      <c r="AA21" s="213" t="n">
        <v>335</v>
      </c>
      <c r="AB21" s="213" t="n">
        <v>398.32</v>
      </c>
      <c r="AC21" s="213" t="n">
        <v>271.68</v>
      </c>
      <c r="AD21" s="212" t="s">
        <v>283</v>
      </c>
      <c r="AE21" s="211"/>
      <c r="AF21" s="211"/>
      <c r="AH21" s="213" t="n">
        <v>55.83</v>
      </c>
      <c r="AI21" s="213" t="n">
        <v>33.33</v>
      </c>
      <c r="AJ21" s="213" t="n">
        <v>74.71</v>
      </c>
      <c r="AK21" s="213" t="n">
        <v>6.7</v>
      </c>
      <c r="AL21" s="213" t="n">
        <v>27.92</v>
      </c>
      <c r="AM21" s="213" t="n">
        <v>0</v>
      </c>
    </row>
    <row r="22" customFormat="false" ht="14.25" hidden="false" customHeight="false" outlineLevel="0" collapsed="false">
      <c r="A22" s="0" t="s">
        <v>207</v>
      </c>
      <c r="B22" s="211" t="n">
        <v>4</v>
      </c>
      <c r="C22" s="211" t="s">
        <v>299</v>
      </c>
      <c r="D22" s="211" t="s">
        <v>300</v>
      </c>
      <c r="E22" s="211" t="s">
        <v>279</v>
      </c>
      <c r="F22" s="211" t="s">
        <v>301</v>
      </c>
      <c r="I22" s="212" t="s">
        <v>302</v>
      </c>
      <c r="K22" s="212" t="s">
        <v>303</v>
      </c>
      <c r="L22" s="212" t="s">
        <v>282</v>
      </c>
      <c r="P22" s="213" t="n">
        <v>414.11</v>
      </c>
      <c r="Q22" s="213" t="n">
        <v>100</v>
      </c>
      <c r="R22" s="213" t="n">
        <v>514.11</v>
      </c>
      <c r="T22" s="213" t="n">
        <v>39.13</v>
      </c>
      <c r="V22" s="213" t="n">
        <v>104.41</v>
      </c>
      <c r="W22" s="0"/>
      <c r="Y22" s="213" t="n">
        <v>56.81</v>
      </c>
      <c r="AA22" s="213" t="n">
        <v>257.06</v>
      </c>
      <c r="AB22" s="213" t="n">
        <v>457.41</v>
      </c>
      <c r="AC22" s="213" t="n">
        <v>56.7</v>
      </c>
      <c r="AD22" s="212" t="s">
        <v>283</v>
      </c>
      <c r="AE22" s="211" t="s">
        <v>304</v>
      </c>
      <c r="AF22" s="211" t="s">
        <v>285</v>
      </c>
      <c r="AG22" s="211" t="s">
        <v>286</v>
      </c>
      <c r="AH22" s="213" t="n">
        <v>34.51</v>
      </c>
      <c r="AI22" s="213" t="n">
        <v>33.33</v>
      </c>
      <c r="AJ22" s="213" t="n">
        <v>46.17</v>
      </c>
      <c r="AK22" s="213" t="n">
        <v>4.14</v>
      </c>
      <c r="AL22" s="213" t="n">
        <v>26.46</v>
      </c>
      <c r="AM22" s="213" t="n">
        <v>34.5</v>
      </c>
    </row>
    <row r="23" customFormat="false" ht="14.25" hidden="false" customHeight="false" outlineLevel="0" collapsed="false">
      <c r="A23" s="0" t="s">
        <v>207</v>
      </c>
      <c r="B23" s="211" t="n">
        <v>5</v>
      </c>
      <c r="C23" s="211" t="s">
        <v>305</v>
      </c>
      <c r="D23" s="211" t="s">
        <v>306</v>
      </c>
      <c r="E23" s="211" t="s">
        <v>279</v>
      </c>
      <c r="F23" s="211" t="s">
        <v>307</v>
      </c>
      <c r="I23" s="212" t="s">
        <v>308</v>
      </c>
      <c r="K23" s="212" t="s">
        <v>309</v>
      </c>
      <c r="L23" s="212" t="s">
        <v>282</v>
      </c>
      <c r="M23" s="213" t="n">
        <v>0.01</v>
      </c>
      <c r="N23" s="213" t="n">
        <v>33.69</v>
      </c>
      <c r="P23" s="213" t="n">
        <v>404.4</v>
      </c>
      <c r="R23" s="213" t="n">
        <v>438.1</v>
      </c>
      <c r="T23" s="213" t="n">
        <v>38.22</v>
      </c>
      <c r="W23" s="0"/>
      <c r="Y23" s="213" t="n">
        <v>38.67</v>
      </c>
      <c r="AA23" s="213" t="n">
        <v>202.2</v>
      </c>
      <c r="AB23" s="213" t="n">
        <v>279.09</v>
      </c>
      <c r="AC23" s="213" t="n">
        <v>159.01</v>
      </c>
      <c r="AD23" s="212" t="s">
        <v>283</v>
      </c>
      <c r="AE23" s="211" t="s">
        <v>310</v>
      </c>
      <c r="AF23" s="211" t="s">
        <v>285</v>
      </c>
      <c r="AG23" s="211" t="s">
        <v>286</v>
      </c>
      <c r="AH23" s="213" t="n">
        <v>33.7</v>
      </c>
      <c r="AI23" s="213" t="n">
        <v>33.33</v>
      </c>
      <c r="AJ23" s="213" t="n">
        <v>45.09</v>
      </c>
      <c r="AK23" s="213" t="n">
        <v>4.04</v>
      </c>
      <c r="AL23" s="213" t="n">
        <v>21.34</v>
      </c>
      <c r="AM23" s="213" t="n">
        <v>0</v>
      </c>
    </row>
    <row r="24" customFormat="false" ht="14.25" hidden="false" customHeight="false" outlineLevel="0" collapsed="false">
      <c r="A24" s="0" t="s">
        <v>207</v>
      </c>
      <c r="B24" s="211" t="n">
        <v>6</v>
      </c>
      <c r="C24" s="211" t="s">
        <v>311</v>
      </c>
      <c r="D24" s="211" t="s">
        <v>312</v>
      </c>
      <c r="E24" s="211" t="s">
        <v>313</v>
      </c>
      <c r="F24" s="211" t="s">
        <v>314</v>
      </c>
      <c r="I24" s="212" t="s">
        <v>281</v>
      </c>
      <c r="K24" s="212" t="s">
        <v>309</v>
      </c>
      <c r="L24" s="212" t="s">
        <v>282</v>
      </c>
      <c r="P24" s="213" t="n">
        <v>426.34</v>
      </c>
      <c r="Q24" s="213" t="n">
        <v>80</v>
      </c>
      <c r="R24" s="213" t="n">
        <v>506.34</v>
      </c>
      <c r="S24" s="213" t="n">
        <v>14.54</v>
      </c>
      <c r="T24" s="213" t="n">
        <v>40.29</v>
      </c>
      <c r="W24" s="0"/>
      <c r="X24" s="213" t="n">
        <v>100</v>
      </c>
      <c r="Y24" s="213" t="n">
        <v>74.75</v>
      </c>
      <c r="AA24" s="213" t="n">
        <v>153.17</v>
      </c>
      <c r="AB24" s="213" t="n">
        <v>382.75</v>
      </c>
      <c r="AC24" s="213" t="n">
        <v>123.59</v>
      </c>
      <c r="AD24" s="212" t="s">
        <v>283</v>
      </c>
      <c r="AE24" s="211" t="s">
        <v>315</v>
      </c>
      <c r="AF24" s="211" t="s">
        <v>285</v>
      </c>
      <c r="AG24" s="211" t="s">
        <v>286</v>
      </c>
      <c r="AH24" s="213" t="n">
        <v>35.53</v>
      </c>
      <c r="AI24" s="213" t="n">
        <v>33.33</v>
      </c>
      <c r="AJ24" s="213" t="n">
        <v>47.54</v>
      </c>
      <c r="AK24" s="213" t="n">
        <v>4.26</v>
      </c>
      <c r="AL24" s="213" t="n">
        <v>29.61</v>
      </c>
      <c r="AM24" s="213" t="n">
        <v>35.51</v>
      </c>
    </row>
    <row r="25" customFormat="false" ht="14.25" hidden="false" customHeight="false" outlineLevel="0" collapsed="false">
      <c r="A25" s="0" t="s">
        <v>207</v>
      </c>
      <c r="B25" s="211" t="n">
        <v>7</v>
      </c>
      <c r="C25" s="211" t="s">
        <v>316</v>
      </c>
      <c r="D25" s="211" t="s">
        <v>317</v>
      </c>
      <c r="E25" s="211" t="s">
        <v>279</v>
      </c>
      <c r="F25" s="211" t="s">
        <v>318</v>
      </c>
      <c r="I25" s="212" t="s">
        <v>319</v>
      </c>
      <c r="K25" s="212" t="s">
        <v>309</v>
      </c>
      <c r="L25" s="212" t="s">
        <v>282</v>
      </c>
      <c r="P25" s="213" t="n">
        <v>411.99</v>
      </c>
      <c r="Q25" s="213" t="n">
        <v>30</v>
      </c>
      <c r="R25" s="213" t="n">
        <v>441.99</v>
      </c>
      <c r="T25" s="213" t="n">
        <v>38.93</v>
      </c>
      <c r="W25" s="0"/>
      <c r="Y25" s="213" t="n">
        <v>43.16</v>
      </c>
      <c r="AA25" s="213" t="n">
        <v>221</v>
      </c>
      <c r="AB25" s="213" t="n">
        <v>303.09</v>
      </c>
      <c r="AC25" s="213" t="n">
        <v>138.9</v>
      </c>
      <c r="AD25" s="212" t="s">
        <v>283</v>
      </c>
      <c r="AE25" s="211" t="s">
        <v>320</v>
      </c>
      <c r="AF25" s="211" t="s">
        <v>285</v>
      </c>
      <c r="AG25" s="211" t="s">
        <v>286</v>
      </c>
      <c r="AH25" s="213" t="n">
        <v>34.33</v>
      </c>
      <c r="AI25" s="213" t="n">
        <v>33.33</v>
      </c>
      <c r="AJ25" s="213" t="n">
        <v>45.94</v>
      </c>
      <c r="AK25" s="213" t="n">
        <v>4.12</v>
      </c>
      <c r="AL25" s="213" t="n">
        <v>17.17</v>
      </c>
      <c r="AM25" s="213" t="n">
        <v>34.32</v>
      </c>
    </row>
    <row r="26" customFormat="false" ht="14.25" hidden="false" customHeight="false" outlineLevel="0" collapsed="false">
      <c r="A26" s="0" t="s">
        <v>207</v>
      </c>
      <c r="B26" s="211" t="n">
        <v>8</v>
      </c>
      <c r="C26" s="211" t="s">
        <v>321</v>
      </c>
      <c r="D26" s="211" t="s">
        <v>322</v>
      </c>
      <c r="E26" s="211" t="s">
        <v>323</v>
      </c>
      <c r="F26" s="211" t="s">
        <v>324</v>
      </c>
      <c r="I26" s="212" t="s">
        <v>325</v>
      </c>
      <c r="K26" s="212" t="s">
        <v>326</v>
      </c>
      <c r="L26" s="212" t="s">
        <v>282</v>
      </c>
      <c r="P26" s="213" t="n">
        <v>1100</v>
      </c>
      <c r="Q26" s="213" t="n">
        <v>115</v>
      </c>
      <c r="R26" s="213" t="n">
        <v>1215</v>
      </c>
      <c r="T26" s="213" t="n">
        <v>103.95</v>
      </c>
      <c r="W26" s="0"/>
      <c r="Y26" s="213" t="n">
        <v>125.71</v>
      </c>
      <c r="AA26" s="213" t="n">
        <v>607.5</v>
      </c>
      <c r="AB26" s="213" t="n">
        <v>837.16</v>
      </c>
      <c r="AC26" s="213" t="n">
        <v>377.84</v>
      </c>
      <c r="AD26" s="212" t="s">
        <v>283</v>
      </c>
      <c r="AE26" s="211" t="s">
        <v>327</v>
      </c>
      <c r="AF26" s="211" t="s">
        <v>285</v>
      </c>
      <c r="AG26" s="211" t="s">
        <v>286</v>
      </c>
      <c r="AH26" s="213" t="n">
        <v>91.67</v>
      </c>
      <c r="AI26" s="213" t="n">
        <v>33.33</v>
      </c>
      <c r="AJ26" s="213" t="n">
        <v>122.65</v>
      </c>
      <c r="AK26" s="213" t="n">
        <v>11</v>
      </c>
      <c r="AL26" s="213" t="n">
        <v>55</v>
      </c>
      <c r="AM26" s="213" t="n">
        <v>91.63</v>
      </c>
    </row>
    <row r="27" customFormat="false" ht="14.25" hidden="false" customHeight="false" outlineLevel="0" collapsed="false">
      <c r="A27" s="0" t="s">
        <v>207</v>
      </c>
      <c r="B27" s="211" t="n">
        <v>9</v>
      </c>
      <c r="C27" s="211" t="s">
        <v>328</v>
      </c>
      <c r="D27" s="211" t="s">
        <v>329</v>
      </c>
      <c r="E27" s="211" t="s">
        <v>323</v>
      </c>
      <c r="F27" s="211" t="s">
        <v>324</v>
      </c>
      <c r="I27" s="212" t="s">
        <v>330</v>
      </c>
      <c r="K27" s="212" t="s">
        <v>331</v>
      </c>
      <c r="L27" s="212" t="s">
        <v>282</v>
      </c>
      <c r="M27" s="213" t="n">
        <v>0.03</v>
      </c>
      <c r="N27" s="213" t="n">
        <v>74.97</v>
      </c>
      <c r="P27" s="213" t="n">
        <v>900</v>
      </c>
      <c r="Q27" s="213" t="n">
        <v>300</v>
      </c>
      <c r="R27" s="213" t="n">
        <v>1275</v>
      </c>
      <c r="T27" s="213" t="n">
        <v>85.05</v>
      </c>
      <c r="V27" s="213" t="n">
        <v>90.29</v>
      </c>
      <c r="W27" s="0"/>
      <c r="AA27" s="213" t="n">
        <v>509.71</v>
      </c>
      <c r="AB27" s="213" t="n">
        <v>685.05</v>
      </c>
      <c r="AC27" s="213" t="n">
        <v>589.95</v>
      </c>
      <c r="AD27" s="212" t="s">
        <v>283</v>
      </c>
      <c r="AE27" s="211" t="s">
        <v>332</v>
      </c>
      <c r="AF27" s="211" t="s">
        <v>285</v>
      </c>
      <c r="AG27" s="211" t="s">
        <v>286</v>
      </c>
      <c r="AH27" s="213" t="n">
        <v>75</v>
      </c>
      <c r="AI27" s="213" t="n">
        <v>33.33</v>
      </c>
      <c r="AJ27" s="213" t="n">
        <v>100.35</v>
      </c>
      <c r="AK27" s="213" t="n">
        <v>9</v>
      </c>
      <c r="AL27" s="213" t="n">
        <v>48.84</v>
      </c>
      <c r="AM27" s="213" t="n">
        <v>0</v>
      </c>
    </row>
    <row r="28" customFormat="false" ht="14.25" hidden="false" customHeight="false" outlineLevel="0" collapsed="false">
      <c r="A28" s="0" t="s">
        <v>207</v>
      </c>
      <c r="B28" s="211" t="n">
        <v>10</v>
      </c>
      <c r="C28" s="211" t="s">
        <v>333</v>
      </c>
      <c r="D28" s="211" t="s">
        <v>334</v>
      </c>
      <c r="E28" s="211" t="s">
        <v>279</v>
      </c>
      <c r="F28" s="211" t="s">
        <v>335</v>
      </c>
      <c r="I28" s="212" t="s">
        <v>336</v>
      </c>
      <c r="K28" s="212" t="s">
        <v>309</v>
      </c>
      <c r="L28" s="212" t="s">
        <v>282</v>
      </c>
      <c r="P28" s="213" t="n">
        <v>404.4</v>
      </c>
      <c r="Q28" s="213" t="n">
        <v>60</v>
      </c>
      <c r="R28" s="213" t="n">
        <v>464.4</v>
      </c>
      <c r="S28" s="213" t="n">
        <v>13.79</v>
      </c>
      <c r="T28" s="213" t="n">
        <v>38.22</v>
      </c>
      <c r="W28" s="0"/>
      <c r="Y28" s="213" t="n">
        <v>79.39</v>
      </c>
      <c r="AA28" s="213" t="n">
        <v>232.2</v>
      </c>
      <c r="AB28" s="213" t="n">
        <v>363.6</v>
      </c>
      <c r="AC28" s="213" t="n">
        <v>100.8</v>
      </c>
      <c r="AD28" s="212" t="s">
        <v>283</v>
      </c>
      <c r="AE28" s="211" t="s">
        <v>337</v>
      </c>
      <c r="AF28" s="211" t="s">
        <v>285</v>
      </c>
      <c r="AG28" s="211" t="s">
        <v>286</v>
      </c>
      <c r="AH28" s="213" t="n">
        <v>33.7</v>
      </c>
      <c r="AI28" s="213" t="n">
        <v>33.33</v>
      </c>
      <c r="AJ28" s="213" t="n">
        <v>45.09</v>
      </c>
      <c r="AK28" s="213" t="n">
        <v>4.04</v>
      </c>
      <c r="AL28" s="213" t="n">
        <v>24.71</v>
      </c>
      <c r="AM28" s="213" t="n">
        <v>33.69</v>
      </c>
    </row>
    <row r="29" customFormat="false" ht="14.25" hidden="false" customHeight="false" outlineLevel="0" collapsed="false">
      <c r="A29" s="0" t="s">
        <v>207</v>
      </c>
      <c r="B29" s="211" t="n">
        <v>11</v>
      </c>
      <c r="C29" s="211" t="s">
        <v>338</v>
      </c>
      <c r="D29" s="211" t="s">
        <v>339</v>
      </c>
      <c r="E29" s="211" t="s">
        <v>290</v>
      </c>
      <c r="F29" s="211" t="s">
        <v>297</v>
      </c>
      <c r="I29" s="212" t="s">
        <v>340</v>
      </c>
      <c r="K29" s="212" t="s">
        <v>303</v>
      </c>
      <c r="L29" s="212" t="s">
        <v>282</v>
      </c>
      <c r="P29" s="213" t="n">
        <v>646</v>
      </c>
      <c r="Q29" s="213" t="n">
        <v>24</v>
      </c>
      <c r="R29" s="213" t="n">
        <v>670</v>
      </c>
      <c r="T29" s="213" t="n">
        <v>61.05</v>
      </c>
      <c r="W29" s="0"/>
      <c r="Y29" s="213" t="n">
        <v>27.77</v>
      </c>
      <c r="AA29" s="213" t="n">
        <v>335</v>
      </c>
      <c r="AB29" s="213" t="n">
        <v>423.82</v>
      </c>
      <c r="AC29" s="213" t="n">
        <v>246.18</v>
      </c>
      <c r="AD29" s="212" t="s">
        <v>283</v>
      </c>
      <c r="AE29" s="211" t="s">
        <v>341</v>
      </c>
      <c r="AF29" s="211" t="s">
        <v>285</v>
      </c>
      <c r="AG29" s="211" t="s">
        <v>286</v>
      </c>
      <c r="AH29" s="213" t="n">
        <v>53.83</v>
      </c>
      <c r="AI29" s="213" t="n">
        <v>33.33</v>
      </c>
      <c r="AJ29" s="213" t="n">
        <v>72.03</v>
      </c>
      <c r="AK29" s="213" t="n">
        <v>6.46</v>
      </c>
      <c r="AL29" s="213" t="n">
        <v>26.92</v>
      </c>
      <c r="AM29" s="213" t="n">
        <v>53.81</v>
      </c>
    </row>
    <row r="30" customFormat="false" ht="14.25" hidden="false" customHeight="false" outlineLevel="0" collapsed="false">
      <c r="A30" s="0" t="s">
        <v>207</v>
      </c>
      <c r="B30" s="211" t="n">
        <v>12</v>
      </c>
      <c r="C30" s="211" t="s">
        <v>342</v>
      </c>
      <c r="D30" s="211" t="s">
        <v>343</v>
      </c>
      <c r="E30" s="211" t="s">
        <v>323</v>
      </c>
      <c r="F30" s="211" t="s">
        <v>324</v>
      </c>
      <c r="I30" s="212" t="s">
        <v>344</v>
      </c>
      <c r="L30" s="212" t="s">
        <v>282</v>
      </c>
      <c r="P30" s="213" t="n">
        <v>950</v>
      </c>
      <c r="Q30" s="213" t="n">
        <v>250</v>
      </c>
      <c r="R30" s="213" t="n">
        <v>1200</v>
      </c>
      <c r="T30" s="213" t="n">
        <v>89.78</v>
      </c>
      <c r="W30" s="0"/>
      <c r="AA30" s="213" t="n">
        <v>600</v>
      </c>
      <c r="AB30" s="213" t="n">
        <v>689.78</v>
      </c>
      <c r="AC30" s="213" t="n">
        <v>510.22</v>
      </c>
      <c r="AD30" s="212" t="s">
        <v>283</v>
      </c>
      <c r="AE30" s="211" t="s">
        <v>345</v>
      </c>
      <c r="AF30" s="211" t="s">
        <v>285</v>
      </c>
      <c r="AG30" s="211" t="s">
        <v>286</v>
      </c>
      <c r="AH30" s="213" t="n">
        <v>79.17</v>
      </c>
      <c r="AI30" s="213" t="n">
        <v>33.33</v>
      </c>
      <c r="AJ30" s="213" t="n">
        <v>105.93</v>
      </c>
      <c r="AK30" s="213" t="n">
        <v>9.5</v>
      </c>
      <c r="AL30" s="213" t="n">
        <v>60.69</v>
      </c>
      <c r="AM30" s="213" t="n">
        <v>79.14</v>
      </c>
    </row>
    <row r="31" customFormat="false" ht="14.25" hidden="false" customHeight="false" outlineLevel="0" collapsed="false">
      <c r="A31" s="0" t="s">
        <v>207</v>
      </c>
      <c r="B31" s="211" t="n">
        <v>13</v>
      </c>
      <c r="C31" s="211" t="s">
        <v>346</v>
      </c>
      <c r="D31" s="211" t="s">
        <v>347</v>
      </c>
      <c r="E31" s="211" t="s">
        <v>313</v>
      </c>
      <c r="F31" s="211" t="s">
        <v>314</v>
      </c>
      <c r="I31" s="212" t="s">
        <v>281</v>
      </c>
      <c r="K31" s="212" t="s">
        <v>309</v>
      </c>
      <c r="L31" s="212" t="s">
        <v>282</v>
      </c>
      <c r="P31" s="213" t="n">
        <v>428.84</v>
      </c>
      <c r="Q31" s="213" t="n">
        <v>80</v>
      </c>
      <c r="R31" s="213" t="n">
        <v>508.84</v>
      </c>
      <c r="T31" s="213" t="n">
        <v>40.53</v>
      </c>
      <c r="W31" s="0"/>
      <c r="Y31" s="213" t="n">
        <v>113.42</v>
      </c>
      <c r="AA31" s="213" t="n">
        <v>254.42</v>
      </c>
      <c r="AB31" s="213" t="n">
        <v>408.37</v>
      </c>
      <c r="AC31" s="213" t="n">
        <v>100.47</v>
      </c>
      <c r="AD31" s="212" t="s">
        <v>283</v>
      </c>
      <c r="AE31" s="211" t="s">
        <v>348</v>
      </c>
      <c r="AF31" s="211" t="s">
        <v>285</v>
      </c>
      <c r="AG31" s="211" t="s">
        <v>286</v>
      </c>
      <c r="AH31" s="213" t="n">
        <v>35.74</v>
      </c>
      <c r="AI31" s="213" t="n">
        <v>33.33</v>
      </c>
      <c r="AJ31" s="213" t="n">
        <v>47.82</v>
      </c>
      <c r="AK31" s="213" t="n">
        <v>4.29</v>
      </c>
      <c r="AL31" s="213" t="n">
        <v>29.78</v>
      </c>
      <c r="AM31" s="213" t="n">
        <v>35.72</v>
      </c>
    </row>
    <row r="32" customFormat="false" ht="14.25" hidden="false" customHeight="false" outlineLevel="0" collapsed="false">
      <c r="A32" s="0" t="s">
        <v>207</v>
      </c>
      <c r="B32" s="211" t="n">
        <v>14</v>
      </c>
      <c r="C32" s="211" t="s">
        <v>349</v>
      </c>
      <c r="D32" s="211" t="s">
        <v>350</v>
      </c>
      <c r="E32" s="211" t="s">
        <v>279</v>
      </c>
      <c r="F32" s="211" t="s">
        <v>280</v>
      </c>
      <c r="I32" s="212" t="s">
        <v>351</v>
      </c>
      <c r="L32" s="212" t="s">
        <v>282</v>
      </c>
      <c r="M32" s="213" t="n">
        <v>0.07</v>
      </c>
      <c r="N32" s="213" t="n">
        <v>166.6</v>
      </c>
      <c r="P32" s="213" t="n">
        <v>2000</v>
      </c>
      <c r="Q32" s="213" t="n">
        <v>500</v>
      </c>
      <c r="R32" s="213" t="n">
        <v>2666.67</v>
      </c>
      <c r="T32" s="213" t="n">
        <v>189</v>
      </c>
      <c r="W32" s="213" t="n">
        <v>49.12</v>
      </c>
      <c r="AA32" s="213" t="n">
        <v>1250</v>
      </c>
      <c r="AB32" s="213" t="n">
        <v>1488.12</v>
      </c>
      <c r="AC32" s="213" t="n">
        <v>1178.55</v>
      </c>
      <c r="AD32" s="212" t="s">
        <v>283</v>
      </c>
      <c r="AE32" s="211" t="s">
        <v>352</v>
      </c>
      <c r="AF32" s="211" t="s">
        <v>294</v>
      </c>
      <c r="AG32" s="211" t="s">
        <v>286</v>
      </c>
      <c r="AH32" s="213" t="n">
        <v>166.67</v>
      </c>
      <c r="AI32" s="213" t="n">
        <v>33.33</v>
      </c>
      <c r="AJ32" s="213" t="n">
        <v>223</v>
      </c>
      <c r="AK32" s="213" t="n">
        <v>20</v>
      </c>
      <c r="AL32" s="213" t="n">
        <v>133.33</v>
      </c>
      <c r="AM32" s="213" t="n">
        <v>0</v>
      </c>
    </row>
    <row r="33" customFormat="false" ht="14.25" hidden="false" customHeight="false" outlineLevel="0" collapsed="false">
      <c r="A33" s="0" t="s">
        <v>207</v>
      </c>
      <c r="B33" s="211" t="n">
        <v>15</v>
      </c>
      <c r="C33" s="211" t="s">
        <v>353</v>
      </c>
      <c r="D33" s="211" t="s">
        <v>354</v>
      </c>
      <c r="E33" s="211" t="s">
        <v>290</v>
      </c>
      <c r="F33" s="211" t="s">
        <v>297</v>
      </c>
      <c r="I33" s="212" t="s">
        <v>355</v>
      </c>
      <c r="K33" s="212" t="s">
        <v>303</v>
      </c>
      <c r="L33" s="212" t="s">
        <v>282</v>
      </c>
      <c r="P33" s="213" t="n">
        <v>670</v>
      </c>
      <c r="R33" s="213" t="n">
        <v>670</v>
      </c>
      <c r="T33" s="213" t="n">
        <v>63.32</v>
      </c>
      <c r="W33" s="0"/>
      <c r="Y33" s="213" t="n">
        <v>173.61</v>
      </c>
      <c r="AA33" s="213" t="n">
        <v>335</v>
      </c>
      <c r="AB33" s="213" t="n">
        <v>571.93</v>
      </c>
      <c r="AC33" s="213" t="n">
        <v>98.07</v>
      </c>
      <c r="AD33" s="212" t="s">
        <v>283</v>
      </c>
      <c r="AE33" s="211" t="s">
        <v>356</v>
      </c>
      <c r="AF33" s="211" t="s">
        <v>285</v>
      </c>
      <c r="AG33" s="211" t="s">
        <v>286</v>
      </c>
      <c r="AH33" s="213" t="n">
        <v>55.83</v>
      </c>
      <c r="AI33" s="213" t="n">
        <v>33.33</v>
      </c>
      <c r="AJ33" s="213" t="n">
        <v>74.71</v>
      </c>
      <c r="AK33" s="213" t="n">
        <v>6.7</v>
      </c>
      <c r="AL33" s="213" t="n">
        <v>27.92</v>
      </c>
      <c r="AM33" s="213" t="n">
        <v>55.81</v>
      </c>
    </row>
    <row r="34" customFormat="false" ht="14.25" hidden="false" customHeight="false" outlineLevel="0" collapsed="false">
      <c r="A34" s="0" t="s">
        <v>207</v>
      </c>
      <c r="B34" s="211" t="n">
        <v>16</v>
      </c>
      <c r="C34" s="211" t="s">
        <v>357</v>
      </c>
      <c r="D34" s="211" t="s">
        <v>358</v>
      </c>
      <c r="E34" s="211" t="s">
        <v>279</v>
      </c>
      <c r="F34" s="211" t="s">
        <v>307</v>
      </c>
      <c r="I34" s="212" t="s">
        <v>344</v>
      </c>
      <c r="K34" s="212" t="s">
        <v>303</v>
      </c>
      <c r="L34" s="212" t="s">
        <v>282</v>
      </c>
      <c r="P34" s="213" t="n">
        <v>404.4</v>
      </c>
      <c r="Q34" s="213" t="n">
        <v>60</v>
      </c>
      <c r="R34" s="213" t="n">
        <v>464.4</v>
      </c>
      <c r="T34" s="213" t="n">
        <v>38.22</v>
      </c>
      <c r="W34" s="0"/>
      <c r="Y34" s="213" t="n">
        <v>158.93</v>
      </c>
      <c r="AA34" s="213" t="n">
        <v>232.2</v>
      </c>
      <c r="AB34" s="213" t="n">
        <v>429.35</v>
      </c>
      <c r="AC34" s="213" t="n">
        <v>35.05</v>
      </c>
      <c r="AD34" s="212" t="s">
        <v>283</v>
      </c>
      <c r="AE34" s="211" t="s">
        <v>359</v>
      </c>
      <c r="AF34" s="211" t="s">
        <v>285</v>
      </c>
      <c r="AG34" s="211" t="s">
        <v>286</v>
      </c>
      <c r="AH34" s="213" t="n">
        <v>33.7</v>
      </c>
      <c r="AI34" s="213" t="n">
        <v>33.33</v>
      </c>
      <c r="AJ34" s="213" t="n">
        <v>45.09</v>
      </c>
      <c r="AK34" s="213" t="n">
        <v>4.04</v>
      </c>
      <c r="AL34" s="213" t="n">
        <v>25.84</v>
      </c>
      <c r="AM34" s="213" t="n">
        <v>33.69</v>
      </c>
    </row>
    <row r="35" customFormat="false" ht="14.25" hidden="false" customHeight="false" outlineLevel="0" collapsed="false">
      <c r="A35" s="0" t="s">
        <v>207</v>
      </c>
      <c r="B35" s="211" t="n">
        <v>17</v>
      </c>
      <c r="C35" s="211" t="s">
        <v>360</v>
      </c>
      <c r="D35" s="211" t="s">
        <v>361</v>
      </c>
      <c r="E35" s="211" t="s">
        <v>279</v>
      </c>
      <c r="F35" s="211" t="s">
        <v>362</v>
      </c>
      <c r="I35" s="212" t="s">
        <v>363</v>
      </c>
      <c r="K35" s="212" t="s">
        <v>309</v>
      </c>
      <c r="L35" s="212" t="s">
        <v>282</v>
      </c>
      <c r="M35" s="213" t="n">
        <v>0.01</v>
      </c>
      <c r="N35" s="213" t="n">
        <v>33.97</v>
      </c>
      <c r="O35" s="213" t="n">
        <v>30.12</v>
      </c>
      <c r="P35" s="213" t="n">
        <v>407.76</v>
      </c>
      <c r="R35" s="213" t="n">
        <v>471.86</v>
      </c>
      <c r="T35" s="213" t="n">
        <v>38.53</v>
      </c>
      <c r="U35" s="213" t="n">
        <v>13.59</v>
      </c>
      <c r="W35" s="0"/>
      <c r="Y35" s="213" t="n">
        <v>51.65</v>
      </c>
      <c r="AA35" s="213" t="n">
        <v>203.88</v>
      </c>
      <c r="AB35" s="213" t="n">
        <v>307.65</v>
      </c>
      <c r="AC35" s="213" t="n">
        <v>164.21</v>
      </c>
      <c r="AD35" s="212" t="s">
        <v>283</v>
      </c>
      <c r="AE35" s="211" t="s">
        <v>364</v>
      </c>
      <c r="AF35" s="211" t="s">
        <v>285</v>
      </c>
      <c r="AG35" s="211" t="s">
        <v>286</v>
      </c>
      <c r="AH35" s="213" t="n">
        <v>33.98</v>
      </c>
      <c r="AI35" s="213" t="n">
        <v>33.33</v>
      </c>
      <c r="AJ35" s="213" t="n">
        <v>45.47</v>
      </c>
      <c r="AK35" s="213" t="n">
        <v>4.08</v>
      </c>
      <c r="AL35" s="213" t="n">
        <v>33.98</v>
      </c>
      <c r="AM35" s="213" t="n">
        <v>0</v>
      </c>
      <c r="AO35" s="211" t="s">
        <v>365</v>
      </c>
    </row>
    <row r="36" customFormat="false" ht="14.25" hidden="false" customHeight="false" outlineLevel="0" collapsed="false">
      <c r="A36" s="174" t="s">
        <v>208</v>
      </c>
      <c r="B36" s="211" t="n">
        <v>1</v>
      </c>
      <c r="C36" s="211" t="s">
        <v>277</v>
      </c>
      <c r="D36" s="211" t="s">
        <v>278</v>
      </c>
      <c r="E36" s="211" t="s">
        <v>279</v>
      </c>
      <c r="F36" s="211" t="s">
        <v>280</v>
      </c>
      <c r="I36" s="212" t="s">
        <v>281</v>
      </c>
      <c r="L36" s="212" t="s">
        <v>282</v>
      </c>
      <c r="M36" s="213" t="n">
        <v>0.07</v>
      </c>
      <c r="N36" s="213" t="n">
        <v>166.6</v>
      </c>
      <c r="P36" s="213" t="n">
        <v>2000</v>
      </c>
      <c r="Q36" s="213" t="n">
        <v>500</v>
      </c>
      <c r="R36" s="213" t="n">
        <v>2666.67</v>
      </c>
      <c r="T36" s="213" t="n">
        <v>189</v>
      </c>
      <c r="W36" s="213" t="n">
        <v>36.58</v>
      </c>
      <c r="AA36" s="213" t="n">
        <v>1250</v>
      </c>
      <c r="AB36" s="213" t="n">
        <v>1475.58</v>
      </c>
      <c r="AC36" s="213" t="n">
        <v>1191.09</v>
      </c>
      <c r="AD36" s="212" t="s">
        <v>283</v>
      </c>
      <c r="AE36" s="211" t="s">
        <v>284</v>
      </c>
      <c r="AF36" s="211" t="s">
        <v>285</v>
      </c>
      <c r="AG36" s="211" t="s">
        <v>286</v>
      </c>
      <c r="AH36" s="213" t="n">
        <v>166.67</v>
      </c>
      <c r="AI36" s="213" t="n">
        <v>33.33</v>
      </c>
      <c r="AJ36" s="213" t="n">
        <v>223</v>
      </c>
      <c r="AK36" s="213" t="n">
        <v>20</v>
      </c>
      <c r="AL36" s="213" t="n">
        <v>138.89</v>
      </c>
      <c r="AM36" s="213" t="n">
        <v>0</v>
      </c>
      <c r="AO36" s="211" t="s">
        <v>287</v>
      </c>
    </row>
    <row r="37" customFormat="false" ht="14.25" hidden="false" customHeight="false" outlineLevel="0" collapsed="false">
      <c r="A37" s="174" t="s">
        <v>208</v>
      </c>
      <c r="B37" s="211" t="n">
        <v>2</v>
      </c>
      <c r="C37" s="211" t="s">
        <v>288</v>
      </c>
      <c r="D37" s="211" t="s">
        <v>289</v>
      </c>
      <c r="E37" s="211" t="s">
        <v>290</v>
      </c>
      <c r="F37" s="211" t="s">
        <v>291</v>
      </c>
      <c r="I37" s="212" t="s">
        <v>292</v>
      </c>
      <c r="L37" s="212" t="s">
        <v>282</v>
      </c>
      <c r="P37" s="213" t="n">
        <v>1800</v>
      </c>
      <c r="Q37" s="213" t="n">
        <v>400</v>
      </c>
      <c r="R37" s="213" t="n">
        <v>2200</v>
      </c>
      <c r="T37" s="213" t="n">
        <v>170.1</v>
      </c>
      <c r="V37" s="213" t="n">
        <v>707.8</v>
      </c>
      <c r="W37" s="213" t="n">
        <v>31.15</v>
      </c>
      <c r="X37" s="213" t="n">
        <v>312.5</v>
      </c>
      <c r="AA37" s="213" t="n">
        <v>590.85</v>
      </c>
      <c r="AB37" s="213" t="n">
        <v>1812.4</v>
      </c>
      <c r="AC37" s="213" t="n">
        <v>387.6</v>
      </c>
      <c r="AD37" s="212" t="s">
        <v>283</v>
      </c>
      <c r="AE37" s="211" t="s">
        <v>293</v>
      </c>
      <c r="AF37" s="211" t="s">
        <v>294</v>
      </c>
      <c r="AG37" s="211" t="s">
        <v>286</v>
      </c>
      <c r="AH37" s="213" t="n">
        <v>150</v>
      </c>
      <c r="AI37" s="213" t="n">
        <v>33.33</v>
      </c>
      <c r="AJ37" s="213" t="n">
        <v>200.7</v>
      </c>
      <c r="AK37" s="213" t="n">
        <v>18</v>
      </c>
      <c r="AL37" s="213" t="n">
        <v>95</v>
      </c>
      <c r="AM37" s="213" t="n">
        <v>149.94</v>
      </c>
    </row>
    <row r="38" customFormat="false" ht="14.25" hidden="false" customHeight="false" outlineLevel="0" collapsed="false">
      <c r="A38" s="174" t="s">
        <v>208</v>
      </c>
      <c r="B38" s="211" t="n">
        <v>3</v>
      </c>
      <c r="C38" s="211" t="s">
        <v>295</v>
      </c>
      <c r="D38" s="211" t="s">
        <v>296</v>
      </c>
      <c r="E38" s="211" t="s">
        <v>290</v>
      </c>
      <c r="F38" s="211" t="s">
        <v>297</v>
      </c>
      <c r="I38" s="212" t="s">
        <v>298</v>
      </c>
      <c r="L38" s="212" t="s">
        <v>282</v>
      </c>
      <c r="P38" s="213" t="n">
        <v>670</v>
      </c>
      <c r="R38" s="213" t="n">
        <v>670</v>
      </c>
      <c r="T38" s="213" t="n">
        <v>63.32</v>
      </c>
      <c r="W38" s="0"/>
      <c r="AA38" s="213" t="n">
        <v>335</v>
      </c>
      <c r="AB38" s="213" t="n">
        <v>398.32</v>
      </c>
      <c r="AC38" s="213" t="n">
        <v>271.68</v>
      </c>
      <c r="AD38" s="212" t="s">
        <v>283</v>
      </c>
      <c r="AE38" s="211"/>
      <c r="AF38" s="211"/>
      <c r="AH38" s="213" t="n">
        <v>55.83</v>
      </c>
      <c r="AI38" s="213" t="n">
        <v>33.33</v>
      </c>
      <c r="AJ38" s="213" t="n">
        <v>74.71</v>
      </c>
      <c r="AK38" s="213" t="n">
        <v>6.7</v>
      </c>
      <c r="AL38" s="213" t="n">
        <v>27.92</v>
      </c>
      <c r="AM38" s="213" t="n">
        <v>0</v>
      </c>
    </row>
    <row r="39" customFormat="false" ht="14.25" hidden="false" customHeight="false" outlineLevel="0" collapsed="false">
      <c r="A39" s="174" t="s">
        <v>208</v>
      </c>
      <c r="B39" s="211" t="n">
        <v>4</v>
      </c>
      <c r="C39" s="211" t="s">
        <v>299</v>
      </c>
      <c r="D39" s="211" t="s">
        <v>300</v>
      </c>
      <c r="E39" s="211" t="s">
        <v>279</v>
      </c>
      <c r="F39" s="211" t="s">
        <v>301</v>
      </c>
      <c r="I39" s="212" t="s">
        <v>302</v>
      </c>
      <c r="K39" s="212" t="s">
        <v>303</v>
      </c>
      <c r="L39" s="212" t="s">
        <v>282</v>
      </c>
      <c r="P39" s="213" t="n">
        <v>414.11</v>
      </c>
      <c r="Q39" s="213" t="n">
        <v>100</v>
      </c>
      <c r="R39" s="213" t="n">
        <v>514.11</v>
      </c>
      <c r="T39" s="213" t="n">
        <v>39.13</v>
      </c>
      <c r="V39" s="213" t="n">
        <v>104.42</v>
      </c>
      <c r="W39" s="0"/>
      <c r="Y39" s="213" t="n">
        <v>56.81</v>
      </c>
      <c r="AA39" s="213" t="n">
        <v>257.06</v>
      </c>
      <c r="AB39" s="213" t="n">
        <v>457.42</v>
      </c>
      <c r="AC39" s="213" t="n">
        <v>56.69</v>
      </c>
      <c r="AD39" s="212" t="s">
        <v>283</v>
      </c>
      <c r="AE39" s="211" t="s">
        <v>304</v>
      </c>
      <c r="AF39" s="211" t="s">
        <v>285</v>
      </c>
      <c r="AG39" s="211" t="s">
        <v>286</v>
      </c>
      <c r="AH39" s="213" t="n">
        <v>34.51</v>
      </c>
      <c r="AI39" s="213" t="n">
        <v>33.33</v>
      </c>
      <c r="AJ39" s="213" t="n">
        <v>46.17</v>
      </c>
      <c r="AK39" s="213" t="n">
        <v>4.14</v>
      </c>
      <c r="AL39" s="213" t="n">
        <v>26.46</v>
      </c>
      <c r="AM39" s="213" t="n">
        <v>34.5</v>
      </c>
    </row>
    <row r="40" customFormat="false" ht="14.25" hidden="false" customHeight="false" outlineLevel="0" collapsed="false">
      <c r="A40" s="174" t="s">
        <v>208</v>
      </c>
      <c r="B40" s="211" t="n">
        <v>5</v>
      </c>
      <c r="C40" s="211" t="s">
        <v>305</v>
      </c>
      <c r="D40" s="211" t="s">
        <v>306</v>
      </c>
      <c r="E40" s="211" t="s">
        <v>279</v>
      </c>
      <c r="F40" s="211" t="s">
        <v>307</v>
      </c>
      <c r="I40" s="212" t="s">
        <v>308</v>
      </c>
      <c r="K40" s="212" t="s">
        <v>309</v>
      </c>
      <c r="L40" s="212" t="s">
        <v>282</v>
      </c>
      <c r="N40" s="213" t="n">
        <v>33.69</v>
      </c>
      <c r="P40" s="213" t="n">
        <v>404.4</v>
      </c>
      <c r="R40" s="213" t="n">
        <v>438.09</v>
      </c>
      <c r="T40" s="213" t="n">
        <v>38.22</v>
      </c>
      <c r="W40" s="0"/>
      <c r="Y40" s="213" t="n">
        <v>38.67</v>
      </c>
      <c r="AA40" s="213" t="n">
        <v>202.2</v>
      </c>
      <c r="AB40" s="213" t="n">
        <v>279.09</v>
      </c>
      <c r="AC40" s="213" t="n">
        <v>159</v>
      </c>
      <c r="AD40" s="212" t="s">
        <v>283</v>
      </c>
      <c r="AE40" s="211" t="s">
        <v>310</v>
      </c>
      <c r="AF40" s="211" t="s">
        <v>285</v>
      </c>
      <c r="AG40" s="211" t="s">
        <v>286</v>
      </c>
      <c r="AH40" s="213" t="n">
        <v>33.7</v>
      </c>
      <c r="AI40" s="213" t="n">
        <v>33.33</v>
      </c>
      <c r="AJ40" s="213" t="n">
        <v>45.09</v>
      </c>
      <c r="AK40" s="213" t="n">
        <v>4.04</v>
      </c>
      <c r="AL40" s="213" t="n">
        <v>21.34</v>
      </c>
      <c r="AM40" s="213" t="n">
        <v>0</v>
      </c>
    </row>
    <row r="41" customFormat="false" ht="14.25" hidden="false" customHeight="false" outlineLevel="0" collapsed="false">
      <c r="A41" s="174" t="s">
        <v>208</v>
      </c>
      <c r="B41" s="211" t="n">
        <v>6</v>
      </c>
      <c r="C41" s="211" t="s">
        <v>311</v>
      </c>
      <c r="D41" s="211" t="s">
        <v>312</v>
      </c>
      <c r="E41" s="211" t="s">
        <v>313</v>
      </c>
      <c r="F41" s="211" t="s">
        <v>314</v>
      </c>
      <c r="I41" s="212" t="s">
        <v>281</v>
      </c>
      <c r="K41" s="212" t="s">
        <v>309</v>
      </c>
      <c r="L41" s="212" t="s">
        <v>282</v>
      </c>
      <c r="P41" s="213" t="n">
        <v>426.34</v>
      </c>
      <c r="Q41" s="213" t="n">
        <v>80</v>
      </c>
      <c r="R41" s="213" t="n">
        <v>506.34</v>
      </c>
      <c r="S41" s="213" t="n">
        <v>14.54</v>
      </c>
      <c r="T41" s="213" t="n">
        <v>40.29</v>
      </c>
      <c r="W41" s="0"/>
      <c r="X41" s="213" t="n">
        <v>100</v>
      </c>
      <c r="Y41" s="213" t="n">
        <v>74.27</v>
      </c>
      <c r="AA41" s="213" t="n">
        <v>153.17</v>
      </c>
      <c r="AB41" s="213" t="n">
        <v>382.27</v>
      </c>
      <c r="AC41" s="213" t="n">
        <v>124.07</v>
      </c>
      <c r="AD41" s="212" t="s">
        <v>283</v>
      </c>
      <c r="AE41" s="211" t="s">
        <v>315</v>
      </c>
      <c r="AF41" s="211" t="s">
        <v>285</v>
      </c>
      <c r="AG41" s="211" t="s">
        <v>286</v>
      </c>
      <c r="AH41" s="213" t="n">
        <v>35.53</v>
      </c>
      <c r="AI41" s="213" t="n">
        <v>33.33</v>
      </c>
      <c r="AJ41" s="213" t="n">
        <v>47.54</v>
      </c>
      <c r="AK41" s="213" t="n">
        <v>4.26</v>
      </c>
      <c r="AL41" s="213" t="n">
        <v>29.61</v>
      </c>
      <c r="AM41" s="213" t="n">
        <v>35.51</v>
      </c>
    </row>
    <row r="42" customFormat="false" ht="14.25" hidden="false" customHeight="false" outlineLevel="0" collapsed="false">
      <c r="A42" s="174" t="s">
        <v>208</v>
      </c>
      <c r="B42" s="211" t="n">
        <v>7</v>
      </c>
      <c r="C42" s="211" t="s">
        <v>316</v>
      </c>
      <c r="D42" s="211" t="s">
        <v>317</v>
      </c>
      <c r="E42" s="211" t="s">
        <v>279</v>
      </c>
      <c r="F42" s="211" t="s">
        <v>318</v>
      </c>
      <c r="I42" s="212" t="s">
        <v>319</v>
      </c>
      <c r="K42" s="212" t="s">
        <v>309</v>
      </c>
      <c r="L42" s="212" t="s">
        <v>282</v>
      </c>
      <c r="P42" s="213" t="n">
        <v>411.99</v>
      </c>
      <c r="Q42" s="213" t="n">
        <v>30</v>
      </c>
      <c r="R42" s="213" t="n">
        <v>441.99</v>
      </c>
      <c r="T42" s="213" t="n">
        <v>38.93</v>
      </c>
      <c r="W42" s="0"/>
      <c r="Y42" s="213" t="n">
        <v>40.05</v>
      </c>
      <c r="AA42" s="213" t="n">
        <v>221</v>
      </c>
      <c r="AB42" s="213" t="n">
        <v>299.98</v>
      </c>
      <c r="AC42" s="213" t="n">
        <v>142.01</v>
      </c>
      <c r="AD42" s="212" t="s">
        <v>283</v>
      </c>
      <c r="AE42" s="211" t="s">
        <v>320</v>
      </c>
      <c r="AF42" s="211" t="s">
        <v>285</v>
      </c>
      <c r="AG42" s="211" t="s">
        <v>286</v>
      </c>
      <c r="AH42" s="213" t="n">
        <v>34.33</v>
      </c>
      <c r="AI42" s="213" t="n">
        <v>33.33</v>
      </c>
      <c r="AJ42" s="213" t="n">
        <v>45.94</v>
      </c>
      <c r="AK42" s="213" t="n">
        <v>4.12</v>
      </c>
      <c r="AL42" s="213" t="n">
        <v>17.17</v>
      </c>
      <c r="AM42" s="213" t="n">
        <v>34.32</v>
      </c>
    </row>
    <row r="43" customFormat="false" ht="14.25" hidden="false" customHeight="false" outlineLevel="0" collapsed="false">
      <c r="A43" s="174" t="s">
        <v>208</v>
      </c>
      <c r="B43" s="211" t="n">
        <v>8</v>
      </c>
      <c r="C43" s="211" t="s">
        <v>321</v>
      </c>
      <c r="D43" s="211" t="s">
        <v>322</v>
      </c>
      <c r="E43" s="211" t="s">
        <v>323</v>
      </c>
      <c r="F43" s="211" t="s">
        <v>324</v>
      </c>
      <c r="I43" s="212" t="s">
        <v>325</v>
      </c>
      <c r="K43" s="212" t="s">
        <v>326</v>
      </c>
      <c r="L43" s="212" t="s">
        <v>282</v>
      </c>
      <c r="P43" s="213" t="n">
        <v>1100</v>
      </c>
      <c r="Q43" s="213" t="n">
        <v>115</v>
      </c>
      <c r="R43" s="213" t="n">
        <v>1215</v>
      </c>
      <c r="T43" s="213" t="n">
        <v>103.95</v>
      </c>
      <c r="W43" s="0"/>
      <c r="Y43" s="213" t="n">
        <v>125.71</v>
      </c>
      <c r="AA43" s="213" t="n">
        <v>607.5</v>
      </c>
      <c r="AB43" s="213" t="n">
        <v>837.16</v>
      </c>
      <c r="AC43" s="213" t="n">
        <v>377.84</v>
      </c>
      <c r="AD43" s="212" t="s">
        <v>283</v>
      </c>
      <c r="AE43" s="211" t="s">
        <v>327</v>
      </c>
      <c r="AF43" s="211" t="s">
        <v>285</v>
      </c>
      <c r="AG43" s="211" t="s">
        <v>286</v>
      </c>
      <c r="AH43" s="213" t="n">
        <v>91.67</v>
      </c>
      <c r="AI43" s="213" t="n">
        <v>33.33</v>
      </c>
      <c r="AJ43" s="213" t="n">
        <v>122.65</v>
      </c>
      <c r="AK43" s="213" t="n">
        <v>11</v>
      </c>
      <c r="AL43" s="213" t="n">
        <v>55</v>
      </c>
      <c r="AM43" s="213" t="n">
        <v>91.63</v>
      </c>
    </row>
    <row r="44" customFormat="false" ht="14.25" hidden="false" customHeight="false" outlineLevel="0" collapsed="false">
      <c r="A44" s="174" t="s">
        <v>208</v>
      </c>
      <c r="B44" s="211" t="n">
        <v>9</v>
      </c>
      <c r="C44" s="211" t="s">
        <v>328</v>
      </c>
      <c r="D44" s="211" t="s">
        <v>329</v>
      </c>
      <c r="E44" s="211" t="s">
        <v>323</v>
      </c>
      <c r="F44" s="211" t="s">
        <v>324</v>
      </c>
      <c r="I44" s="212" t="s">
        <v>330</v>
      </c>
      <c r="K44" s="212" t="s">
        <v>331</v>
      </c>
      <c r="L44" s="212" t="s">
        <v>282</v>
      </c>
      <c r="M44" s="213" t="n">
        <v>0.03</v>
      </c>
      <c r="N44" s="213" t="n">
        <v>74.97</v>
      </c>
      <c r="P44" s="213" t="n">
        <v>900</v>
      </c>
      <c r="Q44" s="213" t="n">
        <v>300</v>
      </c>
      <c r="R44" s="213" t="n">
        <v>1275</v>
      </c>
      <c r="T44" s="213" t="n">
        <v>85.05</v>
      </c>
      <c r="V44" s="213" t="n">
        <v>90.3</v>
      </c>
      <c r="W44" s="0"/>
      <c r="AA44" s="213" t="n">
        <v>509.71</v>
      </c>
      <c r="AB44" s="213" t="n">
        <v>685.06</v>
      </c>
      <c r="AC44" s="213" t="n">
        <v>589.94</v>
      </c>
      <c r="AD44" s="212" t="s">
        <v>283</v>
      </c>
      <c r="AE44" s="211" t="s">
        <v>332</v>
      </c>
      <c r="AF44" s="211" t="s">
        <v>285</v>
      </c>
      <c r="AG44" s="211" t="s">
        <v>286</v>
      </c>
      <c r="AH44" s="213" t="n">
        <v>75</v>
      </c>
      <c r="AI44" s="213" t="n">
        <v>33.33</v>
      </c>
      <c r="AJ44" s="213" t="n">
        <v>100.35</v>
      </c>
      <c r="AK44" s="213" t="n">
        <v>9</v>
      </c>
      <c r="AL44" s="213" t="n">
        <v>50</v>
      </c>
      <c r="AM44" s="213" t="n">
        <v>0</v>
      </c>
    </row>
    <row r="45" customFormat="false" ht="14.25" hidden="false" customHeight="false" outlineLevel="0" collapsed="false">
      <c r="A45" s="174" t="s">
        <v>208</v>
      </c>
      <c r="B45" s="211" t="n">
        <v>10</v>
      </c>
      <c r="C45" s="211" t="s">
        <v>333</v>
      </c>
      <c r="D45" s="211" t="s">
        <v>334</v>
      </c>
      <c r="E45" s="211" t="s">
        <v>279</v>
      </c>
      <c r="F45" s="211" t="s">
        <v>335</v>
      </c>
      <c r="I45" s="212" t="s">
        <v>336</v>
      </c>
      <c r="K45" s="212" t="s">
        <v>309</v>
      </c>
      <c r="L45" s="212" t="s">
        <v>282</v>
      </c>
      <c r="P45" s="213" t="n">
        <v>404.4</v>
      </c>
      <c r="Q45" s="213" t="n">
        <v>60</v>
      </c>
      <c r="R45" s="213" t="n">
        <v>464.4</v>
      </c>
      <c r="S45" s="213" t="n">
        <v>13.79</v>
      </c>
      <c r="T45" s="213" t="n">
        <v>38.22</v>
      </c>
      <c r="W45" s="0"/>
      <c r="Y45" s="213" t="n">
        <v>79.03</v>
      </c>
      <c r="AA45" s="213" t="n">
        <v>232.2</v>
      </c>
      <c r="AB45" s="213" t="n">
        <v>363.24</v>
      </c>
      <c r="AC45" s="213" t="n">
        <v>101.16</v>
      </c>
      <c r="AD45" s="212" t="s">
        <v>283</v>
      </c>
      <c r="AE45" s="211" t="s">
        <v>337</v>
      </c>
      <c r="AF45" s="211" t="s">
        <v>285</v>
      </c>
      <c r="AG45" s="211" t="s">
        <v>286</v>
      </c>
      <c r="AH45" s="213" t="n">
        <v>33.7</v>
      </c>
      <c r="AI45" s="213" t="n">
        <v>33.33</v>
      </c>
      <c r="AJ45" s="213" t="n">
        <v>45.09</v>
      </c>
      <c r="AK45" s="213" t="n">
        <v>4.04</v>
      </c>
      <c r="AL45" s="213" t="n">
        <v>24.71</v>
      </c>
      <c r="AM45" s="213" t="n">
        <v>33.69</v>
      </c>
    </row>
    <row r="46" customFormat="false" ht="14.25" hidden="false" customHeight="false" outlineLevel="0" collapsed="false">
      <c r="A46" s="174" t="s">
        <v>208</v>
      </c>
      <c r="B46" s="211" t="n">
        <v>11</v>
      </c>
      <c r="C46" s="211" t="s">
        <v>342</v>
      </c>
      <c r="D46" s="211" t="s">
        <v>343</v>
      </c>
      <c r="E46" s="211" t="s">
        <v>323</v>
      </c>
      <c r="F46" s="211" t="s">
        <v>324</v>
      </c>
      <c r="I46" s="212" t="s">
        <v>344</v>
      </c>
      <c r="L46" s="212" t="s">
        <v>282</v>
      </c>
      <c r="P46" s="213" t="n">
        <v>950</v>
      </c>
      <c r="Q46" s="213" t="n">
        <v>250</v>
      </c>
      <c r="R46" s="213" t="n">
        <v>1200</v>
      </c>
      <c r="T46" s="213" t="n">
        <v>89.78</v>
      </c>
      <c r="W46" s="0"/>
      <c r="AA46" s="213" t="n">
        <v>600</v>
      </c>
      <c r="AB46" s="213" t="n">
        <v>689.78</v>
      </c>
      <c r="AC46" s="213" t="n">
        <v>510.22</v>
      </c>
      <c r="AD46" s="212" t="s">
        <v>283</v>
      </c>
      <c r="AE46" s="211" t="s">
        <v>345</v>
      </c>
      <c r="AF46" s="211" t="s">
        <v>285</v>
      </c>
      <c r="AG46" s="211" t="s">
        <v>286</v>
      </c>
      <c r="AH46" s="213" t="n">
        <v>79.17</v>
      </c>
      <c r="AI46" s="213" t="n">
        <v>33.33</v>
      </c>
      <c r="AJ46" s="213" t="n">
        <v>105.93</v>
      </c>
      <c r="AK46" s="213" t="n">
        <v>9.5</v>
      </c>
      <c r="AL46" s="213" t="n">
        <v>60.69</v>
      </c>
      <c r="AM46" s="213" t="n">
        <v>79.14</v>
      </c>
    </row>
    <row r="47" customFormat="false" ht="14.25" hidden="false" customHeight="false" outlineLevel="0" collapsed="false">
      <c r="A47" s="174" t="s">
        <v>208</v>
      </c>
      <c r="B47" s="211" t="n">
        <v>12</v>
      </c>
      <c r="C47" s="211" t="s">
        <v>346</v>
      </c>
      <c r="D47" s="211" t="s">
        <v>347</v>
      </c>
      <c r="E47" s="211" t="s">
        <v>313</v>
      </c>
      <c r="F47" s="211" t="s">
        <v>314</v>
      </c>
      <c r="I47" s="212" t="s">
        <v>281</v>
      </c>
      <c r="K47" s="212" t="s">
        <v>309</v>
      </c>
      <c r="L47" s="212" t="s">
        <v>282</v>
      </c>
      <c r="P47" s="213" t="n">
        <v>428.84</v>
      </c>
      <c r="Q47" s="213" t="n">
        <v>80</v>
      </c>
      <c r="R47" s="213" t="n">
        <v>508.84</v>
      </c>
      <c r="T47" s="213" t="n">
        <v>40.53</v>
      </c>
      <c r="W47" s="0"/>
      <c r="Y47" s="213" t="n">
        <v>113.42</v>
      </c>
      <c r="AA47" s="213" t="n">
        <v>254.42</v>
      </c>
      <c r="AB47" s="213" t="n">
        <v>408.37</v>
      </c>
      <c r="AC47" s="213" t="n">
        <v>100.47</v>
      </c>
      <c r="AD47" s="212" t="s">
        <v>283</v>
      </c>
      <c r="AE47" s="211" t="s">
        <v>348</v>
      </c>
      <c r="AF47" s="211" t="s">
        <v>285</v>
      </c>
      <c r="AG47" s="211" t="s">
        <v>286</v>
      </c>
      <c r="AH47" s="213" t="n">
        <v>35.74</v>
      </c>
      <c r="AI47" s="213" t="n">
        <v>33.33</v>
      </c>
      <c r="AJ47" s="213" t="n">
        <v>47.82</v>
      </c>
      <c r="AK47" s="213" t="n">
        <v>4.29</v>
      </c>
      <c r="AL47" s="213" t="n">
        <v>29.78</v>
      </c>
      <c r="AM47" s="213" t="n">
        <v>35.72</v>
      </c>
    </row>
    <row r="48" customFormat="false" ht="14.25" hidden="false" customHeight="false" outlineLevel="0" collapsed="false">
      <c r="A48" s="174" t="s">
        <v>208</v>
      </c>
      <c r="B48" s="211" t="n">
        <v>13</v>
      </c>
      <c r="C48" s="211" t="s">
        <v>349</v>
      </c>
      <c r="D48" s="211" t="s">
        <v>350</v>
      </c>
      <c r="E48" s="211" t="s">
        <v>279</v>
      </c>
      <c r="F48" s="211" t="s">
        <v>280</v>
      </c>
      <c r="I48" s="212" t="s">
        <v>351</v>
      </c>
      <c r="L48" s="212" t="s">
        <v>282</v>
      </c>
      <c r="M48" s="213" t="n">
        <v>0.07</v>
      </c>
      <c r="N48" s="213" t="n">
        <v>166.6</v>
      </c>
      <c r="P48" s="213" t="n">
        <v>2000</v>
      </c>
      <c r="Q48" s="213" t="n">
        <v>500</v>
      </c>
      <c r="R48" s="213" t="n">
        <v>2666.67</v>
      </c>
      <c r="T48" s="213" t="n">
        <v>189</v>
      </c>
      <c r="W48" s="213" t="n">
        <v>49.12</v>
      </c>
      <c r="AA48" s="213" t="n">
        <v>1250</v>
      </c>
      <c r="AB48" s="213" t="n">
        <v>1488.12</v>
      </c>
      <c r="AC48" s="213" t="n">
        <v>1178.55</v>
      </c>
      <c r="AD48" s="212" t="s">
        <v>283</v>
      </c>
      <c r="AE48" s="211" t="s">
        <v>352</v>
      </c>
      <c r="AF48" s="211" t="s">
        <v>294</v>
      </c>
      <c r="AG48" s="211" t="s">
        <v>286</v>
      </c>
      <c r="AH48" s="213" t="n">
        <v>166.67</v>
      </c>
      <c r="AI48" s="213" t="n">
        <v>33.33</v>
      </c>
      <c r="AJ48" s="213" t="n">
        <v>223</v>
      </c>
      <c r="AK48" s="213" t="n">
        <v>20</v>
      </c>
      <c r="AL48" s="213" t="n">
        <v>133.33</v>
      </c>
      <c r="AM48" s="213" t="n">
        <v>0</v>
      </c>
    </row>
    <row r="49" customFormat="false" ht="14.25" hidden="false" customHeight="false" outlineLevel="0" collapsed="false">
      <c r="A49" s="174" t="s">
        <v>208</v>
      </c>
      <c r="B49" s="211" t="n">
        <v>14</v>
      </c>
      <c r="C49" s="211" t="s">
        <v>353</v>
      </c>
      <c r="D49" s="211" t="s">
        <v>354</v>
      </c>
      <c r="E49" s="211" t="s">
        <v>290</v>
      </c>
      <c r="F49" s="211" t="s">
        <v>297</v>
      </c>
      <c r="I49" s="212" t="s">
        <v>355</v>
      </c>
      <c r="K49" s="212" t="s">
        <v>303</v>
      </c>
      <c r="L49" s="212" t="s">
        <v>282</v>
      </c>
      <c r="P49" s="213" t="n">
        <v>670</v>
      </c>
      <c r="R49" s="213" t="n">
        <v>670</v>
      </c>
      <c r="T49" s="213" t="n">
        <v>63.32</v>
      </c>
      <c r="W49" s="0"/>
      <c r="Y49" s="213" t="n">
        <v>187.56</v>
      </c>
      <c r="AA49" s="213" t="n">
        <v>335</v>
      </c>
      <c r="AB49" s="213" t="n">
        <v>585.88</v>
      </c>
      <c r="AC49" s="213" t="n">
        <v>84.12</v>
      </c>
      <c r="AD49" s="212" t="s">
        <v>283</v>
      </c>
      <c r="AE49" s="211" t="s">
        <v>356</v>
      </c>
      <c r="AF49" s="211" t="s">
        <v>285</v>
      </c>
      <c r="AG49" s="211" t="s">
        <v>286</v>
      </c>
      <c r="AH49" s="213" t="n">
        <v>55.83</v>
      </c>
      <c r="AI49" s="213" t="n">
        <v>33.33</v>
      </c>
      <c r="AJ49" s="213" t="n">
        <v>74.71</v>
      </c>
      <c r="AK49" s="213" t="n">
        <v>6.7</v>
      </c>
      <c r="AL49" s="213" t="n">
        <v>27.92</v>
      </c>
      <c r="AM49" s="213" t="n">
        <v>55.81</v>
      </c>
    </row>
    <row r="50" customFormat="false" ht="14.25" hidden="false" customHeight="false" outlineLevel="0" collapsed="false">
      <c r="A50" s="174" t="s">
        <v>208</v>
      </c>
      <c r="B50" s="211" t="n">
        <v>15</v>
      </c>
      <c r="C50" s="211" t="s">
        <v>357</v>
      </c>
      <c r="D50" s="211" t="s">
        <v>358</v>
      </c>
      <c r="E50" s="211" t="s">
        <v>279</v>
      </c>
      <c r="F50" s="211" t="s">
        <v>307</v>
      </c>
      <c r="I50" s="212" t="s">
        <v>344</v>
      </c>
      <c r="K50" s="212" t="s">
        <v>303</v>
      </c>
      <c r="L50" s="212" t="s">
        <v>282</v>
      </c>
      <c r="P50" s="213" t="n">
        <v>404.4</v>
      </c>
      <c r="Q50" s="213" t="n">
        <v>60</v>
      </c>
      <c r="R50" s="213" t="n">
        <v>464.4</v>
      </c>
      <c r="T50" s="213" t="n">
        <v>38.22</v>
      </c>
      <c r="W50" s="0"/>
      <c r="X50" s="213" t="n">
        <v>80</v>
      </c>
      <c r="Y50" s="213" t="n">
        <v>156.7</v>
      </c>
      <c r="AA50" s="213" t="n">
        <v>152.2</v>
      </c>
      <c r="AB50" s="213" t="n">
        <v>427.12</v>
      </c>
      <c r="AC50" s="213" t="n">
        <v>37.28</v>
      </c>
      <c r="AD50" s="212" t="s">
        <v>283</v>
      </c>
      <c r="AE50" s="211" t="s">
        <v>359</v>
      </c>
      <c r="AF50" s="211" t="s">
        <v>285</v>
      </c>
      <c r="AG50" s="211" t="s">
        <v>286</v>
      </c>
      <c r="AH50" s="213" t="n">
        <v>33.7</v>
      </c>
      <c r="AI50" s="213" t="n">
        <v>33.33</v>
      </c>
      <c r="AJ50" s="213" t="n">
        <v>45.09</v>
      </c>
      <c r="AK50" s="213" t="n">
        <v>4.04</v>
      </c>
      <c r="AL50" s="213" t="n">
        <v>25.84</v>
      </c>
      <c r="AM50" s="213" t="n">
        <v>33.69</v>
      </c>
    </row>
    <row r="51" customFormat="false" ht="14.25" hidden="false" customHeight="false" outlineLevel="0" collapsed="false">
      <c r="A51" s="174" t="s">
        <v>208</v>
      </c>
      <c r="B51" s="211" t="n">
        <v>16</v>
      </c>
      <c r="C51" s="211" t="s">
        <v>360</v>
      </c>
      <c r="D51" s="211" t="s">
        <v>361</v>
      </c>
      <c r="E51" s="211" t="s">
        <v>279</v>
      </c>
      <c r="F51" s="211" t="s">
        <v>362</v>
      </c>
      <c r="I51" s="212" t="s">
        <v>363</v>
      </c>
      <c r="K51" s="212" t="s">
        <v>309</v>
      </c>
      <c r="L51" s="212" t="s">
        <v>282</v>
      </c>
      <c r="N51" s="213" t="n">
        <v>33.97</v>
      </c>
      <c r="O51" s="213" t="n">
        <v>16.74</v>
      </c>
      <c r="P51" s="213" t="n">
        <v>407.76</v>
      </c>
      <c r="R51" s="213" t="n">
        <v>458.47</v>
      </c>
      <c r="T51" s="213" t="n">
        <v>38.53</v>
      </c>
      <c r="W51" s="0"/>
      <c r="Y51" s="213" t="n">
        <v>51.65</v>
      </c>
      <c r="AA51" s="213" t="n">
        <v>203.88</v>
      </c>
      <c r="AB51" s="213" t="n">
        <v>294.06</v>
      </c>
      <c r="AC51" s="213" t="n">
        <v>164.41</v>
      </c>
      <c r="AD51" s="212" t="s">
        <v>283</v>
      </c>
      <c r="AE51" s="211" t="s">
        <v>364</v>
      </c>
      <c r="AF51" s="211" t="s">
        <v>285</v>
      </c>
      <c r="AG51" s="211" t="s">
        <v>286</v>
      </c>
      <c r="AH51" s="213" t="n">
        <v>33.98</v>
      </c>
      <c r="AI51" s="213" t="n">
        <v>33.33</v>
      </c>
      <c r="AJ51" s="213" t="n">
        <v>45.47</v>
      </c>
      <c r="AK51" s="213" t="n">
        <v>4.08</v>
      </c>
      <c r="AL51" s="213" t="n">
        <v>33.98</v>
      </c>
      <c r="AM51" s="213" t="n">
        <v>0</v>
      </c>
      <c r="AO51" s="211" t="s">
        <v>365</v>
      </c>
    </row>
    <row r="52" customFormat="false" ht="14.25" hidden="false" customHeight="false" outlineLevel="0" collapsed="false">
      <c r="A52" s="174" t="s">
        <v>209</v>
      </c>
      <c r="B52" s="211" t="n">
        <v>1</v>
      </c>
      <c r="C52" s="211" t="s">
        <v>277</v>
      </c>
      <c r="D52" s="211" t="s">
        <v>278</v>
      </c>
      <c r="E52" s="211" t="s">
        <v>279</v>
      </c>
      <c r="F52" s="211" t="s">
        <v>280</v>
      </c>
      <c r="I52" s="212" t="s">
        <v>281</v>
      </c>
      <c r="L52" s="212" t="s">
        <v>282</v>
      </c>
      <c r="M52" s="213" t="n">
        <v>0.07</v>
      </c>
      <c r="N52" s="213" t="n">
        <v>166.6</v>
      </c>
      <c r="P52" s="213" t="n">
        <v>2000</v>
      </c>
      <c r="Q52" s="213" t="n">
        <v>500</v>
      </c>
      <c r="R52" s="213" t="n">
        <v>2666.67</v>
      </c>
      <c r="T52" s="213" t="n">
        <v>189</v>
      </c>
      <c r="W52" s="213" t="n">
        <v>36.58</v>
      </c>
      <c r="AA52" s="213" t="n">
        <v>1250</v>
      </c>
      <c r="AB52" s="213" t="n">
        <v>1475.58</v>
      </c>
      <c r="AC52" s="213" t="n">
        <v>1191.09</v>
      </c>
      <c r="AD52" s="212" t="s">
        <v>283</v>
      </c>
      <c r="AE52" s="211" t="s">
        <v>284</v>
      </c>
      <c r="AF52" s="211" t="s">
        <v>285</v>
      </c>
      <c r="AG52" s="211" t="s">
        <v>286</v>
      </c>
      <c r="AH52" s="213" t="n">
        <v>166.67</v>
      </c>
      <c r="AI52" s="213" t="n">
        <v>33.33</v>
      </c>
      <c r="AJ52" s="213" t="n">
        <v>223</v>
      </c>
      <c r="AK52" s="213" t="n">
        <v>20</v>
      </c>
      <c r="AL52" s="213" t="n">
        <v>138.89</v>
      </c>
      <c r="AM52" s="213" t="n">
        <v>0</v>
      </c>
      <c r="AO52" s="211" t="s">
        <v>287</v>
      </c>
    </row>
    <row r="53" customFormat="false" ht="14.25" hidden="false" customHeight="false" outlineLevel="0" collapsed="false">
      <c r="A53" s="174" t="s">
        <v>209</v>
      </c>
      <c r="B53" s="211" t="n">
        <v>2</v>
      </c>
      <c r="C53" s="211" t="s">
        <v>288</v>
      </c>
      <c r="D53" s="211" t="s">
        <v>289</v>
      </c>
      <c r="E53" s="211" t="s">
        <v>290</v>
      </c>
      <c r="F53" s="211" t="s">
        <v>291</v>
      </c>
      <c r="I53" s="212" t="s">
        <v>292</v>
      </c>
      <c r="L53" s="212" t="s">
        <v>282</v>
      </c>
      <c r="O53" s="213" t="n">
        <v>156.25</v>
      </c>
      <c r="P53" s="213" t="n">
        <v>1800</v>
      </c>
      <c r="Q53" s="213" t="n">
        <v>400</v>
      </c>
      <c r="R53" s="213" t="n">
        <v>2356.25</v>
      </c>
      <c r="T53" s="213" t="n">
        <v>170.1</v>
      </c>
      <c r="V53" s="213" t="n">
        <v>707.8</v>
      </c>
      <c r="W53" s="213" t="n">
        <v>31.15</v>
      </c>
      <c r="X53" s="213" t="n">
        <v>156.25</v>
      </c>
      <c r="AA53" s="213" t="n">
        <v>590.85</v>
      </c>
      <c r="AB53" s="213" t="n">
        <v>1656.15</v>
      </c>
      <c r="AC53" s="213" t="n">
        <v>700.1</v>
      </c>
      <c r="AD53" s="212" t="s">
        <v>283</v>
      </c>
      <c r="AE53" s="211" t="s">
        <v>293</v>
      </c>
      <c r="AF53" s="211" t="s">
        <v>294</v>
      </c>
      <c r="AG53" s="211" t="s">
        <v>286</v>
      </c>
      <c r="AH53" s="213" t="n">
        <v>150</v>
      </c>
      <c r="AI53" s="213" t="n">
        <v>33.33</v>
      </c>
      <c r="AJ53" s="213" t="n">
        <v>200.7</v>
      </c>
      <c r="AK53" s="213" t="n">
        <v>18</v>
      </c>
      <c r="AL53" s="213" t="n">
        <v>95</v>
      </c>
      <c r="AM53" s="213" t="n">
        <v>149.94</v>
      </c>
    </row>
    <row r="54" customFormat="false" ht="14.25" hidden="false" customHeight="false" outlineLevel="0" collapsed="false">
      <c r="A54" s="174" t="s">
        <v>209</v>
      </c>
      <c r="B54" s="211" t="n">
        <v>3</v>
      </c>
      <c r="C54" s="211" t="s">
        <v>295</v>
      </c>
      <c r="D54" s="211" t="s">
        <v>296</v>
      </c>
      <c r="E54" s="211" t="s">
        <v>290</v>
      </c>
      <c r="F54" s="211" t="s">
        <v>297</v>
      </c>
      <c r="I54" s="212" t="s">
        <v>298</v>
      </c>
      <c r="L54" s="212" t="s">
        <v>282</v>
      </c>
      <c r="P54" s="213" t="n">
        <v>670</v>
      </c>
      <c r="R54" s="213" t="n">
        <v>670</v>
      </c>
      <c r="T54" s="213" t="n">
        <v>63.32</v>
      </c>
      <c r="W54" s="0"/>
      <c r="AA54" s="213" t="n">
        <v>335</v>
      </c>
      <c r="AB54" s="213" t="n">
        <v>398.32</v>
      </c>
      <c r="AC54" s="213" t="n">
        <v>271.68</v>
      </c>
      <c r="AD54" s="212" t="s">
        <v>283</v>
      </c>
      <c r="AE54" s="211"/>
      <c r="AF54" s="211"/>
      <c r="AH54" s="213" t="n">
        <v>55.83</v>
      </c>
      <c r="AI54" s="213" t="n">
        <v>33.33</v>
      </c>
      <c r="AJ54" s="213" t="n">
        <v>74.71</v>
      </c>
      <c r="AK54" s="213" t="n">
        <v>6.7</v>
      </c>
      <c r="AL54" s="213" t="n">
        <v>27.92</v>
      </c>
      <c r="AM54" s="213" t="n">
        <v>0</v>
      </c>
    </row>
    <row r="55" customFormat="false" ht="14.25" hidden="false" customHeight="false" outlineLevel="0" collapsed="false">
      <c r="A55" s="174" t="s">
        <v>209</v>
      </c>
      <c r="B55" s="211" t="n">
        <v>4</v>
      </c>
      <c r="C55" s="211" t="s">
        <v>299</v>
      </c>
      <c r="D55" s="211" t="s">
        <v>300</v>
      </c>
      <c r="E55" s="211" t="s">
        <v>279</v>
      </c>
      <c r="F55" s="211" t="s">
        <v>301</v>
      </c>
      <c r="I55" s="212" t="s">
        <v>302</v>
      </c>
      <c r="K55" s="212" t="s">
        <v>303</v>
      </c>
      <c r="L55" s="212" t="s">
        <v>282</v>
      </c>
      <c r="P55" s="213" t="n">
        <v>414.11</v>
      </c>
      <c r="Q55" s="213" t="n">
        <v>100</v>
      </c>
      <c r="R55" s="213" t="n">
        <v>514.11</v>
      </c>
      <c r="T55" s="213" t="n">
        <v>39.13</v>
      </c>
      <c r="V55" s="213" t="n">
        <v>104.41</v>
      </c>
      <c r="W55" s="0"/>
      <c r="Y55" s="213" t="n">
        <v>56.81</v>
      </c>
      <c r="AA55" s="213" t="n">
        <v>257.06</v>
      </c>
      <c r="AB55" s="213" t="n">
        <v>457.41</v>
      </c>
      <c r="AC55" s="213" t="n">
        <v>56.7</v>
      </c>
      <c r="AD55" s="212" t="s">
        <v>283</v>
      </c>
      <c r="AE55" s="211" t="s">
        <v>304</v>
      </c>
      <c r="AF55" s="211" t="s">
        <v>285</v>
      </c>
      <c r="AG55" s="211" t="s">
        <v>286</v>
      </c>
      <c r="AH55" s="213" t="n">
        <v>34.51</v>
      </c>
      <c r="AI55" s="213" t="n">
        <v>33.33</v>
      </c>
      <c r="AJ55" s="213" t="n">
        <v>46.17</v>
      </c>
      <c r="AK55" s="213" t="n">
        <v>4.14</v>
      </c>
      <c r="AL55" s="213" t="n">
        <v>26.46</v>
      </c>
      <c r="AM55" s="213" t="n">
        <v>34.5</v>
      </c>
    </row>
    <row r="56" customFormat="false" ht="14.25" hidden="false" customHeight="false" outlineLevel="0" collapsed="false">
      <c r="A56" s="174" t="s">
        <v>209</v>
      </c>
      <c r="B56" s="211" t="n">
        <v>5</v>
      </c>
      <c r="C56" s="211" t="s">
        <v>305</v>
      </c>
      <c r="D56" s="211" t="s">
        <v>306</v>
      </c>
      <c r="E56" s="211" t="s">
        <v>279</v>
      </c>
      <c r="F56" s="211" t="s">
        <v>307</v>
      </c>
      <c r="I56" s="212" t="s">
        <v>308</v>
      </c>
      <c r="K56" s="212" t="s">
        <v>309</v>
      </c>
      <c r="L56" s="212" t="s">
        <v>282</v>
      </c>
      <c r="N56" s="213" t="n">
        <v>33.69</v>
      </c>
      <c r="P56" s="213" t="n">
        <v>404.4</v>
      </c>
      <c r="R56" s="213" t="n">
        <v>438.09</v>
      </c>
      <c r="T56" s="213" t="n">
        <v>38.22</v>
      </c>
      <c r="W56" s="0"/>
      <c r="Y56" s="213" t="n">
        <v>38.67</v>
      </c>
      <c r="AA56" s="213" t="n">
        <v>202.2</v>
      </c>
      <c r="AB56" s="213" t="n">
        <v>279.09</v>
      </c>
      <c r="AC56" s="213" t="n">
        <v>159</v>
      </c>
      <c r="AD56" s="212" t="s">
        <v>283</v>
      </c>
      <c r="AE56" s="211" t="s">
        <v>310</v>
      </c>
      <c r="AF56" s="211" t="s">
        <v>285</v>
      </c>
      <c r="AG56" s="211" t="s">
        <v>286</v>
      </c>
      <c r="AH56" s="213" t="n">
        <v>33.7</v>
      </c>
      <c r="AI56" s="213" t="n">
        <v>33.33</v>
      </c>
      <c r="AJ56" s="213" t="n">
        <v>45.09</v>
      </c>
      <c r="AK56" s="213" t="n">
        <v>4.04</v>
      </c>
      <c r="AL56" s="213" t="n">
        <v>21.83</v>
      </c>
      <c r="AM56" s="213" t="n">
        <v>0</v>
      </c>
    </row>
    <row r="57" customFormat="false" ht="14.25" hidden="false" customHeight="false" outlineLevel="0" collapsed="false">
      <c r="A57" s="174" t="s">
        <v>209</v>
      </c>
      <c r="B57" s="211" t="n">
        <v>6</v>
      </c>
      <c r="C57" s="211" t="s">
        <v>311</v>
      </c>
      <c r="D57" s="211" t="s">
        <v>312</v>
      </c>
      <c r="E57" s="211" t="s">
        <v>313</v>
      </c>
      <c r="F57" s="211" t="s">
        <v>314</v>
      </c>
      <c r="I57" s="212" t="s">
        <v>281</v>
      </c>
      <c r="K57" s="212" t="s">
        <v>309</v>
      </c>
      <c r="L57" s="212" t="s">
        <v>282</v>
      </c>
      <c r="P57" s="213" t="n">
        <v>426.34</v>
      </c>
      <c r="Q57" s="213" t="n">
        <v>80</v>
      </c>
      <c r="R57" s="213" t="n">
        <v>506.34</v>
      </c>
      <c r="S57" s="213" t="n">
        <v>14.54</v>
      </c>
      <c r="T57" s="213" t="n">
        <v>40.29</v>
      </c>
      <c r="W57" s="0"/>
      <c r="X57" s="213" t="n">
        <v>100</v>
      </c>
      <c r="Y57" s="213" t="n">
        <v>73.79</v>
      </c>
      <c r="AA57" s="213" t="n">
        <v>153.17</v>
      </c>
      <c r="AB57" s="213" t="n">
        <v>381.79</v>
      </c>
      <c r="AC57" s="213" t="n">
        <v>124.55</v>
      </c>
      <c r="AD57" s="212" t="s">
        <v>283</v>
      </c>
      <c r="AE57" s="211" t="s">
        <v>315</v>
      </c>
      <c r="AF57" s="211" t="s">
        <v>285</v>
      </c>
      <c r="AG57" s="211" t="s">
        <v>286</v>
      </c>
      <c r="AH57" s="213" t="n">
        <v>35.53</v>
      </c>
      <c r="AI57" s="213" t="n">
        <v>33.33</v>
      </c>
      <c r="AJ57" s="213" t="n">
        <v>47.54</v>
      </c>
      <c r="AK57" s="213" t="n">
        <v>4.26</v>
      </c>
      <c r="AL57" s="213" t="n">
        <v>29.61</v>
      </c>
      <c r="AM57" s="213" t="n">
        <v>35.51</v>
      </c>
    </row>
    <row r="58" customFormat="false" ht="14.25" hidden="false" customHeight="false" outlineLevel="0" collapsed="false">
      <c r="A58" s="174" t="s">
        <v>209</v>
      </c>
      <c r="B58" s="211" t="n">
        <v>7</v>
      </c>
      <c r="C58" s="211" t="s">
        <v>316</v>
      </c>
      <c r="D58" s="211" t="s">
        <v>317</v>
      </c>
      <c r="E58" s="211" t="s">
        <v>279</v>
      </c>
      <c r="F58" s="211" t="s">
        <v>318</v>
      </c>
      <c r="I58" s="212" t="s">
        <v>319</v>
      </c>
      <c r="K58" s="212" t="s">
        <v>309</v>
      </c>
      <c r="L58" s="212" t="s">
        <v>282</v>
      </c>
      <c r="P58" s="213" t="n">
        <v>411.99</v>
      </c>
      <c r="Q58" s="213" t="n">
        <v>30</v>
      </c>
      <c r="R58" s="213" t="n">
        <v>441.99</v>
      </c>
      <c r="T58" s="213" t="n">
        <v>38.93</v>
      </c>
      <c r="W58" s="0"/>
      <c r="Y58" s="213" t="n">
        <v>40.05</v>
      </c>
      <c r="AA58" s="213" t="n">
        <v>221</v>
      </c>
      <c r="AB58" s="213" t="n">
        <v>299.98</v>
      </c>
      <c r="AC58" s="213" t="n">
        <v>142.01</v>
      </c>
      <c r="AD58" s="212" t="s">
        <v>283</v>
      </c>
      <c r="AE58" s="211" t="s">
        <v>320</v>
      </c>
      <c r="AF58" s="211" t="s">
        <v>285</v>
      </c>
      <c r="AG58" s="211" t="s">
        <v>286</v>
      </c>
      <c r="AH58" s="213" t="n">
        <v>34.33</v>
      </c>
      <c r="AI58" s="213" t="n">
        <v>33.33</v>
      </c>
      <c r="AJ58" s="213" t="n">
        <v>45.94</v>
      </c>
      <c r="AK58" s="213" t="n">
        <v>4.12</v>
      </c>
      <c r="AL58" s="213" t="n">
        <v>18.31</v>
      </c>
      <c r="AM58" s="213" t="n">
        <v>34.32</v>
      </c>
    </row>
    <row r="59" customFormat="false" ht="14.25" hidden="false" customHeight="false" outlineLevel="0" collapsed="false">
      <c r="A59" s="174" t="s">
        <v>209</v>
      </c>
      <c r="B59" s="211" t="n">
        <v>8</v>
      </c>
      <c r="C59" s="211" t="s">
        <v>321</v>
      </c>
      <c r="D59" s="211" t="s">
        <v>322</v>
      </c>
      <c r="E59" s="211" t="s">
        <v>323</v>
      </c>
      <c r="F59" s="211" t="s">
        <v>324</v>
      </c>
      <c r="I59" s="212" t="s">
        <v>325</v>
      </c>
      <c r="K59" s="212" t="s">
        <v>326</v>
      </c>
      <c r="L59" s="212" t="s">
        <v>282</v>
      </c>
      <c r="P59" s="213" t="n">
        <v>1100</v>
      </c>
      <c r="Q59" s="213" t="n">
        <v>115</v>
      </c>
      <c r="R59" s="213" t="n">
        <v>1215</v>
      </c>
      <c r="T59" s="213" t="n">
        <v>103.95</v>
      </c>
      <c r="W59" s="0"/>
      <c r="Y59" s="213" t="n">
        <v>125.71</v>
      </c>
      <c r="AA59" s="213" t="n">
        <v>607.5</v>
      </c>
      <c r="AB59" s="213" t="n">
        <v>837.16</v>
      </c>
      <c r="AC59" s="213" t="n">
        <v>377.84</v>
      </c>
      <c r="AD59" s="212" t="s">
        <v>283</v>
      </c>
      <c r="AE59" s="211" t="s">
        <v>327</v>
      </c>
      <c r="AF59" s="211" t="s">
        <v>285</v>
      </c>
      <c r="AG59" s="211" t="s">
        <v>286</v>
      </c>
      <c r="AH59" s="213" t="n">
        <v>91.67</v>
      </c>
      <c r="AI59" s="213" t="n">
        <v>33.33</v>
      </c>
      <c r="AJ59" s="213" t="n">
        <v>122.65</v>
      </c>
      <c r="AK59" s="213" t="n">
        <v>11</v>
      </c>
      <c r="AL59" s="213" t="n">
        <v>55</v>
      </c>
      <c r="AM59" s="213" t="n">
        <v>91.63</v>
      </c>
    </row>
    <row r="60" customFormat="false" ht="14.25" hidden="false" customHeight="false" outlineLevel="0" collapsed="false">
      <c r="A60" s="174" t="s">
        <v>209</v>
      </c>
      <c r="B60" s="211" t="n">
        <v>9</v>
      </c>
      <c r="C60" s="211" t="s">
        <v>328</v>
      </c>
      <c r="D60" s="211" t="s">
        <v>329</v>
      </c>
      <c r="E60" s="211" t="s">
        <v>323</v>
      </c>
      <c r="F60" s="211" t="s">
        <v>324</v>
      </c>
      <c r="I60" s="212" t="s">
        <v>330</v>
      </c>
      <c r="K60" s="212" t="s">
        <v>331</v>
      </c>
      <c r="L60" s="212" t="s">
        <v>282</v>
      </c>
      <c r="M60" s="213" t="n">
        <v>0.03</v>
      </c>
      <c r="N60" s="213" t="n">
        <v>74.97</v>
      </c>
      <c r="P60" s="213" t="n">
        <v>900</v>
      </c>
      <c r="Q60" s="213" t="n">
        <v>300</v>
      </c>
      <c r="R60" s="213" t="n">
        <v>1275</v>
      </c>
      <c r="T60" s="213" t="n">
        <v>85.05</v>
      </c>
      <c r="V60" s="213" t="n">
        <v>90.29</v>
      </c>
      <c r="W60" s="0"/>
      <c r="AA60" s="213" t="n">
        <v>509.71</v>
      </c>
      <c r="AB60" s="213" t="n">
        <v>685.05</v>
      </c>
      <c r="AC60" s="213" t="n">
        <v>589.95</v>
      </c>
      <c r="AD60" s="212" t="s">
        <v>283</v>
      </c>
      <c r="AE60" s="211" t="s">
        <v>332</v>
      </c>
      <c r="AF60" s="211" t="s">
        <v>285</v>
      </c>
      <c r="AG60" s="211" t="s">
        <v>286</v>
      </c>
      <c r="AH60" s="213" t="n">
        <v>75</v>
      </c>
      <c r="AI60" s="213" t="n">
        <v>33.33</v>
      </c>
      <c r="AJ60" s="213" t="n">
        <v>100.35</v>
      </c>
      <c r="AK60" s="213" t="n">
        <v>9</v>
      </c>
      <c r="AL60" s="213" t="n">
        <v>50</v>
      </c>
      <c r="AM60" s="213" t="n">
        <v>0</v>
      </c>
    </row>
    <row r="61" customFormat="false" ht="14.25" hidden="false" customHeight="false" outlineLevel="0" collapsed="false">
      <c r="A61" s="174" t="s">
        <v>209</v>
      </c>
      <c r="B61" s="211" t="n">
        <v>10</v>
      </c>
      <c r="C61" s="211" t="s">
        <v>333</v>
      </c>
      <c r="D61" s="211" t="s">
        <v>334</v>
      </c>
      <c r="E61" s="211" t="s">
        <v>279</v>
      </c>
      <c r="F61" s="211" t="s">
        <v>335</v>
      </c>
      <c r="I61" s="212" t="s">
        <v>336</v>
      </c>
      <c r="K61" s="212" t="s">
        <v>309</v>
      </c>
      <c r="L61" s="212" t="s">
        <v>282</v>
      </c>
      <c r="P61" s="213" t="n">
        <v>404.4</v>
      </c>
      <c r="Q61" s="213" t="n">
        <v>60</v>
      </c>
      <c r="R61" s="213" t="n">
        <v>464.4</v>
      </c>
      <c r="S61" s="213" t="n">
        <v>13.79</v>
      </c>
      <c r="T61" s="213" t="n">
        <v>38.22</v>
      </c>
      <c r="W61" s="0"/>
      <c r="Y61" s="213" t="n">
        <v>78.65</v>
      </c>
      <c r="AA61" s="213" t="n">
        <v>232.2</v>
      </c>
      <c r="AB61" s="213" t="n">
        <v>362.86</v>
      </c>
      <c r="AC61" s="213" t="n">
        <v>101.54</v>
      </c>
      <c r="AD61" s="212" t="s">
        <v>283</v>
      </c>
      <c r="AE61" s="211" t="s">
        <v>337</v>
      </c>
      <c r="AF61" s="211" t="s">
        <v>285</v>
      </c>
      <c r="AG61" s="211" t="s">
        <v>286</v>
      </c>
      <c r="AH61" s="213" t="n">
        <v>33.7</v>
      </c>
      <c r="AI61" s="213" t="n">
        <v>33.33</v>
      </c>
      <c r="AJ61" s="213" t="n">
        <v>45.09</v>
      </c>
      <c r="AK61" s="213" t="n">
        <v>4.04</v>
      </c>
      <c r="AL61" s="213" t="n">
        <v>24.71</v>
      </c>
      <c r="AM61" s="213" t="n">
        <v>33.69</v>
      </c>
    </row>
    <row r="62" customFormat="false" ht="14.25" hidden="false" customHeight="false" outlineLevel="0" collapsed="false">
      <c r="A62" s="174" t="s">
        <v>209</v>
      </c>
      <c r="B62" s="211" t="n">
        <v>11</v>
      </c>
      <c r="C62" s="211" t="s">
        <v>342</v>
      </c>
      <c r="D62" s="211" t="s">
        <v>343</v>
      </c>
      <c r="E62" s="211" t="s">
        <v>323</v>
      </c>
      <c r="F62" s="211" t="s">
        <v>324</v>
      </c>
      <c r="I62" s="212" t="s">
        <v>344</v>
      </c>
      <c r="L62" s="212" t="s">
        <v>282</v>
      </c>
      <c r="P62" s="213" t="n">
        <v>950</v>
      </c>
      <c r="Q62" s="213" t="n">
        <v>250</v>
      </c>
      <c r="R62" s="213" t="n">
        <v>1200</v>
      </c>
      <c r="T62" s="213" t="n">
        <v>89.78</v>
      </c>
      <c r="W62" s="0"/>
      <c r="AA62" s="213" t="n">
        <v>600</v>
      </c>
      <c r="AB62" s="213" t="n">
        <v>689.78</v>
      </c>
      <c r="AC62" s="213" t="n">
        <v>510.22</v>
      </c>
      <c r="AD62" s="212" t="s">
        <v>283</v>
      </c>
      <c r="AE62" s="211" t="s">
        <v>345</v>
      </c>
      <c r="AF62" s="211" t="s">
        <v>285</v>
      </c>
      <c r="AG62" s="211" t="s">
        <v>286</v>
      </c>
      <c r="AH62" s="213" t="n">
        <v>79.17</v>
      </c>
      <c r="AI62" s="213" t="n">
        <v>33.33</v>
      </c>
      <c r="AJ62" s="213" t="n">
        <v>105.93</v>
      </c>
      <c r="AK62" s="213" t="n">
        <v>9.5</v>
      </c>
      <c r="AL62" s="213" t="n">
        <v>60.69</v>
      </c>
      <c r="AM62" s="213" t="n">
        <v>79.14</v>
      </c>
    </row>
    <row r="63" customFormat="false" ht="14.25" hidden="false" customHeight="false" outlineLevel="0" collapsed="false">
      <c r="A63" s="174" t="s">
        <v>209</v>
      </c>
      <c r="B63" s="211" t="n">
        <v>12</v>
      </c>
      <c r="C63" s="211" t="s">
        <v>346</v>
      </c>
      <c r="D63" s="211" t="s">
        <v>347</v>
      </c>
      <c r="E63" s="211" t="s">
        <v>313</v>
      </c>
      <c r="F63" s="211" t="s">
        <v>314</v>
      </c>
      <c r="I63" s="212" t="s">
        <v>281</v>
      </c>
      <c r="K63" s="212" t="s">
        <v>309</v>
      </c>
      <c r="L63" s="212" t="s">
        <v>282</v>
      </c>
      <c r="P63" s="213" t="n">
        <v>428.84</v>
      </c>
      <c r="Q63" s="213" t="n">
        <v>80</v>
      </c>
      <c r="R63" s="213" t="n">
        <v>508.84</v>
      </c>
      <c r="T63" s="213" t="n">
        <v>40.53</v>
      </c>
      <c r="W63" s="0"/>
      <c r="Y63" s="213" t="n">
        <v>113.42</v>
      </c>
      <c r="AA63" s="213" t="n">
        <v>254.42</v>
      </c>
      <c r="AB63" s="213" t="n">
        <v>408.37</v>
      </c>
      <c r="AC63" s="213" t="n">
        <v>100.47</v>
      </c>
      <c r="AD63" s="212" t="s">
        <v>283</v>
      </c>
      <c r="AE63" s="211" t="s">
        <v>348</v>
      </c>
      <c r="AF63" s="211" t="s">
        <v>285</v>
      </c>
      <c r="AG63" s="211" t="s">
        <v>286</v>
      </c>
      <c r="AH63" s="213" t="n">
        <v>35.74</v>
      </c>
      <c r="AI63" s="213" t="n">
        <v>33.33</v>
      </c>
      <c r="AJ63" s="213" t="n">
        <v>47.82</v>
      </c>
      <c r="AK63" s="213" t="n">
        <v>4.29</v>
      </c>
      <c r="AL63" s="213" t="n">
        <v>29.78</v>
      </c>
      <c r="AM63" s="213" t="n">
        <v>35.72</v>
      </c>
    </row>
    <row r="64" customFormat="false" ht="14.25" hidden="false" customHeight="false" outlineLevel="0" collapsed="false">
      <c r="A64" s="174" t="s">
        <v>209</v>
      </c>
      <c r="B64" s="211" t="n">
        <v>13</v>
      </c>
      <c r="C64" s="211" t="s">
        <v>349</v>
      </c>
      <c r="D64" s="211" t="s">
        <v>350</v>
      </c>
      <c r="E64" s="211" t="s">
        <v>279</v>
      </c>
      <c r="F64" s="211" t="s">
        <v>280</v>
      </c>
      <c r="I64" s="212" t="s">
        <v>351</v>
      </c>
      <c r="L64" s="212" t="s">
        <v>282</v>
      </c>
      <c r="M64" s="213" t="n">
        <v>0.07</v>
      </c>
      <c r="N64" s="213" t="n">
        <v>166.6</v>
      </c>
      <c r="P64" s="213" t="n">
        <v>2000</v>
      </c>
      <c r="Q64" s="213" t="n">
        <v>500</v>
      </c>
      <c r="R64" s="213" t="n">
        <v>2666.67</v>
      </c>
      <c r="T64" s="213" t="n">
        <v>189</v>
      </c>
      <c r="W64" s="213" t="n">
        <v>49.12</v>
      </c>
      <c r="AA64" s="213" t="n">
        <v>1250</v>
      </c>
      <c r="AB64" s="213" t="n">
        <v>1488.12</v>
      </c>
      <c r="AC64" s="213" t="n">
        <v>1178.55</v>
      </c>
      <c r="AD64" s="212" t="s">
        <v>283</v>
      </c>
      <c r="AE64" s="211" t="s">
        <v>352</v>
      </c>
      <c r="AF64" s="211" t="s">
        <v>294</v>
      </c>
      <c r="AG64" s="211" t="s">
        <v>286</v>
      </c>
      <c r="AH64" s="213" t="n">
        <v>166.67</v>
      </c>
      <c r="AI64" s="213" t="n">
        <v>33.33</v>
      </c>
      <c r="AJ64" s="213" t="n">
        <v>223</v>
      </c>
      <c r="AK64" s="213" t="n">
        <v>20</v>
      </c>
      <c r="AL64" s="213" t="n">
        <v>133.33</v>
      </c>
      <c r="AM64" s="213" t="n">
        <v>0</v>
      </c>
    </row>
    <row r="65" customFormat="false" ht="14.25" hidden="false" customHeight="false" outlineLevel="0" collapsed="false">
      <c r="A65" s="174" t="s">
        <v>209</v>
      </c>
      <c r="B65" s="211" t="n">
        <v>14</v>
      </c>
      <c r="C65" s="211" t="s">
        <v>353</v>
      </c>
      <c r="D65" s="211" t="s">
        <v>354</v>
      </c>
      <c r="E65" s="211" t="s">
        <v>290</v>
      </c>
      <c r="F65" s="211" t="s">
        <v>297</v>
      </c>
      <c r="I65" s="212" t="s">
        <v>355</v>
      </c>
      <c r="K65" s="212" t="s">
        <v>303</v>
      </c>
      <c r="L65" s="212" t="s">
        <v>282</v>
      </c>
      <c r="P65" s="213" t="n">
        <v>670</v>
      </c>
      <c r="R65" s="213" t="n">
        <v>670</v>
      </c>
      <c r="T65" s="213" t="n">
        <v>63.32</v>
      </c>
      <c r="W65" s="0"/>
      <c r="Y65" s="213" t="n">
        <v>184.05</v>
      </c>
      <c r="AA65" s="213" t="n">
        <v>335</v>
      </c>
      <c r="AB65" s="213" t="n">
        <v>582.37</v>
      </c>
      <c r="AC65" s="213" t="n">
        <v>87.63</v>
      </c>
      <c r="AD65" s="212" t="s">
        <v>283</v>
      </c>
      <c r="AE65" s="211" t="s">
        <v>356</v>
      </c>
      <c r="AF65" s="211" t="s">
        <v>285</v>
      </c>
      <c r="AG65" s="211" t="s">
        <v>286</v>
      </c>
      <c r="AH65" s="213" t="n">
        <v>55.83</v>
      </c>
      <c r="AI65" s="213" t="n">
        <v>33.33</v>
      </c>
      <c r="AJ65" s="213" t="n">
        <v>74.71</v>
      </c>
      <c r="AK65" s="213" t="n">
        <v>6.7</v>
      </c>
      <c r="AL65" s="213" t="n">
        <v>27.92</v>
      </c>
      <c r="AM65" s="213" t="n">
        <v>55.81</v>
      </c>
    </row>
    <row r="66" customFormat="false" ht="14.25" hidden="false" customHeight="false" outlineLevel="0" collapsed="false">
      <c r="A66" s="174" t="s">
        <v>209</v>
      </c>
      <c r="B66" s="211" t="n">
        <v>15</v>
      </c>
      <c r="C66" s="211" t="s">
        <v>357</v>
      </c>
      <c r="D66" s="211" t="s">
        <v>358</v>
      </c>
      <c r="E66" s="211" t="s">
        <v>279</v>
      </c>
      <c r="F66" s="211" t="s">
        <v>307</v>
      </c>
      <c r="I66" s="212" t="s">
        <v>344</v>
      </c>
      <c r="K66" s="212" t="s">
        <v>303</v>
      </c>
      <c r="L66" s="212" t="s">
        <v>282</v>
      </c>
      <c r="P66" s="213" t="n">
        <v>404.4</v>
      </c>
      <c r="Q66" s="213" t="n">
        <v>60</v>
      </c>
      <c r="R66" s="213" t="n">
        <v>464.4</v>
      </c>
      <c r="T66" s="213" t="n">
        <v>38.22</v>
      </c>
      <c r="W66" s="0"/>
      <c r="Y66" s="213" t="n">
        <v>156.78</v>
      </c>
      <c r="AA66" s="213" t="n">
        <v>232.2</v>
      </c>
      <c r="AB66" s="213" t="n">
        <v>427.2</v>
      </c>
      <c r="AC66" s="213" t="n">
        <v>37.2</v>
      </c>
      <c r="AD66" s="212" t="s">
        <v>283</v>
      </c>
      <c r="AE66" s="211" t="s">
        <v>359</v>
      </c>
      <c r="AF66" s="211" t="s">
        <v>285</v>
      </c>
      <c r="AG66" s="211" t="s">
        <v>286</v>
      </c>
      <c r="AH66" s="213" t="n">
        <v>33.7</v>
      </c>
      <c r="AI66" s="213" t="n">
        <v>33.33</v>
      </c>
      <c r="AJ66" s="213" t="n">
        <v>45.09</v>
      </c>
      <c r="AK66" s="213" t="n">
        <v>4.04</v>
      </c>
      <c r="AL66" s="213" t="n">
        <v>25.84</v>
      </c>
      <c r="AM66" s="213" t="n">
        <v>33.69</v>
      </c>
    </row>
    <row r="67" customFormat="false" ht="14.25" hidden="false" customHeight="false" outlineLevel="0" collapsed="false">
      <c r="A67" s="174" t="s">
        <v>209</v>
      </c>
      <c r="B67" s="211" t="n">
        <v>16</v>
      </c>
      <c r="C67" s="211" t="s">
        <v>360</v>
      </c>
      <c r="D67" s="211" t="s">
        <v>361</v>
      </c>
      <c r="E67" s="211" t="s">
        <v>279</v>
      </c>
      <c r="F67" s="211" t="s">
        <v>362</v>
      </c>
      <c r="I67" s="212" t="s">
        <v>363</v>
      </c>
      <c r="K67" s="212" t="s">
        <v>309</v>
      </c>
      <c r="L67" s="212" t="s">
        <v>282</v>
      </c>
      <c r="N67" s="213" t="n">
        <v>33.97</v>
      </c>
      <c r="P67" s="213" t="n">
        <v>407.76</v>
      </c>
      <c r="R67" s="213" t="n">
        <v>441.73</v>
      </c>
      <c r="T67" s="213" t="n">
        <v>38.53</v>
      </c>
      <c r="W67" s="0"/>
      <c r="Y67" s="213" t="n">
        <v>51.61</v>
      </c>
      <c r="AA67" s="213" t="n">
        <v>203.88</v>
      </c>
      <c r="AB67" s="213" t="n">
        <v>294.02</v>
      </c>
      <c r="AC67" s="213" t="n">
        <v>147.71</v>
      </c>
      <c r="AD67" s="212" t="s">
        <v>283</v>
      </c>
      <c r="AE67" s="211" t="s">
        <v>364</v>
      </c>
      <c r="AF67" s="211" t="s">
        <v>285</v>
      </c>
      <c r="AG67" s="211" t="s">
        <v>286</v>
      </c>
      <c r="AH67" s="213" t="n">
        <v>33.98</v>
      </c>
      <c r="AI67" s="213" t="n">
        <v>33.33</v>
      </c>
      <c r="AJ67" s="213" t="n">
        <v>45.47</v>
      </c>
      <c r="AK67" s="213" t="n">
        <v>4.08</v>
      </c>
      <c r="AL67" s="213" t="n">
        <v>33.98</v>
      </c>
      <c r="AM67" s="213" t="n">
        <v>0</v>
      </c>
      <c r="AO67" s="211" t="s">
        <v>365</v>
      </c>
    </row>
    <row r="68" customFormat="false" ht="14.25" hidden="false" customHeight="false" outlineLevel="0" collapsed="false">
      <c r="A68" s="174" t="s">
        <v>210</v>
      </c>
      <c r="B68" s="211" t="n">
        <v>1</v>
      </c>
      <c r="C68" s="211" t="s">
        <v>277</v>
      </c>
      <c r="D68" s="211" t="s">
        <v>278</v>
      </c>
      <c r="E68" s="211" t="s">
        <v>279</v>
      </c>
      <c r="F68" s="211" t="s">
        <v>280</v>
      </c>
      <c r="I68" s="212" t="s">
        <v>281</v>
      </c>
      <c r="L68" s="212" t="s">
        <v>282</v>
      </c>
      <c r="M68" s="213" t="n">
        <v>0.07</v>
      </c>
      <c r="N68" s="213" t="n">
        <v>166.6</v>
      </c>
      <c r="P68" s="213" t="n">
        <v>2000</v>
      </c>
      <c r="Q68" s="213" t="n">
        <v>500</v>
      </c>
      <c r="R68" s="213" t="n">
        <v>2666.67</v>
      </c>
      <c r="T68" s="213" t="n">
        <v>189</v>
      </c>
      <c r="W68" s="213" t="n">
        <v>36.58</v>
      </c>
      <c r="X68" s="213" t="n">
        <v>62.5</v>
      </c>
      <c r="Z68" s="213" t="n">
        <v>500</v>
      </c>
      <c r="AA68" s="213" t="n">
        <v>937.5</v>
      </c>
      <c r="AB68" s="213" t="n">
        <v>1725.58</v>
      </c>
      <c r="AC68" s="213" t="n">
        <v>941.09</v>
      </c>
      <c r="AD68" s="212" t="s">
        <v>283</v>
      </c>
      <c r="AE68" s="211" t="s">
        <v>284</v>
      </c>
      <c r="AF68" s="211" t="s">
        <v>285</v>
      </c>
      <c r="AG68" s="211" t="s">
        <v>286</v>
      </c>
      <c r="AH68" s="213" t="n">
        <v>166.67</v>
      </c>
      <c r="AI68" s="213" t="n">
        <v>33.33</v>
      </c>
      <c r="AJ68" s="213" t="n">
        <v>223</v>
      </c>
      <c r="AK68" s="213" t="n">
        <v>20</v>
      </c>
      <c r="AL68" s="213" t="n">
        <v>138.89</v>
      </c>
      <c r="AM68" s="213" t="n">
        <v>0</v>
      </c>
      <c r="AO68" s="211" t="s">
        <v>287</v>
      </c>
    </row>
    <row r="69" customFormat="false" ht="14.25" hidden="false" customHeight="false" outlineLevel="0" collapsed="false">
      <c r="A69" s="174" t="s">
        <v>210</v>
      </c>
      <c r="B69" s="211" t="n">
        <v>2</v>
      </c>
      <c r="C69" s="211" t="s">
        <v>288</v>
      </c>
      <c r="D69" s="211" t="s">
        <v>289</v>
      </c>
      <c r="E69" s="211" t="s">
        <v>290</v>
      </c>
      <c r="F69" s="211" t="s">
        <v>291</v>
      </c>
      <c r="I69" s="212" t="s">
        <v>292</v>
      </c>
      <c r="L69" s="212" t="s">
        <v>282</v>
      </c>
      <c r="P69" s="213" t="n">
        <v>1800</v>
      </c>
      <c r="Q69" s="213" t="n">
        <v>400</v>
      </c>
      <c r="R69" s="213" t="n">
        <v>2200</v>
      </c>
      <c r="T69" s="213" t="n">
        <v>170.1</v>
      </c>
      <c r="V69" s="213" t="n">
        <v>352.91</v>
      </c>
      <c r="W69" s="213" t="n">
        <v>31.15</v>
      </c>
      <c r="X69" s="213" t="n">
        <v>50</v>
      </c>
      <c r="Z69" s="213" t="n">
        <v>426.99</v>
      </c>
      <c r="AA69" s="213" t="n">
        <v>472.09</v>
      </c>
      <c r="AB69" s="213" t="n">
        <v>1503.24</v>
      </c>
      <c r="AC69" s="213" t="n">
        <v>696.76</v>
      </c>
      <c r="AD69" s="212" t="s">
        <v>283</v>
      </c>
      <c r="AE69" s="211" t="s">
        <v>293</v>
      </c>
      <c r="AF69" s="211" t="s">
        <v>294</v>
      </c>
      <c r="AG69" s="211" t="s">
        <v>286</v>
      </c>
      <c r="AH69" s="213" t="n">
        <v>150</v>
      </c>
      <c r="AI69" s="213" t="n">
        <v>33.33</v>
      </c>
      <c r="AJ69" s="213" t="n">
        <v>200.7</v>
      </c>
      <c r="AK69" s="213" t="n">
        <v>18</v>
      </c>
      <c r="AL69" s="213" t="n">
        <v>97.5</v>
      </c>
      <c r="AM69" s="213" t="n">
        <v>149.94</v>
      </c>
    </row>
    <row r="70" customFormat="false" ht="14.25" hidden="false" customHeight="false" outlineLevel="0" collapsed="false">
      <c r="A70" s="174" t="s">
        <v>210</v>
      </c>
      <c r="B70" s="211" t="n">
        <v>3</v>
      </c>
      <c r="C70" s="211" t="s">
        <v>299</v>
      </c>
      <c r="D70" s="211" t="s">
        <v>300</v>
      </c>
      <c r="E70" s="211" t="s">
        <v>279</v>
      </c>
      <c r="F70" s="211" t="s">
        <v>301</v>
      </c>
      <c r="I70" s="212" t="s">
        <v>302</v>
      </c>
      <c r="K70" s="212" t="s">
        <v>303</v>
      </c>
      <c r="L70" s="212" t="s">
        <v>282</v>
      </c>
      <c r="P70" s="213" t="n">
        <v>414.11</v>
      </c>
      <c r="Q70" s="213" t="n">
        <v>100</v>
      </c>
      <c r="R70" s="213" t="n">
        <v>514.11</v>
      </c>
      <c r="T70" s="213" t="n">
        <v>39.13</v>
      </c>
      <c r="V70" s="213" t="n">
        <v>104.42</v>
      </c>
      <c r="W70" s="0"/>
      <c r="X70" s="213" t="n">
        <v>12.5</v>
      </c>
      <c r="Y70" s="213" t="n">
        <v>56.81</v>
      </c>
      <c r="Z70" s="213" t="n">
        <v>101.76</v>
      </c>
      <c r="AA70" s="213" t="n">
        <v>192.8</v>
      </c>
      <c r="AB70" s="213" t="n">
        <v>507.42</v>
      </c>
      <c r="AC70" s="213" t="n">
        <v>6.69</v>
      </c>
      <c r="AD70" s="212" t="s">
        <v>283</v>
      </c>
      <c r="AE70" s="211" t="s">
        <v>304</v>
      </c>
      <c r="AF70" s="211" t="s">
        <v>285</v>
      </c>
      <c r="AG70" s="211" t="s">
        <v>286</v>
      </c>
      <c r="AH70" s="213" t="n">
        <v>34.51</v>
      </c>
      <c r="AI70" s="213" t="n">
        <v>33.33</v>
      </c>
      <c r="AJ70" s="213" t="n">
        <v>46.17</v>
      </c>
      <c r="AK70" s="213" t="n">
        <v>4.14</v>
      </c>
      <c r="AL70" s="213" t="n">
        <v>26.46</v>
      </c>
      <c r="AM70" s="213" t="n">
        <v>34.5</v>
      </c>
    </row>
    <row r="71" customFormat="false" ht="14.25" hidden="false" customHeight="false" outlineLevel="0" collapsed="false">
      <c r="A71" s="174" t="s">
        <v>210</v>
      </c>
      <c r="B71" s="211" t="n">
        <v>4</v>
      </c>
      <c r="C71" s="211" t="s">
        <v>305</v>
      </c>
      <c r="D71" s="211" t="s">
        <v>306</v>
      </c>
      <c r="E71" s="211" t="s">
        <v>279</v>
      </c>
      <c r="F71" s="211" t="s">
        <v>307</v>
      </c>
      <c r="I71" s="212" t="s">
        <v>308</v>
      </c>
      <c r="K71" s="212" t="s">
        <v>309</v>
      </c>
      <c r="L71" s="212" t="s">
        <v>282</v>
      </c>
      <c r="N71" s="213" t="n">
        <v>33.69</v>
      </c>
      <c r="P71" s="213" t="n">
        <v>404.4</v>
      </c>
      <c r="R71" s="213" t="n">
        <v>438.09</v>
      </c>
      <c r="T71" s="213" t="n">
        <v>38.22</v>
      </c>
      <c r="W71" s="0"/>
      <c r="Y71" s="213" t="n">
        <v>38.67</v>
      </c>
      <c r="AA71" s="213" t="n">
        <v>202.2</v>
      </c>
      <c r="AB71" s="213" t="n">
        <v>279.09</v>
      </c>
      <c r="AC71" s="213" t="n">
        <v>159</v>
      </c>
      <c r="AD71" s="212" t="s">
        <v>283</v>
      </c>
      <c r="AE71" s="211" t="s">
        <v>310</v>
      </c>
      <c r="AF71" s="211" t="s">
        <v>285</v>
      </c>
      <c r="AG71" s="211" t="s">
        <v>286</v>
      </c>
      <c r="AH71" s="213" t="n">
        <v>33.7</v>
      </c>
      <c r="AI71" s="213" t="n">
        <v>33.33</v>
      </c>
      <c r="AJ71" s="213" t="n">
        <v>45.09</v>
      </c>
      <c r="AK71" s="213" t="n">
        <v>4.04</v>
      </c>
      <c r="AL71" s="213" t="n">
        <v>22.47</v>
      </c>
      <c r="AM71" s="213" t="n">
        <v>0</v>
      </c>
    </row>
    <row r="72" customFormat="false" ht="14.25" hidden="false" customHeight="false" outlineLevel="0" collapsed="false">
      <c r="A72" s="174" t="s">
        <v>210</v>
      </c>
      <c r="B72" s="211" t="n">
        <v>5</v>
      </c>
      <c r="C72" s="211" t="s">
        <v>311</v>
      </c>
      <c r="D72" s="211" t="s">
        <v>312</v>
      </c>
      <c r="E72" s="211" t="s">
        <v>313</v>
      </c>
      <c r="F72" s="211" t="s">
        <v>314</v>
      </c>
      <c r="I72" s="212" t="s">
        <v>281</v>
      </c>
      <c r="K72" s="212" t="s">
        <v>309</v>
      </c>
      <c r="L72" s="212" t="s">
        <v>282</v>
      </c>
      <c r="P72" s="213" t="n">
        <v>426.34</v>
      </c>
      <c r="Q72" s="213" t="n">
        <v>80</v>
      </c>
      <c r="R72" s="213" t="n">
        <v>506.34</v>
      </c>
      <c r="S72" s="213" t="n">
        <v>14.54</v>
      </c>
      <c r="T72" s="213" t="n">
        <v>40.29</v>
      </c>
      <c r="W72" s="0"/>
      <c r="X72" s="213" t="n">
        <v>40</v>
      </c>
      <c r="Y72" s="213" t="n">
        <v>73.32</v>
      </c>
      <c r="AA72" s="213" t="n">
        <v>253.17</v>
      </c>
      <c r="AB72" s="213" t="n">
        <v>421.32</v>
      </c>
      <c r="AC72" s="213" t="n">
        <v>85.02</v>
      </c>
      <c r="AD72" s="212" t="s">
        <v>283</v>
      </c>
      <c r="AE72" s="211" t="s">
        <v>315</v>
      </c>
      <c r="AF72" s="211" t="s">
        <v>285</v>
      </c>
      <c r="AG72" s="211" t="s">
        <v>286</v>
      </c>
      <c r="AH72" s="213" t="n">
        <v>35.53</v>
      </c>
      <c r="AI72" s="213" t="n">
        <v>33.33</v>
      </c>
      <c r="AJ72" s="213" t="n">
        <v>47.54</v>
      </c>
      <c r="AK72" s="213" t="n">
        <v>4.26</v>
      </c>
      <c r="AL72" s="213" t="n">
        <v>29.61</v>
      </c>
      <c r="AM72" s="213" t="n">
        <v>35.51</v>
      </c>
    </row>
    <row r="73" customFormat="false" ht="14.25" hidden="false" customHeight="false" outlineLevel="0" collapsed="false">
      <c r="A73" s="174" t="s">
        <v>210</v>
      </c>
      <c r="B73" s="211" t="n">
        <v>6</v>
      </c>
      <c r="C73" s="211" t="s">
        <v>328</v>
      </c>
      <c r="D73" s="211" t="s">
        <v>329</v>
      </c>
      <c r="E73" s="211" t="s">
        <v>323</v>
      </c>
      <c r="F73" s="211" t="s">
        <v>324</v>
      </c>
      <c r="I73" s="212" t="s">
        <v>330</v>
      </c>
      <c r="K73" s="212" t="s">
        <v>331</v>
      </c>
      <c r="L73" s="212" t="s">
        <v>282</v>
      </c>
      <c r="N73" s="213" t="n">
        <v>74.97</v>
      </c>
      <c r="P73" s="213" t="n">
        <v>900</v>
      </c>
      <c r="Q73" s="213" t="n">
        <v>300</v>
      </c>
      <c r="R73" s="213" t="n">
        <v>1274.97</v>
      </c>
      <c r="T73" s="213" t="n">
        <v>85.05</v>
      </c>
      <c r="V73" s="213" t="n">
        <v>475.29</v>
      </c>
      <c r="W73" s="0"/>
      <c r="X73" s="213" t="n">
        <v>37.5</v>
      </c>
      <c r="Z73" s="213" t="n">
        <v>172.18</v>
      </c>
      <c r="AA73" s="213" t="n">
        <v>359.71</v>
      </c>
      <c r="AB73" s="213" t="n">
        <v>1129.73</v>
      </c>
      <c r="AC73" s="213" t="n">
        <v>145.24</v>
      </c>
      <c r="AD73" s="212" t="s">
        <v>283</v>
      </c>
      <c r="AE73" s="211" t="s">
        <v>332</v>
      </c>
      <c r="AF73" s="211" t="s">
        <v>285</v>
      </c>
      <c r="AG73" s="211" t="s">
        <v>286</v>
      </c>
      <c r="AH73" s="213" t="n">
        <v>75</v>
      </c>
      <c r="AI73" s="213" t="n">
        <v>33.33</v>
      </c>
      <c r="AJ73" s="213" t="n">
        <v>100.35</v>
      </c>
      <c r="AK73" s="213" t="n">
        <v>9</v>
      </c>
      <c r="AL73" s="213" t="n">
        <v>50</v>
      </c>
      <c r="AM73" s="213" t="n">
        <v>0</v>
      </c>
    </row>
    <row r="74" customFormat="false" ht="14.25" hidden="false" customHeight="false" outlineLevel="0" collapsed="false">
      <c r="A74" s="174" t="s">
        <v>210</v>
      </c>
      <c r="B74" s="211" t="n">
        <v>7</v>
      </c>
      <c r="C74" s="211" t="s">
        <v>342</v>
      </c>
      <c r="D74" s="211" t="s">
        <v>343</v>
      </c>
      <c r="E74" s="211" t="s">
        <v>323</v>
      </c>
      <c r="F74" s="211" t="s">
        <v>324</v>
      </c>
      <c r="I74" s="212" t="s">
        <v>344</v>
      </c>
      <c r="L74" s="212" t="s">
        <v>282</v>
      </c>
      <c r="P74" s="213" t="n">
        <v>950</v>
      </c>
      <c r="Q74" s="213" t="n">
        <v>250</v>
      </c>
      <c r="R74" s="213" t="n">
        <v>1200</v>
      </c>
      <c r="T74" s="213" t="n">
        <v>89.78</v>
      </c>
      <c r="W74" s="0"/>
      <c r="X74" s="213" t="n">
        <v>37.49</v>
      </c>
      <c r="Z74" s="213" t="n">
        <v>237.5</v>
      </c>
      <c r="AA74" s="213" t="n">
        <v>450</v>
      </c>
      <c r="AB74" s="213" t="n">
        <v>814.77</v>
      </c>
      <c r="AC74" s="213" t="n">
        <v>385.23</v>
      </c>
      <c r="AD74" s="212" t="s">
        <v>283</v>
      </c>
      <c r="AE74" s="211" t="s">
        <v>345</v>
      </c>
      <c r="AF74" s="211" t="s">
        <v>285</v>
      </c>
      <c r="AG74" s="211" t="s">
        <v>286</v>
      </c>
      <c r="AH74" s="213" t="n">
        <v>79.17</v>
      </c>
      <c r="AI74" s="213" t="n">
        <v>33.33</v>
      </c>
      <c r="AJ74" s="213" t="n">
        <v>105.93</v>
      </c>
      <c r="AK74" s="213" t="n">
        <v>9.5</v>
      </c>
      <c r="AL74" s="213" t="n">
        <v>60.69</v>
      </c>
      <c r="AM74" s="213" t="n">
        <v>79.14</v>
      </c>
    </row>
    <row r="75" customFormat="false" ht="14.25" hidden="false" customHeight="false" outlineLevel="0" collapsed="false">
      <c r="A75" s="174" t="s">
        <v>210</v>
      </c>
      <c r="B75" s="211" t="n">
        <v>8</v>
      </c>
      <c r="C75" s="211" t="s">
        <v>346</v>
      </c>
      <c r="D75" s="211" t="s">
        <v>347</v>
      </c>
      <c r="E75" s="211" t="s">
        <v>313</v>
      </c>
      <c r="F75" s="211" t="s">
        <v>314</v>
      </c>
      <c r="I75" s="212" t="s">
        <v>281</v>
      </c>
      <c r="K75" s="212" t="s">
        <v>309</v>
      </c>
      <c r="L75" s="212" t="s">
        <v>282</v>
      </c>
      <c r="P75" s="213" t="n">
        <v>428.84</v>
      </c>
      <c r="Q75" s="213" t="n">
        <v>80</v>
      </c>
      <c r="R75" s="213" t="n">
        <v>508.84</v>
      </c>
      <c r="T75" s="213" t="n">
        <v>40.53</v>
      </c>
      <c r="W75" s="0"/>
      <c r="X75" s="213" t="n">
        <v>40</v>
      </c>
      <c r="Y75" s="213" t="n">
        <v>113.42</v>
      </c>
      <c r="AA75" s="213" t="n">
        <v>254.42</v>
      </c>
      <c r="AB75" s="213" t="n">
        <v>448.37</v>
      </c>
      <c r="AC75" s="213" t="n">
        <v>60.47</v>
      </c>
      <c r="AD75" s="212" t="s">
        <v>283</v>
      </c>
      <c r="AE75" s="211" t="s">
        <v>348</v>
      </c>
      <c r="AF75" s="211" t="s">
        <v>285</v>
      </c>
      <c r="AG75" s="211" t="s">
        <v>286</v>
      </c>
      <c r="AH75" s="213" t="n">
        <v>35.74</v>
      </c>
      <c r="AI75" s="213" t="n">
        <v>33.33</v>
      </c>
      <c r="AJ75" s="213" t="n">
        <v>47.82</v>
      </c>
      <c r="AK75" s="213" t="n">
        <v>4.29</v>
      </c>
      <c r="AL75" s="213" t="n">
        <v>29.78</v>
      </c>
      <c r="AM75" s="213" t="n">
        <v>35.72</v>
      </c>
    </row>
    <row r="76" customFormat="false" ht="14.25" hidden="false" customHeight="false" outlineLevel="0" collapsed="false">
      <c r="A76" s="174" t="s">
        <v>210</v>
      </c>
      <c r="B76" s="211" t="n">
        <v>9</v>
      </c>
      <c r="C76" s="211" t="s">
        <v>349</v>
      </c>
      <c r="D76" s="211" t="s">
        <v>350</v>
      </c>
      <c r="E76" s="211" t="s">
        <v>279</v>
      </c>
      <c r="F76" s="211" t="s">
        <v>280</v>
      </c>
      <c r="I76" s="212" t="s">
        <v>351</v>
      </c>
      <c r="L76" s="212" t="s">
        <v>282</v>
      </c>
      <c r="M76" s="213" t="n">
        <v>0.07</v>
      </c>
      <c r="N76" s="213" t="n">
        <v>166.6</v>
      </c>
      <c r="P76" s="213" t="n">
        <v>2000</v>
      </c>
      <c r="Q76" s="213" t="n">
        <v>500</v>
      </c>
      <c r="R76" s="213" t="n">
        <v>2666.67</v>
      </c>
      <c r="T76" s="213" t="n">
        <v>189</v>
      </c>
      <c r="W76" s="213" t="n">
        <v>49.12</v>
      </c>
      <c r="X76" s="213" t="n">
        <v>62.5</v>
      </c>
      <c r="Z76" s="213" t="n">
        <v>500</v>
      </c>
      <c r="AA76" s="213" t="n">
        <v>937.5</v>
      </c>
      <c r="AB76" s="213" t="n">
        <v>1738.12</v>
      </c>
      <c r="AC76" s="213" t="n">
        <v>928.55</v>
      </c>
      <c r="AD76" s="212" t="s">
        <v>283</v>
      </c>
      <c r="AE76" s="211" t="s">
        <v>352</v>
      </c>
      <c r="AF76" s="211" t="s">
        <v>294</v>
      </c>
      <c r="AG76" s="211" t="s">
        <v>286</v>
      </c>
      <c r="AH76" s="213" t="n">
        <v>166.67</v>
      </c>
      <c r="AI76" s="213" t="n">
        <v>33.33</v>
      </c>
      <c r="AJ76" s="213" t="n">
        <v>223</v>
      </c>
      <c r="AK76" s="213" t="n">
        <v>20</v>
      </c>
      <c r="AL76" s="213" t="n">
        <v>138.89</v>
      </c>
      <c r="AM76" s="213" t="n">
        <v>0</v>
      </c>
    </row>
    <row r="77" customFormat="false" ht="14.25" hidden="false" customHeight="false" outlineLevel="0" collapsed="false">
      <c r="A77" s="174" t="s">
        <v>210</v>
      </c>
      <c r="B77" s="211" t="n">
        <v>10</v>
      </c>
      <c r="C77" s="211" t="s">
        <v>357</v>
      </c>
      <c r="D77" s="211" t="s">
        <v>358</v>
      </c>
      <c r="E77" s="211" t="s">
        <v>279</v>
      </c>
      <c r="F77" s="211" t="s">
        <v>307</v>
      </c>
      <c r="I77" s="212" t="s">
        <v>344</v>
      </c>
      <c r="K77" s="212" t="s">
        <v>303</v>
      </c>
      <c r="L77" s="212" t="s">
        <v>282</v>
      </c>
      <c r="P77" s="213" t="n">
        <v>404.4</v>
      </c>
      <c r="Q77" s="213" t="n">
        <v>60</v>
      </c>
      <c r="R77" s="213" t="n">
        <v>464.4</v>
      </c>
      <c r="T77" s="213" t="n">
        <v>38.22</v>
      </c>
      <c r="W77" s="0"/>
      <c r="X77" s="213" t="n">
        <v>30</v>
      </c>
      <c r="Y77" s="213" t="n">
        <v>144.51</v>
      </c>
      <c r="AA77" s="213" t="n">
        <v>232.2</v>
      </c>
      <c r="AB77" s="213" t="n">
        <v>444.93</v>
      </c>
      <c r="AC77" s="213" t="n">
        <v>19.47</v>
      </c>
      <c r="AD77" s="212" t="s">
        <v>283</v>
      </c>
      <c r="AE77" s="211" t="s">
        <v>359</v>
      </c>
      <c r="AF77" s="211" t="s">
        <v>285</v>
      </c>
      <c r="AG77" s="211" t="s">
        <v>286</v>
      </c>
      <c r="AH77" s="213" t="n">
        <v>33.7</v>
      </c>
      <c r="AI77" s="213" t="n">
        <v>33.33</v>
      </c>
      <c r="AJ77" s="213" t="n">
        <v>45.09</v>
      </c>
      <c r="AK77" s="213" t="n">
        <v>4.04</v>
      </c>
      <c r="AL77" s="213" t="n">
        <v>25.84</v>
      </c>
      <c r="AM77" s="213" t="n">
        <v>33.69</v>
      </c>
    </row>
    <row r="78" customFormat="false" ht="14.25" hidden="false" customHeight="false" outlineLevel="0" collapsed="false">
      <c r="A78" s="174" t="s">
        <v>211</v>
      </c>
      <c r="B78" s="211" t="n">
        <v>1</v>
      </c>
      <c r="C78" s="211" t="s">
        <v>277</v>
      </c>
      <c r="D78" s="211" t="s">
        <v>278</v>
      </c>
      <c r="E78" s="211" t="s">
        <v>279</v>
      </c>
      <c r="F78" s="211" t="s">
        <v>280</v>
      </c>
      <c r="I78" s="212" t="s">
        <v>281</v>
      </c>
      <c r="L78" s="212" t="s">
        <v>282</v>
      </c>
      <c r="M78" s="213" t="n">
        <v>0.07</v>
      </c>
      <c r="N78" s="213" t="n">
        <v>166.6</v>
      </c>
      <c r="O78" s="213" t="n">
        <v>62.5</v>
      </c>
      <c r="P78" s="213" t="n">
        <v>2000</v>
      </c>
      <c r="Q78" s="213" t="n">
        <v>500</v>
      </c>
      <c r="R78" s="213" t="n">
        <v>2729.17</v>
      </c>
      <c r="T78" s="213" t="n">
        <v>189</v>
      </c>
      <c r="W78" s="213" t="n">
        <v>36.58</v>
      </c>
      <c r="X78" s="213" t="n">
        <v>62.5</v>
      </c>
      <c r="Z78" s="213" t="n">
        <v>437.5</v>
      </c>
      <c r="AA78" s="213" t="n">
        <v>937.5</v>
      </c>
      <c r="AB78" s="213" t="n">
        <v>1663.08</v>
      </c>
      <c r="AC78" s="213" t="n">
        <v>1066.09</v>
      </c>
      <c r="AD78" s="212" t="s">
        <v>283</v>
      </c>
      <c r="AE78" s="211" t="s">
        <v>284</v>
      </c>
      <c r="AF78" s="211" t="s">
        <v>285</v>
      </c>
      <c r="AG78" s="211" t="s">
        <v>286</v>
      </c>
      <c r="AH78" s="213" t="n">
        <v>166.67</v>
      </c>
      <c r="AI78" s="213" t="n">
        <v>33.33</v>
      </c>
      <c r="AJ78" s="213" t="n">
        <v>223</v>
      </c>
      <c r="AK78" s="213" t="n">
        <v>20</v>
      </c>
      <c r="AL78" s="213" t="n">
        <v>138.89</v>
      </c>
      <c r="AM78" s="213" t="n">
        <v>0</v>
      </c>
      <c r="AO78" s="211" t="s">
        <v>287</v>
      </c>
    </row>
    <row r="79" customFormat="false" ht="14.25" hidden="false" customHeight="false" outlineLevel="0" collapsed="false">
      <c r="A79" s="174" t="s">
        <v>211</v>
      </c>
      <c r="B79" s="211" t="n">
        <v>2</v>
      </c>
      <c r="C79" s="211" t="s">
        <v>288</v>
      </c>
      <c r="D79" s="211" t="s">
        <v>289</v>
      </c>
      <c r="E79" s="211" t="s">
        <v>290</v>
      </c>
      <c r="F79" s="211" t="s">
        <v>291</v>
      </c>
      <c r="I79" s="212" t="s">
        <v>292</v>
      </c>
      <c r="L79" s="212" t="s">
        <v>282</v>
      </c>
      <c r="P79" s="213" t="n">
        <v>1800</v>
      </c>
      <c r="Q79" s="213" t="n">
        <v>400</v>
      </c>
      <c r="R79" s="213" t="n">
        <v>2200</v>
      </c>
      <c r="T79" s="213" t="n">
        <v>170.1</v>
      </c>
      <c r="V79" s="213" t="n">
        <v>707.81</v>
      </c>
      <c r="W79" s="213" t="n">
        <v>31.15</v>
      </c>
      <c r="X79" s="213" t="n">
        <v>50</v>
      </c>
      <c r="Y79" s="213" t="n">
        <v>107.27</v>
      </c>
      <c r="Z79" s="213" t="n">
        <v>400</v>
      </c>
      <c r="AA79" s="213" t="n">
        <v>472.09</v>
      </c>
      <c r="AB79" s="213" t="n">
        <v>1938.42</v>
      </c>
      <c r="AC79" s="213" t="n">
        <v>261.58</v>
      </c>
      <c r="AD79" s="212" t="s">
        <v>283</v>
      </c>
      <c r="AE79" s="211" t="s">
        <v>293</v>
      </c>
      <c r="AF79" s="211" t="s">
        <v>294</v>
      </c>
      <c r="AG79" s="211" t="s">
        <v>286</v>
      </c>
      <c r="AH79" s="213" t="n">
        <v>150</v>
      </c>
      <c r="AI79" s="213" t="n">
        <v>33.33</v>
      </c>
      <c r="AJ79" s="213" t="n">
        <v>200.7</v>
      </c>
      <c r="AK79" s="213" t="n">
        <v>18</v>
      </c>
      <c r="AL79" s="213" t="n">
        <v>100</v>
      </c>
      <c r="AM79" s="213" t="n">
        <v>149.94</v>
      </c>
    </row>
    <row r="80" customFormat="false" ht="14.25" hidden="false" customHeight="false" outlineLevel="0" collapsed="false">
      <c r="A80" s="174" t="s">
        <v>211</v>
      </c>
      <c r="B80" s="211" t="n">
        <v>3</v>
      </c>
      <c r="C80" s="211" t="s">
        <v>299</v>
      </c>
      <c r="D80" s="211" t="s">
        <v>300</v>
      </c>
      <c r="E80" s="211" t="s">
        <v>279</v>
      </c>
      <c r="F80" s="211" t="s">
        <v>301</v>
      </c>
      <c r="I80" s="212" t="s">
        <v>302</v>
      </c>
      <c r="K80" s="212" t="s">
        <v>303</v>
      </c>
      <c r="L80" s="212" t="s">
        <v>282</v>
      </c>
      <c r="O80" s="213" t="n">
        <v>10.47</v>
      </c>
      <c r="P80" s="213" t="n">
        <v>414.11</v>
      </c>
      <c r="Q80" s="213" t="n">
        <v>100</v>
      </c>
      <c r="R80" s="213" t="n">
        <v>524.58</v>
      </c>
      <c r="T80" s="213" t="n">
        <v>39.13</v>
      </c>
      <c r="V80" s="213" t="n">
        <v>104.41</v>
      </c>
      <c r="W80" s="0"/>
      <c r="X80" s="213" t="n">
        <v>52.09</v>
      </c>
      <c r="Y80" s="213" t="n">
        <v>56.21</v>
      </c>
      <c r="Z80" s="213" t="n">
        <v>51.76</v>
      </c>
      <c r="AA80" s="213" t="n">
        <v>192.8</v>
      </c>
      <c r="AB80" s="213" t="n">
        <v>496.4</v>
      </c>
      <c r="AC80" s="213" t="n">
        <v>28.18</v>
      </c>
      <c r="AD80" s="212" t="s">
        <v>283</v>
      </c>
      <c r="AE80" s="211" t="s">
        <v>304</v>
      </c>
      <c r="AF80" s="211" t="s">
        <v>285</v>
      </c>
      <c r="AG80" s="211" t="s">
        <v>286</v>
      </c>
      <c r="AH80" s="213" t="n">
        <v>34.51</v>
      </c>
      <c r="AI80" s="213" t="n">
        <v>33.33</v>
      </c>
      <c r="AJ80" s="213" t="n">
        <v>46.17</v>
      </c>
      <c r="AK80" s="213" t="n">
        <v>4.14</v>
      </c>
      <c r="AL80" s="213" t="n">
        <v>26.46</v>
      </c>
      <c r="AM80" s="213" t="n">
        <v>34.5</v>
      </c>
    </row>
    <row r="81" customFormat="false" ht="14.25" hidden="false" customHeight="false" outlineLevel="0" collapsed="false">
      <c r="A81" s="174" t="s">
        <v>211</v>
      </c>
      <c r="B81" s="211" t="n">
        <v>4</v>
      </c>
      <c r="C81" s="211" t="s">
        <v>305</v>
      </c>
      <c r="D81" s="211" t="s">
        <v>306</v>
      </c>
      <c r="E81" s="211" t="s">
        <v>279</v>
      </c>
      <c r="F81" s="211" t="s">
        <v>307</v>
      </c>
      <c r="I81" s="212" t="s">
        <v>308</v>
      </c>
      <c r="K81" s="212" t="s">
        <v>309</v>
      </c>
      <c r="L81" s="212" t="s">
        <v>282</v>
      </c>
      <c r="N81" s="213" t="n">
        <v>33.69</v>
      </c>
      <c r="P81" s="213" t="n">
        <v>404.4</v>
      </c>
      <c r="R81" s="213" t="n">
        <v>438.09</v>
      </c>
      <c r="T81" s="213" t="n">
        <v>38.22</v>
      </c>
      <c r="W81" s="0"/>
      <c r="Y81" s="213" t="n">
        <v>38.67</v>
      </c>
      <c r="AA81" s="213" t="n">
        <v>202.2</v>
      </c>
      <c r="AB81" s="213" t="n">
        <v>279.09</v>
      </c>
      <c r="AC81" s="213" t="n">
        <v>159</v>
      </c>
      <c r="AD81" s="212" t="s">
        <v>283</v>
      </c>
      <c r="AE81" s="211" t="s">
        <v>310</v>
      </c>
      <c r="AF81" s="211" t="s">
        <v>285</v>
      </c>
      <c r="AG81" s="211" t="s">
        <v>286</v>
      </c>
      <c r="AH81" s="213" t="n">
        <v>33.7</v>
      </c>
      <c r="AI81" s="213" t="n">
        <v>33.33</v>
      </c>
      <c r="AJ81" s="213" t="n">
        <v>45.09</v>
      </c>
      <c r="AK81" s="213" t="n">
        <v>4.04</v>
      </c>
      <c r="AL81" s="213" t="n">
        <v>22.47</v>
      </c>
      <c r="AM81" s="213" t="n">
        <v>0</v>
      </c>
    </row>
    <row r="82" customFormat="false" ht="14.25" hidden="false" customHeight="false" outlineLevel="0" collapsed="false">
      <c r="A82" s="174" t="s">
        <v>211</v>
      </c>
      <c r="B82" s="211" t="n">
        <v>5</v>
      </c>
      <c r="C82" s="211" t="s">
        <v>311</v>
      </c>
      <c r="D82" s="211" t="s">
        <v>312</v>
      </c>
      <c r="E82" s="211" t="s">
        <v>313</v>
      </c>
      <c r="F82" s="211" t="s">
        <v>314</v>
      </c>
      <c r="I82" s="212" t="s">
        <v>281</v>
      </c>
      <c r="K82" s="212" t="s">
        <v>309</v>
      </c>
      <c r="L82" s="212" t="s">
        <v>282</v>
      </c>
      <c r="O82" s="213" t="n">
        <v>40</v>
      </c>
      <c r="P82" s="213" t="n">
        <v>426.34</v>
      </c>
      <c r="Q82" s="213" t="n">
        <v>80</v>
      </c>
      <c r="R82" s="213" t="n">
        <v>546.34</v>
      </c>
      <c r="S82" s="213" t="n">
        <v>14.54</v>
      </c>
      <c r="T82" s="213" t="n">
        <v>40.29</v>
      </c>
      <c r="W82" s="0"/>
      <c r="Y82" s="213" t="n">
        <v>72.84</v>
      </c>
      <c r="AA82" s="213" t="n">
        <v>253.17</v>
      </c>
      <c r="AB82" s="213" t="n">
        <v>380.84</v>
      </c>
      <c r="AC82" s="213" t="n">
        <v>165.5</v>
      </c>
      <c r="AD82" s="212" t="s">
        <v>283</v>
      </c>
      <c r="AE82" s="211" t="s">
        <v>315</v>
      </c>
      <c r="AF82" s="211" t="s">
        <v>285</v>
      </c>
      <c r="AG82" s="211" t="s">
        <v>286</v>
      </c>
      <c r="AH82" s="213" t="n">
        <v>35.53</v>
      </c>
      <c r="AI82" s="213" t="n">
        <v>33.33</v>
      </c>
      <c r="AJ82" s="213" t="n">
        <v>47.54</v>
      </c>
      <c r="AK82" s="213" t="n">
        <v>4.26</v>
      </c>
      <c r="AL82" s="213" t="n">
        <v>29.61</v>
      </c>
      <c r="AM82" s="213" t="n">
        <v>35.51</v>
      </c>
    </row>
    <row r="83" customFormat="false" ht="14.25" hidden="false" customHeight="false" outlineLevel="0" collapsed="false">
      <c r="A83" s="174" t="s">
        <v>211</v>
      </c>
      <c r="B83" s="211" t="n">
        <v>6</v>
      </c>
      <c r="C83" s="211" t="s">
        <v>328</v>
      </c>
      <c r="D83" s="211" t="s">
        <v>329</v>
      </c>
      <c r="E83" s="211" t="s">
        <v>323</v>
      </c>
      <c r="F83" s="211" t="s">
        <v>324</v>
      </c>
      <c r="I83" s="212" t="s">
        <v>330</v>
      </c>
      <c r="K83" s="212" t="s">
        <v>331</v>
      </c>
      <c r="L83" s="212" t="s">
        <v>282</v>
      </c>
      <c r="M83" s="213" t="n">
        <v>0.03</v>
      </c>
      <c r="N83" s="213" t="n">
        <v>74.97</v>
      </c>
      <c r="P83" s="213" t="n">
        <v>900</v>
      </c>
      <c r="Q83" s="213" t="n">
        <v>300</v>
      </c>
      <c r="R83" s="213" t="n">
        <v>1275</v>
      </c>
      <c r="T83" s="213" t="n">
        <v>85.05</v>
      </c>
      <c r="V83" s="213" t="n">
        <v>475.29</v>
      </c>
      <c r="W83" s="0"/>
      <c r="X83" s="213" t="n">
        <v>37.5</v>
      </c>
      <c r="Z83" s="213" t="n">
        <v>202.79</v>
      </c>
      <c r="AA83" s="213" t="n">
        <v>359.71</v>
      </c>
      <c r="AB83" s="213" t="n">
        <v>1160.34</v>
      </c>
      <c r="AC83" s="213" t="n">
        <v>114.66</v>
      </c>
      <c r="AD83" s="212" t="s">
        <v>283</v>
      </c>
      <c r="AE83" s="211" t="s">
        <v>332</v>
      </c>
      <c r="AF83" s="211" t="s">
        <v>285</v>
      </c>
      <c r="AG83" s="211" t="s">
        <v>286</v>
      </c>
      <c r="AH83" s="213" t="n">
        <v>75</v>
      </c>
      <c r="AI83" s="213" t="n">
        <v>33.33</v>
      </c>
      <c r="AJ83" s="213" t="n">
        <v>100.35</v>
      </c>
      <c r="AK83" s="213" t="n">
        <v>9</v>
      </c>
      <c r="AL83" s="213" t="n">
        <v>50</v>
      </c>
      <c r="AM83" s="213" t="n">
        <v>0</v>
      </c>
    </row>
    <row r="84" customFormat="false" ht="14.25" hidden="false" customHeight="false" outlineLevel="0" collapsed="false">
      <c r="A84" s="174" t="s">
        <v>211</v>
      </c>
      <c r="B84" s="211" t="n">
        <v>7</v>
      </c>
      <c r="C84" s="211" t="s">
        <v>342</v>
      </c>
      <c r="D84" s="211" t="s">
        <v>343</v>
      </c>
      <c r="E84" s="211" t="s">
        <v>323</v>
      </c>
      <c r="F84" s="211" t="s">
        <v>324</v>
      </c>
      <c r="I84" s="212" t="s">
        <v>344</v>
      </c>
      <c r="L84" s="212" t="s">
        <v>282</v>
      </c>
      <c r="O84" s="213" t="n">
        <v>37.5</v>
      </c>
      <c r="P84" s="213" t="n">
        <v>950</v>
      </c>
      <c r="Q84" s="213" t="n">
        <v>250</v>
      </c>
      <c r="R84" s="213" t="n">
        <v>1237.5</v>
      </c>
      <c r="T84" s="213" t="n">
        <v>93.32</v>
      </c>
      <c r="W84" s="0"/>
      <c r="X84" s="213" t="n">
        <v>31.25</v>
      </c>
      <c r="Z84" s="213" t="n">
        <v>202.7</v>
      </c>
      <c r="AA84" s="213" t="n">
        <v>450</v>
      </c>
      <c r="AB84" s="213" t="n">
        <v>777.27</v>
      </c>
      <c r="AC84" s="213" t="n">
        <v>460.23</v>
      </c>
      <c r="AD84" s="212" t="s">
        <v>283</v>
      </c>
      <c r="AE84" s="211" t="s">
        <v>345</v>
      </c>
      <c r="AF84" s="211" t="s">
        <v>285</v>
      </c>
      <c r="AG84" s="211" t="s">
        <v>286</v>
      </c>
      <c r="AH84" s="213" t="n">
        <v>82.29</v>
      </c>
      <c r="AI84" s="213" t="n">
        <v>33.33</v>
      </c>
      <c r="AJ84" s="213" t="n">
        <v>110.11</v>
      </c>
      <c r="AK84" s="213" t="n">
        <v>9.88</v>
      </c>
      <c r="AL84" s="213" t="n">
        <v>63.09</v>
      </c>
      <c r="AM84" s="213" t="n">
        <v>82.26</v>
      </c>
    </row>
    <row r="85" customFormat="false" ht="14.25" hidden="false" customHeight="false" outlineLevel="0" collapsed="false">
      <c r="A85" s="174" t="s">
        <v>211</v>
      </c>
      <c r="B85" s="211" t="n">
        <v>8</v>
      </c>
      <c r="C85" s="211" t="s">
        <v>346</v>
      </c>
      <c r="D85" s="211" t="s">
        <v>347</v>
      </c>
      <c r="E85" s="211" t="s">
        <v>313</v>
      </c>
      <c r="F85" s="211" t="s">
        <v>314</v>
      </c>
      <c r="I85" s="212" t="s">
        <v>281</v>
      </c>
      <c r="K85" s="212" t="s">
        <v>309</v>
      </c>
      <c r="L85" s="212" t="s">
        <v>282</v>
      </c>
      <c r="O85" s="213" t="n">
        <v>40</v>
      </c>
      <c r="P85" s="213" t="n">
        <v>428.84</v>
      </c>
      <c r="Q85" s="213" t="n">
        <v>80</v>
      </c>
      <c r="R85" s="213" t="n">
        <v>548.84</v>
      </c>
      <c r="T85" s="213" t="n">
        <v>40.53</v>
      </c>
      <c r="W85" s="0"/>
      <c r="Y85" s="213" t="n">
        <v>113.42</v>
      </c>
      <c r="AA85" s="213" t="n">
        <v>254.42</v>
      </c>
      <c r="AB85" s="213" t="n">
        <v>408.37</v>
      </c>
      <c r="AC85" s="213" t="n">
        <v>140.47</v>
      </c>
      <c r="AD85" s="212" t="s">
        <v>283</v>
      </c>
      <c r="AE85" s="211" t="s">
        <v>348</v>
      </c>
      <c r="AF85" s="211" t="s">
        <v>285</v>
      </c>
      <c r="AG85" s="211" t="s">
        <v>286</v>
      </c>
      <c r="AH85" s="213" t="n">
        <v>35.74</v>
      </c>
      <c r="AI85" s="213" t="n">
        <v>33.33</v>
      </c>
      <c r="AJ85" s="213" t="n">
        <v>47.82</v>
      </c>
      <c r="AK85" s="213" t="n">
        <v>4.29</v>
      </c>
      <c r="AL85" s="213" t="n">
        <v>29.78</v>
      </c>
      <c r="AM85" s="213" t="n">
        <v>35.72</v>
      </c>
    </row>
    <row r="86" customFormat="false" ht="14.25" hidden="false" customHeight="false" outlineLevel="0" collapsed="false">
      <c r="A86" s="174" t="s">
        <v>211</v>
      </c>
      <c r="B86" s="211" t="n">
        <v>9</v>
      </c>
      <c r="C86" s="211" t="s">
        <v>349</v>
      </c>
      <c r="D86" s="211" t="s">
        <v>350</v>
      </c>
      <c r="E86" s="211" t="s">
        <v>279</v>
      </c>
      <c r="F86" s="211" t="s">
        <v>280</v>
      </c>
      <c r="I86" s="212" t="s">
        <v>351</v>
      </c>
      <c r="L86" s="212" t="s">
        <v>282</v>
      </c>
      <c r="M86" s="213" t="n">
        <v>0.07</v>
      </c>
      <c r="N86" s="213" t="n">
        <v>166.6</v>
      </c>
      <c r="O86" s="213" t="n">
        <v>62.5</v>
      </c>
      <c r="P86" s="213" t="n">
        <v>2000</v>
      </c>
      <c r="Q86" s="213" t="n">
        <v>500</v>
      </c>
      <c r="R86" s="213" t="n">
        <v>2729.17</v>
      </c>
      <c r="T86" s="213" t="n">
        <v>189</v>
      </c>
      <c r="W86" s="213" t="n">
        <v>49.12</v>
      </c>
      <c r="X86" s="213" t="n">
        <v>62.5</v>
      </c>
      <c r="Z86" s="213" t="n">
        <v>437.5</v>
      </c>
      <c r="AA86" s="213" t="n">
        <v>937.5</v>
      </c>
      <c r="AB86" s="213" t="n">
        <v>1675.62</v>
      </c>
      <c r="AC86" s="213" t="n">
        <v>1053.55</v>
      </c>
      <c r="AD86" s="212" t="s">
        <v>283</v>
      </c>
      <c r="AE86" s="211" t="s">
        <v>352</v>
      </c>
      <c r="AF86" s="211" t="s">
        <v>294</v>
      </c>
      <c r="AG86" s="211" t="s">
        <v>286</v>
      </c>
      <c r="AH86" s="213" t="n">
        <v>166.67</v>
      </c>
      <c r="AI86" s="213" t="n">
        <v>33.33</v>
      </c>
      <c r="AJ86" s="213" t="n">
        <v>223</v>
      </c>
      <c r="AK86" s="213" t="n">
        <v>20</v>
      </c>
      <c r="AL86" s="213" t="n">
        <v>138.89</v>
      </c>
      <c r="AM86" s="213" t="n">
        <v>0</v>
      </c>
    </row>
    <row r="87" customFormat="false" ht="14.25" hidden="false" customHeight="false" outlineLevel="0" collapsed="false">
      <c r="A87" s="174" t="s">
        <v>211</v>
      </c>
      <c r="B87" s="211" t="n">
        <v>10</v>
      </c>
      <c r="C87" s="211" t="s">
        <v>357</v>
      </c>
      <c r="D87" s="211" t="s">
        <v>358</v>
      </c>
      <c r="E87" s="211" t="s">
        <v>279</v>
      </c>
      <c r="F87" s="211" t="s">
        <v>307</v>
      </c>
      <c r="I87" s="212" t="s">
        <v>344</v>
      </c>
      <c r="K87" s="212" t="s">
        <v>303</v>
      </c>
      <c r="L87" s="212" t="s">
        <v>282</v>
      </c>
      <c r="O87" s="213" t="n">
        <v>30</v>
      </c>
      <c r="P87" s="213" t="n">
        <v>404.4</v>
      </c>
      <c r="Q87" s="213" t="n">
        <v>60</v>
      </c>
      <c r="R87" s="213" t="n">
        <v>494.4</v>
      </c>
      <c r="T87" s="213" t="n">
        <v>38.22</v>
      </c>
      <c r="W87" s="0"/>
      <c r="Y87" s="213" t="n">
        <v>136.58</v>
      </c>
      <c r="AA87" s="213" t="n">
        <v>232.2</v>
      </c>
      <c r="AB87" s="213" t="n">
        <v>407</v>
      </c>
      <c r="AC87" s="213" t="n">
        <v>87.4</v>
      </c>
      <c r="AD87" s="212" t="s">
        <v>283</v>
      </c>
      <c r="AE87" s="211" t="s">
        <v>359</v>
      </c>
      <c r="AF87" s="211" t="s">
        <v>285</v>
      </c>
      <c r="AG87" s="211" t="s">
        <v>286</v>
      </c>
      <c r="AH87" s="213" t="n">
        <v>33.7</v>
      </c>
      <c r="AI87" s="213" t="n">
        <v>33.33</v>
      </c>
      <c r="AJ87" s="213" t="n">
        <v>45.09</v>
      </c>
      <c r="AK87" s="213" t="n">
        <v>4.04</v>
      </c>
      <c r="AL87" s="213" t="n">
        <v>25.84</v>
      </c>
      <c r="AM87" s="213" t="n">
        <v>33.69</v>
      </c>
    </row>
    <row r="88" customFormat="false" ht="14.25" hidden="false" customHeight="false" outlineLevel="0" collapsed="false">
      <c r="A88" s="174" t="s">
        <v>212</v>
      </c>
      <c r="B88" s="211" t="n">
        <v>1</v>
      </c>
      <c r="C88" s="211" t="s">
        <v>277</v>
      </c>
      <c r="D88" s="211" t="s">
        <v>278</v>
      </c>
      <c r="E88" s="211" t="s">
        <v>279</v>
      </c>
      <c r="F88" s="211" t="s">
        <v>280</v>
      </c>
      <c r="I88" s="212" t="s">
        <v>281</v>
      </c>
      <c r="L88" s="212" t="s">
        <v>282</v>
      </c>
      <c r="M88" s="213" t="n">
        <v>0.07</v>
      </c>
      <c r="N88" s="213" t="n">
        <v>166.6</v>
      </c>
      <c r="P88" s="213" t="n">
        <v>2000</v>
      </c>
      <c r="Q88" s="213" t="n">
        <v>500</v>
      </c>
      <c r="R88" s="213" t="n">
        <v>2666.67</v>
      </c>
      <c r="T88" s="213" t="n">
        <v>189</v>
      </c>
      <c r="W88" s="213" t="n">
        <v>36.58</v>
      </c>
      <c r="Z88" s="213" t="n">
        <v>500</v>
      </c>
      <c r="AA88" s="213" t="n">
        <v>1000</v>
      </c>
      <c r="AB88" s="213" t="n">
        <v>1725.58</v>
      </c>
      <c r="AC88" s="213" t="n">
        <v>941.09</v>
      </c>
      <c r="AD88" s="212" t="s">
        <v>283</v>
      </c>
      <c r="AE88" s="211" t="s">
        <v>284</v>
      </c>
      <c r="AF88" s="211" t="s">
        <v>285</v>
      </c>
      <c r="AG88" s="211" t="s">
        <v>286</v>
      </c>
      <c r="AH88" s="213" t="n">
        <v>166.67</v>
      </c>
      <c r="AI88" s="213" t="n">
        <v>33.33</v>
      </c>
      <c r="AJ88" s="213" t="n">
        <v>223</v>
      </c>
      <c r="AK88" s="213" t="n">
        <v>20</v>
      </c>
      <c r="AL88" s="213" t="n">
        <v>138.89</v>
      </c>
      <c r="AM88" s="213" t="n">
        <v>0</v>
      </c>
      <c r="AO88" s="211" t="s">
        <v>287</v>
      </c>
    </row>
    <row r="89" customFormat="false" ht="14.25" hidden="false" customHeight="false" outlineLevel="0" collapsed="false">
      <c r="A89" s="174" t="s">
        <v>212</v>
      </c>
      <c r="B89" s="211" t="n">
        <v>2</v>
      </c>
      <c r="C89" s="211" t="s">
        <v>288</v>
      </c>
      <c r="D89" s="211" t="s">
        <v>289</v>
      </c>
      <c r="E89" s="211" t="s">
        <v>290</v>
      </c>
      <c r="F89" s="211" t="s">
        <v>291</v>
      </c>
      <c r="I89" s="212" t="s">
        <v>292</v>
      </c>
      <c r="L89" s="212" t="s">
        <v>282</v>
      </c>
      <c r="P89" s="213" t="n">
        <v>1800</v>
      </c>
      <c r="Q89" s="213" t="n">
        <v>400</v>
      </c>
      <c r="R89" s="213" t="n">
        <v>2200</v>
      </c>
      <c r="T89" s="213" t="n">
        <v>170.1</v>
      </c>
      <c r="V89" s="213" t="n">
        <v>707.81</v>
      </c>
      <c r="W89" s="213" t="n">
        <v>31.15</v>
      </c>
      <c r="Y89" s="213" t="n">
        <v>102.45</v>
      </c>
      <c r="Z89" s="213" t="n">
        <v>450</v>
      </c>
      <c r="AA89" s="213" t="n">
        <v>522.09</v>
      </c>
      <c r="AB89" s="213" t="n">
        <v>1983.6</v>
      </c>
      <c r="AC89" s="213" t="n">
        <v>216.4</v>
      </c>
      <c r="AD89" s="212" t="s">
        <v>283</v>
      </c>
      <c r="AE89" s="211" t="s">
        <v>293</v>
      </c>
      <c r="AF89" s="211" t="s">
        <v>294</v>
      </c>
      <c r="AG89" s="211" t="s">
        <v>286</v>
      </c>
      <c r="AH89" s="213" t="n">
        <v>150</v>
      </c>
      <c r="AI89" s="213" t="n">
        <v>33.33</v>
      </c>
      <c r="AJ89" s="213" t="n">
        <v>200.7</v>
      </c>
      <c r="AK89" s="213" t="n">
        <v>18</v>
      </c>
      <c r="AL89" s="213" t="n">
        <v>100</v>
      </c>
      <c r="AM89" s="213" t="n">
        <v>149.94</v>
      </c>
    </row>
    <row r="90" customFormat="false" ht="14.25" hidden="false" customHeight="false" outlineLevel="0" collapsed="false">
      <c r="A90" s="174" t="s">
        <v>212</v>
      </c>
      <c r="B90" s="211" t="n">
        <v>3</v>
      </c>
      <c r="C90" s="211" t="s">
        <v>299</v>
      </c>
      <c r="D90" s="211" t="s">
        <v>300</v>
      </c>
      <c r="E90" s="211" t="s">
        <v>279</v>
      </c>
      <c r="F90" s="211" t="s">
        <v>301</v>
      </c>
      <c r="I90" s="212" t="s">
        <v>302</v>
      </c>
      <c r="K90" s="212" t="s">
        <v>303</v>
      </c>
      <c r="L90" s="212" t="s">
        <v>282</v>
      </c>
      <c r="P90" s="213" t="n">
        <v>414.11</v>
      </c>
      <c r="Q90" s="213" t="n">
        <v>100</v>
      </c>
      <c r="R90" s="213" t="n">
        <v>514.11</v>
      </c>
      <c r="T90" s="213" t="n">
        <v>39.13</v>
      </c>
      <c r="V90" s="213" t="n">
        <v>104.41</v>
      </c>
      <c r="W90" s="0"/>
      <c r="Y90" s="213" t="n">
        <v>56.81</v>
      </c>
      <c r="Z90" s="213" t="n">
        <v>103.52</v>
      </c>
      <c r="AA90" s="213" t="n">
        <v>205.3</v>
      </c>
      <c r="AB90" s="213" t="n">
        <v>509.17</v>
      </c>
      <c r="AC90" s="213" t="n">
        <v>4.94</v>
      </c>
      <c r="AD90" s="212" t="s">
        <v>283</v>
      </c>
      <c r="AE90" s="211" t="s">
        <v>304</v>
      </c>
      <c r="AF90" s="211" t="s">
        <v>285</v>
      </c>
      <c r="AG90" s="211" t="s">
        <v>286</v>
      </c>
      <c r="AH90" s="213" t="n">
        <v>34.51</v>
      </c>
      <c r="AI90" s="213" t="n">
        <v>33.33</v>
      </c>
      <c r="AJ90" s="213" t="n">
        <v>46.17</v>
      </c>
      <c r="AK90" s="213" t="n">
        <v>4.14</v>
      </c>
      <c r="AL90" s="213" t="n">
        <v>26.46</v>
      </c>
      <c r="AM90" s="213" t="n">
        <v>34.5</v>
      </c>
    </row>
    <row r="91" customFormat="false" ht="14.25" hidden="false" customHeight="false" outlineLevel="0" collapsed="false">
      <c r="A91" s="174" t="s">
        <v>212</v>
      </c>
      <c r="B91" s="211" t="n">
        <v>4</v>
      </c>
      <c r="C91" s="211" t="s">
        <v>305</v>
      </c>
      <c r="D91" s="211" t="s">
        <v>306</v>
      </c>
      <c r="E91" s="211" t="s">
        <v>279</v>
      </c>
      <c r="F91" s="211" t="s">
        <v>307</v>
      </c>
      <c r="I91" s="212" t="s">
        <v>308</v>
      </c>
      <c r="K91" s="212" t="s">
        <v>309</v>
      </c>
      <c r="L91" s="212" t="s">
        <v>282</v>
      </c>
      <c r="N91" s="213" t="n">
        <v>33.69</v>
      </c>
      <c r="P91" s="213" t="n">
        <v>404.4</v>
      </c>
      <c r="R91" s="213" t="n">
        <v>438.09</v>
      </c>
      <c r="T91" s="213" t="n">
        <v>38.22</v>
      </c>
      <c r="W91" s="0"/>
      <c r="Y91" s="213" t="n">
        <v>38.67</v>
      </c>
      <c r="AA91" s="213" t="n">
        <v>202.2</v>
      </c>
      <c r="AB91" s="213" t="n">
        <v>279.09</v>
      </c>
      <c r="AC91" s="213" t="n">
        <v>159</v>
      </c>
      <c r="AD91" s="212" t="s">
        <v>283</v>
      </c>
      <c r="AE91" s="211" t="s">
        <v>310</v>
      </c>
      <c r="AF91" s="211" t="s">
        <v>285</v>
      </c>
      <c r="AG91" s="211" t="s">
        <v>286</v>
      </c>
      <c r="AH91" s="213" t="n">
        <v>33.7</v>
      </c>
      <c r="AI91" s="213" t="n">
        <v>33.33</v>
      </c>
      <c r="AJ91" s="213" t="n">
        <v>45.09</v>
      </c>
      <c r="AK91" s="213" t="n">
        <v>4.04</v>
      </c>
      <c r="AL91" s="213" t="n">
        <v>22.47</v>
      </c>
      <c r="AM91" s="213" t="n">
        <v>0</v>
      </c>
    </row>
    <row r="92" customFormat="false" ht="14.25" hidden="false" customHeight="false" outlineLevel="0" collapsed="false">
      <c r="A92" s="174" t="s">
        <v>212</v>
      </c>
      <c r="B92" s="211" t="n">
        <v>5</v>
      </c>
      <c r="C92" s="211" t="s">
        <v>311</v>
      </c>
      <c r="D92" s="211" t="s">
        <v>312</v>
      </c>
      <c r="E92" s="211" t="s">
        <v>313</v>
      </c>
      <c r="F92" s="211" t="s">
        <v>314</v>
      </c>
      <c r="I92" s="212" t="s">
        <v>281</v>
      </c>
      <c r="K92" s="212" t="s">
        <v>309</v>
      </c>
      <c r="L92" s="212" t="s">
        <v>282</v>
      </c>
      <c r="P92" s="213" t="n">
        <v>426.34</v>
      </c>
      <c r="Q92" s="213" t="n">
        <v>80</v>
      </c>
      <c r="R92" s="213" t="n">
        <v>506.34</v>
      </c>
      <c r="S92" s="213" t="n">
        <v>14.54</v>
      </c>
      <c r="T92" s="213" t="n">
        <v>40.29</v>
      </c>
      <c r="W92" s="0"/>
      <c r="Y92" s="213" t="n">
        <v>72.36</v>
      </c>
      <c r="AA92" s="213" t="n">
        <v>253.17</v>
      </c>
      <c r="AB92" s="213" t="n">
        <v>380.36</v>
      </c>
      <c r="AC92" s="213" t="n">
        <v>125.98</v>
      </c>
      <c r="AD92" s="212" t="s">
        <v>283</v>
      </c>
      <c r="AE92" s="211" t="s">
        <v>315</v>
      </c>
      <c r="AF92" s="211" t="s">
        <v>285</v>
      </c>
      <c r="AG92" s="211" t="s">
        <v>286</v>
      </c>
      <c r="AH92" s="213" t="n">
        <v>35.53</v>
      </c>
      <c r="AI92" s="213" t="n">
        <v>33.33</v>
      </c>
      <c r="AJ92" s="213" t="n">
        <v>47.54</v>
      </c>
      <c r="AK92" s="213" t="n">
        <v>4.26</v>
      </c>
      <c r="AL92" s="213" t="n">
        <v>29.61</v>
      </c>
      <c r="AM92" s="213" t="n">
        <v>35.51</v>
      </c>
    </row>
    <row r="93" customFormat="false" ht="14.25" hidden="false" customHeight="false" outlineLevel="0" collapsed="false">
      <c r="A93" s="174" t="s">
        <v>212</v>
      </c>
      <c r="B93" s="211" t="n">
        <v>6</v>
      </c>
      <c r="C93" s="211" t="s">
        <v>328</v>
      </c>
      <c r="D93" s="211" t="s">
        <v>329</v>
      </c>
      <c r="E93" s="211" t="s">
        <v>323</v>
      </c>
      <c r="F93" s="211" t="s">
        <v>324</v>
      </c>
      <c r="I93" s="212" t="s">
        <v>330</v>
      </c>
      <c r="K93" s="212" t="s">
        <v>331</v>
      </c>
      <c r="L93" s="212" t="s">
        <v>282</v>
      </c>
      <c r="M93" s="213" t="n">
        <v>0.03</v>
      </c>
      <c r="N93" s="213" t="n">
        <v>74.97</v>
      </c>
      <c r="P93" s="213" t="n">
        <v>900</v>
      </c>
      <c r="Q93" s="213" t="n">
        <v>300</v>
      </c>
      <c r="R93" s="213" t="n">
        <v>1275</v>
      </c>
      <c r="T93" s="213" t="n">
        <v>85.05</v>
      </c>
      <c r="V93" s="213" t="n">
        <v>475.29</v>
      </c>
      <c r="W93" s="0"/>
      <c r="Z93" s="213" t="n">
        <v>225</v>
      </c>
      <c r="AA93" s="213" t="n">
        <v>397.21</v>
      </c>
      <c r="AB93" s="213" t="n">
        <v>1182.55</v>
      </c>
      <c r="AC93" s="213" t="n">
        <v>92.45</v>
      </c>
      <c r="AD93" s="212" t="s">
        <v>283</v>
      </c>
      <c r="AE93" s="211" t="s">
        <v>332</v>
      </c>
      <c r="AF93" s="211" t="s">
        <v>285</v>
      </c>
      <c r="AG93" s="211" t="s">
        <v>286</v>
      </c>
      <c r="AH93" s="213" t="n">
        <v>75</v>
      </c>
      <c r="AI93" s="213" t="n">
        <v>33.33</v>
      </c>
      <c r="AJ93" s="213" t="n">
        <v>100.35</v>
      </c>
      <c r="AK93" s="213" t="n">
        <v>9</v>
      </c>
      <c r="AL93" s="213" t="n">
        <v>50</v>
      </c>
      <c r="AM93" s="213" t="n">
        <v>0</v>
      </c>
    </row>
    <row r="94" customFormat="false" ht="14.25" hidden="false" customHeight="false" outlineLevel="0" collapsed="false">
      <c r="A94" s="174" t="s">
        <v>212</v>
      </c>
      <c r="B94" s="211" t="n">
        <v>7</v>
      </c>
      <c r="C94" s="211" t="s">
        <v>342</v>
      </c>
      <c r="D94" s="211" t="s">
        <v>343</v>
      </c>
      <c r="E94" s="211" t="s">
        <v>323</v>
      </c>
      <c r="F94" s="211" t="s">
        <v>324</v>
      </c>
      <c r="I94" s="212" t="s">
        <v>344</v>
      </c>
      <c r="L94" s="212" t="s">
        <v>282</v>
      </c>
      <c r="P94" s="213" t="n">
        <v>950</v>
      </c>
      <c r="Q94" s="213" t="n">
        <v>250</v>
      </c>
      <c r="R94" s="213" t="n">
        <v>1200</v>
      </c>
      <c r="T94" s="213" t="n">
        <v>89.78</v>
      </c>
      <c r="W94" s="0"/>
      <c r="Z94" s="213" t="n">
        <v>237.5</v>
      </c>
      <c r="AA94" s="213" t="n">
        <v>481.25</v>
      </c>
      <c r="AB94" s="213" t="n">
        <v>808.53</v>
      </c>
      <c r="AC94" s="213" t="n">
        <v>391.47</v>
      </c>
      <c r="AD94" s="212" t="s">
        <v>283</v>
      </c>
      <c r="AE94" s="211" t="s">
        <v>345</v>
      </c>
      <c r="AF94" s="211" t="s">
        <v>285</v>
      </c>
      <c r="AG94" s="211" t="s">
        <v>286</v>
      </c>
      <c r="AH94" s="213" t="n">
        <v>79.17</v>
      </c>
      <c r="AI94" s="213" t="n">
        <v>33.33</v>
      </c>
      <c r="AJ94" s="213" t="n">
        <v>105.93</v>
      </c>
      <c r="AK94" s="213" t="n">
        <v>9.5</v>
      </c>
      <c r="AL94" s="213" t="n">
        <v>60.69</v>
      </c>
      <c r="AM94" s="213" t="n">
        <v>79.14</v>
      </c>
    </row>
    <row r="95" customFormat="false" ht="14.25" hidden="false" customHeight="false" outlineLevel="0" collapsed="false">
      <c r="A95" s="174" t="s">
        <v>212</v>
      </c>
      <c r="B95" s="211" t="n">
        <v>8</v>
      </c>
      <c r="C95" s="211" t="s">
        <v>346</v>
      </c>
      <c r="D95" s="211" t="s">
        <v>347</v>
      </c>
      <c r="E95" s="211" t="s">
        <v>313</v>
      </c>
      <c r="F95" s="211" t="s">
        <v>314</v>
      </c>
      <c r="I95" s="212" t="s">
        <v>281</v>
      </c>
      <c r="K95" s="212" t="s">
        <v>309</v>
      </c>
      <c r="L95" s="212" t="s">
        <v>282</v>
      </c>
      <c r="P95" s="213" t="n">
        <v>428.84</v>
      </c>
      <c r="Q95" s="213" t="n">
        <v>80</v>
      </c>
      <c r="R95" s="213" t="n">
        <v>508.84</v>
      </c>
      <c r="T95" s="213" t="n">
        <v>40.53</v>
      </c>
      <c r="W95" s="0"/>
      <c r="Y95" s="213" t="n">
        <v>113.42</v>
      </c>
      <c r="AA95" s="213" t="n">
        <v>254.42</v>
      </c>
      <c r="AB95" s="213" t="n">
        <v>408.37</v>
      </c>
      <c r="AC95" s="213" t="n">
        <v>100.47</v>
      </c>
      <c r="AD95" s="212" t="s">
        <v>283</v>
      </c>
      <c r="AE95" s="211" t="s">
        <v>348</v>
      </c>
      <c r="AF95" s="211" t="s">
        <v>285</v>
      </c>
      <c r="AG95" s="211" t="s">
        <v>286</v>
      </c>
      <c r="AH95" s="213" t="n">
        <v>35.74</v>
      </c>
      <c r="AI95" s="213" t="n">
        <v>33.33</v>
      </c>
      <c r="AJ95" s="213" t="n">
        <v>47.82</v>
      </c>
      <c r="AK95" s="213" t="n">
        <v>4.29</v>
      </c>
      <c r="AL95" s="213" t="n">
        <v>29.78</v>
      </c>
      <c r="AM95" s="213" t="n">
        <v>35.72</v>
      </c>
    </row>
    <row r="96" customFormat="false" ht="14.25" hidden="false" customHeight="false" outlineLevel="0" collapsed="false">
      <c r="A96" s="174" t="s">
        <v>212</v>
      </c>
      <c r="B96" s="211" t="n">
        <v>9</v>
      </c>
      <c r="C96" s="211" t="s">
        <v>349</v>
      </c>
      <c r="D96" s="211" t="s">
        <v>350</v>
      </c>
      <c r="E96" s="211" t="s">
        <v>279</v>
      </c>
      <c r="F96" s="211" t="s">
        <v>280</v>
      </c>
      <c r="I96" s="212" t="s">
        <v>351</v>
      </c>
      <c r="L96" s="212" t="s">
        <v>282</v>
      </c>
      <c r="M96" s="213" t="n">
        <v>0.07</v>
      </c>
      <c r="N96" s="213" t="n">
        <v>166.6</v>
      </c>
      <c r="P96" s="213" t="n">
        <v>2000</v>
      </c>
      <c r="Q96" s="213" t="n">
        <v>500</v>
      </c>
      <c r="R96" s="213" t="n">
        <v>2666.67</v>
      </c>
      <c r="T96" s="213" t="n">
        <v>189</v>
      </c>
      <c r="W96" s="213" t="n">
        <v>49.12</v>
      </c>
      <c r="Z96" s="213" t="n">
        <v>500</v>
      </c>
      <c r="AA96" s="213" t="n">
        <v>1000</v>
      </c>
      <c r="AB96" s="213" t="n">
        <v>1738.12</v>
      </c>
      <c r="AC96" s="213" t="n">
        <v>928.55</v>
      </c>
      <c r="AD96" s="212" t="s">
        <v>283</v>
      </c>
      <c r="AE96" s="211" t="s">
        <v>352</v>
      </c>
      <c r="AF96" s="211" t="s">
        <v>294</v>
      </c>
      <c r="AG96" s="211" t="s">
        <v>286</v>
      </c>
      <c r="AH96" s="213" t="n">
        <v>166.67</v>
      </c>
      <c r="AI96" s="213" t="n">
        <v>33.33</v>
      </c>
      <c r="AJ96" s="213" t="n">
        <v>223</v>
      </c>
      <c r="AK96" s="213" t="n">
        <v>20</v>
      </c>
      <c r="AL96" s="213" t="n">
        <v>138.89</v>
      </c>
      <c r="AM96" s="213" t="n">
        <v>0</v>
      </c>
    </row>
    <row r="97" customFormat="false" ht="14.25" hidden="false" customHeight="false" outlineLevel="0" collapsed="false">
      <c r="A97" s="174" t="s">
        <v>212</v>
      </c>
      <c r="B97" s="211" t="n">
        <v>10</v>
      </c>
      <c r="C97" s="211" t="s">
        <v>357</v>
      </c>
      <c r="D97" s="211" t="s">
        <v>358</v>
      </c>
      <c r="E97" s="211" t="s">
        <v>279</v>
      </c>
      <c r="F97" s="211" t="s">
        <v>307</v>
      </c>
      <c r="I97" s="212" t="s">
        <v>344</v>
      </c>
      <c r="K97" s="212" t="s">
        <v>303</v>
      </c>
      <c r="L97" s="212" t="s">
        <v>282</v>
      </c>
      <c r="P97" s="213" t="n">
        <v>404.4</v>
      </c>
      <c r="Q97" s="213" t="n">
        <v>60</v>
      </c>
      <c r="R97" s="213" t="n">
        <v>464.4</v>
      </c>
      <c r="T97" s="213" t="n">
        <v>38.22</v>
      </c>
      <c r="W97" s="0"/>
      <c r="Y97" s="213" t="n">
        <v>112.94</v>
      </c>
      <c r="AA97" s="213" t="n">
        <v>232.2</v>
      </c>
      <c r="AB97" s="213" t="n">
        <v>383.36</v>
      </c>
      <c r="AC97" s="213" t="n">
        <v>81.04</v>
      </c>
      <c r="AD97" s="212" t="s">
        <v>283</v>
      </c>
      <c r="AE97" s="211" t="s">
        <v>359</v>
      </c>
      <c r="AF97" s="211" t="s">
        <v>285</v>
      </c>
      <c r="AG97" s="211" t="s">
        <v>286</v>
      </c>
      <c r="AH97" s="213" t="n">
        <v>33.7</v>
      </c>
      <c r="AI97" s="213" t="n">
        <v>33.33</v>
      </c>
      <c r="AJ97" s="213" t="n">
        <v>45.09</v>
      </c>
      <c r="AK97" s="213" t="n">
        <v>4.04</v>
      </c>
      <c r="AL97" s="213" t="n">
        <v>25.84</v>
      </c>
      <c r="AM97" s="213" t="n">
        <v>33.69</v>
      </c>
    </row>
    <row r="98" customFormat="false" ht="14.25" hidden="false" customHeight="false" outlineLevel="0" collapsed="false">
      <c r="A98" s="174" t="s">
        <v>213</v>
      </c>
      <c r="B98" s="211" t="n">
        <v>1</v>
      </c>
      <c r="C98" s="211" t="s">
        <v>277</v>
      </c>
      <c r="D98" s="211" t="s">
        <v>278</v>
      </c>
      <c r="E98" s="211" t="s">
        <v>279</v>
      </c>
      <c r="F98" s="211" t="s">
        <v>280</v>
      </c>
      <c r="I98" s="212" t="s">
        <v>281</v>
      </c>
      <c r="L98" s="212" t="s">
        <v>282</v>
      </c>
      <c r="M98" s="213" t="n">
        <v>0.07</v>
      </c>
      <c r="N98" s="213" t="n">
        <v>166.6</v>
      </c>
      <c r="P98" s="213" t="n">
        <v>2000</v>
      </c>
      <c r="Q98" s="213" t="n">
        <v>500</v>
      </c>
      <c r="R98" s="213" t="n">
        <v>2666.67</v>
      </c>
      <c r="T98" s="213" t="n">
        <v>189</v>
      </c>
      <c r="W98" s="213" t="n">
        <v>36.58</v>
      </c>
      <c r="Z98" s="213" t="n">
        <v>500</v>
      </c>
      <c r="AA98" s="213" t="n">
        <v>1000</v>
      </c>
      <c r="AB98" s="213" t="n">
        <v>1725.58</v>
      </c>
      <c r="AC98" s="213" t="n">
        <v>941.09</v>
      </c>
      <c r="AD98" s="212" t="s">
        <v>283</v>
      </c>
      <c r="AE98" s="211" t="s">
        <v>284</v>
      </c>
      <c r="AF98" s="211" t="s">
        <v>285</v>
      </c>
      <c r="AG98" s="211" t="s">
        <v>286</v>
      </c>
      <c r="AH98" s="213" t="n">
        <v>166.67</v>
      </c>
      <c r="AI98" s="213" t="n">
        <v>33.33</v>
      </c>
      <c r="AJ98" s="213" t="n">
        <v>223</v>
      </c>
      <c r="AK98" s="213" t="n">
        <v>20</v>
      </c>
      <c r="AL98" s="213" t="n">
        <v>138.89</v>
      </c>
      <c r="AM98" s="213" t="n">
        <v>0</v>
      </c>
      <c r="AO98" s="211" t="s">
        <v>287</v>
      </c>
    </row>
    <row r="99" customFormat="false" ht="14.25" hidden="false" customHeight="false" outlineLevel="0" collapsed="false">
      <c r="A99" s="174" t="s">
        <v>213</v>
      </c>
      <c r="B99" s="211" t="n">
        <v>2</v>
      </c>
      <c r="C99" s="211" t="s">
        <v>288</v>
      </c>
      <c r="D99" s="211" t="s">
        <v>289</v>
      </c>
      <c r="E99" s="211" t="s">
        <v>290</v>
      </c>
      <c r="F99" s="211" t="s">
        <v>291</v>
      </c>
      <c r="I99" s="212" t="s">
        <v>292</v>
      </c>
      <c r="L99" s="212" t="s">
        <v>282</v>
      </c>
      <c r="P99" s="213" t="n">
        <v>1800</v>
      </c>
      <c r="Q99" s="213" t="n">
        <v>400</v>
      </c>
      <c r="R99" s="213" t="n">
        <v>2200</v>
      </c>
      <c r="T99" s="213" t="n">
        <v>170.1</v>
      </c>
      <c r="V99" s="213" t="n">
        <v>707.8</v>
      </c>
      <c r="W99" s="213" t="n">
        <v>31.15</v>
      </c>
      <c r="Y99" s="213" t="n">
        <v>101.62</v>
      </c>
      <c r="Z99" s="213" t="n">
        <v>450</v>
      </c>
      <c r="AA99" s="213" t="n">
        <v>522.09</v>
      </c>
      <c r="AB99" s="213" t="n">
        <v>1982.76</v>
      </c>
      <c r="AC99" s="213" t="n">
        <v>217.24</v>
      </c>
      <c r="AD99" s="212" t="s">
        <v>283</v>
      </c>
      <c r="AE99" s="211" t="s">
        <v>293</v>
      </c>
      <c r="AF99" s="211" t="s">
        <v>294</v>
      </c>
      <c r="AG99" s="211" t="s">
        <v>286</v>
      </c>
      <c r="AH99" s="213" t="n">
        <v>150</v>
      </c>
      <c r="AI99" s="213" t="n">
        <v>33.33</v>
      </c>
      <c r="AJ99" s="213" t="n">
        <v>200.7</v>
      </c>
      <c r="AK99" s="213" t="n">
        <v>18</v>
      </c>
      <c r="AL99" s="213" t="n">
        <v>100</v>
      </c>
      <c r="AM99" s="213" t="n">
        <v>149.94</v>
      </c>
    </row>
    <row r="100" customFormat="false" ht="14.25" hidden="false" customHeight="false" outlineLevel="0" collapsed="false">
      <c r="A100" s="174" t="s">
        <v>213</v>
      </c>
      <c r="B100" s="211" t="n">
        <v>3</v>
      </c>
      <c r="C100" s="211" t="s">
        <v>299</v>
      </c>
      <c r="D100" s="211" t="s">
        <v>300</v>
      </c>
      <c r="E100" s="211" t="s">
        <v>279</v>
      </c>
      <c r="F100" s="211" t="s">
        <v>301</v>
      </c>
      <c r="I100" s="212" t="s">
        <v>302</v>
      </c>
      <c r="K100" s="212" t="s">
        <v>303</v>
      </c>
      <c r="L100" s="212" t="s">
        <v>282</v>
      </c>
      <c r="P100" s="213" t="n">
        <v>414.11</v>
      </c>
      <c r="Q100" s="213" t="n">
        <v>100</v>
      </c>
      <c r="R100" s="213" t="n">
        <v>514.11</v>
      </c>
      <c r="T100" s="213" t="n">
        <v>39.13</v>
      </c>
      <c r="V100" s="213" t="n">
        <v>104.41</v>
      </c>
      <c r="W100" s="0"/>
      <c r="Y100" s="213" t="n">
        <v>56.81</v>
      </c>
      <c r="Z100" s="213" t="n">
        <v>103.52</v>
      </c>
      <c r="AA100" s="213" t="n">
        <v>205.3</v>
      </c>
      <c r="AB100" s="213" t="n">
        <v>509.17</v>
      </c>
      <c r="AC100" s="213" t="n">
        <v>4.94</v>
      </c>
      <c r="AD100" s="212" t="s">
        <v>283</v>
      </c>
      <c r="AE100" s="211" t="s">
        <v>304</v>
      </c>
      <c r="AF100" s="211" t="s">
        <v>285</v>
      </c>
      <c r="AG100" s="211" t="s">
        <v>286</v>
      </c>
      <c r="AH100" s="213" t="n">
        <v>34.51</v>
      </c>
      <c r="AI100" s="213" t="n">
        <v>33.33</v>
      </c>
      <c r="AJ100" s="213" t="n">
        <v>46.17</v>
      </c>
      <c r="AK100" s="213" t="n">
        <v>4.14</v>
      </c>
      <c r="AL100" s="213" t="n">
        <v>26.46</v>
      </c>
      <c r="AM100" s="213" t="n">
        <v>34.5</v>
      </c>
    </row>
    <row r="101" customFormat="false" ht="14.25" hidden="false" customHeight="false" outlineLevel="0" collapsed="false">
      <c r="A101" s="174" t="s">
        <v>213</v>
      </c>
      <c r="B101" s="211" t="n">
        <v>4</v>
      </c>
      <c r="C101" s="211" t="s">
        <v>305</v>
      </c>
      <c r="D101" s="211" t="s">
        <v>306</v>
      </c>
      <c r="E101" s="211" t="s">
        <v>279</v>
      </c>
      <c r="F101" s="211" t="s">
        <v>307</v>
      </c>
      <c r="I101" s="212" t="s">
        <v>308</v>
      </c>
      <c r="K101" s="212" t="s">
        <v>309</v>
      </c>
      <c r="L101" s="212" t="s">
        <v>282</v>
      </c>
      <c r="N101" s="213" t="n">
        <v>33.69</v>
      </c>
      <c r="P101" s="213" t="n">
        <v>404.4</v>
      </c>
      <c r="R101" s="213" t="n">
        <v>438.09</v>
      </c>
      <c r="T101" s="213" t="n">
        <v>38.22</v>
      </c>
      <c r="W101" s="0"/>
      <c r="Y101" s="213" t="n">
        <v>38.67</v>
      </c>
      <c r="AA101" s="213" t="n">
        <v>202.2</v>
      </c>
      <c r="AB101" s="213" t="n">
        <v>279.09</v>
      </c>
      <c r="AC101" s="213" t="n">
        <v>159</v>
      </c>
      <c r="AD101" s="212" t="s">
        <v>283</v>
      </c>
      <c r="AE101" s="211" t="s">
        <v>310</v>
      </c>
      <c r="AF101" s="211" t="s">
        <v>285</v>
      </c>
      <c r="AG101" s="211" t="s">
        <v>286</v>
      </c>
      <c r="AH101" s="213" t="n">
        <v>33.7</v>
      </c>
      <c r="AI101" s="213" t="n">
        <v>33.33</v>
      </c>
      <c r="AJ101" s="213" t="n">
        <v>45.09</v>
      </c>
      <c r="AK101" s="213" t="n">
        <v>4.04</v>
      </c>
      <c r="AL101" s="213" t="n">
        <v>22.47</v>
      </c>
      <c r="AM101" s="213" t="n">
        <v>0</v>
      </c>
    </row>
    <row r="102" customFormat="false" ht="14.25" hidden="false" customHeight="false" outlineLevel="0" collapsed="false">
      <c r="A102" s="174" t="s">
        <v>213</v>
      </c>
      <c r="B102" s="211" t="n">
        <v>5</v>
      </c>
      <c r="C102" s="211" t="s">
        <v>311</v>
      </c>
      <c r="D102" s="211" t="s">
        <v>312</v>
      </c>
      <c r="E102" s="211" t="s">
        <v>313</v>
      </c>
      <c r="F102" s="211" t="s">
        <v>314</v>
      </c>
      <c r="I102" s="212" t="s">
        <v>281</v>
      </c>
      <c r="K102" s="212" t="s">
        <v>309</v>
      </c>
      <c r="L102" s="212" t="s">
        <v>282</v>
      </c>
      <c r="P102" s="213" t="n">
        <v>426.34</v>
      </c>
      <c r="Q102" s="213" t="n">
        <v>80</v>
      </c>
      <c r="R102" s="213" t="n">
        <v>506.34</v>
      </c>
      <c r="S102" s="213" t="n">
        <v>14.54</v>
      </c>
      <c r="T102" s="213" t="n">
        <v>40.29</v>
      </c>
      <c r="W102" s="0"/>
      <c r="Y102" s="213" t="n">
        <v>71.88</v>
      </c>
      <c r="AA102" s="213" t="n">
        <v>253.17</v>
      </c>
      <c r="AB102" s="213" t="n">
        <v>379.88</v>
      </c>
      <c r="AC102" s="213" t="n">
        <v>126.46</v>
      </c>
      <c r="AD102" s="212" t="s">
        <v>283</v>
      </c>
      <c r="AE102" s="211" t="s">
        <v>315</v>
      </c>
      <c r="AF102" s="211" t="s">
        <v>285</v>
      </c>
      <c r="AG102" s="211" t="s">
        <v>286</v>
      </c>
      <c r="AH102" s="213" t="n">
        <v>35.53</v>
      </c>
      <c r="AI102" s="213" t="n">
        <v>33.33</v>
      </c>
      <c r="AJ102" s="213" t="n">
        <v>47.54</v>
      </c>
      <c r="AK102" s="213" t="n">
        <v>4.26</v>
      </c>
      <c r="AL102" s="213" t="n">
        <v>29.61</v>
      </c>
      <c r="AM102" s="213" t="n">
        <v>35.51</v>
      </c>
    </row>
    <row r="103" customFormat="false" ht="14.25" hidden="false" customHeight="false" outlineLevel="0" collapsed="false">
      <c r="A103" s="174" t="s">
        <v>213</v>
      </c>
      <c r="B103" s="211" t="n">
        <v>6</v>
      </c>
      <c r="C103" s="211" t="s">
        <v>328</v>
      </c>
      <c r="D103" s="211" t="s">
        <v>329</v>
      </c>
      <c r="E103" s="211" t="s">
        <v>323</v>
      </c>
      <c r="F103" s="211" t="s">
        <v>324</v>
      </c>
      <c r="I103" s="212" t="s">
        <v>330</v>
      </c>
      <c r="K103" s="212" t="s">
        <v>331</v>
      </c>
      <c r="L103" s="212" t="s">
        <v>282</v>
      </c>
      <c r="M103" s="213" t="n">
        <v>0.03</v>
      </c>
      <c r="N103" s="213" t="n">
        <v>74.97</v>
      </c>
      <c r="P103" s="213" t="n">
        <v>900</v>
      </c>
      <c r="Q103" s="213" t="n">
        <v>300</v>
      </c>
      <c r="R103" s="213" t="n">
        <v>1275</v>
      </c>
      <c r="T103" s="213" t="n">
        <v>85.05</v>
      </c>
      <c r="V103" s="213" t="n">
        <v>475.28</v>
      </c>
      <c r="W103" s="0"/>
      <c r="Z103" s="213" t="n">
        <v>225</v>
      </c>
      <c r="AA103" s="213" t="n">
        <v>397.21</v>
      </c>
      <c r="AB103" s="213" t="n">
        <v>1182.54</v>
      </c>
      <c r="AC103" s="213" t="n">
        <v>92.46</v>
      </c>
      <c r="AD103" s="212" t="s">
        <v>283</v>
      </c>
      <c r="AE103" s="211" t="s">
        <v>332</v>
      </c>
      <c r="AF103" s="211" t="s">
        <v>285</v>
      </c>
      <c r="AG103" s="211" t="s">
        <v>286</v>
      </c>
      <c r="AH103" s="213" t="n">
        <v>75</v>
      </c>
      <c r="AI103" s="213" t="n">
        <v>33.33</v>
      </c>
      <c r="AJ103" s="213" t="n">
        <v>100.35</v>
      </c>
      <c r="AK103" s="213" t="n">
        <v>9</v>
      </c>
      <c r="AL103" s="213" t="n">
        <v>50</v>
      </c>
      <c r="AM103" s="213" t="n">
        <v>0</v>
      </c>
    </row>
    <row r="104" customFormat="false" ht="14.25" hidden="false" customHeight="false" outlineLevel="0" collapsed="false">
      <c r="A104" s="174" t="s">
        <v>213</v>
      </c>
      <c r="B104" s="211" t="n">
        <v>7</v>
      </c>
      <c r="C104" s="211" t="s">
        <v>342</v>
      </c>
      <c r="D104" s="211" t="s">
        <v>343</v>
      </c>
      <c r="E104" s="211" t="s">
        <v>323</v>
      </c>
      <c r="F104" s="211" t="s">
        <v>324</v>
      </c>
      <c r="I104" s="212" t="s">
        <v>344</v>
      </c>
      <c r="L104" s="212" t="s">
        <v>282</v>
      </c>
      <c r="P104" s="213" t="n">
        <v>950</v>
      </c>
      <c r="Q104" s="213" t="n">
        <v>250</v>
      </c>
      <c r="R104" s="213" t="n">
        <v>1200</v>
      </c>
      <c r="T104" s="213" t="n">
        <v>89.78</v>
      </c>
      <c r="W104" s="0"/>
      <c r="Z104" s="213" t="n">
        <v>237.5</v>
      </c>
      <c r="AA104" s="213" t="n">
        <v>481.25</v>
      </c>
      <c r="AB104" s="213" t="n">
        <v>808.53</v>
      </c>
      <c r="AC104" s="213" t="n">
        <v>391.47</v>
      </c>
      <c r="AD104" s="212" t="s">
        <v>283</v>
      </c>
      <c r="AE104" s="211" t="s">
        <v>345</v>
      </c>
      <c r="AF104" s="211" t="s">
        <v>285</v>
      </c>
      <c r="AG104" s="211" t="s">
        <v>286</v>
      </c>
      <c r="AH104" s="213" t="n">
        <v>79.17</v>
      </c>
      <c r="AI104" s="213" t="n">
        <v>33.33</v>
      </c>
      <c r="AJ104" s="213" t="n">
        <v>105.93</v>
      </c>
      <c r="AK104" s="213" t="n">
        <v>9.5</v>
      </c>
      <c r="AL104" s="213" t="n">
        <v>60.69</v>
      </c>
      <c r="AM104" s="213" t="n">
        <v>79.14</v>
      </c>
    </row>
    <row r="105" customFormat="false" ht="14.25" hidden="false" customHeight="false" outlineLevel="0" collapsed="false">
      <c r="A105" s="174" t="s">
        <v>213</v>
      </c>
      <c r="B105" s="211" t="n">
        <v>8</v>
      </c>
      <c r="C105" s="211" t="s">
        <v>346</v>
      </c>
      <c r="D105" s="211" t="s">
        <v>347</v>
      </c>
      <c r="E105" s="211" t="s">
        <v>313</v>
      </c>
      <c r="F105" s="211" t="s">
        <v>314</v>
      </c>
      <c r="I105" s="212" t="s">
        <v>281</v>
      </c>
      <c r="K105" s="212" t="s">
        <v>309</v>
      </c>
      <c r="L105" s="212" t="s">
        <v>282</v>
      </c>
      <c r="P105" s="213" t="n">
        <v>428.84</v>
      </c>
      <c r="Q105" s="213" t="n">
        <v>80</v>
      </c>
      <c r="R105" s="213" t="n">
        <v>508.84</v>
      </c>
      <c r="T105" s="213" t="n">
        <v>40.53</v>
      </c>
      <c r="W105" s="0"/>
      <c r="Y105" s="213" t="n">
        <v>113.42</v>
      </c>
      <c r="AA105" s="213" t="n">
        <v>254.42</v>
      </c>
      <c r="AB105" s="213" t="n">
        <v>408.37</v>
      </c>
      <c r="AC105" s="213" t="n">
        <v>100.47</v>
      </c>
      <c r="AD105" s="212" t="s">
        <v>283</v>
      </c>
      <c r="AE105" s="211" t="s">
        <v>348</v>
      </c>
      <c r="AF105" s="211" t="s">
        <v>285</v>
      </c>
      <c r="AG105" s="211" t="s">
        <v>286</v>
      </c>
      <c r="AH105" s="213" t="n">
        <v>35.74</v>
      </c>
      <c r="AI105" s="213" t="n">
        <v>33.33</v>
      </c>
      <c r="AJ105" s="213" t="n">
        <v>47.82</v>
      </c>
      <c r="AK105" s="213" t="n">
        <v>4.29</v>
      </c>
      <c r="AL105" s="213" t="n">
        <v>29.78</v>
      </c>
      <c r="AM105" s="213" t="n">
        <v>35.72</v>
      </c>
    </row>
    <row r="106" customFormat="false" ht="14.25" hidden="false" customHeight="false" outlineLevel="0" collapsed="false">
      <c r="A106" s="174" t="s">
        <v>213</v>
      </c>
      <c r="B106" s="211" t="n">
        <v>9</v>
      </c>
      <c r="C106" s="211" t="s">
        <v>349</v>
      </c>
      <c r="D106" s="211" t="s">
        <v>350</v>
      </c>
      <c r="E106" s="211" t="s">
        <v>279</v>
      </c>
      <c r="F106" s="211" t="s">
        <v>280</v>
      </c>
      <c r="I106" s="212" t="s">
        <v>351</v>
      </c>
      <c r="L106" s="212" t="s">
        <v>282</v>
      </c>
      <c r="M106" s="213" t="n">
        <v>0.07</v>
      </c>
      <c r="N106" s="213" t="n">
        <v>166.6</v>
      </c>
      <c r="P106" s="213" t="n">
        <v>2000</v>
      </c>
      <c r="Q106" s="213" t="n">
        <v>500</v>
      </c>
      <c r="R106" s="213" t="n">
        <v>2666.67</v>
      </c>
      <c r="T106" s="213" t="n">
        <v>189</v>
      </c>
      <c r="W106" s="213" t="n">
        <v>49.12</v>
      </c>
      <c r="Z106" s="213" t="n">
        <v>500</v>
      </c>
      <c r="AA106" s="213" t="n">
        <v>1000</v>
      </c>
      <c r="AB106" s="213" t="n">
        <v>1738.12</v>
      </c>
      <c r="AC106" s="213" t="n">
        <v>928.55</v>
      </c>
      <c r="AD106" s="212" t="s">
        <v>283</v>
      </c>
      <c r="AE106" s="211" t="s">
        <v>352</v>
      </c>
      <c r="AF106" s="211" t="s">
        <v>294</v>
      </c>
      <c r="AG106" s="211" t="s">
        <v>286</v>
      </c>
      <c r="AH106" s="213" t="n">
        <v>166.67</v>
      </c>
      <c r="AI106" s="213" t="n">
        <v>33.33</v>
      </c>
      <c r="AJ106" s="213" t="n">
        <v>223</v>
      </c>
      <c r="AK106" s="213" t="n">
        <v>20</v>
      </c>
      <c r="AL106" s="213" t="n">
        <v>138.89</v>
      </c>
      <c r="AM106" s="213" t="n">
        <v>0</v>
      </c>
    </row>
    <row r="107" customFormat="false" ht="14.25" hidden="false" customHeight="false" outlineLevel="0" collapsed="false">
      <c r="A107" s="174" t="s">
        <v>213</v>
      </c>
      <c r="B107" s="211" t="n">
        <v>10</v>
      </c>
      <c r="C107" s="211" t="s">
        <v>357</v>
      </c>
      <c r="D107" s="211" t="s">
        <v>358</v>
      </c>
      <c r="E107" s="211" t="s">
        <v>279</v>
      </c>
      <c r="F107" s="211" t="s">
        <v>307</v>
      </c>
      <c r="I107" s="212" t="s">
        <v>344</v>
      </c>
      <c r="K107" s="212" t="s">
        <v>303</v>
      </c>
      <c r="L107" s="212" t="s">
        <v>282</v>
      </c>
      <c r="P107" s="213" t="n">
        <v>404.4</v>
      </c>
      <c r="Q107" s="213" t="n">
        <v>60</v>
      </c>
      <c r="R107" s="213" t="n">
        <v>464.4</v>
      </c>
      <c r="T107" s="213" t="n">
        <v>38.22</v>
      </c>
      <c r="W107" s="0"/>
      <c r="Y107" s="213" t="n">
        <v>143.52</v>
      </c>
      <c r="AA107" s="213" t="n">
        <v>232.2</v>
      </c>
      <c r="AB107" s="213" t="n">
        <v>413.94</v>
      </c>
      <c r="AC107" s="213" t="n">
        <v>50.46</v>
      </c>
      <c r="AD107" s="212" t="s">
        <v>283</v>
      </c>
      <c r="AE107" s="211" t="s">
        <v>359</v>
      </c>
      <c r="AF107" s="211" t="s">
        <v>285</v>
      </c>
      <c r="AG107" s="211" t="s">
        <v>286</v>
      </c>
      <c r="AH107" s="213" t="n">
        <v>33.7</v>
      </c>
      <c r="AI107" s="213" t="n">
        <v>33.33</v>
      </c>
      <c r="AJ107" s="213" t="n">
        <v>45.09</v>
      </c>
      <c r="AK107" s="213" t="n">
        <v>4.04</v>
      </c>
      <c r="AL107" s="213" t="n">
        <v>25.84</v>
      </c>
      <c r="AM107" s="213" t="n">
        <v>33.69</v>
      </c>
    </row>
    <row r="108" customFormat="false" ht="14.25" hidden="false" customHeight="false" outlineLevel="0" collapsed="false">
      <c r="A108" s="174" t="s">
        <v>214</v>
      </c>
      <c r="B108" s="211" t="n">
        <v>1</v>
      </c>
      <c r="C108" s="211" t="s">
        <v>277</v>
      </c>
      <c r="D108" s="211" t="s">
        <v>278</v>
      </c>
      <c r="E108" s="211" t="s">
        <v>279</v>
      </c>
      <c r="F108" s="211" t="s">
        <v>280</v>
      </c>
      <c r="I108" s="212" t="s">
        <v>281</v>
      </c>
      <c r="L108" s="212" t="s">
        <v>282</v>
      </c>
      <c r="M108" s="213" t="n">
        <v>0.07</v>
      </c>
      <c r="N108" s="213" t="n">
        <v>166.6</v>
      </c>
      <c r="P108" s="213" t="n">
        <v>2000</v>
      </c>
      <c r="Q108" s="213" t="n">
        <v>500</v>
      </c>
      <c r="R108" s="213" t="n">
        <v>2666.67</v>
      </c>
      <c r="T108" s="213" t="n">
        <v>189</v>
      </c>
      <c r="W108" s="213" t="n">
        <v>36.58</v>
      </c>
      <c r="Z108" s="213" t="n">
        <v>500</v>
      </c>
      <c r="AA108" s="213" t="n">
        <v>1000</v>
      </c>
      <c r="AB108" s="213" t="n">
        <v>1725.58</v>
      </c>
      <c r="AC108" s="213" t="n">
        <v>941.09</v>
      </c>
      <c r="AD108" s="212" t="s">
        <v>283</v>
      </c>
      <c r="AE108" s="211" t="s">
        <v>284</v>
      </c>
      <c r="AF108" s="211" t="s">
        <v>285</v>
      </c>
      <c r="AG108" s="211" t="s">
        <v>286</v>
      </c>
      <c r="AH108" s="213" t="n">
        <v>166.67</v>
      </c>
      <c r="AI108" s="213" t="n">
        <v>33.33</v>
      </c>
      <c r="AJ108" s="213" t="n">
        <v>223</v>
      </c>
      <c r="AK108" s="213" t="n">
        <v>20</v>
      </c>
      <c r="AL108" s="213" t="n">
        <v>138.89</v>
      </c>
      <c r="AM108" s="213" t="n">
        <v>0</v>
      </c>
      <c r="AO108" s="211" t="s">
        <v>287</v>
      </c>
    </row>
    <row r="109" customFormat="false" ht="14.25" hidden="false" customHeight="false" outlineLevel="0" collapsed="false">
      <c r="A109" s="174" t="s">
        <v>214</v>
      </c>
      <c r="B109" s="211" t="n">
        <v>2</v>
      </c>
      <c r="C109" s="211" t="s">
        <v>288</v>
      </c>
      <c r="D109" s="211" t="s">
        <v>289</v>
      </c>
      <c r="E109" s="211" t="s">
        <v>290</v>
      </c>
      <c r="F109" s="211" t="s">
        <v>291</v>
      </c>
      <c r="I109" s="212" t="s">
        <v>292</v>
      </c>
      <c r="L109" s="212" t="s">
        <v>282</v>
      </c>
      <c r="P109" s="213" t="n">
        <v>1800</v>
      </c>
      <c r="Q109" s="213" t="n">
        <v>400</v>
      </c>
      <c r="R109" s="213" t="n">
        <v>2200</v>
      </c>
      <c r="T109" s="213" t="n">
        <v>170.1</v>
      </c>
      <c r="V109" s="213" t="n">
        <v>707.8</v>
      </c>
      <c r="W109" s="213" t="n">
        <v>31.15</v>
      </c>
      <c r="Y109" s="213" t="n">
        <v>100.79</v>
      </c>
      <c r="Z109" s="213" t="n">
        <v>450</v>
      </c>
      <c r="AA109" s="213" t="n">
        <v>522.09</v>
      </c>
      <c r="AB109" s="213" t="n">
        <v>1981.93</v>
      </c>
      <c r="AC109" s="213" t="n">
        <v>218.07</v>
      </c>
      <c r="AD109" s="212" t="s">
        <v>283</v>
      </c>
      <c r="AE109" s="211" t="s">
        <v>293</v>
      </c>
      <c r="AF109" s="211" t="s">
        <v>294</v>
      </c>
      <c r="AG109" s="211" t="s">
        <v>286</v>
      </c>
      <c r="AH109" s="213" t="n">
        <v>150</v>
      </c>
      <c r="AI109" s="213" t="n">
        <v>33.33</v>
      </c>
      <c r="AJ109" s="213" t="n">
        <v>200.7</v>
      </c>
      <c r="AK109" s="213" t="n">
        <v>18</v>
      </c>
      <c r="AL109" s="213" t="n">
        <v>100</v>
      </c>
      <c r="AM109" s="213" t="n">
        <v>149.94</v>
      </c>
    </row>
    <row r="110" customFormat="false" ht="14.25" hidden="false" customHeight="false" outlineLevel="0" collapsed="false">
      <c r="A110" s="174" t="s">
        <v>214</v>
      </c>
      <c r="B110" s="211" t="n">
        <v>3</v>
      </c>
      <c r="C110" s="211" t="s">
        <v>299</v>
      </c>
      <c r="D110" s="211" t="s">
        <v>300</v>
      </c>
      <c r="E110" s="211" t="s">
        <v>279</v>
      </c>
      <c r="F110" s="211" t="s">
        <v>301</v>
      </c>
      <c r="I110" s="212" t="s">
        <v>302</v>
      </c>
      <c r="K110" s="212" t="s">
        <v>303</v>
      </c>
      <c r="L110" s="212" t="s">
        <v>282</v>
      </c>
      <c r="M110" s="213" t="n">
        <v>34.51</v>
      </c>
      <c r="P110" s="213" t="n">
        <v>414.11</v>
      </c>
      <c r="Q110" s="213" t="n">
        <v>100</v>
      </c>
      <c r="R110" s="213" t="n">
        <v>548.62</v>
      </c>
      <c r="T110" s="213" t="n">
        <v>39.13</v>
      </c>
      <c r="V110" s="213" t="n">
        <v>104.41</v>
      </c>
      <c r="W110" s="0"/>
      <c r="Y110" s="213" t="n">
        <v>56.77</v>
      </c>
      <c r="Z110" s="213" t="n">
        <v>103.52</v>
      </c>
      <c r="AA110" s="213" t="n">
        <v>205.3</v>
      </c>
      <c r="AB110" s="213" t="n">
        <v>509.13</v>
      </c>
      <c r="AC110" s="213" t="n">
        <v>39.49</v>
      </c>
      <c r="AD110" s="212" t="s">
        <v>283</v>
      </c>
      <c r="AE110" s="211" t="s">
        <v>304</v>
      </c>
      <c r="AF110" s="211" t="s">
        <v>285</v>
      </c>
      <c r="AG110" s="211" t="s">
        <v>286</v>
      </c>
      <c r="AH110" s="213" t="n">
        <v>34.51</v>
      </c>
      <c r="AI110" s="213" t="n">
        <v>33.33</v>
      </c>
      <c r="AJ110" s="213" t="n">
        <v>46.17</v>
      </c>
      <c r="AK110" s="213" t="n">
        <v>4.14</v>
      </c>
      <c r="AL110" s="213" t="n">
        <v>26.46</v>
      </c>
      <c r="AM110" s="213" t="n">
        <v>34.5</v>
      </c>
    </row>
    <row r="111" customFormat="false" ht="14.25" hidden="false" customHeight="false" outlineLevel="0" collapsed="false">
      <c r="A111" s="174" t="s">
        <v>214</v>
      </c>
      <c r="B111" s="211" t="n">
        <v>4</v>
      </c>
      <c r="C111" s="211" t="s">
        <v>305</v>
      </c>
      <c r="D111" s="211" t="s">
        <v>306</v>
      </c>
      <c r="E111" s="211" t="s">
        <v>279</v>
      </c>
      <c r="F111" s="211" t="s">
        <v>307</v>
      </c>
      <c r="I111" s="212" t="s">
        <v>308</v>
      </c>
      <c r="K111" s="212" t="s">
        <v>309</v>
      </c>
      <c r="L111" s="212" t="s">
        <v>282</v>
      </c>
      <c r="N111" s="213" t="n">
        <v>33.69</v>
      </c>
      <c r="P111" s="213" t="n">
        <v>404.4</v>
      </c>
      <c r="R111" s="213" t="n">
        <v>438.09</v>
      </c>
      <c r="T111" s="213" t="n">
        <v>38.22</v>
      </c>
      <c r="W111" s="0"/>
      <c r="Y111" s="213" t="n">
        <v>38.77</v>
      </c>
      <c r="AA111" s="213" t="n">
        <v>202.2</v>
      </c>
      <c r="AB111" s="213" t="n">
        <v>279.19</v>
      </c>
      <c r="AC111" s="213" t="n">
        <v>158.9</v>
      </c>
      <c r="AD111" s="212" t="s">
        <v>283</v>
      </c>
      <c r="AE111" s="211" t="s">
        <v>310</v>
      </c>
      <c r="AF111" s="211" t="s">
        <v>285</v>
      </c>
      <c r="AG111" s="211" t="s">
        <v>286</v>
      </c>
      <c r="AH111" s="213" t="n">
        <v>33.7</v>
      </c>
      <c r="AI111" s="213" t="n">
        <v>33.33</v>
      </c>
      <c r="AJ111" s="213" t="n">
        <v>45.09</v>
      </c>
      <c r="AK111" s="213" t="n">
        <v>4.04</v>
      </c>
      <c r="AL111" s="213" t="n">
        <v>22.47</v>
      </c>
      <c r="AM111" s="213" t="n">
        <v>0</v>
      </c>
    </row>
    <row r="112" customFormat="false" ht="14.25" hidden="false" customHeight="false" outlineLevel="0" collapsed="false">
      <c r="A112" s="174" t="s">
        <v>214</v>
      </c>
      <c r="B112" s="211" t="n">
        <v>5</v>
      </c>
      <c r="C112" s="211" t="s">
        <v>311</v>
      </c>
      <c r="D112" s="211" t="s">
        <v>312</v>
      </c>
      <c r="E112" s="211" t="s">
        <v>313</v>
      </c>
      <c r="F112" s="211" t="s">
        <v>314</v>
      </c>
      <c r="I112" s="212" t="s">
        <v>281</v>
      </c>
      <c r="K112" s="212" t="s">
        <v>309</v>
      </c>
      <c r="L112" s="212" t="s">
        <v>282</v>
      </c>
      <c r="M112" s="213" t="n">
        <v>35.53</v>
      </c>
      <c r="P112" s="213" t="n">
        <v>426.34</v>
      </c>
      <c r="Q112" s="213" t="n">
        <v>80</v>
      </c>
      <c r="R112" s="213" t="n">
        <v>541.87</v>
      </c>
      <c r="S112" s="213" t="n">
        <v>14.54</v>
      </c>
      <c r="T112" s="213" t="n">
        <v>40.29</v>
      </c>
      <c r="W112" s="0"/>
      <c r="Y112" s="213" t="n">
        <v>126.25</v>
      </c>
      <c r="AA112" s="213" t="n">
        <v>253.17</v>
      </c>
      <c r="AB112" s="213" t="n">
        <v>434.25</v>
      </c>
      <c r="AC112" s="213" t="n">
        <v>107.62</v>
      </c>
      <c r="AD112" s="212" t="s">
        <v>283</v>
      </c>
      <c r="AE112" s="211" t="s">
        <v>315</v>
      </c>
      <c r="AF112" s="211" t="s">
        <v>285</v>
      </c>
      <c r="AG112" s="211" t="s">
        <v>286</v>
      </c>
      <c r="AH112" s="213" t="n">
        <v>35.53</v>
      </c>
      <c r="AI112" s="213" t="n">
        <v>33.33</v>
      </c>
      <c r="AJ112" s="213" t="n">
        <v>47.54</v>
      </c>
      <c r="AK112" s="213" t="n">
        <v>4.26</v>
      </c>
      <c r="AL112" s="213" t="n">
        <v>29.61</v>
      </c>
      <c r="AM112" s="213" t="n">
        <v>35.51</v>
      </c>
    </row>
    <row r="113" customFormat="false" ht="14.25" hidden="false" customHeight="false" outlineLevel="0" collapsed="false">
      <c r="A113" s="174" t="s">
        <v>214</v>
      </c>
      <c r="B113" s="211" t="n">
        <v>6</v>
      </c>
      <c r="C113" s="211" t="s">
        <v>328</v>
      </c>
      <c r="D113" s="211" t="s">
        <v>329</v>
      </c>
      <c r="E113" s="211" t="s">
        <v>323</v>
      </c>
      <c r="F113" s="211" t="s">
        <v>324</v>
      </c>
      <c r="I113" s="212" t="s">
        <v>330</v>
      </c>
      <c r="K113" s="212" t="s">
        <v>331</v>
      </c>
      <c r="L113" s="212" t="s">
        <v>282</v>
      </c>
      <c r="M113" s="213" t="n">
        <v>0.03</v>
      </c>
      <c r="N113" s="213" t="n">
        <v>74.97</v>
      </c>
      <c r="P113" s="213" t="n">
        <v>900</v>
      </c>
      <c r="Q113" s="213" t="n">
        <v>300</v>
      </c>
      <c r="R113" s="213" t="n">
        <v>1275</v>
      </c>
      <c r="T113" s="213" t="n">
        <v>85.05</v>
      </c>
      <c r="V113" s="213" t="n">
        <v>341.4</v>
      </c>
      <c r="W113" s="0"/>
      <c r="Z113" s="213" t="n">
        <v>225</v>
      </c>
      <c r="AA113" s="213" t="n">
        <v>397.21</v>
      </c>
      <c r="AB113" s="213" t="n">
        <v>1048.66</v>
      </c>
      <c r="AC113" s="213" t="n">
        <v>226.34</v>
      </c>
      <c r="AD113" s="212" t="s">
        <v>283</v>
      </c>
      <c r="AE113" s="211" t="s">
        <v>332</v>
      </c>
      <c r="AF113" s="211" t="s">
        <v>285</v>
      </c>
      <c r="AG113" s="211" t="s">
        <v>286</v>
      </c>
      <c r="AH113" s="213" t="n">
        <v>75</v>
      </c>
      <c r="AI113" s="213" t="n">
        <v>33.33</v>
      </c>
      <c r="AJ113" s="213" t="n">
        <v>100.35</v>
      </c>
      <c r="AK113" s="213" t="n">
        <v>9</v>
      </c>
      <c r="AL113" s="213" t="n">
        <v>50</v>
      </c>
      <c r="AM113" s="213" t="n">
        <v>0</v>
      </c>
    </row>
    <row r="114" customFormat="false" ht="14.25" hidden="false" customHeight="false" outlineLevel="0" collapsed="false">
      <c r="A114" s="174" t="s">
        <v>214</v>
      </c>
      <c r="B114" s="211" t="n">
        <v>7</v>
      </c>
      <c r="C114" s="211" t="s">
        <v>342</v>
      </c>
      <c r="D114" s="211" t="s">
        <v>343</v>
      </c>
      <c r="E114" s="211" t="s">
        <v>323</v>
      </c>
      <c r="F114" s="211" t="s">
        <v>324</v>
      </c>
      <c r="I114" s="212" t="s">
        <v>344</v>
      </c>
      <c r="L114" s="212" t="s">
        <v>282</v>
      </c>
      <c r="P114" s="213" t="n">
        <v>950</v>
      </c>
      <c r="Q114" s="213" t="n">
        <v>250</v>
      </c>
      <c r="R114" s="213" t="n">
        <v>1200</v>
      </c>
      <c r="T114" s="213" t="n">
        <v>89.78</v>
      </c>
      <c r="W114" s="0"/>
      <c r="Z114" s="213" t="n">
        <v>237.5</v>
      </c>
      <c r="AA114" s="213" t="n">
        <v>481.25</v>
      </c>
      <c r="AB114" s="213" t="n">
        <v>808.53</v>
      </c>
      <c r="AC114" s="213" t="n">
        <v>391.47</v>
      </c>
      <c r="AD114" s="212" t="s">
        <v>283</v>
      </c>
      <c r="AE114" s="211" t="s">
        <v>345</v>
      </c>
      <c r="AF114" s="211" t="s">
        <v>285</v>
      </c>
      <c r="AG114" s="211" t="s">
        <v>286</v>
      </c>
      <c r="AH114" s="213" t="n">
        <v>79.17</v>
      </c>
      <c r="AI114" s="213" t="n">
        <v>33.33</v>
      </c>
      <c r="AJ114" s="213" t="n">
        <v>105.93</v>
      </c>
      <c r="AK114" s="213" t="n">
        <v>9.5</v>
      </c>
      <c r="AL114" s="213" t="n">
        <v>60.69</v>
      </c>
      <c r="AM114" s="213" t="n">
        <v>79.14</v>
      </c>
    </row>
    <row r="115" customFormat="false" ht="14.25" hidden="false" customHeight="false" outlineLevel="0" collapsed="false">
      <c r="A115" s="174" t="s">
        <v>214</v>
      </c>
      <c r="B115" s="211" t="n">
        <v>8</v>
      </c>
      <c r="C115" s="211" t="s">
        <v>346</v>
      </c>
      <c r="D115" s="211" t="s">
        <v>347</v>
      </c>
      <c r="E115" s="211" t="s">
        <v>313</v>
      </c>
      <c r="F115" s="211" t="s">
        <v>314</v>
      </c>
      <c r="I115" s="212" t="s">
        <v>281</v>
      </c>
      <c r="K115" s="212" t="s">
        <v>309</v>
      </c>
      <c r="L115" s="212" t="s">
        <v>282</v>
      </c>
      <c r="M115" s="213" t="n">
        <v>35.74</v>
      </c>
      <c r="P115" s="213" t="n">
        <v>428.84</v>
      </c>
      <c r="Q115" s="213" t="n">
        <v>80</v>
      </c>
      <c r="R115" s="213" t="n">
        <v>544.58</v>
      </c>
      <c r="T115" s="213" t="n">
        <v>40.53</v>
      </c>
      <c r="W115" s="0"/>
      <c r="Y115" s="213" t="n">
        <v>113.43</v>
      </c>
      <c r="AA115" s="213" t="n">
        <v>254.42</v>
      </c>
      <c r="AB115" s="213" t="n">
        <v>408.38</v>
      </c>
      <c r="AC115" s="213" t="n">
        <v>136.2</v>
      </c>
      <c r="AD115" s="212" t="s">
        <v>283</v>
      </c>
      <c r="AE115" s="211" t="s">
        <v>348</v>
      </c>
      <c r="AF115" s="211" t="s">
        <v>285</v>
      </c>
      <c r="AG115" s="211" t="s">
        <v>286</v>
      </c>
      <c r="AH115" s="213" t="n">
        <v>35.74</v>
      </c>
      <c r="AI115" s="213" t="n">
        <v>33.33</v>
      </c>
      <c r="AJ115" s="213" t="n">
        <v>47.82</v>
      </c>
      <c r="AK115" s="213" t="n">
        <v>4.29</v>
      </c>
      <c r="AL115" s="213" t="n">
        <v>29.78</v>
      </c>
      <c r="AM115" s="213" t="n">
        <v>35.72</v>
      </c>
    </row>
    <row r="116" customFormat="false" ht="14.25" hidden="false" customHeight="false" outlineLevel="0" collapsed="false">
      <c r="A116" s="174" t="s">
        <v>214</v>
      </c>
      <c r="B116" s="211" t="n">
        <v>9</v>
      </c>
      <c r="C116" s="211" t="s">
        <v>349</v>
      </c>
      <c r="D116" s="211" t="s">
        <v>350</v>
      </c>
      <c r="E116" s="211" t="s">
        <v>279</v>
      </c>
      <c r="F116" s="211" t="s">
        <v>280</v>
      </c>
      <c r="I116" s="212" t="s">
        <v>351</v>
      </c>
      <c r="L116" s="212" t="s">
        <v>282</v>
      </c>
      <c r="M116" s="213" t="n">
        <v>0.07</v>
      </c>
      <c r="N116" s="213" t="n">
        <v>166.6</v>
      </c>
      <c r="P116" s="213" t="n">
        <v>2000</v>
      </c>
      <c r="Q116" s="213" t="n">
        <v>500</v>
      </c>
      <c r="R116" s="213" t="n">
        <v>2666.67</v>
      </c>
      <c r="T116" s="213" t="n">
        <v>189</v>
      </c>
      <c r="W116" s="213" t="n">
        <v>49.12</v>
      </c>
      <c r="Z116" s="213" t="n">
        <v>500</v>
      </c>
      <c r="AA116" s="213" t="n">
        <v>1000</v>
      </c>
      <c r="AB116" s="213" t="n">
        <v>1738.12</v>
      </c>
      <c r="AC116" s="213" t="n">
        <v>928.55</v>
      </c>
      <c r="AD116" s="212" t="s">
        <v>283</v>
      </c>
      <c r="AE116" s="211" t="s">
        <v>352</v>
      </c>
      <c r="AF116" s="211" t="s">
        <v>294</v>
      </c>
      <c r="AG116" s="211" t="s">
        <v>286</v>
      </c>
      <c r="AH116" s="213" t="n">
        <v>166.67</v>
      </c>
      <c r="AI116" s="213" t="n">
        <v>33.33</v>
      </c>
      <c r="AJ116" s="213" t="n">
        <v>223</v>
      </c>
      <c r="AK116" s="213" t="n">
        <v>20</v>
      </c>
      <c r="AL116" s="213" t="n">
        <v>138.89</v>
      </c>
      <c r="AM116" s="213" t="n">
        <v>0</v>
      </c>
    </row>
    <row r="117" customFormat="false" ht="14.25" hidden="false" customHeight="false" outlineLevel="0" collapsed="false">
      <c r="A117" s="174" t="s">
        <v>214</v>
      </c>
      <c r="B117" s="211" t="n">
        <v>10</v>
      </c>
      <c r="C117" s="211" t="s">
        <v>357</v>
      </c>
      <c r="D117" s="211" t="s">
        <v>358</v>
      </c>
      <c r="E117" s="211" t="s">
        <v>279</v>
      </c>
      <c r="F117" s="211" t="s">
        <v>307</v>
      </c>
      <c r="I117" s="212" t="s">
        <v>344</v>
      </c>
      <c r="K117" s="212" t="s">
        <v>303</v>
      </c>
      <c r="L117" s="212" t="s">
        <v>282</v>
      </c>
      <c r="M117" s="213" t="n">
        <v>33.7</v>
      </c>
      <c r="P117" s="213" t="n">
        <v>404.4</v>
      </c>
      <c r="Q117" s="213" t="n">
        <v>60</v>
      </c>
      <c r="R117" s="213" t="n">
        <v>498.1</v>
      </c>
      <c r="T117" s="213" t="n">
        <v>38.22</v>
      </c>
      <c r="W117" s="0"/>
      <c r="Y117" s="213" t="n">
        <v>115.66</v>
      </c>
      <c r="AA117" s="213" t="n">
        <v>232.2</v>
      </c>
      <c r="AB117" s="213" t="n">
        <v>386.08</v>
      </c>
      <c r="AC117" s="213" t="n">
        <v>112.02</v>
      </c>
      <c r="AD117" s="212" t="s">
        <v>283</v>
      </c>
      <c r="AE117" s="211" t="s">
        <v>359</v>
      </c>
      <c r="AF117" s="211" t="s">
        <v>285</v>
      </c>
      <c r="AG117" s="211" t="s">
        <v>286</v>
      </c>
      <c r="AH117" s="213" t="n">
        <v>33.7</v>
      </c>
      <c r="AI117" s="213" t="n">
        <v>33.33</v>
      </c>
      <c r="AJ117" s="213" t="n">
        <v>45.09</v>
      </c>
      <c r="AK117" s="213" t="n">
        <v>4.04</v>
      </c>
      <c r="AL117" s="213" t="n">
        <v>25.84</v>
      </c>
      <c r="AM117" s="213" t="n">
        <v>33.69</v>
      </c>
    </row>
    <row r="118" customFormat="false" ht="14.25" hidden="false" customHeight="false" outlineLevel="0" collapsed="false">
      <c r="A118" s="174" t="s">
        <v>215</v>
      </c>
      <c r="B118" s="211" t="n">
        <v>1</v>
      </c>
      <c r="C118" s="211" t="s">
        <v>277</v>
      </c>
      <c r="D118" s="211" t="s">
        <v>278</v>
      </c>
      <c r="E118" s="211" t="s">
        <v>279</v>
      </c>
      <c r="F118" s="211" t="s">
        <v>280</v>
      </c>
      <c r="I118" s="212" t="s">
        <v>281</v>
      </c>
      <c r="L118" s="212" t="s">
        <v>282</v>
      </c>
      <c r="M118" s="213" t="n">
        <v>0.07</v>
      </c>
      <c r="N118" s="213" t="n">
        <v>166.6</v>
      </c>
      <c r="P118" s="213" t="n">
        <v>2000</v>
      </c>
      <c r="Q118" s="213" t="n">
        <v>500</v>
      </c>
      <c r="R118" s="213" t="n">
        <v>2666.67</v>
      </c>
      <c r="T118" s="213" t="n">
        <v>189</v>
      </c>
      <c r="W118" s="213" t="n">
        <v>36.58</v>
      </c>
      <c r="Z118" s="213" t="n">
        <v>500</v>
      </c>
      <c r="AA118" s="213" t="n">
        <v>1000</v>
      </c>
      <c r="AB118" s="213" t="n">
        <v>1725.58</v>
      </c>
      <c r="AC118" s="213" t="n">
        <v>941.09</v>
      </c>
      <c r="AD118" s="212" t="s">
        <v>283</v>
      </c>
      <c r="AE118" s="211" t="s">
        <v>284</v>
      </c>
      <c r="AF118" s="211" t="s">
        <v>285</v>
      </c>
      <c r="AG118" s="211" t="s">
        <v>286</v>
      </c>
      <c r="AH118" s="213" t="n">
        <v>166.67</v>
      </c>
      <c r="AI118" s="213" t="n">
        <v>33.33</v>
      </c>
      <c r="AJ118" s="213" t="n">
        <v>223</v>
      </c>
      <c r="AK118" s="213" t="n">
        <v>20</v>
      </c>
      <c r="AL118" s="213" t="n">
        <v>138.89</v>
      </c>
      <c r="AM118" s="213" t="n">
        <v>0</v>
      </c>
      <c r="AO118" s="211" t="s">
        <v>287</v>
      </c>
    </row>
    <row r="119" customFormat="false" ht="14.25" hidden="false" customHeight="false" outlineLevel="0" collapsed="false">
      <c r="A119" s="174" t="s">
        <v>215</v>
      </c>
      <c r="B119" s="211" t="n">
        <v>2</v>
      </c>
      <c r="C119" s="211" t="s">
        <v>288</v>
      </c>
      <c r="D119" s="211" t="s">
        <v>289</v>
      </c>
      <c r="E119" s="211" t="s">
        <v>290</v>
      </c>
      <c r="F119" s="211" t="s">
        <v>291</v>
      </c>
      <c r="I119" s="212" t="s">
        <v>292</v>
      </c>
      <c r="L119" s="212" t="s">
        <v>282</v>
      </c>
      <c r="P119" s="213" t="n">
        <v>1800</v>
      </c>
      <c r="Q119" s="213" t="n">
        <v>400</v>
      </c>
      <c r="R119" s="213" t="n">
        <v>2200</v>
      </c>
      <c r="T119" s="213" t="n">
        <v>170.1</v>
      </c>
      <c r="V119" s="213" t="n">
        <v>707.8</v>
      </c>
      <c r="W119" s="213" t="n">
        <v>31.15</v>
      </c>
      <c r="Y119" s="213" t="n">
        <v>99.96</v>
      </c>
      <c r="Z119" s="213" t="n">
        <v>450</v>
      </c>
      <c r="AA119" s="213" t="n">
        <v>522.09</v>
      </c>
      <c r="AB119" s="213" t="n">
        <v>1981.1</v>
      </c>
      <c r="AC119" s="213" t="n">
        <v>218.9</v>
      </c>
      <c r="AD119" s="212" t="s">
        <v>283</v>
      </c>
      <c r="AE119" s="211" t="s">
        <v>293</v>
      </c>
      <c r="AF119" s="211" t="s">
        <v>294</v>
      </c>
      <c r="AG119" s="211" t="s">
        <v>286</v>
      </c>
      <c r="AH119" s="213" t="n">
        <v>150</v>
      </c>
      <c r="AI119" s="213" t="n">
        <v>33.33</v>
      </c>
      <c r="AJ119" s="213" t="n">
        <v>200.7</v>
      </c>
      <c r="AK119" s="213" t="n">
        <v>18</v>
      </c>
      <c r="AL119" s="213" t="n">
        <v>100</v>
      </c>
      <c r="AM119" s="213" t="n">
        <v>149.94</v>
      </c>
    </row>
    <row r="120" customFormat="false" ht="14.25" hidden="false" customHeight="false" outlineLevel="0" collapsed="false">
      <c r="A120" s="174" t="s">
        <v>215</v>
      </c>
      <c r="B120" s="211" t="n">
        <v>3</v>
      </c>
      <c r="C120" s="211" t="s">
        <v>299</v>
      </c>
      <c r="D120" s="211" t="s">
        <v>300</v>
      </c>
      <c r="E120" s="211" t="s">
        <v>279</v>
      </c>
      <c r="F120" s="211" t="s">
        <v>301</v>
      </c>
      <c r="I120" s="212" t="s">
        <v>302</v>
      </c>
      <c r="K120" s="212" t="s">
        <v>303</v>
      </c>
      <c r="L120" s="212" t="s">
        <v>282</v>
      </c>
      <c r="P120" s="213" t="n">
        <v>414.11</v>
      </c>
      <c r="Q120" s="213" t="n">
        <v>100</v>
      </c>
      <c r="R120" s="213" t="n">
        <v>514.11</v>
      </c>
      <c r="T120" s="213" t="n">
        <v>39.13</v>
      </c>
      <c r="V120" s="213" t="n">
        <v>104.41</v>
      </c>
      <c r="W120" s="0"/>
      <c r="Y120" s="213" t="n">
        <v>56.79</v>
      </c>
      <c r="Z120" s="213" t="n">
        <v>103.52</v>
      </c>
      <c r="AA120" s="213" t="n">
        <v>205.3</v>
      </c>
      <c r="AB120" s="213" t="n">
        <v>509.15</v>
      </c>
      <c r="AC120" s="213" t="n">
        <v>4.96</v>
      </c>
      <c r="AD120" s="212" t="s">
        <v>283</v>
      </c>
      <c r="AE120" s="211" t="s">
        <v>304</v>
      </c>
      <c r="AF120" s="211" t="s">
        <v>285</v>
      </c>
      <c r="AG120" s="211" t="s">
        <v>286</v>
      </c>
      <c r="AH120" s="213" t="n">
        <v>34.51</v>
      </c>
      <c r="AI120" s="213" t="n">
        <v>33.33</v>
      </c>
      <c r="AJ120" s="213" t="n">
        <v>46.17</v>
      </c>
      <c r="AK120" s="213" t="n">
        <v>4.14</v>
      </c>
      <c r="AL120" s="213" t="n">
        <v>26.46</v>
      </c>
      <c r="AM120" s="213" t="n">
        <v>34.5</v>
      </c>
    </row>
    <row r="121" customFormat="false" ht="14.25" hidden="false" customHeight="false" outlineLevel="0" collapsed="false">
      <c r="A121" s="174" t="s">
        <v>215</v>
      </c>
      <c r="B121" s="211" t="n">
        <v>4</v>
      </c>
      <c r="C121" s="211" t="s">
        <v>305</v>
      </c>
      <c r="D121" s="211" t="s">
        <v>306</v>
      </c>
      <c r="E121" s="211" t="s">
        <v>279</v>
      </c>
      <c r="F121" s="211" t="s">
        <v>307</v>
      </c>
      <c r="I121" s="212" t="s">
        <v>308</v>
      </c>
      <c r="K121" s="212" t="s">
        <v>309</v>
      </c>
      <c r="L121" s="212" t="s">
        <v>282</v>
      </c>
      <c r="N121" s="213" t="n">
        <v>33.69</v>
      </c>
      <c r="P121" s="213" t="n">
        <v>404.4</v>
      </c>
      <c r="R121" s="213" t="n">
        <v>438.09</v>
      </c>
      <c r="T121" s="213" t="n">
        <v>38.22</v>
      </c>
      <c r="W121" s="0"/>
      <c r="Y121" s="213" t="n">
        <v>13.92</v>
      </c>
      <c r="AA121" s="213" t="n">
        <v>202.2</v>
      </c>
      <c r="AB121" s="213" t="n">
        <v>254.34</v>
      </c>
      <c r="AC121" s="213" t="n">
        <v>183.75</v>
      </c>
      <c r="AD121" s="212" t="s">
        <v>283</v>
      </c>
      <c r="AE121" s="211" t="s">
        <v>310</v>
      </c>
      <c r="AF121" s="211" t="s">
        <v>285</v>
      </c>
      <c r="AG121" s="211" t="s">
        <v>286</v>
      </c>
      <c r="AH121" s="213" t="n">
        <v>33.7</v>
      </c>
      <c r="AI121" s="213" t="n">
        <v>33.33</v>
      </c>
      <c r="AJ121" s="213" t="n">
        <v>45.09</v>
      </c>
      <c r="AK121" s="213" t="n">
        <v>4.04</v>
      </c>
      <c r="AL121" s="213" t="n">
        <v>22.47</v>
      </c>
      <c r="AM121" s="213" t="n">
        <v>0</v>
      </c>
    </row>
    <row r="122" customFormat="false" ht="14.25" hidden="false" customHeight="false" outlineLevel="0" collapsed="false">
      <c r="A122" s="174" t="s">
        <v>215</v>
      </c>
      <c r="B122" s="211" t="n">
        <v>5</v>
      </c>
      <c r="C122" s="211" t="s">
        <v>311</v>
      </c>
      <c r="D122" s="211" t="s">
        <v>312</v>
      </c>
      <c r="E122" s="211" t="s">
        <v>313</v>
      </c>
      <c r="F122" s="211" t="s">
        <v>314</v>
      </c>
      <c r="I122" s="212" t="s">
        <v>281</v>
      </c>
      <c r="K122" s="212" t="s">
        <v>309</v>
      </c>
      <c r="L122" s="212" t="s">
        <v>282</v>
      </c>
      <c r="P122" s="213" t="n">
        <v>426.34</v>
      </c>
      <c r="Q122" s="213" t="n">
        <v>80</v>
      </c>
      <c r="R122" s="213" t="n">
        <v>506.34</v>
      </c>
      <c r="S122" s="213" t="n">
        <v>14.54</v>
      </c>
      <c r="T122" s="213" t="n">
        <v>40.29</v>
      </c>
      <c r="W122" s="0"/>
      <c r="Y122" s="213" t="n">
        <v>125.77</v>
      </c>
      <c r="AA122" s="213" t="n">
        <v>253.17</v>
      </c>
      <c r="AB122" s="213" t="n">
        <v>433.77</v>
      </c>
      <c r="AC122" s="213" t="n">
        <v>72.57</v>
      </c>
      <c r="AD122" s="212" t="s">
        <v>283</v>
      </c>
      <c r="AE122" s="211" t="s">
        <v>315</v>
      </c>
      <c r="AF122" s="211" t="s">
        <v>285</v>
      </c>
      <c r="AG122" s="211" t="s">
        <v>286</v>
      </c>
      <c r="AH122" s="213" t="n">
        <v>35.53</v>
      </c>
      <c r="AI122" s="213" t="n">
        <v>33.33</v>
      </c>
      <c r="AJ122" s="213" t="n">
        <v>47.54</v>
      </c>
      <c r="AK122" s="213" t="n">
        <v>4.26</v>
      </c>
      <c r="AL122" s="213" t="n">
        <v>29.61</v>
      </c>
      <c r="AM122" s="213" t="n">
        <v>35.51</v>
      </c>
    </row>
    <row r="123" customFormat="false" ht="14.25" hidden="false" customHeight="false" outlineLevel="0" collapsed="false">
      <c r="A123" s="174" t="s">
        <v>215</v>
      </c>
      <c r="B123" s="211" t="n">
        <v>6</v>
      </c>
      <c r="C123" s="211" t="s">
        <v>328</v>
      </c>
      <c r="D123" s="211" t="s">
        <v>329</v>
      </c>
      <c r="E123" s="211" t="s">
        <v>323</v>
      </c>
      <c r="F123" s="211" t="s">
        <v>324</v>
      </c>
      <c r="I123" s="212" t="s">
        <v>330</v>
      </c>
      <c r="K123" s="212" t="s">
        <v>331</v>
      </c>
      <c r="L123" s="212" t="s">
        <v>282</v>
      </c>
      <c r="M123" s="213" t="n">
        <v>0.03</v>
      </c>
      <c r="N123" s="213" t="n">
        <v>74.97</v>
      </c>
      <c r="P123" s="213" t="n">
        <v>900</v>
      </c>
      <c r="Q123" s="213" t="n">
        <v>300</v>
      </c>
      <c r="R123" s="213" t="n">
        <v>1275</v>
      </c>
      <c r="T123" s="213" t="n">
        <v>85.05</v>
      </c>
      <c r="V123" s="213" t="n">
        <v>188.38</v>
      </c>
      <c r="W123" s="0"/>
      <c r="Z123" s="213" t="n">
        <v>225</v>
      </c>
      <c r="AA123" s="213" t="n">
        <v>397.21</v>
      </c>
      <c r="AB123" s="213" t="n">
        <v>895.64</v>
      </c>
      <c r="AC123" s="213" t="n">
        <v>379.36</v>
      </c>
      <c r="AD123" s="212" t="s">
        <v>283</v>
      </c>
      <c r="AE123" s="211" t="s">
        <v>332</v>
      </c>
      <c r="AF123" s="211" t="s">
        <v>285</v>
      </c>
      <c r="AG123" s="211" t="s">
        <v>286</v>
      </c>
      <c r="AH123" s="213" t="n">
        <v>75</v>
      </c>
      <c r="AI123" s="213" t="n">
        <v>33.33</v>
      </c>
      <c r="AJ123" s="213" t="n">
        <v>100.35</v>
      </c>
      <c r="AK123" s="213" t="n">
        <v>9</v>
      </c>
      <c r="AL123" s="213" t="n">
        <v>50</v>
      </c>
      <c r="AM123" s="213" t="n">
        <v>0</v>
      </c>
    </row>
    <row r="124" customFormat="false" ht="14.25" hidden="false" customHeight="false" outlineLevel="0" collapsed="false">
      <c r="A124" s="174" t="s">
        <v>215</v>
      </c>
      <c r="B124" s="211" t="n">
        <v>7</v>
      </c>
      <c r="C124" s="211" t="s">
        <v>342</v>
      </c>
      <c r="D124" s="211" t="s">
        <v>343</v>
      </c>
      <c r="E124" s="211" t="s">
        <v>323</v>
      </c>
      <c r="F124" s="211" t="s">
        <v>324</v>
      </c>
      <c r="I124" s="212" t="s">
        <v>344</v>
      </c>
      <c r="L124" s="212" t="s">
        <v>282</v>
      </c>
      <c r="P124" s="213" t="n">
        <v>950</v>
      </c>
      <c r="Q124" s="213" t="n">
        <v>250</v>
      </c>
      <c r="R124" s="213" t="n">
        <v>1200</v>
      </c>
      <c r="T124" s="213" t="n">
        <v>89.78</v>
      </c>
      <c r="W124" s="0"/>
      <c r="Z124" s="213" t="n">
        <v>237.5</v>
      </c>
      <c r="AA124" s="213" t="n">
        <v>481.25</v>
      </c>
      <c r="AB124" s="213" t="n">
        <v>808.53</v>
      </c>
      <c r="AC124" s="213" t="n">
        <v>391.47</v>
      </c>
      <c r="AD124" s="212" t="s">
        <v>283</v>
      </c>
      <c r="AE124" s="211" t="s">
        <v>345</v>
      </c>
      <c r="AF124" s="211" t="s">
        <v>285</v>
      </c>
      <c r="AG124" s="211" t="s">
        <v>286</v>
      </c>
      <c r="AH124" s="213" t="n">
        <v>79.17</v>
      </c>
      <c r="AI124" s="213" t="n">
        <v>33.33</v>
      </c>
      <c r="AJ124" s="213" t="n">
        <v>105.93</v>
      </c>
      <c r="AK124" s="213" t="n">
        <v>9.5</v>
      </c>
      <c r="AL124" s="213" t="n">
        <v>60.69</v>
      </c>
      <c r="AM124" s="213" t="n">
        <v>79.14</v>
      </c>
    </row>
    <row r="125" customFormat="false" ht="14.25" hidden="false" customHeight="false" outlineLevel="0" collapsed="false">
      <c r="A125" s="174" t="s">
        <v>215</v>
      </c>
      <c r="B125" s="211" t="n">
        <v>8</v>
      </c>
      <c r="C125" s="211" t="s">
        <v>346</v>
      </c>
      <c r="D125" s="211" t="s">
        <v>347</v>
      </c>
      <c r="E125" s="211" t="s">
        <v>313</v>
      </c>
      <c r="F125" s="211" t="s">
        <v>314</v>
      </c>
      <c r="I125" s="212" t="s">
        <v>281</v>
      </c>
      <c r="K125" s="212" t="s">
        <v>309</v>
      </c>
      <c r="L125" s="212" t="s">
        <v>282</v>
      </c>
      <c r="P125" s="213" t="n">
        <v>428.84</v>
      </c>
      <c r="Q125" s="213" t="n">
        <v>80</v>
      </c>
      <c r="R125" s="213" t="n">
        <v>508.84</v>
      </c>
      <c r="T125" s="213" t="n">
        <v>40.53</v>
      </c>
      <c r="W125" s="0"/>
      <c r="Y125" s="213" t="n">
        <v>113.44</v>
      </c>
      <c r="AA125" s="213" t="n">
        <v>254.42</v>
      </c>
      <c r="AB125" s="213" t="n">
        <v>408.39</v>
      </c>
      <c r="AC125" s="213" t="n">
        <v>100.45</v>
      </c>
      <c r="AD125" s="212" t="s">
        <v>283</v>
      </c>
      <c r="AE125" s="211" t="s">
        <v>348</v>
      </c>
      <c r="AF125" s="211" t="s">
        <v>285</v>
      </c>
      <c r="AG125" s="211" t="s">
        <v>286</v>
      </c>
      <c r="AH125" s="213" t="n">
        <v>35.74</v>
      </c>
      <c r="AI125" s="213" t="n">
        <v>33.33</v>
      </c>
      <c r="AJ125" s="213" t="n">
        <v>47.82</v>
      </c>
      <c r="AK125" s="213" t="n">
        <v>4.29</v>
      </c>
      <c r="AL125" s="213" t="n">
        <v>29.78</v>
      </c>
      <c r="AM125" s="213" t="n">
        <v>35.72</v>
      </c>
    </row>
    <row r="126" customFormat="false" ht="14.25" hidden="false" customHeight="false" outlineLevel="0" collapsed="false">
      <c r="A126" s="174" t="s">
        <v>215</v>
      </c>
      <c r="B126" s="211" t="n">
        <v>9</v>
      </c>
      <c r="C126" s="211" t="s">
        <v>349</v>
      </c>
      <c r="D126" s="211" t="s">
        <v>350</v>
      </c>
      <c r="E126" s="211" t="s">
        <v>279</v>
      </c>
      <c r="F126" s="211" t="s">
        <v>280</v>
      </c>
      <c r="I126" s="212" t="s">
        <v>351</v>
      </c>
      <c r="L126" s="212" t="s">
        <v>282</v>
      </c>
      <c r="M126" s="213" t="n">
        <v>0.07</v>
      </c>
      <c r="N126" s="213" t="n">
        <v>166.6</v>
      </c>
      <c r="P126" s="213" t="n">
        <v>2000</v>
      </c>
      <c r="Q126" s="213" t="n">
        <v>500</v>
      </c>
      <c r="R126" s="213" t="n">
        <v>2666.67</v>
      </c>
      <c r="T126" s="213" t="n">
        <v>189</v>
      </c>
      <c r="W126" s="213" t="n">
        <v>49.12</v>
      </c>
      <c r="Z126" s="213" t="n">
        <v>500</v>
      </c>
      <c r="AA126" s="213" t="n">
        <v>1000</v>
      </c>
      <c r="AB126" s="213" t="n">
        <v>1738.12</v>
      </c>
      <c r="AC126" s="213" t="n">
        <v>928.55</v>
      </c>
      <c r="AD126" s="212" t="s">
        <v>283</v>
      </c>
      <c r="AE126" s="211" t="s">
        <v>352</v>
      </c>
      <c r="AF126" s="211" t="s">
        <v>294</v>
      </c>
      <c r="AG126" s="211" t="s">
        <v>286</v>
      </c>
      <c r="AH126" s="213" t="n">
        <v>166.67</v>
      </c>
      <c r="AI126" s="213" t="n">
        <v>33.33</v>
      </c>
      <c r="AJ126" s="213" t="n">
        <v>223</v>
      </c>
      <c r="AK126" s="213" t="n">
        <v>20</v>
      </c>
      <c r="AL126" s="213" t="n">
        <v>138.89</v>
      </c>
      <c r="AM126" s="213" t="n">
        <v>0</v>
      </c>
    </row>
    <row r="127" customFormat="false" ht="14.25" hidden="false" customHeight="false" outlineLevel="0" collapsed="false">
      <c r="A127" s="174" t="s">
        <v>215</v>
      </c>
      <c r="B127" s="211" t="n">
        <v>10</v>
      </c>
      <c r="C127" s="211" t="s">
        <v>357</v>
      </c>
      <c r="D127" s="211" t="s">
        <v>358</v>
      </c>
      <c r="E127" s="211" t="s">
        <v>279</v>
      </c>
      <c r="F127" s="211" t="s">
        <v>307</v>
      </c>
      <c r="I127" s="212" t="s">
        <v>344</v>
      </c>
      <c r="K127" s="212" t="s">
        <v>303</v>
      </c>
      <c r="L127" s="212" t="s">
        <v>282</v>
      </c>
      <c r="P127" s="213" t="n">
        <v>404.4</v>
      </c>
      <c r="Q127" s="213" t="n">
        <v>60</v>
      </c>
      <c r="R127" s="213" t="n">
        <v>464.4</v>
      </c>
      <c r="T127" s="213" t="n">
        <v>38.22</v>
      </c>
      <c r="W127" s="0"/>
      <c r="Y127" s="213" t="n">
        <v>138.89</v>
      </c>
      <c r="AA127" s="213" t="n">
        <v>232.2</v>
      </c>
      <c r="AB127" s="213" t="n">
        <v>409.31</v>
      </c>
      <c r="AC127" s="213" t="n">
        <v>55.09</v>
      </c>
      <c r="AD127" s="212" t="s">
        <v>283</v>
      </c>
      <c r="AE127" s="211" t="s">
        <v>359</v>
      </c>
      <c r="AF127" s="211" t="s">
        <v>285</v>
      </c>
      <c r="AG127" s="211" t="s">
        <v>286</v>
      </c>
      <c r="AH127" s="213" t="n">
        <v>33.7</v>
      </c>
      <c r="AI127" s="213" t="n">
        <v>33.33</v>
      </c>
      <c r="AJ127" s="213" t="n">
        <v>45.09</v>
      </c>
      <c r="AK127" s="213" t="n">
        <v>4.04</v>
      </c>
      <c r="AL127" s="213" t="n">
        <v>25.84</v>
      </c>
      <c r="AM127" s="213" t="n">
        <v>33.69</v>
      </c>
    </row>
    <row r="128" customFormat="false" ht="14.25" hidden="false" customHeight="false" outlineLevel="0" collapsed="false">
      <c r="A128" s="174" t="s">
        <v>216</v>
      </c>
      <c r="B128" s="211" t="n">
        <v>1</v>
      </c>
      <c r="C128" s="211" t="s">
        <v>277</v>
      </c>
      <c r="D128" s="211" t="s">
        <v>278</v>
      </c>
      <c r="E128" s="211" t="s">
        <v>279</v>
      </c>
      <c r="F128" s="211" t="s">
        <v>280</v>
      </c>
      <c r="I128" s="212" t="s">
        <v>281</v>
      </c>
      <c r="L128" s="212" t="s">
        <v>282</v>
      </c>
      <c r="M128" s="213" t="n">
        <v>0.07</v>
      </c>
      <c r="N128" s="213" t="n">
        <v>166.6</v>
      </c>
      <c r="P128" s="213" t="n">
        <v>2000</v>
      </c>
      <c r="Q128" s="213" t="n">
        <v>500</v>
      </c>
      <c r="R128" s="213" t="n">
        <v>2666.67</v>
      </c>
      <c r="T128" s="213" t="n">
        <v>189</v>
      </c>
      <c r="W128" s="213" t="n">
        <v>36.58</v>
      </c>
      <c r="Z128" s="213" t="n">
        <v>500</v>
      </c>
      <c r="AA128" s="213" t="n">
        <v>1000</v>
      </c>
      <c r="AB128" s="213" t="n">
        <v>1725.58</v>
      </c>
      <c r="AC128" s="213" t="n">
        <v>941.09</v>
      </c>
      <c r="AD128" s="212" t="s">
        <v>283</v>
      </c>
      <c r="AE128" s="211" t="s">
        <v>284</v>
      </c>
      <c r="AF128" s="211" t="s">
        <v>285</v>
      </c>
      <c r="AG128" s="211" t="s">
        <v>286</v>
      </c>
      <c r="AH128" s="213" t="n">
        <v>166.67</v>
      </c>
      <c r="AI128" s="213" t="n">
        <v>33.33</v>
      </c>
      <c r="AJ128" s="213" t="n">
        <v>223</v>
      </c>
      <c r="AK128" s="213" t="n">
        <v>20</v>
      </c>
      <c r="AL128" s="213" t="n">
        <v>138.89</v>
      </c>
      <c r="AM128" s="213" t="n">
        <v>0</v>
      </c>
      <c r="AO128" s="211" t="s">
        <v>287</v>
      </c>
    </row>
    <row r="129" customFormat="false" ht="14.25" hidden="false" customHeight="false" outlineLevel="0" collapsed="false">
      <c r="A129" s="174" t="s">
        <v>216</v>
      </c>
      <c r="B129" s="211" t="n">
        <v>2</v>
      </c>
      <c r="C129" s="211" t="s">
        <v>288</v>
      </c>
      <c r="D129" s="211" t="s">
        <v>289</v>
      </c>
      <c r="E129" s="211" t="s">
        <v>290</v>
      </c>
      <c r="F129" s="211" t="s">
        <v>291</v>
      </c>
      <c r="I129" s="212" t="s">
        <v>292</v>
      </c>
      <c r="L129" s="212" t="s">
        <v>282</v>
      </c>
      <c r="P129" s="213" t="n">
        <v>1800</v>
      </c>
      <c r="Q129" s="213" t="n">
        <v>400</v>
      </c>
      <c r="R129" s="213" t="n">
        <v>2200</v>
      </c>
      <c r="T129" s="213" t="n">
        <v>170.1</v>
      </c>
      <c r="V129" s="213" t="n">
        <v>707.8</v>
      </c>
      <c r="W129" s="213" t="n">
        <v>31.15</v>
      </c>
      <c r="Y129" s="213" t="n">
        <v>99.12</v>
      </c>
      <c r="Z129" s="213" t="n">
        <v>450</v>
      </c>
      <c r="AA129" s="213" t="n">
        <v>522.09</v>
      </c>
      <c r="AB129" s="213" t="n">
        <v>1980.26</v>
      </c>
      <c r="AC129" s="213" t="n">
        <v>219.74</v>
      </c>
      <c r="AD129" s="212" t="s">
        <v>283</v>
      </c>
      <c r="AE129" s="211" t="s">
        <v>293</v>
      </c>
      <c r="AF129" s="211" t="s">
        <v>294</v>
      </c>
      <c r="AG129" s="211" t="s">
        <v>286</v>
      </c>
      <c r="AH129" s="213" t="n">
        <v>150</v>
      </c>
      <c r="AI129" s="213" t="n">
        <v>33.33</v>
      </c>
      <c r="AJ129" s="213" t="n">
        <v>200.7</v>
      </c>
      <c r="AK129" s="213" t="n">
        <v>18</v>
      </c>
      <c r="AL129" s="213" t="n">
        <v>100</v>
      </c>
      <c r="AM129" s="213" t="n">
        <v>149.94</v>
      </c>
    </row>
    <row r="130" customFormat="false" ht="14.25" hidden="false" customHeight="false" outlineLevel="0" collapsed="false">
      <c r="A130" s="174" t="s">
        <v>216</v>
      </c>
      <c r="B130" s="211" t="n">
        <v>3</v>
      </c>
      <c r="C130" s="211" t="s">
        <v>299</v>
      </c>
      <c r="D130" s="211" t="s">
        <v>300</v>
      </c>
      <c r="E130" s="211" t="s">
        <v>279</v>
      </c>
      <c r="F130" s="211" t="s">
        <v>301</v>
      </c>
      <c r="I130" s="212" t="s">
        <v>302</v>
      </c>
      <c r="K130" s="212" t="s">
        <v>303</v>
      </c>
      <c r="L130" s="212" t="s">
        <v>282</v>
      </c>
      <c r="P130" s="213" t="n">
        <v>414.11</v>
      </c>
      <c r="Q130" s="213" t="n">
        <v>100</v>
      </c>
      <c r="R130" s="213" t="n">
        <v>514.11</v>
      </c>
      <c r="T130" s="213" t="n">
        <v>39.13</v>
      </c>
      <c r="V130" s="213" t="n">
        <v>104.41</v>
      </c>
      <c r="W130" s="0"/>
      <c r="Y130" s="213" t="n">
        <v>56.79</v>
      </c>
      <c r="Z130" s="213" t="n">
        <v>103.52</v>
      </c>
      <c r="AA130" s="213" t="n">
        <v>205.3</v>
      </c>
      <c r="AB130" s="213" t="n">
        <v>509.15</v>
      </c>
      <c r="AC130" s="213" t="n">
        <v>4.96</v>
      </c>
      <c r="AD130" s="212" t="s">
        <v>283</v>
      </c>
      <c r="AE130" s="211" t="s">
        <v>304</v>
      </c>
      <c r="AF130" s="211" t="s">
        <v>285</v>
      </c>
      <c r="AG130" s="211" t="s">
        <v>286</v>
      </c>
      <c r="AH130" s="213" t="n">
        <v>34.51</v>
      </c>
      <c r="AI130" s="213" t="n">
        <v>33.33</v>
      </c>
      <c r="AJ130" s="213" t="n">
        <v>46.17</v>
      </c>
      <c r="AK130" s="213" t="n">
        <v>4.14</v>
      </c>
      <c r="AL130" s="213" t="n">
        <v>27.03</v>
      </c>
      <c r="AM130" s="213" t="n">
        <v>34.5</v>
      </c>
    </row>
    <row r="131" customFormat="false" ht="14.25" hidden="false" customHeight="false" outlineLevel="0" collapsed="false">
      <c r="A131" s="174" t="s">
        <v>216</v>
      </c>
      <c r="B131" s="211" t="n">
        <v>4</v>
      </c>
      <c r="C131" s="211" t="s">
        <v>305</v>
      </c>
      <c r="D131" s="211" t="s">
        <v>306</v>
      </c>
      <c r="E131" s="211" t="s">
        <v>279</v>
      </c>
      <c r="F131" s="211" t="s">
        <v>307</v>
      </c>
      <c r="I131" s="212" t="s">
        <v>308</v>
      </c>
      <c r="K131" s="212" t="s">
        <v>309</v>
      </c>
      <c r="L131" s="212" t="s">
        <v>282</v>
      </c>
      <c r="N131" s="213" t="n">
        <v>33.69</v>
      </c>
      <c r="P131" s="213" t="n">
        <v>404.4</v>
      </c>
      <c r="R131" s="213" t="n">
        <v>438.09</v>
      </c>
      <c r="T131" s="213" t="n">
        <v>38.22</v>
      </c>
      <c r="W131" s="0"/>
      <c r="Y131" s="213" t="n">
        <v>13.92</v>
      </c>
      <c r="AA131" s="213" t="n">
        <v>202.2</v>
      </c>
      <c r="AB131" s="213" t="n">
        <v>254.34</v>
      </c>
      <c r="AC131" s="213" t="n">
        <v>183.75</v>
      </c>
      <c r="AD131" s="212" t="s">
        <v>283</v>
      </c>
      <c r="AE131" s="211" t="s">
        <v>310</v>
      </c>
      <c r="AF131" s="211" t="s">
        <v>285</v>
      </c>
      <c r="AG131" s="211" t="s">
        <v>286</v>
      </c>
      <c r="AH131" s="213" t="n">
        <v>33.7</v>
      </c>
      <c r="AI131" s="213" t="n">
        <v>33.33</v>
      </c>
      <c r="AJ131" s="213" t="n">
        <v>45.09</v>
      </c>
      <c r="AK131" s="213" t="n">
        <v>4.04</v>
      </c>
      <c r="AL131" s="213" t="n">
        <v>22.47</v>
      </c>
      <c r="AM131" s="213" t="n">
        <v>0</v>
      </c>
    </row>
    <row r="132" customFormat="false" ht="14.25" hidden="false" customHeight="false" outlineLevel="0" collapsed="false">
      <c r="A132" s="174" t="s">
        <v>216</v>
      </c>
      <c r="B132" s="211" t="n">
        <v>5</v>
      </c>
      <c r="C132" s="211" t="s">
        <v>311</v>
      </c>
      <c r="D132" s="211" t="s">
        <v>312</v>
      </c>
      <c r="E132" s="211" t="s">
        <v>313</v>
      </c>
      <c r="F132" s="211" t="s">
        <v>314</v>
      </c>
      <c r="I132" s="212" t="s">
        <v>281</v>
      </c>
      <c r="K132" s="212" t="s">
        <v>309</v>
      </c>
      <c r="L132" s="212" t="s">
        <v>282</v>
      </c>
      <c r="P132" s="213" t="n">
        <v>426.34</v>
      </c>
      <c r="Q132" s="213" t="n">
        <v>80</v>
      </c>
      <c r="R132" s="213" t="n">
        <v>506.34</v>
      </c>
      <c r="S132" s="213" t="n">
        <v>14.54</v>
      </c>
      <c r="T132" s="213" t="n">
        <v>40.29</v>
      </c>
      <c r="W132" s="0"/>
      <c r="Y132" s="213" t="n">
        <v>125.3</v>
      </c>
      <c r="AA132" s="213" t="n">
        <v>253.17</v>
      </c>
      <c r="AB132" s="213" t="n">
        <v>433.3</v>
      </c>
      <c r="AC132" s="213" t="n">
        <v>73.04</v>
      </c>
      <c r="AD132" s="212" t="s">
        <v>283</v>
      </c>
      <c r="AE132" s="211" t="s">
        <v>315</v>
      </c>
      <c r="AF132" s="211" t="s">
        <v>285</v>
      </c>
      <c r="AG132" s="211" t="s">
        <v>286</v>
      </c>
      <c r="AH132" s="213" t="n">
        <v>35.53</v>
      </c>
      <c r="AI132" s="213" t="n">
        <v>33.33</v>
      </c>
      <c r="AJ132" s="213" t="n">
        <v>47.54</v>
      </c>
      <c r="AK132" s="213" t="n">
        <v>4.26</v>
      </c>
      <c r="AL132" s="213" t="n">
        <v>29.61</v>
      </c>
      <c r="AM132" s="213" t="n">
        <v>35.51</v>
      </c>
    </row>
    <row r="133" customFormat="false" ht="14.25" hidden="false" customHeight="false" outlineLevel="0" collapsed="false">
      <c r="A133" s="174" t="s">
        <v>216</v>
      </c>
      <c r="B133" s="211" t="n">
        <v>6</v>
      </c>
      <c r="C133" s="211" t="s">
        <v>328</v>
      </c>
      <c r="D133" s="211" t="s">
        <v>329</v>
      </c>
      <c r="E133" s="211" t="s">
        <v>323</v>
      </c>
      <c r="F133" s="211" t="s">
        <v>324</v>
      </c>
      <c r="I133" s="212" t="s">
        <v>330</v>
      </c>
      <c r="K133" s="212" t="s">
        <v>331</v>
      </c>
      <c r="L133" s="212" t="s">
        <v>282</v>
      </c>
      <c r="M133" s="213" t="n">
        <v>0.03</v>
      </c>
      <c r="N133" s="213" t="n">
        <v>74.97</v>
      </c>
      <c r="O133" s="213" t="n">
        <v>6.49</v>
      </c>
      <c r="P133" s="213" t="n">
        <v>900</v>
      </c>
      <c r="Q133" s="213" t="n">
        <v>300</v>
      </c>
      <c r="R133" s="213" t="n">
        <v>1281.49</v>
      </c>
      <c r="T133" s="213" t="n">
        <v>85.05</v>
      </c>
      <c r="V133" s="213" t="n">
        <v>90.29</v>
      </c>
      <c r="W133" s="0"/>
      <c r="Z133" s="213" t="n">
        <v>225</v>
      </c>
      <c r="AA133" s="213" t="n">
        <v>397.21</v>
      </c>
      <c r="AB133" s="213" t="n">
        <v>797.55</v>
      </c>
      <c r="AC133" s="213" t="n">
        <v>483.94</v>
      </c>
      <c r="AD133" s="212" t="s">
        <v>283</v>
      </c>
      <c r="AE133" s="211" t="s">
        <v>332</v>
      </c>
      <c r="AF133" s="211" t="s">
        <v>285</v>
      </c>
      <c r="AG133" s="211" t="s">
        <v>286</v>
      </c>
      <c r="AH133" s="213" t="n">
        <v>75</v>
      </c>
      <c r="AI133" s="213" t="n">
        <v>33.33</v>
      </c>
      <c r="AJ133" s="213" t="n">
        <v>100.35</v>
      </c>
      <c r="AK133" s="213" t="n">
        <v>9</v>
      </c>
      <c r="AL133" s="213" t="n">
        <v>50</v>
      </c>
      <c r="AM133" s="213" t="n">
        <v>0</v>
      </c>
    </row>
    <row r="134" customFormat="false" ht="14.25" hidden="false" customHeight="false" outlineLevel="0" collapsed="false">
      <c r="A134" s="174" t="s">
        <v>216</v>
      </c>
      <c r="B134" s="211" t="n">
        <v>7</v>
      </c>
      <c r="C134" s="211" t="s">
        <v>342</v>
      </c>
      <c r="D134" s="211" t="s">
        <v>343</v>
      </c>
      <c r="E134" s="211" t="s">
        <v>323</v>
      </c>
      <c r="F134" s="211" t="s">
        <v>324</v>
      </c>
      <c r="I134" s="212" t="s">
        <v>344</v>
      </c>
      <c r="L134" s="212" t="s">
        <v>282</v>
      </c>
      <c r="P134" s="213" t="n">
        <v>950</v>
      </c>
      <c r="Q134" s="213" t="n">
        <v>250</v>
      </c>
      <c r="R134" s="213" t="n">
        <v>1200</v>
      </c>
      <c r="T134" s="213" t="n">
        <v>89.78</v>
      </c>
      <c r="W134" s="0"/>
      <c r="Z134" s="213" t="n">
        <v>237.5</v>
      </c>
      <c r="AA134" s="213" t="n">
        <v>481.25</v>
      </c>
      <c r="AB134" s="213" t="n">
        <v>808.53</v>
      </c>
      <c r="AC134" s="213" t="n">
        <v>391.47</v>
      </c>
      <c r="AD134" s="212" t="s">
        <v>283</v>
      </c>
      <c r="AE134" s="211" t="s">
        <v>345</v>
      </c>
      <c r="AF134" s="211" t="s">
        <v>285</v>
      </c>
      <c r="AG134" s="211" t="s">
        <v>286</v>
      </c>
      <c r="AH134" s="213" t="n">
        <v>79.17</v>
      </c>
      <c r="AI134" s="213" t="n">
        <v>33.33</v>
      </c>
      <c r="AJ134" s="213" t="n">
        <v>105.93</v>
      </c>
      <c r="AK134" s="213" t="n">
        <v>9.5</v>
      </c>
      <c r="AL134" s="213" t="n">
        <v>60.69</v>
      </c>
      <c r="AM134" s="213" t="n">
        <v>79.14</v>
      </c>
    </row>
    <row r="135" customFormat="false" ht="14.25" hidden="false" customHeight="false" outlineLevel="0" collapsed="false">
      <c r="A135" s="174" t="s">
        <v>216</v>
      </c>
      <c r="B135" s="211" t="n">
        <v>8</v>
      </c>
      <c r="C135" s="211" t="s">
        <v>346</v>
      </c>
      <c r="D135" s="211" t="s">
        <v>347</v>
      </c>
      <c r="E135" s="211" t="s">
        <v>313</v>
      </c>
      <c r="F135" s="211" t="s">
        <v>314</v>
      </c>
      <c r="I135" s="212" t="s">
        <v>281</v>
      </c>
      <c r="K135" s="212" t="s">
        <v>309</v>
      </c>
      <c r="L135" s="212" t="s">
        <v>282</v>
      </c>
      <c r="P135" s="213" t="n">
        <v>428.84</v>
      </c>
      <c r="Q135" s="213" t="n">
        <v>80</v>
      </c>
      <c r="R135" s="213" t="n">
        <v>508.84</v>
      </c>
      <c r="T135" s="213" t="n">
        <v>40.53</v>
      </c>
      <c r="W135" s="0"/>
      <c r="Y135" s="213" t="n">
        <v>168.3</v>
      </c>
      <c r="AA135" s="213" t="n">
        <v>254.42</v>
      </c>
      <c r="AB135" s="213" t="n">
        <v>463.25</v>
      </c>
      <c r="AC135" s="213" t="n">
        <v>45.59</v>
      </c>
      <c r="AD135" s="212" t="s">
        <v>283</v>
      </c>
      <c r="AE135" s="211" t="s">
        <v>348</v>
      </c>
      <c r="AF135" s="211" t="s">
        <v>285</v>
      </c>
      <c r="AG135" s="211" t="s">
        <v>286</v>
      </c>
      <c r="AH135" s="213" t="n">
        <v>35.74</v>
      </c>
      <c r="AI135" s="213" t="n">
        <v>33.33</v>
      </c>
      <c r="AJ135" s="213" t="n">
        <v>47.82</v>
      </c>
      <c r="AK135" s="213" t="n">
        <v>4.29</v>
      </c>
      <c r="AL135" s="213" t="n">
        <v>29.78</v>
      </c>
      <c r="AM135" s="213" t="n">
        <v>35.72</v>
      </c>
    </row>
    <row r="136" customFormat="false" ht="14.25" hidden="false" customHeight="false" outlineLevel="0" collapsed="false">
      <c r="A136" s="174" t="s">
        <v>216</v>
      </c>
      <c r="B136" s="211" t="n">
        <v>9</v>
      </c>
      <c r="C136" s="211" t="s">
        <v>349</v>
      </c>
      <c r="D136" s="211" t="s">
        <v>350</v>
      </c>
      <c r="E136" s="211" t="s">
        <v>279</v>
      </c>
      <c r="F136" s="211" t="s">
        <v>280</v>
      </c>
      <c r="I136" s="212" t="s">
        <v>351</v>
      </c>
      <c r="L136" s="212" t="s">
        <v>282</v>
      </c>
      <c r="M136" s="213" t="n">
        <v>0.07</v>
      </c>
      <c r="N136" s="213" t="n">
        <v>166.6</v>
      </c>
      <c r="P136" s="213" t="n">
        <v>2000</v>
      </c>
      <c r="Q136" s="213" t="n">
        <v>500</v>
      </c>
      <c r="R136" s="213" t="n">
        <v>2666.67</v>
      </c>
      <c r="T136" s="213" t="n">
        <v>189</v>
      </c>
      <c r="W136" s="213" t="n">
        <v>49.12</v>
      </c>
      <c r="Z136" s="213" t="n">
        <v>500</v>
      </c>
      <c r="AA136" s="213" t="n">
        <v>1000</v>
      </c>
      <c r="AB136" s="213" t="n">
        <v>1738.12</v>
      </c>
      <c r="AC136" s="213" t="n">
        <v>928.55</v>
      </c>
      <c r="AD136" s="212" t="s">
        <v>283</v>
      </c>
      <c r="AE136" s="211" t="s">
        <v>352</v>
      </c>
      <c r="AF136" s="211" t="s">
        <v>294</v>
      </c>
      <c r="AG136" s="211" t="s">
        <v>286</v>
      </c>
      <c r="AH136" s="213" t="n">
        <v>166.67</v>
      </c>
      <c r="AI136" s="213" t="n">
        <v>33.33</v>
      </c>
      <c r="AJ136" s="213" t="n">
        <v>223</v>
      </c>
      <c r="AK136" s="213" t="n">
        <v>20</v>
      </c>
      <c r="AL136" s="213" t="n">
        <v>138.89</v>
      </c>
      <c r="AM136" s="213" t="n">
        <v>0</v>
      </c>
    </row>
    <row r="137" customFormat="false" ht="14.25" hidden="false" customHeight="false" outlineLevel="0" collapsed="false">
      <c r="A137" s="174" t="s">
        <v>216</v>
      </c>
      <c r="B137" s="211" t="n">
        <v>10</v>
      </c>
      <c r="C137" s="211" t="s">
        <v>357</v>
      </c>
      <c r="D137" s="211" t="s">
        <v>358</v>
      </c>
      <c r="E137" s="211" t="s">
        <v>279</v>
      </c>
      <c r="F137" s="211" t="s">
        <v>307</v>
      </c>
      <c r="I137" s="212" t="s">
        <v>344</v>
      </c>
      <c r="K137" s="212" t="s">
        <v>303</v>
      </c>
      <c r="L137" s="212" t="s">
        <v>282</v>
      </c>
      <c r="P137" s="213" t="n">
        <v>404.4</v>
      </c>
      <c r="Q137" s="213" t="n">
        <v>60</v>
      </c>
      <c r="R137" s="213" t="n">
        <v>464.4</v>
      </c>
      <c r="T137" s="213" t="n">
        <v>38.22</v>
      </c>
      <c r="W137" s="0"/>
      <c r="Y137" s="213" t="n">
        <v>148.43</v>
      </c>
      <c r="AA137" s="213" t="n">
        <v>232.2</v>
      </c>
      <c r="AB137" s="213" t="n">
        <v>418.85</v>
      </c>
      <c r="AC137" s="213" t="n">
        <v>45.55</v>
      </c>
      <c r="AD137" s="212" t="s">
        <v>283</v>
      </c>
      <c r="AE137" s="211" t="s">
        <v>359</v>
      </c>
      <c r="AF137" s="211" t="s">
        <v>285</v>
      </c>
      <c r="AG137" s="211" t="s">
        <v>286</v>
      </c>
      <c r="AH137" s="213" t="n">
        <v>33.7</v>
      </c>
      <c r="AI137" s="213" t="n">
        <v>33.33</v>
      </c>
      <c r="AJ137" s="213" t="n">
        <v>45.09</v>
      </c>
      <c r="AK137" s="213" t="n">
        <v>4.04</v>
      </c>
      <c r="AL137" s="213" t="n">
        <v>25.84</v>
      </c>
      <c r="AM137" s="213" t="n">
        <v>33.69</v>
      </c>
    </row>
    <row r="138" customFormat="false" ht="14.25" hidden="false" customHeight="false" outlineLevel="0" collapsed="false">
      <c r="A138" s="174" t="s">
        <v>217</v>
      </c>
      <c r="B138" s="211" t="n">
        <v>1</v>
      </c>
      <c r="C138" s="211" t="s">
        <v>277</v>
      </c>
      <c r="D138" s="211" t="s">
        <v>278</v>
      </c>
      <c r="E138" s="211" t="s">
        <v>279</v>
      </c>
      <c r="F138" s="211" t="s">
        <v>280</v>
      </c>
      <c r="I138" s="212" t="s">
        <v>281</v>
      </c>
      <c r="L138" s="212" t="s">
        <v>282</v>
      </c>
      <c r="M138" s="213" t="n">
        <v>0.07</v>
      </c>
      <c r="N138" s="213" t="n">
        <v>166.6</v>
      </c>
      <c r="P138" s="213" t="n">
        <v>2000</v>
      </c>
      <c r="Q138" s="213" t="n">
        <v>500</v>
      </c>
      <c r="R138" s="213" t="n">
        <v>2666.67</v>
      </c>
      <c r="T138" s="213" t="n">
        <v>189</v>
      </c>
      <c r="W138" s="213" t="n">
        <v>36.58</v>
      </c>
      <c r="Z138" s="213" t="n">
        <v>500</v>
      </c>
      <c r="AA138" s="213" t="n">
        <v>1000</v>
      </c>
      <c r="AB138" s="213" t="n">
        <v>1725.58</v>
      </c>
      <c r="AC138" s="213" t="n">
        <v>941.09</v>
      </c>
      <c r="AD138" s="212" t="s">
        <v>283</v>
      </c>
      <c r="AE138" s="211" t="s">
        <v>284</v>
      </c>
      <c r="AF138" s="211" t="s">
        <v>285</v>
      </c>
      <c r="AG138" s="211" t="s">
        <v>286</v>
      </c>
      <c r="AH138" s="213" t="n">
        <v>166.67</v>
      </c>
      <c r="AI138" s="213" t="n">
        <v>33.33</v>
      </c>
      <c r="AJ138" s="213" t="n">
        <v>223</v>
      </c>
      <c r="AK138" s="213" t="n">
        <v>20</v>
      </c>
      <c r="AL138" s="213" t="n">
        <v>144.44</v>
      </c>
      <c r="AM138" s="213" t="n">
        <v>0</v>
      </c>
      <c r="AO138" s="211" t="s">
        <v>287</v>
      </c>
    </row>
    <row r="139" customFormat="false" ht="14.25" hidden="false" customHeight="false" outlineLevel="0" collapsed="false">
      <c r="A139" s="174" t="s">
        <v>217</v>
      </c>
      <c r="B139" s="211" t="n">
        <v>2</v>
      </c>
      <c r="C139" s="211" t="s">
        <v>288</v>
      </c>
      <c r="D139" s="211" t="s">
        <v>289</v>
      </c>
      <c r="E139" s="211" t="s">
        <v>290</v>
      </c>
      <c r="F139" s="211" t="s">
        <v>291</v>
      </c>
      <c r="I139" s="212" t="s">
        <v>292</v>
      </c>
      <c r="L139" s="212" t="s">
        <v>282</v>
      </c>
      <c r="P139" s="213" t="n">
        <v>1800</v>
      </c>
      <c r="Q139" s="213" t="n">
        <v>400</v>
      </c>
      <c r="R139" s="213" t="n">
        <v>2200</v>
      </c>
      <c r="T139" s="213" t="n">
        <v>170.1</v>
      </c>
      <c r="V139" s="213" t="n">
        <v>707.8</v>
      </c>
      <c r="W139" s="213" t="n">
        <v>31.15</v>
      </c>
      <c r="Y139" s="213" t="n">
        <v>98.29</v>
      </c>
      <c r="Z139" s="213" t="n">
        <v>450</v>
      </c>
      <c r="AA139" s="213" t="n">
        <v>522.09</v>
      </c>
      <c r="AB139" s="213" t="n">
        <v>1979.43</v>
      </c>
      <c r="AC139" s="213" t="n">
        <v>220.57</v>
      </c>
      <c r="AD139" s="212" t="s">
        <v>283</v>
      </c>
      <c r="AE139" s="211" t="s">
        <v>293</v>
      </c>
      <c r="AF139" s="211" t="s">
        <v>294</v>
      </c>
      <c r="AG139" s="211" t="s">
        <v>286</v>
      </c>
      <c r="AH139" s="213" t="n">
        <v>150</v>
      </c>
      <c r="AI139" s="213" t="n">
        <v>33.33</v>
      </c>
      <c r="AJ139" s="213" t="n">
        <v>200.7</v>
      </c>
      <c r="AK139" s="213" t="n">
        <v>18</v>
      </c>
      <c r="AL139" s="213" t="n">
        <v>100</v>
      </c>
      <c r="AM139" s="213" t="n">
        <v>149.94</v>
      </c>
    </row>
    <row r="140" customFormat="false" ht="14.25" hidden="false" customHeight="false" outlineLevel="0" collapsed="false">
      <c r="A140" s="174" t="s">
        <v>217</v>
      </c>
      <c r="B140" s="211" t="n">
        <v>3</v>
      </c>
      <c r="C140" s="211" t="s">
        <v>299</v>
      </c>
      <c r="D140" s="211" t="s">
        <v>300</v>
      </c>
      <c r="E140" s="211" t="s">
        <v>279</v>
      </c>
      <c r="F140" s="211" t="s">
        <v>301</v>
      </c>
      <c r="I140" s="212" t="s">
        <v>302</v>
      </c>
      <c r="K140" s="212" t="s">
        <v>303</v>
      </c>
      <c r="L140" s="212" t="s">
        <v>282</v>
      </c>
      <c r="P140" s="213" t="n">
        <v>414.11</v>
      </c>
      <c r="Q140" s="213" t="n">
        <v>100</v>
      </c>
      <c r="R140" s="213" t="n">
        <v>514.11</v>
      </c>
      <c r="T140" s="213" t="n">
        <v>39.13</v>
      </c>
      <c r="V140" s="213" t="n">
        <v>104.42</v>
      </c>
      <c r="W140" s="0"/>
      <c r="Y140" s="213" t="n">
        <v>56.79</v>
      </c>
      <c r="Z140" s="213" t="n">
        <v>103.52</v>
      </c>
      <c r="AA140" s="213" t="n">
        <v>205.3</v>
      </c>
      <c r="AB140" s="213" t="n">
        <v>509.16</v>
      </c>
      <c r="AC140" s="213" t="n">
        <v>4.95</v>
      </c>
      <c r="AD140" s="212" t="s">
        <v>283</v>
      </c>
      <c r="AE140" s="211" t="s">
        <v>304</v>
      </c>
      <c r="AF140" s="211" t="s">
        <v>285</v>
      </c>
      <c r="AG140" s="211" t="s">
        <v>286</v>
      </c>
      <c r="AH140" s="213" t="n">
        <v>34.51</v>
      </c>
      <c r="AI140" s="213" t="n">
        <v>33.33</v>
      </c>
      <c r="AJ140" s="213" t="n">
        <v>46.17</v>
      </c>
      <c r="AK140" s="213" t="n">
        <v>4.14</v>
      </c>
      <c r="AL140" s="213" t="n">
        <v>27.61</v>
      </c>
      <c r="AM140" s="213" t="n">
        <v>34.5</v>
      </c>
    </row>
    <row r="141" customFormat="false" ht="14.25" hidden="false" customHeight="false" outlineLevel="0" collapsed="false">
      <c r="A141" s="174" t="s">
        <v>217</v>
      </c>
      <c r="B141" s="211" t="n">
        <v>4</v>
      </c>
      <c r="C141" s="211" t="s">
        <v>305</v>
      </c>
      <c r="D141" s="211" t="s">
        <v>306</v>
      </c>
      <c r="E141" s="211" t="s">
        <v>279</v>
      </c>
      <c r="F141" s="211" t="s">
        <v>307</v>
      </c>
      <c r="I141" s="212" t="s">
        <v>308</v>
      </c>
      <c r="K141" s="212" t="s">
        <v>309</v>
      </c>
      <c r="L141" s="212" t="s">
        <v>282</v>
      </c>
      <c r="N141" s="213" t="n">
        <v>33.69</v>
      </c>
      <c r="P141" s="213" t="n">
        <v>404.4</v>
      </c>
      <c r="R141" s="213" t="n">
        <v>438.09</v>
      </c>
      <c r="T141" s="213" t="n">
        <v>38.22</v>
      </c>
      <c r="W141" s="0"/>
      <c r="Y141" s="213" t="n">
        <v>36.92</v>
      </c>
      <c r="AA141" s="213" t="n">
        <v>202.2</v>
      </c>
      <c r="AB141" s="213" t="n">
        <v>277.34</v>
      </c>
      <c r="AC141" s="213" t="n">
        <v>160.75</v>
      </c>
      <c r="AD141" s="212" t="s">
        <v>283</v>
      </c>
      <c r="AE141" s="211" t="s">
        <v>310</v>
      </c>
      <c r="AF141" s="211" t="s">
        <v>285</v>
      </c>
      <c r="AG141" s="211" t="s">
        <v>286</v>
      </c>
      <c r="AH141" s="213" t="n">
        <v>33.7</v>
      </c>
      <c r="AI141" s="213" t="n">
        <v>33.33</v>
      </c>
      <c r="AJ141" s="213" t="n">
        <v>45.09</v>
      </c>
      <c r="AK141" s="213" t="n">
        <v>4.04</v>
      </c>
      <c r="AL141" s="213" t="n">
        <v>22.47</v>
      </c>
      <c r="AM141" s="213" t="n">
        <v>0</v>
      </c>
    </row>
    <row r="142" customFormat="false" ht="14.25" hidden="false" customHeight="false" outlineLevel="0" collapsed="false">
      <c r="A142" s="174" t="s">
        <v>217</v>
      </c>
      <c r="B142" s="211" t="n">
        <v>5</v>
      </c>
      <c r="C142" s="211" t="s">
        <v>311</v>
      </c>
      <c r="D142" s="211" t="s">
        <v>312</v>
      </c>
      <c r="E142" s="211" t="s">
        <v>313</v>
      </c>
      <c r="F142" s="211" t="s">
        <v>314</v>
      </c>
      <c r="I142" s="212" t="s">
        <v>281</v>
      </c>
      <c r="K142" s="212" t="s">
        <v>309</v>
      </c>
      <c r="L142" s="212" t="s">
        <v>282</v>
      </c>
      <c r="P142" s="213" t="n">
        <v>426.34</v>
      </c>
      <c r="Q142" s="213" t="n">
        <v>80</v>
      </c>
      <c r="R142" s="213" t="n">
        <v>506.34</v>
      </c>
      <c r="S142" s="213" t="n">
        <v>14.54</v>
      </c>
      <c r="T142" s="213" t="n">
        <v>40.29</v>
      </c>
      <c r="W142" s="0"/>
      <c r="Y142" s="213" t="n">
        <v>124.82</v>
      </c>
      <c r="AA142" s="213" t="n">
        <v>253.17</v>
      </c>
      <c r="AB142" s="213" t="n">
        <v>432.82</v>
      </c>
      <c r="AC142" s="213" t="n">
        <v>73.52</v>
      </c>
      <c r="AD142" s="212" t="s">
        <v>283</v>
      </c>
      <c r="AE142" s="211" t="s">
        <v>315</v>
      </c>
      <c r="AF142" s="211" t="s">
        <v>285</v>
      </c>
      <c r="AG142" s="211" t="s">
        <v>286</v>
      </c>
      <c r="AH142" s="213" t="n">
        <v>35.53</v>
      </c>
      <c r="AI142" s="213" t="n">
        <v>33.33</v>
      </c>
      <c r="AJ142" s="213" t="n">
        <v>47.54</v>
      </c>
      <c r="AK142" s="213" t="n">
        <v>4.26</v>
      </c>
      <c r="AL142" s="213" t="n">
        <v>30.79</v>
      </c>
      <c r="AM142" s="213" t="n">
        <v>35.51</v>
      </c>
    </row>
    <row r="143" customFormat="false" ht="14.25" hidden="false" customHeight="false" outlineLevel="0" collapsed="false">
      <c r="A143" s="174" t="s">
        <v>217</v>
      </c>
      <c r="B143" s="211" t="n">
        <v>6</v>
      </c>
      <c r="C143" s="211" t="s">
        <v>328</v>
      </c>
      <c r="D143" s="211" t="s">
        <v>329</v>
      </c>
      <c r="E143" s="211" t="s">
        <v>323</v>
      </c>
      <c r="F143" s="211" t="s">
        <v>324</v>
      </c>
      <c r="I143" s="212" t="s">
        <v>330</v>
      </c>
      <c r="K143" s="212" t="s">
        <v>331</v>
      </c>
      <c r="L143" s="212" t="s">
        <v>282</v>
      </c>
      <c r="M143" s="213" t="n">
        <v>0.03</v>
      </c>
      <c r="N143" s="213" t="n">
        <v>74.97</v>
      </c>
      <c r="P143" s="213" t="n">
        <v>900</v>
      </c>
      <c r="Q143" s="213" t="n">
        <v>300</v>
      </c>
      <c r="R143" s="213" t="n">
        <v>1275</v>
      </c>
      <c r="T143" s="213" t="n">
        <v>85.05</v>
      </c>
      <c r="V143" s="213" t="n">
        <v>188.37</v>
      </c>
      <c r="W143" s="0"/>
      <c r="Z143" s="213" t="n">
        <v>225</v>
      </c>
      <c r="AA143" s="213" t="n">
        <v>397.21</v>
      </c>
      <c r="AB143" s="213" t="n">
        <v>895.63</v>
      </c>
      <c r="AC143" s="213" t="n">
        <v>379.37</v>
      </c>
      <c r="AD143" s="212" t="s">
        <v>283</v>
      </c>
      <c r="AE143" s="211" t="s">
        <v>332</v>
      </c>
      <c r="AF143" s="211" t="s">
        <v>285</v>
      </c>
      <c r="AG143" s="211" t="s">
        <v>286</v>
      </c>
      <c r="AH143" s="213" t="n">
        <v>75</v>
      </c>
      <c r="AI143" s="213" t="n">
        <v>33.33</v>
      </c>
      <c r="AJ143" s="213" t="n">
        <v>100.35</v>
      </c>
      <c r="AK143" s="213" t="n">
        <v>9</v>
      </c>
      <c r="AL143" s="213" t="n">
        <v>50</v>
      </c>
      <c r="AM143" s="213" t="n">
        <v>0</v>
      </c>
    </row>
    <row r="144" customFormat="false" ht="14.25" hidden="false" customHeight="false" outlineLevel="0" collapsed="false">
      <c r="A144" s="174" t="s">
        <v>217</v>
      </c>
      <c r="B144" s="211" t="n">
        <v>7</v>
      </c>
      <c r="C144" s="211" t="s">
        <v>342</v>
      </c>
      <c r="D144" s="211" t="s">
        <v>343</v>
      </c>
      <c r="E144" s="211" t="s">
        <v>323</v>
      </c>
      <c r="F144" s="211" t="s">
        <v>324</v>
      </c>
      <c r="I144" s="212" t="s">
        <v>344</v>
      </c>
      <c r="L144" s="212" t="s">
        <v>282</v>
      </c>
      <c r="P144" s="213" t="n">
        <v>950</v>
      </c>
      <c r="Q144" s="213" t="n">
        <v>250</v>
      </c>
      <c r="R144" s="213" t="n">
        <v>1200</v>
      </c>
      <c r="T144" s="213" t="n">
        <v>89.78</v>
      </c>
      <c r="W144" s="0"/>
      <c r="Z144" s="213" t="n">
        <v>237.5</v>
      </c>
      <c r="AA144" s="213" t="n">
        <v>481.25</v>
      </c>
      <c r="AB144" s="213" t="n">
        <v>808.53</v>
      </c>
      <c r="AC144" s="213" t="n">
        <v>391.47</v>
      </c>
      <c r="AD144" s="212" t="s">
        <v>283</v>
      </c>
      <c r="AE144" s="211" t="s">
        <v>345</v>
      </c>
      <c r="AF144" s="211" t="s">
        <v>285</v>
      </c>
      <c r="AG144" s="211" t="s">
        <v>286</v>
      </c>
      <c r="AH144" s="213" t="n">
        <v>79.17</v>
      </c>
      <c r="AI144" s="213" t="n">
        <v>33.33</v>
      </c>
      <c r="AJ144" s="213" t="n">
        <v>105.93</v>
      </c>
      <c r="AK144" s="213" t="n">
        <v>9.5</v>
      </c>
      <c r="AL144" s="213" t="n">
        <v>60.69</v>
      </c>
      <c r="AM144" s="213" t="n">
        <v>79.14</v>
      </c>
    </row>
    <row r="145" customFormat="false" ht="14.25" hidden="false" customHeight="false" outlineLevel="0" collapsed="false">
      <c r="A145" s="174" t="s">
        <v>217</v>
      </c>
      <c r="B145" s="211" t="n">
        <v>8</v>
      </c>
      <c r="C145" s="211" t="s">
        <v>346</v>
      </c>
      <c r="D145" s="211" t="s">
        <v>347</v>
      </c>
      <c r="E145" s="211" t="s">
        <v>313</v>
      </c>
      <c r="F145" s="211" t="s">
        <v>314</v>
      </c>
      <c r="I145" s="212" t="s">
        <v>281</v>
      </c>
      <c r="K145" s="212" t="s">
        <v>309</v>
      </c>
      <c r="L145" s="212" t="s">
        <v>282</v>
      </c>
      <c r="P145" s="213" t="n">
        <v>428.84</v>
      </c>
      <c r="Q145" s="213" t="n">
        <v>80</v>
      </c>
      <c r="R145" s="213" t="n">
        <v>508.84</v>
      </c>
      <c r="T145" s="213" t="n">
        <v>40.53</v>
      </c>
      <c r="W145" s="0"/>
      <c r="Y145" s="213" t="n">
        <v>168.3</v>
      </c>
      <c r="AA145" s="213" t="n">
        <v>254.42</v>
      </c>
      <c r="AB145" s="213" t="n">
        <v>463.25</v>
      </c>
      <c r="AC145" s="213" t="n">
        <v>45.59</v>
      </c>
      <c r="AD145" s="212" t="s">
        <v>283</v>
      </c>
      <c r="AE145" s="211" t="s">
        <v>348</v>
      </c>
      <c r="AF145" s="211" t="s">
        <v>285</v>
      </c>
      <c r="AG145" s="211" t="s">
        <v>286</v>
      </c>
      <c r="AH145" s="213" t="n">
        <v>35.74</v>
      </c>
      <c r="AI145" s="213" t="n">
        <v>33.33</v>
      </c>
      <c r="AJ145" s="213" t="n">
        <v>47.82</v>
      </c>
      <c r="AK145" s="213" t="n">
        <v>4.29</v>
      </c>
      <c r="AL145" s="213" t="n">
        <v>30.97</v>
      </c>
      <c r="AM145" s="213" t="n">
        <v>35.72</v>
      </c>
    </row>
    <row r="146" customFormat="false" ht="14.25" hidden="false" customHeight="false" outlineLevel="0" collapsed="false">
      <c r="A146" s="174" t="s">
        <v>217</v>
      </c>
      <c r="B146" s="211" t="n">
        <v>9</v>
      </c>
      <c r="C146" s="211" t="s">
        <v>349</v>
      </c>
      <c r="D146" s="211" t="s">
        <v>350</v>
      </c>
      <c r="E146" s="211" t="s">
        <v>279</v>
      </c>
      <c r="F146" s="211" t="s">
        <v>280</v>
      </c>
      <c r="I146" s="212" t="s">
        <v>351</v>
      </c>
      <c r="L146" s="212" t="s">
        <v>282</v>
      </c>
      <c r="M146" s="213" t="n">
        <v>0.07</v>
      </c>
      <c r="N146" s="213" t="n">
        <v>166.6</v>
      </c>
      <c r="P146" s="213" t="n">
        <v>2000</v>
      </c>
      <c r="Q146" s="213" t="n">
        <v>500</v>
      </c>
      <c r="R146" s="213" t="n">
        <v>2666.67</v>
      </c>
      <c r="T146" s="213" t="n">
        <v>189</v>
      </c>
      <c r="W146" s="213" t="n">
        <v>49.12</v>
      </c>
      <c r="Z146" s="213" t="n">
        <v>500</v>
      </c>
      <c r="AA146" s="213" t="n">
        <v>1000</v>
      </c>
      <c r="AB146" s="213" t="n">
        <v>1738.12</v>
      </c>
      <c r="AC146" s="213" t="n">
        <v>928.55</v>
      </c>
      <c r="AD146" s="212" t="s">
        <v>283</v>
      </c>
      <c r="AE146" s="211" t="s">
        <v>352</v>
      </c>
      <c r="AF146" s="211" t="s">
        <v>294</v>
      </c>
      <c r="AG146" s="211" t="s">
        <v>286</v>
      </c>
      <c r="AH146" s="213" t="n">
        <v>166.67</v>
      </c>
      <c r="AI146" s="213" t="n">
        <v>33.33</v>
      </c>
      <c r="AJ146" s="213" t="n">
        <v>223</v>
      </c>
      <c r="AK146" s="213" t="n">
        <v>20</v>
      </c>
      <c r="AL146" s="213" t="n">
        <v>138.89</v>
      </c>
      <c r="AM146" s="213" t="n">
        <v>0</v>
      </c>
    </row>
    <row r="147" customFormat="false" ht="14.25" hidden="false" customHeight="false" outlineLevel="0" collapsed="false">
      <c r="A147" s="174" t="s">
        <v>217</v>
      </c>
      <c r="B147" s="211" t="n">
        <v>10</v>
      </c>
      <c r="C147" s="211" t="s">
        <v>357</v>
      </c>
      <c r="D147" s="211" t="s">
        <v>358</v>
      </c>
      <c r="E147" s="211" t="s">
        <v>279</v>
      </c>
      <c r="F147" s="211" t="s">
        <v>307</v>
      </c>
      <c r="I147" s="212" t="s">
        <v>344</v>
      </c>
      <c r="K147" s="212" t="s">
        <v>303</v>
      </c>
      <c r="L147" s="212" t="s">
        <v>282</v>
      </c>
      <c r="P147" s="213" t="n">
        <v>404.4</v>
      </c>
      <c r="Q147" s="213" t="n">
        <v>60</v>
      </c>
      <c r="R147" s="213" t="n">
        <v>464.4</v>
      </c>
      <c r="T147" s="213" t="n">
        <v>38.22</v>
      </c>
      <c r="W147" s="0"/>
      <c r="Y147" s="213" t="n">
        <v>148.43</v>
      </c>
      <c r="AA147" s="213" t="n">
        <v>232.2</v>
      </c>
      <c r="AB147" s="213" t="n">
        <v>418.85</v>
      </c>
      <c r="AC147" s="213" t="n">
        <v>45.55</v>
      </c>
      <c r="AD147" s="212" t="s">
        <v>283</v>
      </c>
      <c r="AE147" s="211" t="s">
        <v>359</v>
      </c>
      <c r="AF147" s="211" t="s">
        <v>285</v>
      </c>
      <c r="AG147" s="211" t="s">
        <v>286</v>
      </c>
      <c r="AH147" s="213" t="n">
        <v>33.7</v>
      </c>
      <c r="AI147" s="213" t="n">
        <v>33.33</v>
      </c>
      <c r="AJ147" s="213" t="n">
        <v>45.09</v>
      </c>
      <c r="AK147" s="213" t="n">
        <v>4.04</v>
      </c>
      <c r="AL147" s="213" t="n">
        <v>25.84</v>
      </c>
      <c r="AM147" s="213" t="n">
        <v>33.69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180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2020-10-19T12:23:50Z</dcterms:created>
  <dc:creator>Dara_Macias</dc:creator>
  <dc:description/>
  <dc:language>es-EC</dc:language>
  <cp:lastModifiedBy/>
  <dcterms:modified xsi:type="dcterms:W3CDTF">2021-03-23T11:17:57Z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