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VISACOM\FASE II - Ejecucion\6000 Pasivos y Patrimonio\6900 Patrimonio\"/>
    </mc:Choice>
  </mc:AlternateContent>
  <xr:revisionPtr revIDLastSave="0" documentId="13_ncr:1_{05F8B261-D54C-4D9E-BDFC-1A46F19DE9B4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Cedula Resumen" sheetId="1" r:id="rId1"/>
    <sheet name="Movimiento de patrimonio" sheetId="2" r:id="rId2"/>
  </sheets>
  <definedNames>
    <definedName name="_xlnm.Print_Area" localSheetId="1">'Movimiento de patrimonio'!$A$1:$O$35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6" i="1" l="1"/>
  <c r="D36" i="1"/>
  <c r="E35" i="1"/>
  <c r="E34" i="1"/>
  <c r="E33" i="1"/>
  <c r="E38" i="1" s="1"/>
  <c r="J28" i="1"/>
  <c r="F28" i="1"/>
  <c r="E28" i="1"/>
  <c r="D28" i="1"/>
  <c r="K27" i="1"/>
  <c r="G27" i="1"/>
  <c r="G26" i="1"/>
  <c r="K26" i="1" s="1"/>
  <c r="K25" i="1"/>
  <c r="G25" i="1"/>
  <c r="G24" i="1"/>
  <c r="K24" i="1" s="1"/>
  <c r="K23" i="1"/>
  <c r="J23" i="1"/>
  <c r="G23" i="1"/>
  <c r="G22" i="1"/>
  <c r="K22" i="1" s="1"/>
  <c r="K21" i="1"/>
  <c r="G21" i="1"/>
  <c r="G20" i="1"/>
  <c r="K20" i="1" s="1"/>
  <c r="K19" i="1"/>
  <c r="G19" i="1"/>
  <c r="G18" i="1"/>
  <c r="K18" i="1" s="1"/>
  <c r="K17" i="1"/>
  <c r="G17" i="1"/>
  <c r="D35" i="1" s="1"/>
  <c r="G16" i="1"/>
  <c r="K16" i="1" s="1"/>
  <c r="K15" i="1"/>
  <c r="G15" i="1"/>
  <c r="G14" i="1"/>
  <c r="D34" i="1" s="1"/>
  <c r="K13" i="1"/>
  <c r="G13" i="1"/>
  <c r="G12" i="1"/>
  <c r="G28" i="1" s="1"/>
  <c r="K11" i="1"/>
  <c r="G11" i="1"/>
  <c r="D33" i="1" s="1"/>
  <c r="D38" i="1" s="1"/>
  <c r="K12" i="1" l="1"/>
  <c r="K28" i="1" s="1"/>
  <c r="K14" i="1"/>
</calcChain>
</file>

<file path=xl/sharedStrings.xml><?xml version="1.0" encoding="utf-8"?>
<sst xmlns="http://schemas.openxmlformats.org/spreadsheetml/2006/main" count="97" uniqueCount="66">
  <si>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</si>
  <si>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</si>
  <si>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</si>
  <si>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</si>
  <si>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</si>
  <si>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</si>
  <si>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</si>
  <si>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</si>
  <si>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Patrimonio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</si>
  <si>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</si>
  <si>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</si>
  <si>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</si>
  <si>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</si>
  <si>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</si>
  <si>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</si>
  <si>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Diciembre del 2020</t>
  </si>
  <si>
    <t>Código</t>
  </si>
  <si>
    <t>Cuenta</t>
  </si>
  <si>
    <t>Referencia</t>
  </si>
  <si>
    <t>Saldos contables al</t>
  </si>
  <si>
    <t>Movimiento</t>
  </si>
  <si>
    <t>Saldos auditados al</t>
  </si>
  <si>
    <t>Variaciones</t>
  </si>
  <si>
    <t>Débitos</t>
  </si>
  <si>
    <t>Créditos</t>
  </si>
  <si>
    <t>Valor</t>
  </si>
  <si>
    <t>Capital Social</t>
  </si>
  <si>
    <t>3.1.1.1</t>
  </si>
  <si>
    <t>Capital Social suscrito o pagado</t>
  </si>
  <si>
    <t>Reservas</t>
  </si>
  <si>
    <t>3.1.4.1</t>
  </si>
  <si>
    <t>Reserva Legal</t>
  </si>
  <si>
    <t>3.1.4.2</t>
  </si>
  <si>
    <t>Reserva Facultativa</t>
  </si>
  <si>
    <t>Resultados Integrales</t>
  </si>
  <si>
    <t>3.1.5.2</t>
  </si>
  <si>
    <t>Superávit por Revaluacion de Propiedad</t>
  </si>
  <si>
    <t>3.1.5.5</t>
  </si>
  <si>
    <t>Ganancia Actuaria, Jubilación y Desahucio</t>
  </si>
  <si>
    <t>Resultados Acumulados</t>
  </si>
  <si>
    <t>3.1.6.1</t>
  </si>
  <si>
    <t>3.1.6.2</t>
  </si>
  <si>
    <t>Otros Resultados Integrales</t>
  </si>
  <si>
    <t>Resultados del Ejercicio</t>
  </si>
  <si>
    <t>3.1.7.1</t>
  </si>
  <si>
    <t>Total</t>
  </si>
  <si>
    <t>Saldo al</t>
  </si>
  <si>
    <t>Nota a los estados financieros:</t>
  </si>
  <si>
    <t>Utilidad/Perdida del ejercicio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</si>
  <si>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</si>
  <si>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</si>
  <si>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</si>
  <si>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</si>
  <si>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</si>
  <si>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</si>
  <si>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Conclusiones (A ser completado por el Auditor a cargo del compromiso):</t>
  </si>
  <si>
    <t>EXAMEN REALIZADO:</t>
  </si>
  <si>
    <t>Saldos al inicio del ejercicio estan de acuerdo con los saldos auditados del anio anterior</t>
  </si>
  <si>
    <t>El resultado del ejercicio se corresponde con el estado de resultados auditado</t>
  </si>
  <si>
    <t>La revalorizacion de vehiculos fue examinada en PT 5600</t>
  </si>
  <si>
    <t>El otro resultado integral fue verificado con el estudio actuarial de jubilacion y desahucio Ver PT 6600</t>
  </si>
  <si>
    <t>Otros movimientos menores por US$7,430 no se consideran signficativos</t>
  </si>
  <si>
    <t>Examinamos asientos contables y registros en el mayor general</t>
  </si>
  <si>
    <t>VISACOM S.A.</t>
  </si>
  <si>
    <t>Examen de patrimonio</t>
  </si>
  <si>
    <t>Al 31 de diciembre del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</si>
</sst>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\ %"/>
    <numFmt numFmtId="165" formatCode="dd/mm/yyyy"/>
    <numFmt numFmtId="166" formatCode="dd\-mmm\-yy"/>
    <numFmt numFmtId="167" formatCode="_ * #,##0.00_ ;_ * \-#,##0.00_ ;_ * \-??_ ;_ @_ "/>
    <numFmt numFmtId="168" formatCode="_ * #,##0_ ;_ * \-#,##0_ ;_ * \-??_ ;_ @_ "/>
    <numFmt numFmtId="169" formatCode="_ \$* #,##0.00_ ;_ \$* \-#,##0.00_ ;_ \$* \-??_ ;_ @_ "/>
    <numFmt numFmtId="170" formatCode="#,##0\ ;\(#,##0\);\-#\ ;@\ "/>
    <numFmt numFmtId="171" formatCode="#,##0\ ;\(#,##0\)"/>
  </numFmts>
  <fonts count="23">
    <font>
      <sz val="11"/>
      <color rgb="FF000000"/>
      <name val="Arial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9C0006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6"/>
      <color rgb="FFFF0000"/>
      <name val="Liberation Sans1"/>
      <charset val="1"/>
    </font>
    <font>
      <b/>
      <u/>
      <sz val="10"/>
      <color rgb="FF000000"/>
      <name val="Arial"/>
      <family val="2"/>
      <charset val="1"/>
    </font>
    <font>
      <b/>
      <sz val="10"/>
      <color rgb="FF000000"/>
      <name val="Futura-book"/>
      <charset val="1"/>
    </font>
    <font>
      <sz val="10"/>
      <color rgb="FF000000"/>
      <name val="Futura-book"/>
      <charset val="1"/>
    </font>
    <font>
      <b/>
      <sz val="10"/>
      <color rgb="FFFF0000"/>
      <name val="Arial"/>
      <family val="2"/>
      <charset val="1"/>
    </font>
    <font>
      <sz val="10"/>
      <color rgb="FF000000"/>
      <name val="Futura-book"/>
      <family val="2"/>
      <charset val="1"/>
    </font>
    <font>
      <b/>
      <sz val="10"/>
      <color rgb="FF000000"/>
      <name val="Arial1"/>
      <charset val="1"/>
    </font>
    <font>
      <b/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1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20">
    <xf numFmtId="0" fontId="0" fillId="0" borderId="0"/>
    <xf numFmtId="167" fontId="13" fillId="0" borderId="0" applyBorder="0" applyProtection="0"/>
    <xf numFmtId="169" fontId="13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98">
    <xf numFmtId="0" fontId="0" fillId="0" borderId="0" xfId="0"/>
    <xf numFmtId="0" fontId="2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49" fontId="2" fillId="10" borderId="3" xfId="0" applyNumberFormat="1" applyFont="1" applyFill="1" applyBorder="1" applyAlignment="1">
      <alignment horizontal="center" vertical="center"/>
    </xf>
    <xf numFmtId="0" fontId="0" fillId="10" borderId="3" xfId="0" applyFill="1" applyBorder="1"/>
    <xf numFmtId="165" fontId="14" fillId="10" borderId="3" xfId="0" applyNumberFormat="1" applyFont="1" applyFill="1" applyBorder="1" applyAlignment="1">
      <alignment horizontal="center" vertical="center"/>
    </xf>
    <xf numFmtId="164" fontId="14" fillId="10" borderId="3" xfId="0" applyNumberFormat="1" applyFont="1" applyFill="1" applyBorder="1" applyAlignment="1">
      <alignment horizontal="center" vertical="center"/>
    </xf>
    <xf numFmtId="0" fontId="15" fillId="10" borderId="3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 vertical="center"/>
    </xf>
    <xf numFmtId="49" fontId="2" fillId="10" borderId="2" xfId="0" applyNumberFormat="1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14" fillId="10" borderId="0" xfId="0" applyFont="1" applyFill="1" applyAlignment="1">
      <alignment vertical="center"/>
    </xf>
    <xf numFmtId="0" fontId="14" fillId="10" borderId="0" xfId="0" applyFont="1" applyFill="1"/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166" fontId="2" fillId="10" borderId="3" xfId="0" applyNumberFormat="1" applyFont="1" applyFill="1" applyBorder="1" applyAlignment="1">
      <alignment horizontal="center" vertical="center"/>
    </xf>
    <xf numFmtId="166" fontId="2" fillId="10" borderId="4" xfId="0" applyNumberFormat="1" applyFont="1" applyFill="1" applyBorder="1" applyAlignment="1">
      <alignment horizontal="center" vertical="center"/>
    </xf>
    <xf numFmtId="49" fontId="14" fillId="0" borderId="5" xfId="0" applyNumberFormat="1" applyFont="1" applyBorder="1" applyAlignment="1" applyProtection="1"/>
    <xf numFmtId="49" fontId="16" fillId="0" borderId="0" xfId="0" applyNumberFormat="1" applyFont="1" applyAlignment="1" applyProtection="1">
      <alignment horizontal="left"/>
    </xf>
    <xf numFmtId="168" fontId="14" fillId="10" borderId="6" xfId="1" applyNumberFormat="1" applyFont="1" applyFill="1" applyBorder="1" applyAlignment="1" applyProtection="1">
      <alignment horizontal="right" vertical="center"/>
    </xf>
    <xf numFmtId="0" fontId="14" fillId="0" borderId="6" xfId="2" applyNumberFormat="1" applyFont="1" applyBorder="1" applyAlignment="1" applyProtection="1">
      <alignment horizontal="center" vertical="center"/>
    </xf>
    <xf numFmtId="0" fontId="14" fillId="0" borderId="7" xfId="2" applyNumberFormat="1" applyFont="1" applyBorder="1" applyAlignment="1" applyProtection="1">
      <alignment horizontal="center" vertical="center"/>
    </xf>
    <xf numFmtId="0" fontId="14" fillId="0" borderId="8" xfId="2" applyNumberFormat="1" applyFont="1" applyBorder="1" applyAlignment="1" applyProtection="1">
      <alignment horizontal="center" vertical="center"/>
    </xf>
    <xf numFmtId="0" fontId="14" fillId="0" borderId="4" xfId="2" applyNumberFormat="1" applyFont="1" applyBorder="1" applyAlignment="1" applyProtection="1">
      <alignment horizontal="center" vertical="center"/>
    </xf>
    <xf numFmtId="170" fontId="14" fillId="0" borderId="0" xfId="0" applyNumberFormat="1" applyFont="1" applyBorder="1" applyAlignment="1" applyProtection="1">
      <alignment horizontal="left" vertical="center"/>
    </xf>
    <xf numFmtId="170" fontId="14" fillId="0" borderId="6" xfId="0" applyNumberFormat="1" applyFont="1" applyBorder="1" applyAlignment="1" applyProtection="1">
      <alignment horizontal="center" vertical="center"/>
    </xf>
    <xf numFmtId="168" fontId="14" fillId="0" borderId="8" xfId="1" applyNumberFormat="1" applyFont="1" applyBorder="1" applyAlignment="1" applyProtection="1">
      <alignment horizontal="right"/>
    </xf>
    <xf numFmtId="171" fontId="14" fillId="0" borderId="6" xfId="1" applyNumberFormat="1" applyFont="1" applyBorder="1" applyAlignment="1" applyProtection="1">
      <alignment horizontal="right" vertical="center"/>
    </xf>
    <xf numFmtId="49" fontId="17" fillId="10" borderId="5" xfId="0" applyNumberFormat="1" applyFont="1" applyFill="1" applyBorder="1" applyAlignment="1" applyProtection="1">
      <alignment horizontal="left"/>
    </xf>
    <xf numFmtId="0" fontId="16" fillId="10" borderId="7" xfId="0" applyFont="1" applyFill="1" applyBorder="1" applyAlignment="1" applyProtection="1">
      <alignment horizontal="left"/>
    </xf>
    <xf numFmtId="168" fontId="14" fillId="10" borderId="7" xfId="1" applyNumberFormat="1" applyFont="1" applyFill="1" applyBorder="1" applyAlignment="1" applyProtection="1">
      <alignment horizontal="right" vertical="center"/>
    </xf>
    <xf numFmtId="168" fontId="14" fillId="10" borderId="8" xfId="1" applyNumberFormat="1" applyFont="1" applyFill="1" applyBorder="1" applyAlignment="1" applyProtection="1">
      <alignment horizontal="right" vertical="center"/>
    </xf>
    <xf numFmtId="168" fontId="14" fillId="0" borderId="6" xfId="1" applyNumberFormat="1" applyFont="1" applyBorder="1" applyAlignment="1" applyProtection="1">
      <alignment horizontal="right" vertical="center"/>
    </xf>
    <xf numFmtId="49" fontId="18" fillId="10" borderId="5" xfId="0" applyNumberFormat="1" applyFont="1" applyFill="1" applyBorder="1" applyAlignment="1" applyProtection="1">
      <alignment horizontal="left"/>
    </xf>
    <xf numFmtId="0" fontId="14" fillId="10" borderId="6" xfId="0" applyFont="1" applyFill="1" applyBorder="1" applyAlignment="1" applyProtection="1"/>
    <xf numFmtId="171" fontId="19" fillId="0" borderId="6" xfId="1" applyNumberFormat="1" applyFont="1" applyBorder="1" applyAlignment="1" applyProtection="1">
      <alignment horizontal="right" vertical="center"/>
    </xf>
    <xf numFmtId="49" fontId="18" fillId="10" borderId="5" xfId="0" applyNumberFormat="1" applyFont="1" applyFill="1" applyBorder="1" applyAlignment="1" applyProtection="1"/>
    <xf numFmtId="168" fontId="20" fillId="10" borderId="6" xfId="1" applyNumberFormat="1" applyFont="1" applyFill="1" applyBorder="1" applyAlignment="1" applyProtection="1">
      <alignment horizontal="right" vertical="top"/>
      <protection locked="0"/>
    </xf>
    <xf numFmtId="0" fontId="2" fillId="10" borderId="0" xfId="0" applyFont="1" applyFill="1" applyAlignment="1">
      <alignment vertical="center"/>
    </xf>
    <xf numFmtId="168" fontId="20" fillId="10" borderId="6" xfId="1" applyNumberFormat="1" applyFont="1" applyFill="1" applyBorder="1" applyAlignment="1" applyProtection="1">
      <alignment horizontal="right"/>
    </xf>
    <xf numFmtId="49" fontId="18" fillId="10" borderId="6" xfId="0" applyNumberFormat="1" applyFont="1" applyFill="1" applyBorder="1" applyAlignment="1" applyProtection="1"/>
    <xf numFmtId="168" fontId="18" fillId="10" borderId="7" xfId="1" applyNumberFormat="1" applyFont="1" applyFill="1" applyBorder="1" applyAlignment="1" applyProtection="1">
      <alignment horizontal="right" vertical="top"/>
      <protection locked="0"/>
    </xf>
    <xf numFmtId="168" fontId="20" fillId="10" borderId="7" xfId="1" applyNumberFormat="1" applyFont="1" applyFill="1" applyBorder="1" applyAlignment="1" applyProtection="1">
      <alignment horizontal="right"/>
    </xf>
    <xf numFmtId="0" fontId="18" fillId="0" borderId="7" xfId="0" applyFont="1" applyBorder="1" applyAlignment="1" applyProtection="1"/>
    <xf numFmtId="0" fontId="16" fillId="0" borderId="7" xfId="0" applyFont="1" applyBorder="1" applyAlignment="1" applyProtection="1">
      <alignment horizontal="left"/>
    </xf>
    <xf numFmtId="168" fontId="18" fillId="0" borderId="7" xfId="1" applyNumberFormat="1" applyFont="1" applyBorder="1" applyAlignment="1" applyProtection="1">
      <alignment horizontal="right" vertical="top"/>
      <protection locked="0"/>
    </xf>
    <xf numFmtId="168" fontId="14" fillId="0" borderId="7" xfId="1" applyNumberFormat="1" applyFont="1" applyBorder="1" applyAlignment="1" applyProtection="1">
      <alignment horizontal="right" vertical="center"/>
    </xf>
    <xf numFmtId="168" fontId="14" fillId="0" borderId="8" xfId="1" applyNumberFormat="1" applyFont="1" applyBorder="1" applyAlignment="1" applyProtection="1">
      <alignment horizontal="right" vertical="center"/>
    </xf>
    <xf numFmtId="168" fontId="14" fillId="0" borderId="6" xfId="1" applyNumberFormat="1" applyFont="1" applyBorder="1" applyAlignment="1" applyProtection="1">
      <alignment horizontal="right" vertical="center"/>
    </xf>
    <xf numFmtId="0" fontId="18" fillId="10" borderId="7" xfId="0" applyFont="1" applyFill="1" applyBorder="1" applyAlignment="1" applyProtection="1"/>
    <xf numFmtId="168" fontId="18" fillId="0" borderId="7" xfId="1" applyNumberFormat="1" applyFont="1" applyBorder="1" applyAlignment="1" applyProtection="1">
      <alignment horizontal="right"/>
    </xf>
    <xf numFmtId="168" fontId="18" fillId="10" borderId="7" xfId="1" applyNumberFormat="1" applyFont="1" applyFill="1" applyBorder="1" applyAlignment="1" applyProtection="1">
      <alignment horizontal="right"/>
    </xf>
    <xf numFmtId="0" fontId="14" fillId="0" borderId="6" xfId="0" applyFont="1" applyBorder="1" applyAlignment="1" applyProtection="1"/>
    <xf numFmtId="0" fontId="14" fillId="0" borderId="7" xfId="0" applyFont="1" applyBorder="1" applyAlignment="1" applyProtection="1"/>
    <xf numFmtId="170" fontId="14" fillId="0" borderId="7" xfId="0" applyNumberFormat="1" applyFont="1" applyBorder="1" applyAlignment="1" applyProtection="1">
      <alignment horizontal="left" vertical="center"/>
    </xf>
    <xf numFmtId="170" fontId="14" fillId="0" borderId="7" xfId="0" applyNumberFormat="1" applyFont="1" applyBorder="1" applyAlignment="1" applyProtection="1">
      <alignment horizontal="left" vertical="center"/>
    </xf>
    <xf numFmtId="170" fontId="14" fillId="0" borderId="5" xfId="0" applyNumberFormat="1" applyFont="1" applyBorder="1" applyAlignment="1" applyProtection="1">
      <alignment horizontal="left" vertical="center"/>
    </xf>
    <xf numFmtId="0" fontId="14" fillId="10" borderId="5" xfId="0" applyFont="1" applyFill="1" applyBorder="1" applyAlignment="1" applyProtection="1"/>
    <xf numFmtId="49" fontId="14" fillId="0" borderId="6" xfId="0" applyNumberFormat="1" applyFont="1" applyBorder="1" applyAlignment="1" applyProtection="1"/>
    <xf numFmtId="49" fontId="14" fillId="0" borderId="0" xfId="0" applyNumberFormat="1" applyFont="1" applyAlignment="1" applyProtection="1">
      <alignment horizontal="left"/>
    </xf>
    <xf numFmtId="168" fontId="14" fillId="0" borderId="9" xfId="1" applyNumberFormat="1" applyFont="1" applyBorder="1" applyAlignment="1" applyProtection="1">
      <alignment horizontal="right" vertical="center"/>
    </xf>
    <xf numFmtId="170" fontId="2" fillId="0" borderId="7" xfId="0" applyNumberFormat="1" applyFont="1" applyBorder="1" applyAlignment="1" applyProtection="1">
      <alignment horizontal="center" vertical="center"/>
    </xf>
    <xf numFmtId="170" fontId="2" fillId="0" borderId="6" xfId="0" applyNumberFormat="1" applyFont="1" applyBorder="1" applyAlignment="1" applyProtection="1">
      <alignment horizontal="center" vertical="center"/>
    </xf>
    <xf numFmtId="170" fontId="2" fillId="0" borderId="10" xfId="0" applyNumberFormat="1" applyFont="1" applyBorder="1" applyAlignment="1" applyProtection="1">
      <alignment horizontal="center" vertical="center"/>
    </xf>
    <xf numFmtId="170" fontId="2" fillId="0" borderId="11" xfId="0" applyNumberFormat="1" applyFont="1" applyBorder="1" applyAlignment="1" applyProtection="1">
      <alignment horizontal="left" vertical="center"/>
    </xf>
    <xf numFmtId="168" fontId="2" fillId="0" borderId="10" xfId="1" applyNumberFormat="1" applyFont="1" applyBorder="1" applyAlignment="1" applyProtection="1">
      <alignment horizontal="right" vertical="center"/>
    </xf>
    <xf numFmtId="168" fontId="2" fillId="0" borderId="12" xfId="1" applyNumberFormat="1" applyFont="1" applyBorder="1" applyAlignment="1" applyProtection="1">
      <alignment horizontal="right" vertical="center"/>
    </xf>
    <xf numFmtId="171" fontId="19" fillId="0" borderId="10" xfId="1" applyNumberFormat="1" applyFont="1" applyBorder="1" applyAlignment="1" applyProtection="1">
      <alignment horizontal="right" vertical="center"/>
    </xf>
    <xf numFmtId="0" fontId="14" fillId="0" borderId="0" xfId="0" applyFont="1" applyAlignment="1" applyProtection="1">
      <alignment vertical="center"/>
    </xf>
    <xf numFmtId="0" fontId="14" fillId="0" borderId="13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center"/>
    </xf>
    <xf numFmtId="170" fontId="2" fillId="0" borderId="4" xfId="0" applyNumberFormat="1" applyFont="1" applyBorder="1" applyAlignment="1" applyProtection="1">
      <alignment horizontal="center" wrapText="1"/>
    </xf>
    <xf numFmtId="0" fontId="2" fillId="10" borderId="14" xfId="0" applyFont="1" applyFill="1" applyBorder="1" applyAlignment="1">
      <alignment horizontal="left"/>
    </xf>
    <xf numFmtId="0" fontId="2" fillId="0" borderId="14" xfId="0" applyFont="1" applyBorder="1" applyAlignment="1" applyProtection="1">
      <alignment horizontal="left"/>
    </xf>
    <xf numFmtId="165" fontId="16" fillId="0" borderId="9" xfId="0" applyNumberFormat="1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left"/>
    </xf>
    <xf numFmtId="0" fontId="2" fillId="0" borderId="8" xfId="0" applyFont="1" applyBorder="1" applyAlignment="1" applyProtection="1">
      <alignment horizontal="left"/>
    </xf>
    <xf numFmtId="165" fontId="16" fillId="0" borderId="6" xfId="0" applyNumberFormat="1" applyFont="1" applyBorder="1" applyAlignment="1" applyProtection="1">
      <alignment horizontal="center"/>
    </xf>
    <xf numFmtId="165" fontId="16" fillId="0" borderId="7" xfId="0" applyNumberFormat="1" applyFont="1" applyBorder="1" applyAlignment="1" applyProtection="1">
      <alignment horizontal="center"/>
    </xf>
    <xf numFmtId="0" fontId="18" fillId="10" borderId="8" xfId="0" applyFont="1" applyFill="1" applyBorder="1"/>
    <xf numFmtId="0" fontId="18" fillId="10" borderId="6" xfId="0" applyFont="1" applyFill="1" applyBorder="1"/>
    <xf numFmtId="168" fontId="14" fillId="0" borderId="6" xfId="1" applyNumberFormat="1" applyFont="1" applyBorder="1" applyAlignment="1" applyProtection="1">
      <alignment horizontal="center"/>
    </xf>
    <xf numFmtId="49" fontId="14" fillId="0" borderId="8" xfId="0" applyNumberFormat="1" applyFont="1" applyBorder="1" applyAlignment="1" applyProtection="1">
      <alignment horizontal="left"/>
    </xf>
    <xf numFmtId="49" fontId="14" fillId="0" borderId="6" xfId="0" applyNumberFormat="1" applyFont="1" applyBorder="1" applyAlignment="1" applyProtection="1">
      <alignment horizontal="left"/>
    </xf>
    <xf numFmtId="168" fontId="14" fillId="0" borderId="15" xfId="1" applyNumberFormat="1" applyFont="1" applyBorder="1" applyAlignment="1" applyProtection="1">
      <alignment horizontal="center"/>
    </xf>
    <xf numFmtId="168" fontId="14" fillId="0" borderId="12" xfId="1" applyNumberFormat="1" applyFont="1" applyBorder="1" applyAlignment="1" applyProtection="1">
      <alignment horizontal="center"/>
    </xf>
    <xf numFmtId="168" fontId="2" fillId="0" borderId="14" xfId="1" applyNumberFormat="1" applyFont="1" applyBorder="1" applyAlignment="1" applyProtection="1"/>
    <xf numFmtId="168" fontId="2" fillId="0" borderId="9" xfId="1" applyNumberFormat="1" applyFont="1" applyBorder="1" applyAlignment="1" applyProtection="1"/>
    <xf numFmtId="0" fontId="2" fillId="0" borderId="13" xfId="0" applyFont="1" applyBorder="1" applyAlignment="1" applyProtection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14" fillId="0" borderId="8" xfId="0" applyFont="1" applyBorder="1" applyAlignment="1" applyProtection="1"/>
    <xf numFmtId="0" fontId="0" fillId="0" borderId="18" xfId="0" applyBorder="1"/>
    <xf numFmtId="0" fontId="2" fillId="0" borderId="8" xfId="0" applyFont="1" applyBorder="1" applyAlignment="1" applyProtection="1"/>
    <xf numFmtId="0" fontId="21" fillId="10" borderId="8" xfId="0" applyFont="1" applyFill="1" applyBorder="1"/>
    <xf numFmtId="0" fontId="22" fillId="0" borderId="0" xfId="0" applyFont="1"/>
  </cellXfs>
  <cellStyles count="20">
    <cellStyle name="Accent 1 5" xfId="3" xr:uid="{00000000-0005-0000-0000-000006000000}"/>
    <cellStyle name="Accent 2 6" xfId="4" xr:uid="{00000000-0005-0000-0000-000007000000}"/>
    <cellStyle name="Accent 3 7" xfId="5" xr:uid="{00000000-0005-0000-0000-000008000000}"/>
    <cellStyle name="Accent 4" xfId="6" xr:uid="{00000000-0005-0000-0000-000009000000}"/>
    <cellStyle name="Bad 8" xfId="7" xr:uid="{00000000-0005-0000-0000-00000A000000}"/>
    <cellStyle name="cf1" xfId="8" xr:uid="{00000000-0005-0000-0000-00000B000000}"/>
    <cellStyle name="Comma" xfId="1" builtinId="3"/>
    <cellStyle name="Currency" xfId="2" builtinId="4"/>
    <cellStyle name="Error 9" xfId="9" xr:uid="{00000000-0005-0000-0000-00000C000000}"/>
    <cellStyle name="Footnote 11" xfId="10" xr:uid="{00000000-0005-0000-0000-00000D000000}"/>
    <cellStyle name="Good 12" xfId="11" xr:uid="{00000000-0005-0000-0000-00000E000000}"/>
    <cellStyle name="Heading (user) 13" xfId="12" xr:uid="{00000000-0005-0000-0000-00000F000000}"/>
    <cellStyle name="Heading 1 14" xfId="13" xr:uid="{00000000-0005-0000-0000-000010000000}"/>
    <cellStyle name="Heading 2 15" xfId="14" xr:uid="{00000000-0005-0000-0000-000011000000}"/>
    <cellStyle name="Hyperlink 16" xfId="15" xr:uid="{00000000-0005-0000-0000-000012000000}"/>
    <cellStyle name="Normal" xfId="0" builtinId="0"/>
    <cellStyle name="Note 17" xfId="16" xr:uid="{00000000-0005-0000-0000-000013000000}"/>
    <cellStyle name="Status 18" xfId="17" xr:uid="{00000000-0005-0000-0000-000014000000}"/>
    <cellStyle name="Text 19" xfId="18" xr:uid="{00000000-0005-0000-0000-000015000000}"/>
    <cellStyle name="Warning 20" xfId="19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584528</xdr:colOff>
      <xdr:row>3</xdr:row>
      <xdr:rowOff>54238</xdr:rowOff>
    </xdr:from>
    <xdr:to>
      <xdr:col>14</xdr:col>
      <xdr:colOff>139373</xdr:colOff>
      <xdr:row>26</xdr:row>
      <xdr:rowOff>126738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B1886F-5734-4CDD-9F81-A1C1ED6F0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528" y="597163"/>
          <a:ext cx="9156045" cy="423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0"/>
  <sheetViews>
    <sheetView showGridLines="0" topLeftCell="A7" zoomScaleNormal="100" workbookViewId="0">
      <selection activeCell="E7" sqref="E7:F7"/>
    </sheetView>
  </sheetViews>
  <sheetFormatPr defaultColWidth="10.5" defaultRowHeight="14.25"/>
  <cols>
    <col min="2" max="2" width="26.625" customWidth="1"/>
    <col min="3" max="3" width="9.5" customWidth="1"/>
    <col min="4" max="7" width="10.375" customWidth="1"/>
    <col min="8" max="8" width="7.125" customWidth="1"/>
    <col min="9" max="9" width="34.875" customWidth="1"/>
    <col min="10" max="11" width="9.375" customWidth="1"/>
  </cols>
  <sheetData>
    <row r="1" spans="1:1024" s="11" customFormat="1" ht="20.25">
      <c r="A1" s="9" t="s">
        <v>0</v>
      </c>
      <c r="B1" s="8" t="s">
        <v>1</v>
      </c>
      <c r="C1" s="8"/>
      <c r="D1" s="8"/>
      <c r="E1" s="8"/>
      <c r="F1" s="8"/>
      <c r="G1" s="8"/>
      <c r="H1" s="8"/>
      <c r="I1" s="10" t="s">
        <v>2</v>
      </c>
      <c r="J1" s="7">
        <v>6901</v>
      </c>
      <c r="K1" s="7"/>
      <c r="AMG1"/>
      <c r="AMH1"/>
      <c r="AMI1"/>
      <c r="AMJ1"/>
    </row>
    <row r="2" spans="1:1024" s="11" customFormat="1">
      <c r="A2" s="9" t="s">
        <v>3</v>
      </c>
      <c r="B2" s="8" t="s">
        <v>4</v>
      </c>
      <c r="C2" s="8"/>
      <c r="D2" s="8"/>
      <c r="E2" s="8"/>
      <c r="F2" s="8"/>
      <c r="G2" s="8"/>
      <c r="H2" s="8"/>
      <c r="I2" s="10" t="s">
        <v>5</v>
      </c>
      <c r="J2" s="6" t="s">
        <v>6</v>
      </c>
      <c r="K2" s="6"/>
      <c r="AMG2"/>
      <c r="AMH2"/>
      <c r="AMI2"/>
      <c r="AMJ2"/>
    </row>
    <row r="3" spans="1:1024" s="11" customFormat="1">
      <c r="A3" s="9" t="s">
        <v>7</v>
      </c>
      <c r="B3" s="8" t="s">
        <v>8</v>
      </c>
      <c r="C3" s="8"/>
      <c r="D3" s="8"/>
      <c r="E3" s="8"/>
      <c r="F3" s="8"/>
      <c r="G3" s="8"/>
      <c r="H3" s="8"/>
      <c r="I3" s="10" t="s">
        <v>9</v>
      </c>
      <c r="J3" s="5">
        <v>44134</v>
      </c>
      <c r="K3" s="5"/>
      <c r="AMG3"/>
      <c r="AMH3"/>
      <c r="AMI3"/>
      <c r="AMJ3"/>
    </row>
    <row r="4" spans="1:1024" s="11" customFormat="1">
      <c r="A4" s="9" t="s">
        <v>10</v>
      </c>
      <c r="B4" s="8" t="s">
        <v>11</v>
      </c>
      <c r="C4" s="8"/>
      <c r="D4" s="8"/>
      <c r="E4" s="8"/>
      <c r="F4" s="8"/>
      <c r="G4" s="8"/>
      <c r="H4" s="8"/>
      <c r="I4" s="10" t="s">
        <v>12</v>
      </c>
      <c r="J4" s="6" t="s">
        <v>13</v>
      </c>
      <c r="K4" s="6"/>
      <c r="AMG4"/>
      <c r="AMH4"/>
      <c r="AMI4"/>
      <c r="AMJ4"/>
    </row>
    <row r="5" spans="1:1024" s="11" customFormat="1">
      <c r="A5" s="9" t="s">
        <v>14</v>
      </c>
      <c r="B5" s="8" t="s">
        <v>15</v>
      </c>
      <c r="C5" s="8"/>
      <c r="D5" s="8"/>
      <c r="E5" s="8"/>
      <c r="F5" s="8"/>
      <c r="G5" s="8"/>
      <c r="H5" s="8"/>
      <c r="I5" s="10" t="s">
        <v>9</v>
      </c>
      <c r="J5" s="4"/>
      <c r="K5" s="4"/>
      <c r="AMG5"/>
      <c r="AMH5"/>
      <c r="AMI5"/>
      <c r="AMJ5"/>
    </row>
    <row r="6" spans="1:1024" s="12" customFormat="1">
      <c r="AMG6"/>
      <c r="AMH6"/>
      <c r="AMI6"/>
      <c r="AMJ6"/>
    </row>
    <row r="7" spans="1:1024" s="12" customFormat="1" ht="39.75" customHeight="1">
      <c r="A7" s="3" t="s">
        <v>16</v>
      </c>
      <c r="B7" s="2" t="s">
        <v>17</v>
      </c>
      <c r="C7" s="2" t="s">
        <v>18</v>
      </c>
      <c r="D7" s="14" t="s">
        <v>19</v>
      </c>
      <c r="E7" s="1" t="s">
        <v>20</v>
      </c>
      <c r="F7" s="1"/>
      <c r="G7" s="15" t="s">
        <v>21</v>
      </c>
      <c r="H7" s="3" t="s">
        <v>16</v>
      </c>
      <c r="I7" s="2" t="s">
        <v>17</v>
      </c>
      <c r="J7" s="14" t="s">
        <v>21</v>
      </c>
      <c r="K7" s="13" t="s">
        <v>22</v>
      </c>
      <c r="AMG7"/>
      <c r="AMH7"/>
      <c r="AMI7"/>
      <c r="AMJ7"/>
    </row>
    <row r="8" spans="1:1024" s="12" customFormat="1">
      <c r="A8" s="3"/>
      <c r="B8" s="2"/>
      <c r="C8" s="2"/>
      <c r="D8" s="16">
        <v>44073</v>
      </c>
      <c r="E8" s="16" t="s">
        <v>23</v>
      </c>
      <c r="F8" s="16" t="s">
        <v>24</v>
      </c>
      <c r="G8" s="17">
        <v>44196</v>
      </c>
      <c r="H8" s="3"/>
      <c r="I8" s="2"/>
      <c r="J8" s="16">
        <v>43830</v>
      </c>
      <c r="K8" s="13" t="s">
        <v>25</v>
      </c>
      <c r="AMG8"/>
      <c r="AMH8"/>
      <c r="AMI8"/>
      <c r="AMJ8"/>
    </row>
    <row r="9" spans="1:1024" s="11" customFormat="1">
      <c r="A9" s="18"/>
      <c r="B9" s="19"/>
      <c r="C9" s="20"/>
      <c r="D9" s="21"/>
      <c r="E9" s="22"/>
      <c r="F9" s="23"/>
      <c r="G9" s="24"/>
      <c r="H9" s="25"/>
      <c r="I9" s="26"/>
      <c r="J9" s="27"/>
      <c r="K9" s="28"/>
      <c r="AMG9"/>
      <c r="AMH9"/>
      <c r="AMI9"/>
      <c r="AMJ9"/>
    </row>
    <row r="10" spans="1:1024" s="11" customFormat="1">
      <c r="A10" s="29"/>
      <c r="B10" s="30" t="s">
        <v>26</v>
      </c>
      <c r="C10" s="30"/>
      <c r="D10" s="20"/>
      <c r="E10" s="31"/>
      <c r="F10" s="32"/>
      <c r="G10" s="33"/>
      <c r="H10" s="29"/>
      <c r="I10" s="30" t="s">
        <v>26</v>
      </c>
      <c r="J10" s="20"/>
      <c r="K10" s="28"/>
      <c r="AMG10"/>
      <c r="AMH10"/>
      <c r="AMI10"/>
      <c r="AMJ10"/>
    </row>
    <row r="11" spans="1:1024" s="11" customFormat="1">
      <c r="A11" s="34" t="s">
        <v>27</v>
      </c>
      <c r="B11" s="35" t="s">
        <v>28</v>
      </c>
      <c r="C11" s="35"/>
      <c r="D11" s="20">
        <v>20000</v>
      </c>
      <c r="E11" s="31">
        <v>0</v>
      </c>
      <c r="F11" s="32">
        <v>0</v>
      </c>
      <c r="G11" s="33">
        <f t="shared" ref="G11:G26" si="0">D11-E11+F11</f>
        <v>20000</v>
      </c>
      <c r="H11" s="34" t="s">
        <v>27</v>
      </c>
      <c r="I11" s="35" t="s">
        <v>28</v>
      </c>
      <c r="J11" s="20">
        <v>20000</v>
      </c>
      <c r="K11" s="36">
        <f t="shared" ref="K11:K27" si="1">G11-J11</f>
        <v>0</v>
      </c>
      <c r="AMG11"/>
      <c r="AMH11"/>
      <c r="AMI11"/>
      <c r="AMJ11"/>
    </row>
    <row r="12" spans="1:1024" s="11" customFormat="1">
      <c r="A12" s="37"/>
      <c r="B12" s="35"/>
      <c r="C12" s="35"/>
      <c r="D12" s="20">
        <v>0</v>
      </c>
      <c r="E12" s="31">
        <v>0</v>
      </c>
      <c r="F12" s="32">
        <v>0</v>
      </c>
      <c r="G12" s="33">
        <f t="shared" si="0"/>
        <v>0</v>
      </c>
      <c r="H12" s="37"/>
      <c r="I12" s="35"/>
      <c r="J12" s="38">
        <v>0</v>
      </c>
      <c r="K12" s="36">
        <f t="shared" si="1"/>
        <v>0</v>
      </c>
      <c r="AMG12"/>
      <c r="AMH12"/>
      <c r="AMI12"/>
      <c r="AMJ12"/>
    </row>
    <row r="13" spans="1:1024" s="11" customFormat="1">
      <c r="A13" s="35"/>
      <c r="B13" s="30" t="s">
        <v>29</v>
      </c>
      <c r="C13" s="30"/>
      <c r="D13" s="20">
        <v>0</v>
      </c>
      <c r="E13" s="31">
        <v>0</v>
      </c>
      <c r="F13" s="32">
        <v>0</v>
      </c>
      <c r="G13" s="33">
        <f t="shared" si="0"/>
        <v>0</v>
      </c>
      <c r="H13" s="35"/>
      <c r="I13" s="30" t="s">
        <v>29</v>
      </c>
      <c r="J13" s="38">
        <v>0</v>
      </c>
      <c r="K13" s="36">
        <f t="shared" si="1"/>
        <v>0</v>
      </c>
      <c r="AMG13"/>
      <c r="AMH13"/>
      <c r="AMI13"/>
      <c r="AMJ13"/>
    </row>
    <row r="14" spans="1:1024" s="39" customFormat="1">
      <c r="A14" s="35" t="s">
        <v>30</v>
      </c>
      <c r="B14" s="35" t="s">
        <v>31</v>
      </c>
      <c r="C14" s="35"/>
      <c r="D14" s="20">
        <v>10000</v>
      </c>
      <c r="E14" s="31">
        <v>0</v>
      </c>
      <c r="F14" s="32">
        <v>0</v>
      </c>
      <c r="G14" s="33">
        <f t="shared" si="0"/>
        <v>10000</v>
      </c>
      <c r="H14" s="35" t="s">
        <v>30</v>
      </c>
      <c r="I14" s="35" t="s">
        <v>31</v>
      </c>
      <c r="J14" s="20">
        <v>10000</v>
      </c>
      <c r="K14" s="36">
        <f t="shared" si="1"/>
        <v>0</v>
      </c>
      <c r="AMG14"/>
      <c r="AMH14"/>
      <c r="AMI14"/>
      <c r="AMJ14"/>
    </row>
    <row r="15" spans="1:1024" s="11" customFormat="1">
      <c r="A15" s="35" t="s">
        <v>32</v>
      </c>
      <c r="B15" s="35" t="s">
        <v>33</v>
      </c>
      <c r="C15" s="35"/>
      <c r="D15" s="20">
        <v>540000</v>
      </c>
      <c r="E15" s="31">
        <v>0</v>
      </c>
      <c r="F15" s="32">
        <v>0</v>
      </c>
      <c r="G15" s="33">
        <f t="shared" si="0"/>
        <v>540000</v>
      </c>
      <c r="H15" s="35" t="s">
        <v>32</v>
      </c>
      <c r="I15" s="35" t="s">
        <v>33</v>
      </c>
      <c r="J15" s="38">
        <v>540000</v>
      </c>
      <c r="K15" s="36">
        <f t="shared" si="1"/>
        <v>0</v>
      </c>
      <c r="AMG15"/>
      <c r="AMH15"/>
      <c r="AMI15"/>
      <c r="AMJ15"/>
    </row>
    <row r="16" spans="1:1024" s="11" customFormat="1">
      <c r="A16" s="35"/>
      <c r="B16" s="35"/>
      <c r="C16" s="35"/>
      <c r="D16" s="20">
        <v>0</v>
      </c>
      <c r="E16" s="31">
        <v>0</v>
      </c>
      <c r="F16" s="32">
        <v>0</v>
      </c>
      <c r="G16" s="33">
        <f t="shared" si="0"/>
        <v>0</v>
      </c>
      <c r="H16" s="35"/>
      <c r="I16" s="35"/>
      <c r="J16" s="40">
        <v>0</v>
      </c>
      <c r="K16" s="36">
        <f t="shared" si="1"/>
        <v>0</v>
      </c>
      <c r="AMG16"/>
      <c r="AMH16"/>
      <c r="AMI16"/>
      <c r="AMJ16"/>
    </row>
    <row r="17" spans="1:1024" s="11" customFormat="1">
      <c r="A17" s="41"/>
      <c r="B17" s="30" t="s">
        <v>34</v>
      </c>
      <c r="C17" s="30"/>
      <c r="D17" s="42">
        <v>0</v>
      </c>
      <c r="E17" s="31">
        <v>0</v>
      </c>
      <c r="F17" s="32">
        <v>0</v>
      </c>
      <c r="G17" s="33">
        <f t="shared" si="0"/>
        <v>0</v>
      </c>
      <c r="H17" s="41"/>
      <c r="I17" s="30" t="s">
        <v>34</v>
      </c>
      <c r="J17" s="43">
        <v>0</v>
      </c>
      <c r="K17" s="36">
        <f t="shared" si="1"/>
        <v>0</v>
      </c>
      <c r="AMG17"/>
      <c r="AMH17"/>
      <c r="AMI17"/>
      <c r="AMJ17"/>
    </row>
    <row r="18" spans="1:1024" s="11" customFormat="1">
      <c r="A18" s="41" t="s">
        <v>35</v>
      </c>
      <c r="B18" s="44" t="s">
        <v>36</v>
      </c>
      <c r="C18" s="45"/>
      <c r="D18" s="46">
        <v>0</v>
      </c>
      <c r="E18" s="47">
        <v>0</v>
      </c>
      <c r="F18" s="48">
        <v>38680.53</v>
      </c>
      <c r="G18" s="49">
        <f t="shared" si="0"/>
        <v>38680.53</v>
      </c>
      <c r="H18" s="41" t="s">
        <v>35</v>
      </c>
      <c r="I18" s="50" t="s">
        <v>36</v>
      </c>
      <c r="J18" s="43">
        <v>0</v>
      </c>
      <c r="K18" s="36">
        <f t="shared" si="1"/>
        <v>38680.53</v>
      </c>
      <c r="AMG18"/>
      <c r="AMH18"/>
      <c r="AMI18"/>
      <c r="AMJ18"/>
    </row>
    <row r="19" spans="1:1024" s="11" customFormat="1">
      <c r="A19" s="41" t="s">
        <v>37</v>
      </c>
      <c r="B19" s="44" t="s">
        <v>38</v>
      </c>
      <c r="C19" s="44"/>
      <c r="D19" s="51">
        <v>0</v>
      </c>
      <c r="E19" s="47">
        <v>0</v>
      </c>
      <c r="F19" s="48">
        <v>0</v>
      </c>
      <c r="G19" s="49">
        <f t="shared" si="0"/>
        <v>0</v>
      </c>
      <c r="H19" s="41" t="s">
        <v>37</v>
      </c>
      <c r="I19" s="50" t="s">
        <v>38</v>
      </c>
      <c r="J19" s="43">
        <v>7431</v>
      </c>
      <c r="K19" s="36">
        <f t="shared" si="1"/>
        <v>-7431</v>
      </c>
      <c r="AMG19"/>
      <c r="AMH19"/>
      <c r="AMI19"/>
      <c r="AMJ19"/>
    </row>
    <row r="20" spans="1:1024" s="11" customFormat="1">
      <c r="A20" s="41"/>
      <c r="B20" s="44"/>
      <c r="C20" s="44"/>
      <c r="D20" s="51">
        <v>0</v>
      </c>
      <c r="E20" s="47">
        <v>0</v>
      </c>
      <c r="F20" s="48">
        <v>0</v>
      </c>
      <c r="G20" s="49">
        <f t="shared" si="0"/>
        <v>0</v>
      </c>
      <c r="H20" s="41"/>
      <c r="I20" s="50"/>
      <c r="J20" s="52">
        <v>0</v>
      </c>
      <c r="K20" s="36">
        <f t="shared" si="1"/>
        <v>0</v>
      </c>
      <c r="AMG20"/>
      <c r="AMH20"/>
      <c r="AMI20"/>
      <c r="AMJ20"/>
    </row>
    <row r="21" spans="1:1024" s="11" customFormat="1">
      <c r="A21" s="41"/>
      <c r="B21" s="45" t="s">
        <v>39</v>
      </c>
      <c r="C21" s="45"/>
      <c r="D21" s="51">
        <v>0</v>
      </c>
      <c r="E21" s="47">
        <v>0</v>
      </c>
      <c r="F21" s="48">
        <v>0</v>
      </c>
      <c r="G21" s="49">
        <f t="shared" si="0"/>
        <v>0</v>
      </c>
      <c r="H21" s="41"/>
      <c r="I21" s="30" t="s">
        <v>39</v>
      </c>
      <c r="J21" s="20">
        <v>0</v>
      </c>
      <c r="K21" s="36">
        <f t="shared" si="1"/>
        <v>0</v>
      </c>
      <c r="AMG21"/>
      <c r="AMH21"/>
      <c r="AMI21"/>
      <c r="AMJ21"/>
    </row>
    <row r="22" spans="1:1024" s="39" customFormat="1">
      <c r="A22" s="35" t="s">
        <v>40</v>
      </c>
      <c r="B22" s="53" t="s">
        <v>39</v>
      </c>
      <c r="C22" s="54"/>
      <c r="D22" s="47">
        <v>-118511</v>
      </c>
      <c r="E22" s="47">
        <v>0</v>
      </c>
      <c r="F22" s="48">
        <v>0</v>
      </c>
      <c r="G22" s="49">
        <f t="shared" si="0"/>
        <v>-118511</v>
      </c>
      <c r="H22" s="35" t="s">
        <v>40</v>
      </c>
      <c r="I22" s="35" t="s">
        <v>39</v>
      </c>
      <c r="J22" s="20">
        <v>-118511</v>
      </c>
      <c r="K22" s="36">
        <f t="shared" si="1"/>
        <v>0</v>
      </c>
      <c r="AMG22"/>
      <c r="AMH22"/>
      <c r="AMI22"/>
      <c r="AMJ22"/>
    </row>
    <row r="23" spans="1:1024" s="39" customFormat="1">
      <c r="A23" s="35" t="s">
        <v>41</v>
      </c>
      <c r="B23" s="55" t="s">
        <v>42</v>
      </c>
      <c r="C23" s="55"/>
      <c r="D23" s="51">
        <v>-72365</v>
      </c>
      <c r="E23" s="47">
        <v>0</v>
      </c>
      <c r="F23" s="48">
        <v>0</v>
      </c>
      <c r="G23" s="49">
        <f t="shared" si="0"/>
        <v>-72365</v>
      </c>
      <c r="H23" s="56"/>
      <c r="I23" s="56" t="s">
        <v>42</v>
      </c>
      <c r="J23" s="20">
        <f>-84051+5140-380</f>
        <v>-79291</v>
      </c>
      <c r="K23" s="36">
        <f t="shared" si="1"/>
        <v>6926</v>
      </c>
      <c r="AMG23"/>
      <c r="AMH23"/>
      <c r="AMI23"/>
      <c r="AMJ23"/>
    </row>
    <row r="24" spans="1:1024" s="39" customFormat="1">
      <c r="A24" s="57"/>
      <c r="B24" s="55"/>
      <c r="C24" s="55"/>
      <c r="D24" s="47">
        <v>0</v>
      </c>
      <c r="E24" s="47">
        <v>0</v>
      </c>
      <c r="F24" s="48">
        <v>0</v>
      </c>
      <c r="G24" s="49">
        <f t="shared" si="0"/>
        <v>0</v>
      </c>
      <c r="H24" s="56"/>
      <c r="I24" s="56"/>
      <c r="J24" s="20">
        <v>0</v>
      </c>
      <c r="K24" s="36">
        <f t="shared" si="1"/>
        <v>0</v>
      </c>
      <c r="AMG24"/>
      <c r="AMH24"/>
      <c r="AMI24"/>
      <c r="AMJ24"/>
    </row>
    <row r="25" spans="1:1024" s="39" customFormat="1">
      <c r="A25" s="58"/>
      <c r="B25" s="45" t="s">
        <v>43</v>
      </c>
      <c r="C25" s="45"/>
      <c r="D25" s="51">
        <v>0</v>
      </c>
      <c r="E25" s="47">
        <v>0</v>
      </c>
      <c r="F25" s="48">
        <v>0</v>
      </c>
      <c r="G25" s="49">
        <f t="shared" si="0"/>
        <v>0</v>
      </c>
      <c r="H25" s="35"/>
      <c r="I25" s="30" t="s">
        <v>43</v>
      </c>
      <c r="J25" s="20">
        <v>0</v>
      </c>
      <c r="K25" s="36">
        <f t="shared" si="1"/>
        <v>0</v>
      </c>
      <c r="AMG25"/>
      <c r="AMH25"/>
      <c r="AMI25"/>
      <c r="AMJ25"/>
    </row>
    <row r="26" spans="1:1024" s="39" customFormat="1">
      <c r="A26" s="35" t="s">
        <v>44</v>
      </c>
      <c r="B26" s="53" t="s">
        <v>43</v>
      </c>
      <c r="C26" s="54"/>
      <c r="D26" s="47">
        <v>0</v>
      </c>
      <c r="E26" s="47">
        <v>5184.41</v>
      </c>
      <c r="F26" s="48">
        <v>0</v>
      </c>
      <c r="G26" s="49">
        <f t="shared" si="0"/>
        <v>-5184.41</v>
      </c>
      <c r="H26" s="35" t="s">
        <v>44</v>
      </c>
      <c r="I26" s="35" t="s">
        <v>43</v>
      </c>
      <c r="J26" s="20">
        <v>2924</v>
      </c>
      <c r="K26" s="36">
        <f t="shared" si="1"/>
        <v>-8108.41</v>
      </c>
      <c r="AMG26"/>
      <c r="AMH26"/>
      <c r="AMI26"/>
      <c r="AMJ26"/>
    </row>
    <row r="27" spans="1:1024" s="11" customFormat="1">
      <c r="A27" s="59"/>
      <c r="B27" s="60"/>
      <c r="C27" s="20"/>
      <c r="D27" s="33">
        <v>0</v>
      </c>
      <c r="E27" s="31">
        <v>0</v>
      </c>
      <c r="F27" s="32">
        <v>0</v>
      </c>
      <c r="G27" s="61">
        <f>D27+E27-F27</f>
        <v>0</v>
      </c>
      <c r="H27" s="62"/>
      <c r="I27" s="63"/>
      <c r="J27" s="33">
        <v>0</v>
      </c>
      <c r="K27" s="36">
        <f t="shared" si="1"/>
        <v>0</v>
      </c>
      <c r="AMG27"/>
      <c r="AMH27"/>
      <c r="AMI27"/>
      <c r="AMJ27"/>
    </row>
    <row r="28" spans="1:1024" s="69" customFormat="1" ht="18.75" customHeight="1">
      <c r="A28" s="64"/>
      <c r="B28" s="65" t="s">
        <v>45</v>
      </c>
      <c r="C28" s="65"/>
      <c r="D28" s="66">
        <f>SUM(D9:D26)</f>
        <v>379124</v>
      </c>
      <c r="E28" s="66">
        <f>SUM(E9:E26)</f>
        <v>5184.41</v>
      </c>
      <c r="F28" s="66">
        <f>SUM(F9:F26)</f>
        <v>38680.53</v>
      </c>
      <c r="G28" s="67">
        <f>SUM(G9:G26)</f>
        <v>412620.12000000005</v>
      </c>
      <c r="H28" s="64"/>
      <c r="I28" s="64"/>
      <c r="J28" s="66">
        <f>SUM(J9:J26)</f>
        <v>382553</v>
      </c>
      <c r="K28" s="68">
        <f>SUM(K9:K27)</f>
        <v>30067.119999999999</v>
      </c>
      <c r="AMG28"/>
      <c r="AMH28"/>
      <c r="AMI28"/>
      <c r="AMJ28"/>
    </row>
    <row r="30" spans="1:1024">
      <c r="B30" s="70"/>
      <c r="C30" s="70"/>
      <c r="D30" s="71" t="s">
        <v>46</v>
      </c>
      <c r="E30" s="72" t="s">
        <v>46</v>
      </c>
    </row>
    <row r="31" spans="1:1024">
      <c r="B31" s="73" t="s">
        <v>47</v>
      </c>
      <c r="C31" s="74"/>
      <c r="D31" s="75">
        <v>44196</v>
      </c>
      <c r="E31" s="75">
        <v>43830</v>
      </c>
    </row>
    <row r="32" spans="1:1024">
      <c r="B32" s="76"/>
      <c r="C32" s="77"/>
      <c r="D32" s="78"/>
      <c r="E32" s="79"/>
    </row>
    <row r="33" spans="1:11">
      <c r="B33" s="80" t="s">
        <v>26</v>
      </c>
      <c r="C33" s="81"/>
      <c r="D33" s="82">
        <f>SUM(G11:G13)</f>
        <v>20000</v>
      </c>
      <c r="E33" s="82">
        <f>SUM(J11:J13)</f>
        <v>20000</v>
      </c>
    </row>
    <row r="34" spans="1:11">
      <c r="B34" s="80" t="s">
        <v>29</v>
      </c>
      <c r="C34" s="81"/>
      <c r="D34" s="82">
        <f>SUM(G14:G16)</f>
        <v>550000</v>
      </c>
      <c r="E34" s="82">
        <f>SUM(J14:J16)</f>
        <v>550000</v>
      </c>
    </row>
    <row r="35" spans="1:11">
      <c r="B35" s="80" t="s">
        <v>39</v>
      </c>
      <c r="C35" s="81"/>
      <c r="D35" s="82">
        <f>SUM(G17:G24)</f>
        <v>-152195.47</v>
      </c>
      <c r="E35" s="82">
        <f>SUM(J17:J24)</f>
        <v>-190371</v>
      </c>
    </row>
    <row r="36" spans="1:11">
      <c r="B36" s="80" t="s">
        <v>48</v>
      </c>
      <c r="C36" s="81"/>
      <c r="D36" s="82">
        <f>G26</f>
        <v>-5184.41</v>
      </c>
      <c r="E36" s="82">
        <f>J26</f>
        <v>2924</v>
      </c>
    </row>
    <row r="37" spans="1:11">
      <c r="B37" s="83"/>
      <c r="C37" s="84"/>
      <c r="D37" s="85"/>
      <c r="E37" s="86"/>
    </row>
    <row r="38" spans="1:11">
      <c r="B38" s="74" t="s">
        <v>45</v>
      </c>
      <c r="C38" s="74"/>
      <c r="D38" s="87">
        <f>+SUM(D33:D36)</f>
        <v>412620.12000000005</v>
      </c>
      <c r="E38" s="88">
        <f>+SUM(E33:E36)</f>
        <v>382553</v>
      </c>
    </row>
    <row r="40" spans="1:11">
      <c r="A40" s="89" t="s">
        <v>49</v>
      </c>
      <c r="B40" s="90"/>
      <c r="C40" s="90"/>
      <c r="D40" s="90"/>
      <c r="E40" s="90"/>
      <c r="F40" s="90"/>
      <c r="G40" s="90"/>
      <c r="H40" s="90"/>
      <c r="I40" s="91"/>
      <c r="J40" s="92"/>
      <c r="K40" s="92"/>
    </row>
    <row r="41" spans="1:11">
      <c r="A41" s="93" t="s">
        <v>50</v>
      </c>
      <c r="I41" s="94"/>
    </row>
    <row r="42" spans="1:11">
      <c r="A42" s="93"/>
      <c r="I42" s="94"/>
    </row>
    <row r="43" spans="1:11">
      <c r="A43" s="95" t="s">
        <v>51</v>
      </c>
      <c r="I43" s="94"/>
    </row>
    <row r="44" spans="1:11">
      <c r="A44" s="93" t="s">
        <v>52</v>
      </c>
      <c r="I44" s="94"/>
    </row>
    <row r="45" spans="1:11">
      <c r="A45" s="93" t="s">
        <v>53</v>
      </c>
      <c r="I45" s="94"/>
    </row>
    <row r="46" spans="1:11">
      <c r="A46" s="93"/>
      <c r="I46" s="94"/>
    </row>
    <row r="47" spans="1:11">
      <c r="A47" s="93"/>
      <c r="I47" s="94"/>
    </row>
    <row r="48" spans="1:11">
      <c r="A48" s="95" t="s">
        <v>54</v>
      </c>
      <c r="I48" s="94"/>
    </row>
    <row r="50" spans="1:1">
      <c r="A50" s="96" t="s">
        <v>55</v>
      </c>
    </row>
  </sheetData>
  <mergeCells count="16">
    <mergeCell ref="B4:H4"/>
    <mergeCell ref="J4:K4"/>
    <mergeCell ref="B5:H5"/>
    <mergeCell ref="J5:K5"/>
    <mergeCell ref="A7:A8"/>
    <mergeCell ref="B7:B8"/>
    <mergeCell ref="C7:C8"/>
    <mergeCell ref="E7:F7"/>
    <mergeCell ref="H7:H8"/>
    <mergeCell ref="I7:I8"/>
    <mergeCell ref="B1:H1"/>
    <mergeCell ref="J1:K1"/>
    <mergeCell ref="B2:H2"/>
    <mergeCell ref="J2:K2"/>
    <mergeCell ref="B3:H3"/>
    <mergeCell ref="J3:K3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4727-EBD0-4FD4-8018-4050F6C664F4}">
  <dimension ref="A1:B35"/>
  <sheetViews>
    <sheetView tabSelected="1" zoomScaleNormal="100" workbookViewId="0">
      <selection activeCell="R11" sqref="R11"/>
    </sheetView>
  </sheetViews>
  <sheetFormatPr defaultRowHeight="14.25"/>
  <sheetData>
    <row r="1" spans="1:1" ht="15">
      <c r="A1" s="97" t="s">
        <v>63</v>
      </c>
    </row>
    <row r="2" spans="1:1" ht="15">
      <c r="A2" s="97" t="s">
        <v>64</v>
      </c>
    </row>
    <row r="3" spans="1:1" ht="15">
      <c r="A3" s="97" t="s">
        <v>65</v>
      </c>
    </row>
    <row r="29" spans="1:2">
      <c r="A29" t="s">
        <v>56</v>
      </c>
    </row>
    <row r="30" spans="1:2">
      <c r="B30" t="s">
        <v>57</v>
      </c>
    </row>
    <row r="31" spans="1:2">
      <c r="B31" t="s">
        <v>58</v>
      </c>
    </row>
    <row r="32" spans="1:2">
      <c r="B32" t="s">
        <v>59</v>
      </c>
    </row>
    <row r="33" spans="2:2">
      <c r="B33" t="s">
        <v>60</v>
      </c>
    </row>
    <row r="34" spans="2:2">
      <c r="B34" t="s">
        <v>61</v>
      </c>
    </row>
    <row r="35" spans="2:2">
      <c r="B35" t="s">
        <v>62</v>
      </c>
    </row>
  </sheetData>
  <pageMargins left="0.7" right="0.7" top="0.75" bottom="0.75" header="0.3" footer="0.3"/>
  <pageSetup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Cedula Resumen</vt:lpstr>
      <vt:lpstr>Movimiento de patrimonio</vt:lpstr>
      <vt:lpstr>'Movimiento de patrimonio'!Print_Area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Carlos Almeida</cp:lastModifiedBy>
  <cp:revision>14</cp:revision>
  <cp:lastPrinted>2021-07-08T15:14:52Z</cp:lastPrinted>
  <dcterms:created xsi:type="dcterms:W3CDTF">2020-10-19T12:23:50Z</dcterms:created>
  <dcterms:modified xsi:type="dcterms:W3CDTF">2021-07-08T15:14:59Z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