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\1_boston_university\8-Research Assistantship\ukData\results\tables\"/>
    </mc:Choice>
  </mc:AlternateContent>
  <xr:revisionPtr revIDLastSave="0" documentId="13_ncr:1_{8B5DB120-F92B-44E4-A654-0371DC688AC9}" xr6:coauthVersionLast="47" xr6:coauthVersionMax="47" xr10:uidLastSave="{00000000-0000-0000-0000-000000000000}"/>
  <bookViews>
    <workbookView xWindow="-110" yWindow="-110" windowWidth="19420" windowHeight="10300" tabRatio="656" firstSheet="2" activeTab="6" xr2:uid="{E382401A-5014-4F77-A3DB-04E9551C20F1}"/>
  </bookViews>
  <sheets>
    <sheet name="education_classification" sheetId="15" r:id="rId1"/>
    <sheet name="occupation_numbers" sheetId="11" r:id="rId2"/>
    <sheet name="detail_samples" sheetId="12" r:id="rId3"/>
    <sheet name="dropped_occ" sheetId="13" state="hidden" r:id="rId4"/>
    <sheet name="summaries" sheetId="4" r:id="rId5"/>
    <sheet name="people_do_diff" sheetId="1" r:id="rId6"/>
    <sheet name="top_quadrant" sheetId="19" r:id="rId7"/>
    <sheet name="step-up" sheetId="10" r:id="rId8"/>
    <sheet name="indexes_make_sense" sheetId="6" r:id="rId9"/>
    <sheet name="skill_correlation" sheetId="7" r:id="rId10"/>
    <sheet name="theta_estimates" sheetId="2" state="hidden" r:id="rId11"/>
    <sheet name="lab_abstract" sheetId="18" r:id="rId12"/>
    <sheet name="OLS_thetas" sheetId="8" r:id="rId13"/>
    <sheet name="sigma_estimates" sheetId="3" r:id="rId14"/>
    <sheet name="pi_estimates" sheetId="16" r:id="rId15"/>
    <sheet name="dlnA estimates" sheetId="17" r:id="rId16"/>
    <sheet name="top_jobs_skill" sheetId="5" r:id="rId17"/>
    <sheet name="index_composition" sheetId="14" r:id="rId18"/>
  </sheets>
  <definedNames>
    <definedName name="_xlnm._FilterDatabase" localSheetId="7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4" l="1"/>
  <c r="D42" i="4"/>
  <c r="O39" i="18"/>
  <c r="P39" i="18"/>
  <c r="G39" i="18" s="1"/>
  <c r="Q39" i="18"/>
  <c r="N39" i="18"/>
  <c r="E39" i="18" s="1"/>
  <c r="O37" i="18"/>
  <c r="P37" i="18"/>
  <c r="G35" i="18" s="1"/>
  <c r="Q37" i="18"/>
  <c r="N37" i="18"/>
  <c r="Q35" i="18"/>
  <c r="O35" i="18"/>
  <c r="P35" i="18"/>
  <c r="N35" i="18"/>
  <c r="O29" i="18"/>
  <c r="F29" i="18" s="1"/>
  <c r="P29" i="18"/>
  <c r="Q29" i="18"/>
  <c r="N29" i="18"/>
  <c r="O27" i="18"/>
  <c r="P27" i="18"/>
  <c r="Q27" i="18"/>
  <c r="N27" i="18"/>
  <c r="O25" i="18"/>
  <c r="P25" i="18"/>
  <c r="Q25" i="18"/>
  <c r="N25" i="18"/>
  <c r="O19" i="18"/>
  <c r="F19" i="18" s="1"/>
  <c r="P19" i="18"/>
  <c r="G19" i="18" s="1"/>
  <c r="Q19" i="18"/>
  <c r="N19" i="18"/>
  <c r="E19" i="18" s="1"/>
  <c r="O17" i="18"/>
  <c r="F15" i="18" s="1"/>
  <c r="P17" i="18"/>
  <c r="Q17" i="18"/>
  <c r="N17" i="18"/>
  <c r="O15" i="18"/>
  <c r="P15" i="18"/>
  <c r="Q15" i="18"/>
  <c r="N15" i="18"/>
  <c r="O50" i="18"/>
  <c r="P50" i="18"/>
  <c r="Q50" i="18"/>
  <c r="N50" i="18"/>
  <c r="O48" i="18"/>
  <c r="P48" i="18"/>
  <c r="Q48" i="18"/>
  <c r="N48" i="18"/>
  <c r="O46" i="18"/>
  <c r="P46" i="18"/>
  <c r="Q46" i="18"/>
  <c r="N46" i="18"/>
  <c r="P63" i="18"/>
  <c r="G63" i="18" s="1"/>
  <c r="O63" i="18"/>
  <c r="N63" i="18"/>
  <c r="P73" i="18"/>
  <c r="O73" i="18"/>
  <c r="F73" i="18" s="1"/>
  <c r="N73" i="18"/>
  <c r="G73" i="18"/>
  <c r="E73" i="18"/>
  <c r="D73" i="18"/>
  <c r="E63" i="18"/>
  <c r="F63" i="18"/>
  <c r="D63" i="18"/>
  <c r="G50" i="18"/>
  <c r="F50" i="18"/>
  <c r="E50" i="18"/>
  <c r="D50" i="18"/>
  <c r="F39" i="18"/>
  <c r="D39" i="18"/>
  <c r="F35" i="18"/>
  <c r="E35" i="18"/>
  <c r="D35" i="18"/>
  <c r="G29" i="18"/>
  <c r="E29" i="18"/>
  <c r="D29" i="18"/>
  <c r="G25" i="18"/>
  <c r="F25" i="18"/>
  <c r="E25" i="18"/>
  <c r="D25" i="18"/>
  <c r="G15" i="18"/>
  <c r="E15" i="18"/>
  <c r="D19" i="18"/>
  <c r="D15" i="18"/>
  <c r="C8" i="2"/>
  <c r="D8" i="2"/>
  <c r="E8" i="2"/>
  <c r="B8" i="2"/>
  <c r="C6" i="2"/>
  <c r="D6" i="2"/>
  <c r="E6" i="2"/>
  <c r="B6" i="2"/>
  <c r="I5" i="2" s="1"/>
  <c r="C4" i="2"/>
  <c r="D4" i="2"/>
  <c r="E4" i="2"/>
  <c r="B4" i="2"/>
  <c r="C44" i="2"/>
  <c r="G42" i="2" s="1"/>
  <c r="D44" i="2"/>
  <c r="E44" i="2"/>
  <c r="B44" i="2"/>
  <c r="C42" i="2"/>
  <c r="D42" i="2"/>
  <c r="E42" i="2"/>
  <c r="B42" i="2"/>
  <c r="C40" i="2"/>
  <c r="D40" i="2"/>
  <c r="E40" i="2"/>
  <c r="B40" i="2"/>
  <c r="H40" i="2" s="1"/>
  <c r="C45" i="2"/>
  <c r="D45" i="2"/>
  <c r="E45" i="2"/>
  <c r="B45" i="2"/>
  <c r="C43" i="2"/>
  <c r="D43" i="2"/>
  <c r="E43" i="2"/>
  <c r="B43" i="2"/>
  <c r="C41" i="2"/>
  <c r="D41" i="2"/>
  <c r="E41" i="2"/>
  <c r="B41" i="2"/>
  <c r="C9" i="2"/>
  <c r="D9" i="2"/>
  <c r="E9" i="2"/>
  <c r="B9" i="2"/>
  <c r="C7" i="2"/>
  <c r="D7" i="2"/>
  <c r="E7" i="2"/>
  <c r="B7" i="2"/>
  <c r="C5" i="2"/>
  <c r="D5" i="2"/>
  <c r="E5" i="2"/>
  <c r="B5" i="2"/>
  <c r="K8" i="2"/>
  <c r="L8" i="2"/>
  <c r="M8" i="2"/>
  <c r="N8" i="2"/>
  <c r="K9" i="2"/>
  <c r="L9" i="2"/>
  <c r="M9" i="2"/>
  <c r="N9" i="2"/>
  <c r="L7" i="2"/>
  <c r="M7" i="2"/>
  <c r="N7" i="2"/>
  <c r="K7" i="2"/>
  <c r="I35" i="3"/>
  <c r="I7" i="12"/>
  <c r="I11" i="12" s="1"/>
  <c r="L7" i="12"/>
  <c r="K7" i="12"/>
  <c r="K11" i="12" s="1"/>
  <c r="J7" i="12"/>
  <c r="J12" i="12" s="1"/>
  <c r="F7" i="12"/>
  <c r="E7" i="12"/>
  <c r="D7" i="12"/>
  <c r="C7" i="12"/>
  <c r="D14" i="4"/>
  <c r="D15" i="4"/>
  <c r="D13" i="4"/>
  <c r="V7" i="12"/>
  <c r="V10" i="12" s="1"/>
  <c r="W7" i="12"/>
  <c r="W11" i="12" s="1"/>
  <c r="X7" i="12"/>
  <c r="X10" i="12" s="1"/>
  <c r="U7" i="12"/>
  <c r="U11" i="12" s="1"/>
  <c r="R7" i="12"/>
  <c r="K21" i="12" s="1"/>
  <c r="Q7" i="12"/>
  <c r="Q11" i="12" s="1"/>
  <c r="P7" i="12"/>
  <c r="O7" i="12"/>
  <c r="D60" i="4"/>
  <c r="D59" i="4"/>
  <c r="D58" i="4"/>
  <c r="D56" i="4"/>
  <c r="D55" i="4"/>
  <c r="D54" i="4"/>
  <c r="D52" i="4"/>
  <c r="D51" i="4"/>
  <c r="D50" i="4"/>
  <c r="D48" i="4"/>
  <c r="D47" i="4"/>
  <c r="D46" i="4"/>
  <c r="D40" i="4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6" i="2"/>
  <c r="H56" i="2"/>
  <c r="G56" i="2"/>
  <c r="I55" i="2"/>
  <c r="H55" i="2"/>
  <c r="G55" i="2"/>
  <c r="I54" i="2"/>
  <c r="H54" i="2"/>
  <c r="G54" i="2"/>
  <c r="I42" i="2"/>
  <c r="H42" i="2"/>
  <c r="I17" i="2"/>
  <c r="H17" i="2"/>
  <c r="G17" i="2"/>
  <c r="I16" i="2"/>
  <c r="H16" i="2"/>
  <c r="G16" i="2"/>
  <c r="I15" i="2"/>
  <c r="H15" i="2"/>
  <c r="G15" i="2"/>
  <c r="I6" i="2"/>
  <c r="H6" i="2"/>
  <c r="G6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G5" i="2" l="1"/>
  <c r="H5" i="2"/>
  <c r="I4" i="2"/>
  <c r="H4" i="2"/>
  <c r="I41" i="2"/>
  <c r="G41" i="2"/>
  <c r="H41" i="2"/>
  <c r="G40" i="2"/>
  <c r="I40" i="2"/>
  <c r="J10" i="12"/>
  <c r="J11" i="12"/>
  <c r="K20" i="12"/>
  <c r="I12" i="12"/>
  <c r="K10" i="12"/>
  <c r="K12" i="12"/>
  <c r="L11" i="12"/>
  <c r="I10" i="12"/>
  <c r="L10" i="12"/>
  <c r="L12" i="12"/>
  <c r="E10" i="12"/>
  <c r="C10" i="12"/>
  <c r="D10" i="12"/>
  <c r="F10" i="12"/>
  <c r="C12" i="12"/>
  <c r="D12" i="12"/>
  <c r="E12" i="12"/>
  <c r="F12" i="12"/>
  <c r="C11" i="12"/>
  <c r="D11" i="12"/>
  <c r="E11" i="12"/>
  <c r="F11" i="12"/>
  <c r="W12" i="12"/>
  <c r="V12" i="12"/>
  <c r="U10" i="12"/>
  <c r="X11" i="12"/>
  <c r="V11" i="12"/>
  <c r="X12" i="12"/>
  <c r="U12" i="12"/>
  <c r="O10" i="12"/>
  <c r="Q10" i="12"/>
  <c r="R10" i="12"/>
  <c r="P10" i="12"/>
  <c r="P12" i="12"/>
  <c r="O12" i="12"/>
  <c r="Q12" i="12"/>
  <c r="R12" i="12"/>
  <c r="O11" i="12"/>
  <c r="P11" i="12"/>
  <c r="R11" i="12"/>
  <c r="W10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8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César Garro-Marin</author>
  </authors>
  <commentList>
    <comment ref="C28" authorId="0" shapeId="0" xr:uid="{81F76BF7-169D-4713-B39E-E335C1322A51}">
      <text>
        <r>
          <rPr>
            <b/>
            <sz val="9"/>
            <color indexed="81"/>
            <rFont val="Tahoma"/>
            <family val="2"/>
          </rPr>
          <t>César Garro-Marin:</t>
        </r>
        <r>
          <rPr>
            <sz val="9"/>
            <color indexed="81"/>
            <rFont val="Tahoma"/>
            <family val="2"/>
          </rPr>
          <t xml:space="preserve">
two sigmas are significantly
</t>
        </r>
      </text>
    </comment>
  </commentList>
</comments>
</file>

<file path=xl/sharedStrings.xml><?xml version="1.0" encoding="utf-8"?>
<sst xmlns="http://schemas.openxmlformats.org/spreadsheetml/2006/main" count="998" uniqueCount="330">
  <si>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</si>
  <si>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</si>
  <si>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</si>
  <si>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</si>
  <si>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</si>
  <si>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</si>
  <si>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</si>
  <si>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</si>
  <si>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</si>
  <si>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</si>
  <si>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</si>
  <si>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</si>
  <si>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</si>
  <si>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</si>
  <si>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</si>
  <si>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</si>
  <si>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</si>
  <si>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</si>
  <si>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</si>
  <si>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</si>
  <si>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</si>
  <si>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</si>
  <si>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</si>
  <si>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</si>
  <si>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</si>
  <si>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</si>
  <si>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</si>
  <si>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</si>
  <si>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</si>
  <si>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</si>
  <si>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</si>
  <si>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</si>
  <si>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</si>
  <si>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</si>
  <si>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</si>
  <si>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</si>
  <si>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</si>
  <si>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</si>
  <si>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</si>
  <si>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</si>
  <si>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</si>
  <si>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</si>
  <si>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Discretion</t>
  </si>
  <si>
    <t>Variety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</si>
  <si>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</si>
  <si>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</si>
  <si>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</si>
  <si>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</si>
  <si>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</si>
  <si>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</si>
  <si>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</si>
  <si>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</si>
  <si>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Statistics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</si>
  <si>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</si>
  <si>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</si>
  <si>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</si>
  <si>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</si>
  <si>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</si>
  <si>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</si>
  <si>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</si>
  <si>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</si>
  <si>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</si>
  <si>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</si>
  <si>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</si>
  <si>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</si>
  <si>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</si>
  <si>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</si>
  <si>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</si>
  <si>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</si>
  <si>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</si>
  <si>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</si>
  <si>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</si>
  <si>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</si>
  <si>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</si>
  <si>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</si>
  <si>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</si>
  <si>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</si>
  <si>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</si>
  <si>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</si>
  <si>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</si>
  <si>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</si>
  <si>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</si>
  <si>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</si>
  <si>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</si>
  <si>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</si>
  <si>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</si>
  <si>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</si>
  <si>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</si>
  <si>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</si>
  <si>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</si>
  <si>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</si>
  <si>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</si>
  <si>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</si>
  <si>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</si>
  <si>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</si>
  <si>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</si>
  <si>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</si>
  <si>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</si>
  <si>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</si>
  <si>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</si>
  <si>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</si>
  <si>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</si>
  <si>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</si>
  <si>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</si>
  <si>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</si>
  <si>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</si>
  <si>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</si>
  <si>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</si>
  <si>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</si>
  <si>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</si>
  <si>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</si>
  <si>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</si>
  <si>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</si>
  <si>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</si>
  <si>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</si>
  <si>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</si>
  <si>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</si>
  <si>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</si>
  <si>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</si>
  <si>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</si>
  <si>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</si>
  <si>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</si>
  <si>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</si>
  <si>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</si>
  <si>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</si>
  <si>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</si>
  <si>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</si>
  <si>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</si>
  <si>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</si>
  <si>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-0.078***</t>
  </si>
  <si>
    <t>0.041***</t>
  </si>
  <si>
    <t>0.036***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</si>
  <si>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</si>
  <si>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</si>
  <si>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</si>
  <si>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</si>
  <si>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</si>
  <si>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</si>
  <si>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</si>
  <si>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</si>
  <si>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</si>
  <si>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</si>
  <si>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</si>
  <si>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</si>
  <si>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</si>
  <si>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</si>
  <si>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</si>
  <si>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</si>
  <si>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</si>
  <si>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</si>
  <si>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</si>
  <si>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</si>
  <si>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</si>
  <si>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</si>
  <si>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</si>
  <si>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</si>
  <si>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</si>
  <si>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</si>
  <si>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</si>
  <si>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</si>
  <si>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</si>
  <si>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</si>
  <si>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</si>
  <si>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</si>
  <si>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</si>
  <si>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</si>
  <si>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</si>
  <si>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</si>
  <si>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</si>
  <si>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</si>
  <si>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</si>
  <si>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</si>
  <si>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</si>
  <si>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</si>
  <si>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</si>
  <si>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</si>
  <si>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</si>
  <si>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</si>
  <si>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</si>
  <si>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</si>
  <si>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</si>
  <si>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</si>
  <si>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</si>
  <si>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</si>
  <si>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</si>
  <si>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</si>
  <si>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</si>
  <si>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</si>
  <si>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</si>
  <si>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</si>
  <si>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</si>
  <si>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</si>
  <si>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</si>
  <si>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</si>
  <si>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</si>
  <si>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</si>
  <si>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</si>
  <si>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</si>
  <si>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</si>
  <si>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</si>
  <si>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</si>
  <si>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</si>
  <si>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</si>
  <si>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</si>
  <si>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</si>
  <si>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</si>
  <si>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</si>
  <si>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</si>
  <si>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</si>
  <si>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</si>
  <si>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</si>
  <si>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</si>
  <si>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</si>
  <si>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</si>
  <si>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</si>
  <si>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</si>
  <si>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</si>
  <si>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</si>
  <si>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</si>
  <si>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</si>
  <si>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</si>
  <si>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</si>
  <si>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</si>
  <si>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</si>
  <si>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</si>
  <si>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</si>
  <si>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</si>
  <si>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</si>
  <si>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</si>
  <si>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</si>
  <si>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</si>
  <si>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</si>
  <si>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</si>
  <si>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</si>
  <si>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</si>
  <si>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</si>
  <si>
    <t>GMM sample</t>
  </si>
  <si>
    <t>Full SES sample</t>
  </si>
  <si>
    <t>Full LFS sample</t>
  </si>
  <si>
    <t>156 occupations</t>
  </si>
  <si>
    <t>Sample</t>
  </si>
  <si>
    <t>Share of LFS employment</t>
  </si>
  <si>
    <t>No qualification</t>
  </si>
  <si>
    <t>GCSE D-</t>
  </si>
  <si>
    <t>A-levels</t>
  </si>
  <si>
    <t>Bachelor+</t>
  </si>
  <si>
    <t>importance of: skill or accuracy in using hands/fingers</t>
  </si>
  <si>
    <t>importance of: physical strength</t>
  </si>
  <si>
    <t>importance of: physical stamina</t>
  </si>
  <si>
    <t>importance of: dealing with people</t>
  </si>
  <si>
    <t>importance of: working with a team</t>
  </si>
  <si>
    <t>importance of: listening carefully to colleagues</t>
  </si>
  <si>
    <t>importance of: making speeches/ presentations</t>
  </si>
  <si>
    <t>importance of: persuading or influencing others</t>
  </si>
  <si>
    <t>importance of: teaching people (individuals or groups)</t>
  </si>
  <si>
    <t>how often work involves short repetitive tasks</t>
  </si>
  <si>
    <t>influence personally have on: quality standards work to</t>
  </si>
  <si>
    <t>how much variety in job</t>
  </si>
  <si>
    <t>Importance of planning own act, bigger=less routine</t>
  </si>
  <si>
    <t>importance of: writing long documents</t>
  </si>
  <si>
    <t>importance of: reading long documents</t>
  </si>
  <si>
    <t>importance of: arithmetic (adding, subtracting, multiplying, divid</t>
  </si>
  <si>
    <t>importance of: arithmetic involving fractions (decimals, percentag</t>
  </si>
  <si>
    <t>importance of: advanced mathematics/ statistics (using calculator/</t>
  </si>
  <si>
    <t>importance of: planning the activities of others</t>
  </si>
  <si>
    <t>importance of: thinking of solutions to problems</t>
  </si>
  <si>
    <t>importance of: analysing complex problems in depth</t>
  </si>
  <si>
    <t>Welch index</t>
  </si>
  <si>
    <t>Correlation index</t>
  </si>
  <si>
    <t>Exclusive of 93 occ sample</t>
  </si>
  <si>
    <t>Sample 62 occ</t>
  </si>
  <si>
    <t>Sigma</t>
  </si>
  <si>
    <t>&lt;=1</t>
  </si>
  <si>
    <t>&gt;1</t>
  </si>
  <si>
    <t>1239 mngers and prop. in other srvcs ne</t>
  </si>
  <si>
    <t>3534 fin., invest, and taxation analyst</t>
  </si>
  <si>
    <t>3537 finantial and accounting techs, an</t>
  </si>
  <si>
    <t>6211 Leisure And Travel Service Occupat</t>
  </si>
  <si>
    <t>8121 Plant and machine operatives</t>
  </si>
  <si>
    <t>9211 post wrkr, mail sort, msngr, couri</t>
  </si>
  <si>
    <t>9226 leisure and theme park attendants</t>
  </si>
  <si>
    <t>List of occupation</t>
  </si>
  <si>
    <t>Estimates</t>
  </si>
  <si>
    <t>t-statistic</t>
  </si>
  <si>
    <t>No sigma is statistically larger than one</t>
  </si>
  <si>
    <t>Same instruments</t>
  </si>
  <si>
    <t xml:space="preserve">Social </t>
  </si>
  <si>
    <t>Number obs</t>
  </si>
  <si>
    <t>Definition</t>
  </si>
  <si>
    <t>3-equation solution</t>
  </si>
  <si>
    <t>2-equation solution</t>
  </si>
  <si>
    <t>Definition 1</t>
  </si>
  <si>
    <t>Definition 2</t>
  </si>
  <si>
    <t>Definition 3</t>
  </si>
  <si>
    <t>New starting point, definition 2</t>
  </si>
  <si>
    <t>3 skill solutions</t>
  </si>
  <si>
    <t>No abstract, definition 2</t>
  </si>
  <si>
    <t>No routine, definition 2</t>
  </si>
  <si>
    <t>A. Manual</t>
  </si>
  <si>
    <t>B. Social</t>
  </si>
  <si>
    <t>C. Adaptability</t>
  </si>
  <si>
    <t>D. Abstract</t>
  </si>
  <si>
    <t>Number of periods</t>
  </si>
  <si>
    <t>Total number of $\pi$ estimated</t>
  </si>
  <si>
    <t>0.478***</t>
  </si>
  <si>
    <t>0.025***</t>
  </si>
  <si>
    <t>0.070***</t>
  </si>
  <si>
    <t>Planning own time</t>
  </si>
  <si>
    <t>Observations</t>
  </si>
  <si>
    <r>
      <t xml:space="preserve">Note: </t>
    </r>
    <r>
      <rPr>
        <sz val="11"/>
        <rFont val="Calibri"/>
        <family val="2"/>
        <scheme val="minor"/>
      </rPr>
      <t>data from the Labour Force Survey and the Survey of Skills and Employment</t>
    </r>
  </si>
  <si>
    <t>0.489***</t>
  </si>
  <si>
    <t>0.649***</t>
  </si>
  <si>
    <t>0.475***</t>
  </si>
  <si>
    <t>(0.004)</t>
  </si>
  <si>
    <t>(0.003)</t>
  </si>
  <si>
    <t>-0.017**</t>
  </si>
  <si>
    <t>0.017***</t>
  </si>
  <si>
    <t>0.013*</t>
  </si>
  <si>
    <t>(0.007)</t>
  </si>
  <si>
    <t>(0.005)</t>
  </si>
  <si>
    <t>(0.006)</t>
  </si>
  <si>
    <t>0.042***</t>
  </si>
  <si>
    <t>(0.009)</t>
  </si>
  <si>
    <t>5213 Metal forming, welding and related trades</t>
  </si>
  <si>
    <t>5221 Metal Machining, Fitting And Instrument Making Trades</t>
  </si>
  <si>
    <t>5231 Vehicle trades</t>
  </si>
  <si>
    <t>5421 printing trades</t>
  </si>
  <si>
    <t>5492 Skill trades nec</t>
  </si>
  <si>
    <t>6221 Hairdressers And Related Occupations</t>
  </si>
  <si>
    <t>Occupation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</si>
</sst>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_);\(0.0000\)"/>
    <numFmt numFmtId="167" formatCode="0.000_);\(0.00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 tint="-0.249977111117893"/>
      <name val="Calibri"/>
      <family val="2"/>
      <scheme val="minor"/>
    </font>
    <font>
      <b/>
      <sz val="1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2" fontId="0" fillId="0" borderId="0" xfId="0" applyNumberFormat="1"/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4" fontId="0" fillId="0" borderId="4" xfId="0" applyNumberFormat="1" applyBorder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3" xfId="0" applyNumberFormat="1" applyBorder="1" applyAlignment="1">
      <alignment horizontal="center"/>
    </xf>
    <xf numFmtId="0" fontId="10" fillId="0" borderId="0" xfId="0" applyFont="1"/>
    <xf numFmtId="0" fontId="6" fillId="0" borderId="0" xfId="0" applyFont="1" applyAlignment="1">
      <alignment horizontal="left" indent="1"/>
    </xf>
    <xf numFmtId="0" fontId="6" fillId="0" borderId="4" xfId="0" applyFont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6" xfId="0" applyBorder="1"/>
    <xf numFmtId="0" fontId="11" fillId="11" borderId="0" xfId="0" applyFont="1" applyFill="1"/>
    <xf numFmtId="0" fontId="11" fillId="0" borderId="0" xfId="0" applyFont="1"/>
    <xf numFmtId="165" fontId="11" fillId="0" borderId="0" xfId="0" applyNumberFormat="1" applyFont="1"/>
    <xf numFmtId="165" fontId="11" fillId="11" borderId="0" xfId="0" applyNumberFormat="1" applyFont="1" applyFill="1"/>
    <xf numFmtId="2" fontId="0" fillId="0" borderId="2" xfId="0" applyNumberFormat="1" applyBorder="1"/>
    <xf numFmtId="11" fontId="0" fillId="0" borderId="0" xfId="0" applyNumberFormat="1"/>
    <xf numFmtId="0" fontId="0" fillId="2" borderId="0" xfId="0" applyFill="1"/>
    <xf numFmtId="0" fontId="1" fillId="0" borderId="3" xfId="0" applyFont="1" applyBorder="1"/>
    <xf numFmtId="167" fontId="6" fillId="0" borderId="0" xfId="0" applyNumberFormat="1" applyFont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6" fillId="0" borderId="0" xfId="0" applyFont="1"/>
    <xf numFmtId="0" fontId="5" fillId="0" borderId="0" xfId="0" applyFont="1"/>
    <xf numFmtId="9" fontId="1" fillId="0" borderId="1" xfId="0" applyNumberFormat="1" applyFont="1" applyBorder="1" applyAlignment="1">
      <alignment horizontal="left" vertical="center"/>
    </xf>
    <xf numFmtId="9" fontId="0" fillId="0" borderId="2" xfId="0" applyNumberFormat="1" applyBorder="1"/>
    <xf numFmtId="9" fontId="0" fillId="0" borderId="3" xfId="0" applyNumberFormat="1" applyBorder="1"/>
    <xf numFmtId="0" fontId="3" fillId="0" borderId="3" xfId="0" applyFont="1" applyBorder="1" applyAlignment="1">
      <alignment horizontal="center" vertical="center" wrapText="1"/>
    </xf>
    <xf numFmtId="2" fontId="6" fillId="0" borderId="0" xfId="0" applyNumberFormat="1" applyFont="1" applyAlignment="1">
      <alignment wrapText="1"/>
    </xf>
    <xf numFmtId="0" fontId="0" fillId="0" borderId="10" xfId="0" applyBorder="1"/>
    <xf numFmtId="0" fontId="0" fillId="0" borderId="11" xfId="0" applyBorder="1"/>
    <xf numFmtId="0" fontId="1" fillId="0" borderId="10" xfId="0" applyFont="1" applyBorder="1"/>
    <xf numFmtId="0" fontId="1" fillId="0" borderId="11" xfId="0" applyFont="1" applyBorder="1"/>
    <xf numFmtId="2" fontId="1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3" xfId="0" applyFont="1" applyBorder="1"/>
    <xf numFmtId="0" fontId="3" fillId="0" borderId="0" xfId="0" applyFont="1"/>
    <xf numFmtId="0" fontId="3" fillId="0" borderId="11" xfId="0" applyFont="1" applyBorder="1"/>
    <xf numFmtId="3" fontId="0" fillId="0" borderId="11" xfId="0" applyNumberFormat="1" applyBorder="1"/>
    <xf numFmtId="0" fontId="6" fillId="0" borderId="1" xfId="0" applyFont="1" applyBorder="1" applyAlignment="1">
      <alignment horizontal="center"/>
    </xf>
    <xf numFmtId="165" fontId="6" fillId="0" borderId="0" xfId="0" applyNumberFormat="1" applyFont="1"/>
    <xf numFmtId="0" fontId="9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6" fillId="0" borderId="8" xfId="0" applyFont="1" applyBorder="1" applyAlignment="1">
      <alignment horizontal="left"/>
    </xf>
    <xf numFmtId="1" fontId="6" fillId="0" borderId="8" xfId="0" applyNumberFormat="1" applyFont="1" applyBorder="1"/>
    <xf numFmtId="3" fontId="15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6" fillId="0" borderId="2" xfId="0" applyFont="1" applyBorder="1"/>
    <xf numFmtId="0" fontId="3" fillId="0" borderId="4" xfId="0" applyFont="1" applyBorder="1"/>
    <xf numFmtId="3" fontId="3" fillId="0" borderId="4" xfId="0" applyNumberFormat="1" applyFont="1" applyBorder="1"/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6" fillId="0" borderId="5" xfId="0" applyFont="1" applyBorder="1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8" fillId="1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8" fillId="15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1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3174</xdr:rowOff>
    </xdr:from>
    <xdr:to>
      <xdr:col>14</xdr:col>
      <xdr:colOff>91590</xdr:colOff>
      <xdr:row>61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23</xdr:row>
      <xdr:rowOff>133350</xdr:rowOff>
    </xdr:from>
    <xdr:to>
      <xdr:col>25</xdr:col>
      <xdr:colOff>351036</xdr:colOff>
      <xdr:row>47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95250</xdr:rowOff>
    </xdr:from>
    <xdr:to>
      <xdr:col>9</xdr:col>
      <xdr:colOff>116895</xdr:colOff>
      <xdr:row>85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59</xdr:row>
      <xdr:rowOff>150991</xdr:rowOff>
    </xdr:from>
    <xdr:to>
      <xdr:col>21</xdr:col>
      <xdr:colOff>255785</xdr:colOff>
      <xdr:row>86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865815</xdr:colOff>
      <xdr:row>48</xdr:row>
      <xdr:rowOff>22679</xdr:rowOff>
    </xdr:from>
    <xdr:to>
      <xdr:col>19</xdr:col>
      <xdr:colOff>390767</xdr:colOff>
      <xdr:row>79</xdr:row>
      <xdr:rowOff>169486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CF1E3-5AC5-5FBD-1DD9-177C7BF14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4815" y="8885465"/>
          <a:ext cx="8387738" cy="58527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8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85D-BC16-46A9-AF3A-D1F9FAE30012}">
  <sheetPr>
    <tabColor rgb="FF0070C0"/>
  </sheetPr>
  <dimension ref="A1:F16"/>
  <sheetViews>
    <sheetView showGridLines="0" workbookViewId="0">
      <selection activeCell="A7" sqref="A7"/>
    </sheetView>
  </sheetViews>
  <sheetFormatPr defaultRowHeight="14.5" x14ac:dyDescent="0.35"/>
  <cols>
    <col min="1" max="1" width="14" bestFit="1" customWidth="1"/>
    <col min="2" max="6" width="15.1796875" customWidth="1"/>
    <col min="10" max="10" width="20.453125" customWidth="1"/>
  </cols>
  <sheetData>
    <row r="1" spans="1:6" ht="15" thickBot="1" x14ac:dyDescent="0.4">
      <c r="A1" s="118" t="s">
        <v>267</v>
      </c>
      <c r="B1" s="118"/>
      <c r="C1" s="118"/>
      <c r="D1" s="118"/>
      <c r="E1" s="118"/>
      <c r="F1" s="118"/>
    </row>
    <row r="2" spans="1:6" ht="15" thickBot="1" x14ac:dyDescent="0.4">
      <c r="A2" s="10"/>
      <c r="B2" s="10" t="s">
        <v>242</v>
      </c>
      <c r="C2" s="10" t="s">
        <v>243</v>
      </c>
      <c r="D2" s="10" t="s">
        <v>88</v>
      </c>
      <c r="E2" s="10" t="s">
        <v>244</v>
      </c>
      <c r="F2" s="10" t="s">
        <v>245</v>
      </c>
    </row>
    <row r="3" spans="1:6" x14ac:dyDescent="0.35">
      <c r="A3" s="4" t="s">
        <v>242</v>
      </c>
      <c r="B3" s="18">
        <v>0.99999998999999995</v>
      </c>
      <c r="C3" s="18"/>
      <c r="D3" s="18"/>
      <c r="E3" s="18"/>
      <c r="F3" s="18"/>
    </row>
    <row r="4" spans="1:6" x14ac:dyDescent="0.35">
      <c r="A4" s="4" t="s">
        <v>243</v>
      </c>
      <c r="B4" s="18">
        <v>0.78706158000000004</v>
      </c>
      <c r="C4" s="18">
        <v>1</v>
      </c>
      <c r="D4" s="18"/>
      <c r="E4" s="18"/>
      <c r="F4" s="18"/>
    </row>
    <row r="5" spans="1:6" x14ac:dyDescent="0.35">
      <c r="A5" s="4" t="s">
        <v>88</v>
      </c>
      <c r="B5" s="18">
        <v>0.36120983000000001</v>
      </c>
      <c r="C5" s="18">
        <v>0.47599598999999998</v>
      </c>
      <c r="D5" s="18">
        <v>0.99999998999999995</v>
      </c>
      <c r="E5" s="18"/>
      <c r="F5" s="18"/>
    </row>
    <row r="6" spans="1:6" x14ac:dyDescent="0.35">
      <c r="A6" s="4" t="s">
        <v>244</v>
      </c>
      <c r="B6" s="18">
        <v>-6.5339869999999994E-2</v>
      </c>
      <c r="C6" s="18">
        <v>4.1870570000000003E-2</v>
      </c>
      <c r="D6" s="18">
        <v>0.37941629999999998</v>
      </c>
      <c r="E6" s="18">
        <v>1</v>
      </c>
      <c r="F6" s="18"/>
    </row>
    <row r="7" spans="1:6" ht="15" thickBot="1" x14ac:dyDescent="0.4">
      <c r="A7" s="6" t="s">
        <v>245</v>
      </c>
      <c r="B7" s="67">
        <v>-0.62474819000000004</v>
      </c>
      <c r="C7" s="67">
        <v>-0.72046911000000002</v>
      </c>
      <c r="D7" s="67">
        <v>-0.84169570999999999</v>
      </c>
      <c r="E7" s="67">
        <v>-0.57978885999999996</v>
      </c>
      <c r="F7" s="67">
        <v>0.99999998999999995</v>
      </c>
    </row>
    <row r="8" spans="1:6" ht="15" thickTop="1" x14ac:dyDescent="0.35"/>
    <row r="9" spans="1:6" ht="15" thickBot="1" x14ac:dyDescent="0.4">
      <c r="A9" s="118" t="s">
        <v>268</v>
      </c>
      <c r="B9" s="118"/>
      <c r="C9" s="118"/>
      <c r="D9" s="118"/>
      <c r="E9" s="118"/>
      <c r="F9" s="118"/>
    </row>
    <row r="10" spans="1:6" ht="15" thickBot="1" x14ac:dyDescent="0.4">
      <c r="A10" s="10"/>
      <c r="B10" s="10" t="s">
        <v>242</v>
      </c>
      <c r="C10" s="10" t="s">
        <v>243</v>
      </c>
      <c r="D10" s="10" t="s">
        <v>88</v>
      </c>
      <c r="E10" s="10" t="s">
        <v>244</v>
      </c>
      <c r="F10" s="10" t="s">
        <v>245</v>
      </c>
    </row>
    <row r="11" spans="1:6" x14ac:dyDescent="0.35">
      <c r="A11" s="4" t="s">
        <v>242</v>
      </c>
      <c r="B11" s="18">
        <v>1</v>
      </c>
      <c r="C11" s="18"/>
      <c r="D11" s="18"/>
      <c r="E11" s="18"/>
      <c r="F11" s="18"/>
    </row>
    <row r="12" spans="1:6" x14ac:dyDescent="0.35">
      <c r="A12" s="4" t="s">
        <v>243</v>
      </c>
      <c r="B12" s="18">
        <v>0.86419999999999997</v>
      </c>
      <c r="C12" s="18">
        <v>1</v>
      </c>
      <c r="D12" s="18"/>
      <c r="E12" s="18"/>
      <c r="F12" s="18"/>
    </row>
    <row r="13" spans="1:6" x14ac:dyDescent="0.35">
      <c r="A13" s="4" t="s">
        <v>88</v>
      </c>
      <c r="B13" s="18">
        <v>0.65110000000000001</v>
      </c>
      <c r="C13" s="18">
        <v>0.80120000000000002</v>
      </c>
      <c r="D13" s="18">
        <v>1</v>
      </c>
      <c r="E13" s="18"/>
      <c r="F13" s="18"/>
    </row>
    <row r="14" spans="1:6" x14ac:dyDescent="0.35">
      <c r="A14" s="4" t="s">
        <v>244</v>
      </c>
      <c r="B14" s="18">
        <v>0.45619999999999999</v>
      </c>
      <c r="C14" s="18">
        <v>0.628</v>
      </c>
      <c r="D14" s="18">
        <v>0.83679999999999999</v>
      </c>
      <c r="E14" s="18">
        <v>1</v>
      </c>
      <c r="F14" s="18"/>
    </row>
    <row r="15" spans="1:6" ht="15" thickBot="1" x14ac:dyDescent="0.4">
      <c r="A15" s="6" t="s">
        <v>245</v>
      </c>
      <c r="B15" s="67">
        <v>5.7500000000000002E-2</v>
      </c>
      <c r="C15" s="67">
        <v>0.17519999999999999</v>
      </c>
      <c r="D15" s="67">
        <v>0.3337</v>
      </c>
      <c r="E15" s="67">
        <v>0.39879999999999999</v>
      </c>
      <c r="F15" s="67">
        <v>1</v>
      </c>
    </row>
    <row r="16" spans="1:6" ht="15" thickTop="1" x14ac:dyDescent="0.35"/>
  </sheetData>
  <mergeCells count="2">
    <mergeCell ref="A1:F1"/>
    <mergeCell ref="A9:F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R22"/>
  <sheetViews>
    <sheetView showGridLines="0" workbookViewId="0">
      <pane xSplit="1" ySplit="5" topLeftCell="L15" activePane="bottomRight" state="frozen"/>
      <selection pane="topRight" activeCell="B1" sqref="B1"/>
      <selection pane="bottomLeft" activeCell="A6" sqref="A6"/>
      <selection pane="bottomRight" activeCell="S18" sqref="S18"/>
    </sheetView>
  </sheetViews>
  <sheetFormatPr defaultRowHeight="14.5" x14ac:dyDescent="0.35"/>
  <cols>
    <col min="1" max="1" width="20.54296875" bestFit="1" customWidth="1"/>
  </cols>
  <sheetData>
    <row r="1" spans="1:18" x14ac:dyDescent="0.35">
      <c r="A1" s="57" t="s">
        <v>132</v>
      </c>
      <c r="B1" s="59" t="s">
        <v>133</v>
      </c>
    </row>
    <row r="2" spans="1:18" x14ac:dyDescent="0.35">
      <c r="A2" s="57" t="s">
        <v>113</v>
      </c>
      <c r="B2" s="59">
        <v>156</v>
      </c>
    </row>
    <row r="3" spans="1:18" x14ac:dyDescent="0.35">
      <c r="A3" s="4"/>
      <c r="B3" s="1"/>
    </row>
    <row r="4" spans="1:18" x14ac:dyDescent="0.35">
      <c r="B4" s="133" t="s">
        <v>3</v>
      </c>
      <c r="C4" s="133"/>
      <c r="D4" s="133"/>
      <c r="E4" s="134" t="s">
        <v>4</v>
      </c>
      <c r="F4" s="134"/>
      <c r="G4" s="134"/>
      <c r="H4" s="134"/>
      <c r="I4" s="134"/>
      <c r="J4" s="134"/>
      <c r="K4" s="131" t="s">
        <v>5</v>
      </c>
      <c r="L4" s="131"/>
      <c r="M4" s="131"/>
      <c r="N4" s="131"/>
      <c r="O4" s="132" t="s">
        <v>6</v>
      </c>
      <c r="P4" s="132"/>
      <c r="Q4" s="132"/>
      <c r="R4" s="132"/>
    </row>
    <row r="5" spans="1:18" x14ac:dyDescent="0.35">
      <c r="B5" s="32" t="s">
        <v>68</v>
      </c>
      <c r="C5" s="32" t="s">
        <v>67</v>
      </c>
      <c r="D5" s="32" t="s">
        <v>41</v>
      </c>
      <c r="E5" s="35" t="s">
        <v>76</v>
      </c>
      <c r="F5" s="35" t="s">
        <v>45</v>
      </c>
      <c r="G5" s="35" t="s">
        <v>77</v>
      </c>
      <c r="H5" s="35" t="s">
        <v>78</v>
      </c>
      <c r="I5" s="35" t="s">
        <v>48</v>
      </c>
      <c r="J5" s="35" t="s">
        <v>49</v>
      </c>
      <c r="K5" s="34" t="s">
        <v>74</v>
      </c>
      <c r="L5" s="34" t="s">
        <v>42</v>
      </c>
      <c r="M5" s="34" t="s">
        <v>43</v>
      </c>
      <c r="N5" s="34" t="s">
        <v>75</v>
      </c>
      <c r="O5" s="33" t="s">
        <v>50</v>
      </c>
      <c r="P5" s="33" t="s">
        <v>51</v>
      </c>
      <c r="Q5" s="33" t="s">
        <v>71</v>
      </c>
      <c r="R5" s="33" t="s">
        <v>73</v>
      </c>
    </row>
    <row r="6" spans="1:18" x14ac:dyDescent="0.35">
      <c r="A6" s="32" t="s">
        <v>68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18" x14ac:dyDescent="0.35">
      <c r="A7" s="32" t="s">
        <v>67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x14ac:dyDescent="0.35">
      <c r="A8" s="32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1:18" x14ac:dyDescent="0.35">
      <c r="A9" s="35" t="s">
        <v>76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x14ac:dyDescent="0.35">
      <c r="A10" s="35" t="s">
        <v>45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spans="1:18" x14ac:dyDescent="0.35">
      <c r="A11" s="35" t="s">
        <v>77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18" x14ac:dyDescent="0.35">
      <c r="A12" s="35" t="s">
        <v>78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18" x14ac:dyDescent="0.35">
      <c r="A13" s="35" t="s">
        <v>48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</row>
    <row r="14" spans="1:18" x14ac:dyDescent="0.35">
      <c r="A14" s="35" t="s">
        <v>49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</row>
    <row r="15" spans="1:18" x14ac:dyDescent="0.35">
      <c r="A15" s="34" t="s">
        <v>74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</row>
    <row r="16" spans="1:18" x14ac:dyDescent="0.35">
      <c r="A16" s="34" t="s">
        <v>42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</row>
    <row r="17" spans="1:18" x14ac:dyDescent="0.35">
      <c r="A17" s="34" t="s">
        <v>43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</row>
    <row r="18" spans="1:18" x14ac:dyDescent="0.35">
      <c r="A18" s="34" t="s">
        <v>75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</row>
    <row r="19" spans="1:18" x14ac:dyDescent="0.35">
      <c r="A19" s="33" t="s">
        <v>50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</row>
    <row r="20" spans="1:18" x14ac:dyDescent="0.35">
      <c r="A20" s="33" t="s">
        <v>51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</row>
    <row r="21" spans="1:18" x14ac:dyDescent="0.35">
      <c r="A21" s="33" t="s">
        <v>71</v>
      </c>
      <c r="B21" s="18">
        <v>5.8999999999999999E-3</v>
      </c>
      <c r="C21" s="18">
        <v>-0.11020000000000001</v>
      </c>
      <c r="D21" s="18">
        <v>-8.5199999999999998E-2</v>
      </c>
      <c r="E21" s="18">
        <v>7.0599999999999996E-2</v>
      </c>
      <c r="F21" s="18">
        <v>0.1187</v>
      </c>
      <c r="G21" s="18">
        <v>0.15359999999999999</v>
      </c>
      <c r="H21" s="18">
        <v>0.29730000000000001</v>
      </c>
      <c r="I21" s="18">
        <v>0.24579999999999999</v>
      </c>
      <c r="J21" s="18">
        <v>0.19950000000000001</v>
      </c>
      <c r="K21" s="18">
        <v>8.4099999999999994E-2</v>
      </c>
      <c r="L21" s="18">
        <v>5.96E-2</v>
      </c>
      <c r="M21" s="18">
        <v>0.16930000000000001</v>
      </c>
      <c r="N21" s="18">
        <v>0.21110000000000001</v>
      </c>
      <c r="O21" s="18">
        <v>0.37980000000000003</v>
      </c>
      <c r="P21" s="18">
        <v>0.34660000000000002</v>
      </c>
      <c r="Q21" s="18">
        <v>1</v>
      </c>
      <c r="R21" s="18"/>
    </row>
    <row r="22" spans="1:18" x14ac:dyDescent="0.35">
      <c r="A22" s="33" t="s">
        <v>73</v>
      </c>
      <c r="B22" s="18">
        <v>1.2699999999999999E-2</v>
      </c>
      <c r="C22" s="18">
        <v>-0.1246</v>
      </c>
      <c r="D22" s="18">
        <v>-6.25E-2</v>
      </c>
      <c r="E22" s="18">
        <v>0.2135</v>
      </c>
      <c r="F22" s="18">
        <v>0.24510000000000001</v>
      </c>
      <c r="G22" s="18">
        <v>0.30840000000000001</v>
      </c>
      <c r="H22" s="18">
        <v>0.43159999999999998</v>
      </c>
      <c r="I22" s="18">
        <v>0.45639999999999997</v>
      </c>
      <c r="J22" s="18">
        <v>0.35649999999999998</v>
      </c>
      <c r="K22" s="18">
        <v>0.15709999999999999</v>
      </c>
      <c r="L22" s="18">
        <v>0.14729999999999999</v>
      </c>
      <c r="M22" s="18">
        <v>0.31590000000000001</v>
      </c>
      <c r="N22" s="18">
        <v>0.39829999999999999</v>
      </c>
      <c r="O22" s="18">
        <v>0.50249999999999995</v>
      </c>
      <c r="P22" s="18">
        <v>0.52749999999999997</v>
      </c>
      <c r="Q22" s="18">
        <v>0.4093</v>
      </c>
      <c r="R22" s="18">
        <v>1</v>
      </c>
    </row>
  </sheetData>
  <mergeCells count="4">
    <mergeCell ref="K4:N4"/>
    <mergeCell ref="O4:R4"/>
    <mergeCell ref="B4:D4"/>
    <mergeCell ref="E4:J4"/>
  </mergeCells>
  <conditionalFormatting sqref="B6:R22">
    <cfRule type="colorScale" priority="2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62"/>
  <sheetViews>
    <sheetView showGridLines="0" zoomScale="90" zoomScaleNormal="160" workbookViewId="0">
      <selection sqref="A1:E13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14" ht="18.5" x14ac:dyDescent="0.45">
      <c r="A1" s="135" t="s">
        <v>26</v>
      </c>
      <c r="B1" s="135"/>
      <c r="C1" s="135"/>
      <c r="D1" s="135"/>
      <c r="E1" s="135"/>
    </row>
    <row r="2" spans="1:14" ht="15" thickBot="1" x14ac:dyDescent="0.4">
      <c r="G2" s="118" t="s">
        <v>24</v>
      </c>
      <c r="H2" s="118"/>
      <c r="I2" s="118"/>
    </row>
    <row r="3" spans="1:14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  <c r="K3" s="76"/>
      <c r="L3" s="76"/>
      <c r="M3" s="76"/>
      <c r="N3" s="76"/>
    </row>
    <row r="4" spans="1:14" x14ac:dyDescent="0.35">
      <c r="A4" t="s">
        <v>88</v>
      </c>
      <c r="B4" s="68">
        <f>+G8</f>
        <v>0.242407458568003</v>
      </c>
      <c r="C4" s="68">
        <f t="shared" ref="C4:E4" si="0">+H8</f>
        <v>0.31351102470910702</v>
      </c>
      <c r="D4" s="68">
        <f t="shared" si="0"/>
        <v>0.99534760643281495</v>
      </c>
      <c r="E4" s="68">
        <f t="shared" si="0"/>
        <v>1.7991479491414001E-2</v>
      </c>
      <c r="G4" s="18">
        <f>+C4/$B4</f>
        <v>1.2933225180493249</v>
      </c>
      <c r="H4" s="18">
        <f t="shared" ref="H4:I4" si="1">+D4/$B4</f>
        <v>4.1060931553539151</v>
      </c>
      <c r="I4" s="18">
        <f t="shared" si="1"/>
        <v>7.4219991404954305E-2</v>
      </c>
      <c r="K4" s="76"/>
      <c r="L4" s="76"/>
      <c r="M4" s="76"/>
      <c r="N4" s="76"/>
    </row>
    <row r="5" spans="1:14" x14ac:dyDescent="0.35">
      <c r="B5" s="69" t="str">
        <f>+IF(K7=0,"",K7)</f>
        <v/>
      </c>
      <c r="C5" s="69" t="str">
        <f t="shared" ref="C5:E5" si="2">+IF(L7=0,"",L7)</f>
        <v/>
      </c>
      <c r="D5" s="69" t="str">
        <f t="shared" si="2"/>
        <v/>
      </c>
      <c r="E5" s="69" t="str">
        <f t="shared" si="2"/>
        <v/>
      </c>
      <c r="G5" s="18">
        <f>+C6/$B6</f>
        <v>1.5993244699130169</v>
      </c>
      <c r="H5" s="18">
        <f>+D6/$B6</f>
        <v>2.4247622914499551</v>
      </c>
      <c r="I5" s="18">
        <f>+E6/$B6</f>
        <v>1.5028937844797945</v>
      </c>
      <c r="K5" s="76"/>
      <c r="L5" s="76"/>
      <c r="M5" s="76"/>
      <c r="N5" s="76"/>
    </row>
    <row r="6" spans="1:14" x14ac:dyDescent="0.35">
      <c r="A6" t="s">
        <v>9</v>
      </c>
      <c r="B6" s="68">
        <f>+G9</f>
        <v>0.242407458568003</v>
      </c>
      <c r="C6" s="68">
        <f t="shared" ref="C6:E6" si="3">+H9</f>
        <v>0.387688180177233</v>
      </c>
      <c r="D6" s="68">
        <f t="shared" si="3"/>
        <v>0.58778046470191103</v>
      </c>
      <c r="E6" s="68">
        <f t="shared" si="3"/>
        <v>0.36431266279339503</v>
      </c>
      <c r="G6" s="18">
        <f>+C8/$B8</f>
        <v>4.2964431589860475</v>
      </c>
      <c r="H6" s="18">
        <f>+D8/$B8</f>
        <v>0.80639225059281294</v>
      </c>
      <c r="I6" s="18">
        <f>+E8/$B8</f>
        <v>5.623081512607804E-2</v>
      </c>
    </row>
    <row r="7" spans="1:14" x14ac:dyDescent="0.35">
      <c r="B7" s="69" t="str">
        <f>+IF(K8=0,"",K8)</f>
        <v/>
      </c>
      <c r="C7" s="69" t="str">
        <f t="shared" ref="C7:E7" si="4">+IF(L8=0,"",L8)</f>
        <v/>
      </c>
      <c r="D7" s="69" t="str">
        <f t="shared" si="4"/>
        <v/>
      </c>
      <c r="E7" s="69" t="str">
        <f t="shared" si="4"/>
        <v/>
      </c>
      <c r="K7" s="76">
        <f>-K3</f>
        <v>0</v>
      </c>
      <c r="L7" s="76">
        <f t="shared" ref="L7:N7" si="5">-L3</f>
        <v>0</v>
      </c>
      <c r="M7" s="76">
        <f t="shared" si="5"/>
        <v>0</v>
      </c>
      <c r="N7" s="76">
        <f t="shared" si="5"/>
        <v>0</v>
      </c>
    </row>
    <row r="8" spans="1:14" x14ac:dyDescent="0.35">
      <c r="A8" t="s">
        <v>10</v>
      </c>
      <c r="B8" s="68">
        <f>+G10</f>
        <v>0.242407458568003</v>
      </c>
      <c r="C8" s="68">
        <f t="shared" ref="C8:E8" si="6">+H10</f>
        <v>1.0414898670516901</v>
      </c>
      <c r="D8" s="68">
        <f t="shared" si="6"/>
        <v>0.19547549607513601</v>
      </c>
      <c r="E8" s="68">
        <f t="shared" si="6"/>
        <v>1.3630768987919799E-2</v>
      </c>
      <c r="G8" s="76">
        <v>0.242407458568003</v>
      </c>
      <c r="H8" s="76">
        <v>0.31351102470910702</v>
      </c>
      <c r="I8" s="76">
        <v>0.99534760643281495</v>
      </c>
      <c r="J8" s="71">
        <v>1.7991479491414001E-2</v>
      </c>
      <c r="K8" s="76">
        <f t="shared" ref="K8:N8" si="7">-K4</f>
        <v>0</v>
      </c>
      <c r="L8" s="76">
        <f t="shared" si="7"/>
        <v>0</v>
      </c>
      <c r="M8" s="76">
        <f t="shared" si="7"/>
        <v>0</v>
      </c>
      <c r="N8" s="76">
        <f t="shared" si="7"/>
        <v>0</v>
      </c>
    </row>
    <row r="9" spans="1:14" ht="15" thickBot="1" x14ac:dyDescent="0.4">
      <c r="A9" s="19"/>
      <c r="B9" s="70" t="str">
        <f>+IF(K9=0,"",K9)</f>
        <v/>
      </c>
      <c r="C9" s="70" t="str">
        <f t="shared" ref="C9:E9" si="8">+IF(L9=0,"",L9)</f>
        <v/>
      </c>
      <c r="D9" s="70" t="str">
        <f t="shared" si="8"/>
        <v/>
      </c>
      <c r="E9" s="70" t="str">
        <f t="shared" si="8"/>
        <v/>
      </c>
      <c r="G9" s="76">
        <v>0.242407458568003</v>
      </c>
      <c r="H9" s="76">
        <v>0.387688180177233</v>
      </c>
      <c r="I9" s="76">
        <v>0.58778046470191103</v>
      </c>
      <c r="J9" s="71">
        <v>0.36431266279339503</v>
      </c>
      <c r="K9" s="76">
        <f t="shared" ref="K9:N9" si="9">-K5</f>
        <v>0</v>
      </c>
      <c r="L9" s="76">
        <f t="shared" si="9"/>
        <v>0</v>
      </c>
      <c r="M9" s="76">
        <f t="shared" si="9"/>
        <v>0</v>
      </c>
      <c r="N9" s="76">
        <f t="shared" si="9"/>
        <v>0</v>
      </c>
    </row>
    <row r="10" spans="1:14" x14ac:dyDescent="0.35">
      <c r="G10" s="76">
        <v>0.242407458568003</v>
      </c>
      <c r="H10" s="76">
        <v>1.0414898670516901</v>
      </c>
      <c r="I10" s="76">
        <v>0.19547549607513601</v>
      </c>
      <c r="J10" s="71">
        <v>1.3630768987919799E-2</v>
      </c>
    </row>
    <row r="11" spans="1:14" x14ac:dyDescent="0.35">
      <c r="A11" s="4" t="s">
        <v>132</v>
      </c>
      <c r="B11" s="50" t="s">
        <v>133</v>
      </c>
      <c r="G11" s="77"/>
      <c r="H11" s="77"/>
      <c r="I11" s="77"/>
    </row>
    <row r="12" spans="1:14" x14ac:dyDescent="0.35">
      <c r="A12" s="4" t="s">
        <v>19</v>
      </c>
      <c r="B12" s="51" t="s">
        <v>21</v>
      </c>
      <c r="C12" s="51" t="s">
        <v>28</v>
      </c>
      <c r="D12" s="51" t="s">
        <v>22</v>
      </c>
      <c r="E12" s="51" t="s">
        <v>23</v>
      </c>
    </row>
    <row r="13" spans="1:14" x14ac:dyDescent="0.35">
      <c r="A13" s="4" t="s">
        <v>113</v>
      </c>
      <c r="B13" s="50">
        <v>62</v>
      </c>
      <c r="G13" s="118" t="s">
        <v>24</v>
      </c>
      <c r="H13" s="118"/>
      <c r="I13" s="118"/>
      <c r="M13" s="77"/>
    </row>
    <row r="14" spans="1:14" x14ac:dyDescent="0.35">
      <c r="G14" s="8" t="s">
        <v>4</v>
      </c>
      <c r="H14" s="8" t="s">
        <v>25</v>
      </c>
      <c r="I14" s="8" t="s">
        <v>6</v>
      </c>
    </row>
    <row r="15" spans="1:14" ht="18.5" hidden="1" x14ac:dyDescent="0.45">
      <c r="A15" s="135" t="s">
        <v>26</v>
      </c>
      <c r="B15" s="135"/>
      <c r="C15" s="135"/>
      <c r="D15" s="135"/>
      <c r="E15" s="135"/>
      <c r="G15" s="18">
        <f t="shared" ref="G15:I17" si="10">+C18/$B18</f>
        <v>2.2692799840412765</v>
      </c>
      <c r="H15" s="18">
        <f t="shared" si="10"/>
        <v>3.389518623297354</v>
      </c>
      <c r="I15" s="18">
        <f t="shared" si="10"/>
        <v>8.0096069126124061E-2</v>
      </c>
    </row>
    <row r="16" spans="1:14" ht="15" hidden="1" thickBot="1" x14ac:dyDescent="0.4">
      <c r="G16" s="18">
        <f t="shared" si="10"/>
        <v>2.4104194790539126</v>
      </c>
      <c r="H16" s="18">
        <f t="shared" si="10"/>
        <v>3.1527236641653915</v>
      </c>
      <c r="I16" s="18">
        <f t="shared" si="10"/>
        <v>8.2404717945099751E-2</v>
      </c>
    </row>
    <row r="17" spans="1:15" ht="15" hidden="1" thickBot="1" x14ac:dyDescent="0.4">
      <c r="A17" s="10" t="s">
        <v>8</v>
      </c>
      <c r="B17" s="11" t="s">
        <v>3</v>
      </c>
      <c r="C17" s="11" t="s">
        <v>4</v>
      </c>
      <c r="D17" s="11" t="s">
        <v>5</v>
      </c>
      <c r="E17" s="11" t="s">
        <v>6</v>
      </c>
      <c r="G17" s="18">
        <f t="shared" si="10"/>
        <v>3.952135105688277</v>
      </c>
      <c r="H17" s="18">
        <f t="shared" si="10"/>
        <v>1.4224332808744315</v>
      </c>
      <c r="I17" s="18">
        <f t="shared" si="10"/>
        <v>8.992433008205325E-2</v>
      </c>
    </row>
    <row r="18" spans="1:15" hidden="1" x14ac:dyDescent="0.35">
      <c r="A18" t="s">
        <v>88</v>
      </c>
      <c r="B18" s="9">
        <v>0.23048887991556499</v>
      </c>
      <c r="C18" s="9">
        <v>0.52304380173648501</v>
      </c>
      <c r="D18" s="9">
        <v>0.78124635093675499</v>
      </c>
      <c r="E18" s="9">
        <v>1.8461253258520001E-2</v>
      </c>
    </row>
    <row r="19" spans="1:15" hidden="1" x14ac:dyDescent="0.35">
      <c r="A19" t="s">
        <v>9</v>
      </c>
      <c r="B19" s="9">
        <v>0.23048887991556499</v>
      </c>
      <c r="C19" s="9">
        <v>0.555574885853796</v>
      </c>
      <c r="D19" s="9">
        <v>0.72666774603677697</v>
      </c>
      <c r="E19" s="9">
        <v>1.89933711389241E-2</v>
      </c>
    </row>
    <row r="20" spans="1:15" ht="15" hidden="1" thickBot="1" x14ac:dyDescent="0.4">
      <c r="A20" s="19" t="s">
        <v>10</v>
      </c>
      <c r="B20" s="20">
        <v>0.23048887991556499</v>
      </c>
      <c r="C20" s="20">
        <v>0.91092319378507403</v>
      </c>
      <c r="D20" s="20">
        <v>0.32785505366336998</v>
      </c>
      <c r="E20" s="20">
        <v>2.0726558117770001E-2</v>
      </c>
    </row>
    <row r="21" spans="1:15" hidden="1" x14ac:dyDescent="0.35"/>
    <row r="22" spans="1:15" hidden="1" x14ac:dyDescent="0.35">
      <c r="A22" s="4" t="s">
        <v>132</v>
      </c>
      <c r="B22" s="50" t="s">
        <v>133</v>
      </c>
    </row>
    <row r="23" spans="1:15" hidden="1" x14ac:dyDescent="0.35">
      <c r="A23" s="4" t="s">
        <v>19</v>
      </c>
      <c r="B23" s="51" t="s">
        <v>21</v>
      </c>
      <c r="C23" s="51" t="s">
        <v>20</v>
      </c>
      <c r="D23" s="51" t="s">
        <v>22</v>
      </c>
      <c r="E23" s="51" t="s">
        <v>23</v>
      </c>
    </row>
    <row r="24" spans="1:15" hidden="1" x14ac:dyDescent="0.35">
      <c r="A24" s="4" t="s">
        <v>113</v>
      </c>
      <c r="B24" s="1">
        <v>62</v>
      </c>
      <c r="C24" s="1"/>
      <c r="D24" s="1"/>
      <c r="E24" s="1"/>
      <c r="G24" s="118" t="s">
        <v>24</v>
      </c>
      <c r="H24" s="118"/>
      <c r="I24" s="118"/>
    </row>
    <row r="25" spans="1:15" hidden="1" x14ac:dyDescent="0.35"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t="18.5" hidden="1" x14ac:dyDescent="0.45">
      <c r="A26" s="135" t="s">
        <v>26</v>
      </c>
      <c r="B26" s="135"/>
      <c r="C26" s="135"/>
      <c r="D26" s="135"/>
      <c r="E26" s="135"/>
      <c r="G26" s="18">
        <f t="shared" ref="G26:I28" si="11">+C29/$B29</f>
        <v>1.0840988998256753</v>
      </c>
      <c r="H26" s="18">
        <f t="shared" si="11"/>
        <v>2.7002892687797702</v>
      </c>
      <c r="I26" s="18">
        <f t="shared" si="11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t="15" hidden="1" thickBot="1" x14ac:dyDescent="0.4">
      <c r="G27" s="18">
        <f t="shared" si="11"/>
        <v>2.2651573917720484</v>
      </c>
      <c r="H27" s="18">
        <f t="shared" si="11"/>
        <v>3.6005843591077697</v>
      </c>
      <c r="I27" s="18">
        <f t="shared" si="11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0" t="s">
        <v>8</v>
      </c>
      <c r="B28" s="11" t="s">
        <v>3</v>
      </c>
      <c r="C28" s="11" t="s">
        <v>4</v>
      </c>
      <c r="D28" s="11" t="s">
        <v>5</v>
      </c>
      <c r="E28" s="11" t="s">
        <v>6</v>
      </c>
      <c r="G28" s="18">
        <f t="shared" si="11"/>
        <v>4.1755689228525847</v>
      </c>
      <c r="H28" s="18">
        <f t="shared" si="11"/>
        <v>0.63094595006553655</v>
      </c>
      <c r="I28" s="18">
        <f t="shared" si="11"/>
        <v>0.38561453292854309</v>
      </c>
    </row>
    <row r="29" spans="1:15" hidden="1" x14ac:dyDescent="0.35">
      <c r="A29" t="s">
        <v>88</v>
      </c>
      <c r="B29" s="9">
        <v>0.28989378675668298</v>
      </c>
      <c r="C29" s="9">
        <v>0.31427353528921897</v>
      </c>
      <c r="D29" s="9">
        <v>0.78279708146500204</v>
      </c>
      <c r="E29" s="9">
        <v>0.24817665064047001</v>
      </c>
    </row>
    <row r="30" spans="1:15" hidden="1" x14ac:dyDescent="0.35">
      <c r="A30" t="s">
        <v>9</v>
      </c>
      <c r="B30" s="9">
        <v>0.218265282529087</v>
      </c>
      <c r="C30" s="9">
        <v>0.494405218087976</v>
      </c>
      <c r="D30" s="9">
        <v>0.78588256241046905</v>
      </c>
      <c r="E30" s="9">
        <v>3.5119315719301103E-2</v>
      </c>
    </row>
    <row r="31" spans="1:15" ht="15" hidden="1" thickBot="1" x14ac:dyDescent="0.4">
      <c r="A31" s="19" t="s">
        <v>10</v>
      </c>
      <c r="B31" s="20">
        <v>0.24165677019192</v>
      </c>
      <c r="C31" s="20">
        <v>1.0090544996103099</v>
      </c>
      <c r="D31" s="20">
        <v>0.15247236045851001</v>
      </c>
      <c r="E31" s="20">
        <v>9.3186362566577502E-2</v>
      </c>
    </row>
    <row r="32" spans="1:15" hidden="1" x14ac:dyDescent="0.35"/>
    <row r="33" spans="1:14" hidden="1" x14ac:dyDescent="0.35">
      <c r="A33" s="4" t="s">
        <v>132</v>
      </c>
      <c r="B33" s="60" t="s">
        <v>133</v>
      </c>
    </row>
    <row r="34" spans="1:14" hidden="1" x14ac:dyDescent="0.35">
      <c r="A34" s="4" t="s">
        <v>19</v>
      </c>
      <c r="B34" s="51" t="s">
        <v>27</v>
      </c>
      <c r="C34" s="51" t="s">
        <v>28</v>
      </c>
      <c r="D34" s="51" t="s">
        <v>56</v>
      </c>
      <c r="E34" s="51" t="s">
        <v>57</v>
      </c>
    </row>
    <row r="35" spans="1:14" hidden="1" x14ac:dyDescent="0.35">
      <c r="A35" s="4" t="s">
        <v>113</v>
      </c>
      <c r="B35" s="1">
        <v>62</v>
      </c>
      <c r="C35" s="1"/>
      <c r="D35" s="1"/>
      <c r="E35" s="1"/>
    </row>
    <row r="36" spans="1:14" x14ac:dyDescent="0.35">
      <c r="A36" s="4"/>
      <c r="B36" s="1"/>
      <c r="C36" s="1"/>
      <c r="D36" s="1"/>
      <c r="E36" s="1"/>
    </row>
    <row r="37" spans="1:14" ht="16" customHeight="1" x14ac:dyDescent="0.45">
      <c r="A37" s="135" t="s">
        <v>26</v>
      </c>
      <c r="B37" s="135"/>
      <c r="C37" s="135"/>
      <c r="D37" s="135"/>
      <c r="E37" s="135"/>
    </row>
    <row r="38" spans="1:14" ht="15" thickBot="1" x14ac:dyDescent="0.4">
      <c r="G38" s="118" t="s">
        <v>24</v>
      </c>
      <c r="H38" s="118"/>
      <c r="I38" s="118"/>
    </row>
    <row r="39" spans="1:14" ht="15" thickBot="1" x14ac:dyDescent="0.4">
      <c r="A39" s="10" t="s">
        <v>8</v>
      </c>
      <c r="B39" s="11" t="s">
        <v>3</v>
      </c>
      <c r="C39" s="11" t="s">
        <v>4</v>
      </c>
      <c r="D39" s="11" t="s">
        <v>5</v>
      </c>
      <c r="E39" s="11" t="s">
        <v>6</v>
      </c>
      <c r="F39" s="18"/>
      <c r="G39" s="8" t="s">
        <v>4</v>
      </c>
      <c r="H39" s="8" t="s">
        <v>25</v>
      </c>
      <c r="I39" s="8" t="s">
        <v>6</v>
      </c>
      <c r="K39" s="76"/>
      <c r="L39" s="76"/>
      <c r="M39" s="76"/>
      <c r="N39" s="76"/>
    </row>
    <row r="40" spans="1:14" x14ac:dyDescent="0.35">
      <c r="A40" t="s">
        <v>88</v>
      </c>
      <c r="B40" s="68">
        <f>+G45</f>
        <v>0.26143821264262401</v>
      </c>
      <c r="C40" s="68">
        <f t="shared" ref="C40:E40" si="12">+H45</f>
        <v>0.37164357323102198</v>
      </c>
      <c r="D40" s="68">
        <f t="shared" si="12"/>
        <v>0.89501900335057205</v>
      </c>
      <c r="E40" s="68">
        <f t="shared" si="12"/>
        <v>4.5401966924630999E-2</v>
      </c>
      <c r="G40" s="18">
        <f>+C40/$B40</f>
        <v>1.421535013854476</v>
      </c>
      <c r="H40" s="18">
        <f>+D40/$B40</f>
        <v>3.42344370512519</v>
      </c>
      <c r="I40" s="18">
        <f>+E40/$B40</f>
        <v>0.1736623214552562</v>
      </c>
      <c r="K40" s="76"/>
      <c r="L40" s="76"/>
      <c r="M40" s="76"/>
      <c r="N40" s="76"/>
    </row>
    <row r="41" spans="1:14" x14ac:dyDescent="0.35">
      <c r="B41" s="69" t="str">
        <f>IF(-K39=0,"",-K39)</f>
        <v/>
      </c>
      <c r="C41" s="69" t="str">
        <f t="shared" ref="C41:E41" si="13">IF(-L39=0,"",-L39)</f>
        <v/>
      </c>
      <c r="D41" s="69" t="str">
        <f t="shared" si="13"/>
        <v/>
      </c>
      <c r="E41" s="69" t="str">
        <f t="shared" si="13"/>
        <v/>
      </c>
      <c r="F41" s="18"/>
      <c r="G41" s="18">
        <f>+C42/$B42</f>
        <v>2.262585613557953</v>
      </c>
      <c r="H41" s="18">
        <f>+D42/$B42</f>
        <v>2.5654818514854623</v>
      </c>
      <c r="I41" s="18">
        <f>+E42/$B42</f>
        <v>9.1339000944852186E-2</v>
      </c>
      <c r="K41" s="76"/>
      <c r="L41" s="76"/>
      <c r="M41" s="76"/>
      <c r="N41" s="76"/>
    </row>
    <row r="42" spans="1:14" x14ac:dyDescent="0.35">
      <c r="A42" t="s">
        <v>9</v>
      </c>
      <c r="B42" s="68">
        <f>+G46</f>
        <v>0.26143821264262401</v>
      </c>
      <c r="C42" s="68">
        <f t="shared" ref="C42:E42" si="14">+H46</f>
        <v>0.591526338759506</v>
      </c>
      <c r="D42" s="68">
        <f t="shared" si="14"/>
        <v>0.67071498981944899</v>
      </c>
      <c r="E42" s="68">
        <f t="shared" si="14"/>
        <v>2.3879505151585101E-2</v>
      </c>
      <c r="G42" s="18">
        <f>+C44/$B44</f>
        <v>2.8279023310241773</v>
      </c>
      <c r="H42" s="18">
        <f>+D44/$B44</f>
        <v>1.8466378672121815</v>
      </c>
      <c r="I42" s="18">
        <f>+E44/$B44</f>
        <v>9.1067511040164736E-2</v>
      </c>
      <c r="K42" s="71"/>
    </row>
    <row r="43" spans="1:14" ht="15" customHeight="1" x14ac:dyDescent="0.35">
      <c r="B43" s="69" t="str">
        <f>IF(-K40=0,"",-K40)</f>
        <v/>
      </c>
      <c r="C43" s="69" t="str">
        <f t="shared" ref="C43:E43" si="15">IF(-L40=0,"",-L40)</f>
        <v/>
      </c>
      <c r="D43" s="69" t="str">
        <f t="shared" si="15"/>
        <v/>
      </c>
      <c r="E43" s="69" t="str">
        <f t="shared" si="15"/>
        <v/>
      </c>
      <c r="F43" s="77"/>
      <c r="G43" s="78"/>
      <c r="H43" s="78"/>
      <c r="I43" s="78"/>
      <c r="J43" s="77"/>
      <c r="K43" s="71"/>
    </row>
    <row r="44" spans="1:14" x14ac:dyDescent="0.35">
      <c r="A44" t="s">
        <v>10</v>
      </c>
      <c r="B44" s="68">
        <f>+G47</f>
        <v>0.26143821264262401</v>
      </c>
      <c r="C44" s="68">
        <f t="shared" ref="C44:E44" si="16">+H47</f>
        <v>0.73932173095087095</v>
      </c>
      <c r="D44" s="68">
        <f t="shared" si="16"/>
        <v>0.48278170340213999</v>
      </c>
      <c r="E44" s="68">
        <f t="shared" si="16"/>
        <v>2.38085273161531E-2</v>
      </c>
      <c r="F44" s="77"/>
      <c r="G44" s="77"/>
      <c r="H44" s="77"/>
      <c r="I44" s="77"/>
      <c r="J44" s="77"/>
      <c r="K44" s="71"/>
    </row>
    <row r="45" spans="1:14" ht="15" thickBot="1" x14ac:dyDescent="0.4">
      <c r="A45" s="19"/>
      <c r="B45" s="70" t="str">
        <f>IF(-K41=0,"",K41)</f>
        <v/>
      </c>
      <c r="C45" s="70" t="str">
        <f t="shared" ref="C45:E45" si="17">IF(-L41=0,"",L41)</f>
        <v/>
      </c>
      <c r="D45" s="70" t="str">
        <f t="shared" si="17"/>
        <v/>
      </c>
      <c r="E45" s="70" t="str">
        <f t="shared" si="17"/>
        <v/>
      </c>
      <c r="F45" s="77"/>
      <c r="G45" s="79">
        <v>0.26143821264262401</v>
      </c>
      <c r="H45" s="79">
        <v>0.37164357323102198</v>
      </c>
      <c r="I45" s="79">
        <v>0.89501900335057205</v>
      </c>
      <c r="J45" s="76">
        <v>4.5401966924630999E-2</v>
      </c>
      <c r="K45" s="71"/>
    </row>
    <row r="46" spans="1:14" x14ac:dyDescent="0.35">
      <c r="F46" s="77"/>
      <c r="G46" s="76">
        <v>0.26143821264262401</v>
      </c>
      <c r="H46" s="76">
        <v>0.591526338759506</v>
      </c>
      <c r="I46" s="76">
        <v>0.67071498981944899</v>
      </c>
      <c r="J46" s="76">
        <v>2.3879505151585101E-2</v>
      </c>
    </row>
    <row r="47" spans="1:14" x14ac:dyDescent="0.35">
      <c r="A47" s="4" t="s">
        <v>132</v>
      </c>
      <c r="B47" s="50" t="s">
        <v>133</v>
      </c>
      <c r="F47" s="77"/>
      <c r="G47" s="76">
        <v>0.26143821264262401</v>
      </c>
      <c r="H47" s="76">
        <v>0.73932173095087095</v>
      </c>
      <c r="I47" s="76">
        <v>0.48278170340213999</v>
      </c>
      <c r="J47" s="76">
        <v>2.38085273161531E-2</v>
      </c>
    </row>
    <row r="48" spans="1:14" x14ac:dyDescent="0.35">
      <c r="A48" s="4" t="s">
        <v>19</v>
      </c>
      <c r="B48" s="51" t="s">
        <v>27</v>
      </c>
      <c r="C48" s="51" t="s">
        <v>28</v>
      </c>
      <c r="D48" s="51" t="s">
        <v>56</v>
      </c>
      <c r="E48" s="51" t="s">
        <v>79</v>
      </c>
      <c r="G48" s="71"/>
      <c r="H48" s="71"/>
      <c r="I48" s="71"/>
      <c r="J48" s="71"/>
    </row>
    <row r="49" spans="1:9" x14ac:dyDescent="0.35">
      <c r="A49" s="4" t="s">
        <v>113</v>
      </c>
      <c r="B49" s="1">
        <v>93</v>
      </c>
      <c r="C49" s="1"/>
      <c r="D49" s="1"/>
      <c r="E49" s="1"/>
    </row>
    <row r="51" spans="1:9" ht="18.5" hidden="1" x14ac:dyDescent="0.45">
      <c r="A51" s="135" t="s">
        <v>26</v>
      </c>
      <c r="B51" s="135"/>
      <c r="C51" s="135"/>
      <c r="D51" s="135"/>
      <c r="E51" s="135"/>
    </row>
    <row r="52" spans="1:9" ht="15" hidden="1" thickBot="1" x14ac:dyDescent="0.4">
      <c r="G52" s="118" t="s">
        <v>24</v>
      </c>
      <c r="H52" s="118"/>
      <c r="I52" s="118"/>
    </row>
    <row r="53" spans="1:9" ht="15" hidden="1" thickBot="1" x14ac:dyDescent="0.4">
      <c r="A53" s="10" t="s">
        <v>8</v>
      </c>
      <c r="B53" s="11" t="s">
        <v>3</v>
      </c>
      <c r="C53" s="11" t="s">
        <v>4</v>
      </c>
      <c r="D53" s="11" t="s">
        <v>5</v>
      </c>
      <c r="E53" s="11" t="s">
        <v>6</v>
      </c>
      <c r="G53" s="8" t="s">
        <v>4</v>
      </c>
      <c r="H53" s="8" t="s">
        <v>25</v>
      </c>
      <c r="I53" s="8" t="s">
        <v>6</v>
      </c>
    </row>
    <row r="54" spans="1:9" hidden="1" x14ac:dyDescent="0.35">
      <c r="A54" t="s">
        <v>88</v>
      </c>
      <c r="B54" s="9">
        <v>0.27409229552616299</v>
      </c>
      <c r="C54" s="9">
        <v>0.376512905972681</v>
      </c>
      <c r="D54" s="9">
        <v>0.79002107522393805</v>
      </c>
      <c r="E54" s="9">
        <v>0.15027534446115601</v>
      </c>
      <c r="G54" s="18">
        <f t="shared" ref="G54:G56" si="18">+C54/$B54</f>
        <v>1.373671978812486</v>
      </c>
      <c r="H54" s="18">
        <f t="shared" ref="H54:H56" si="19">+D54/$B54</f>
        <v>2.882317701442024</v>
      </c>
      <c r="I54" s="18">
        <f t="shared" ref="I54:I56" si="20">+E54/$B54</f>
        <v>0.54826548178845746</v>
      </c>
    </row>
    <row r="55" spans="1:9" hidden="1" x14ac:dyDescent="0.35">
      <c r="A55" t="s">
        <v>9</v>
      </c>
      <c r="B55" s="9">
        <v>0.27409229552616299</v>
      </c>
      <c r="C55" s="9">
        <v>0.581256120450657</v>
      </c>
      <c r="D55" s="9">
        <v>0.62356671376080797</v>
      </c>
      <c r="E55" s="9">
        <v>7.8971052048355805E-2</v>
      </c>
      <c r="G55" s="18">
        <f t="shared" si="18"/>
        <v>2.1206583692359722</v>
      </c>
      <c r="H55" s="18">
        <f t="shared" si="19"/>
        <v>2.2750245955063209</v>
      </c>
      <c r="I55" s="18">
        <f t="shared" si="20"/>
        <v>0.28811846716361922</v>
      </c>
    </row>
    <row r="56" spans="1:9" ht="15" hidden="1" thickBot="1" x14ac:dyDescent="0.4">
      <c r="A56" s="19" t="s">
        <v>10</v>
      </c>
      <c r="B56" s="20">
        <v>0.27409229552616299</v>
      </c>
      <c r="C56" s="20">
        <v>0.51130203965422705</v>
      </c>
      <c r="D56" s="20">
        <v>0.61685941254475496</v>
      </c>
      <c r="E56" s="20">
        <v>0.13010063352593601</v>
      </c>
      <c r="G56" s="18">
        <f t="shared" si="18"/>
        <v>1.8654374748940057</v>
      </c>
      <c r="H56" s="18">
        <f t="shared" si="19"/>
        <v>2.2505536369075858</v>
      </c>
      <c r="I56" s="18">
        <f t="shared" si="20"/>
        <v>0.47465994356458474</v>
      </c>
    </row>
    <row r="57" spans="1:9" hidden="1" x14ac:dyDescent="0.35"/>
    <row r="58" spans="1:9" hidden="1" x14ac:dyDescent="0.35">
      <c r="A58" s="4" t="s">
        <v>132</v>
      </c>
      <c r="B58" s="60" t="s">
        <v>133</v>
      </c>
    </row>
    <row r="59" spans="1:9" hidden="1" x14ac:dyDescent="0.35">
      <c r="A59" s="4" t="s">
        <v>19</v>
      </c>
      <c r="B59" s="51" t="s">
        <v>27</v>
      </c>
      <c r="C59" s="51" t="s">
        <v>20</v>
      </c>
      <c r="D59" s="51" t="s">
        <v>56</v>
      </c>
      <c r="E59" s="51" t="s">
        <v>79</v>
      </c>
    </row>
    <row r="60" spans="1:9" hidden="1" x14ac:dyDescent="0.35">
      <c r="A60" s="4" t="s">
        <v>113</v>
      </c>
      <c r="B60" s="4">
        <v>93</v>
      </c>
    </row>
    <row r="61" spans="1:9" hidden="1" x14ac:dyDescent="0.35"/>
    <row r="62" spans="1:9" hidden="1" x14ac:dyDescent="0.35"/>
  </sheetData>
  <mergeCells count="10">
    <mergeCell ref="G38:I38"/>
    <mergeCell ref="A51:E51"/>
    <mergeCell ref="G52:I52"/>
    <mergeCell ref="G2:I2"/>
    <mergeCell ref="A1:E1"/>
    <mergeCell ref="A15:E15"/>
    <mergeCell ref="G13:I13"/>
    <mergeCell ref="A37:E37"/>
    <mergeCell ref="A26:E26"/>
    <mergeCell ref="G24:I24"/>
  </mergeCells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G40:G43">
    <cfRule type="colorScale" priority="9">
      <colorScale>
        <cfvo type="min"/>
        <cfvo type="max"/>
        <color rgb="FFFCFCFF"/>
        <color rgb="FF63BE7B"/>
      </colorScale>
    </cfRule>
  </conditionalFormatting>
  <conditionalFormatting sqref="G54:G56">
    <cfRule type="colorScale" priority="6">
      <colorScale>
        <cfvo type="min"/>
        <cfvo type="max"/>
        <color rgb="FFFCFCFF"/>
        <color rgb="FF63BE7B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H40:H43">
    <cfRule type="colorScale" priority="8">
      <colorScale>
        <cfvo type="min"/>
        <cfvo type="max"/>
        <color rgb="FFFCFCFF"/>
        <color rgb="FF63BE7B"/>
      </colorScale>
    </cfRule>
  </conditionalFormatting>
  <conditionalFormatting sqref="H54:H56">
    <cfRule type="colorScale" priority="5">
      <colorScale>
        <cfvo type="min"/>
        <cfvo type="max"/>
        <color rgb="FFFCFCFF"/>
        <color rgb="FF63BE7B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conditionalFormatting sqref="I40:I43">
    <cfRule type="colorScale" priority="7">
      <colorScale>
        <cfvo type="min"/>
        <cfvo type="max"/>
        <color rgb="FFFCFCFF"/>
        <color rgb="FF63BE7B"/>
      </colorScale>
    </cfRule>
  </conditionalFormatting>
  <conditionalFormatting sqref="I54:I5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E4BF-04E3-4DB6-8565-428D8409454E}">
  <dimension ref="A2:W73"/>
  <sheetViews>
    <sheetView showGridLines="0" topLeftCell="E18" zoomScale="115" zoomScaleNormal="115" workbookViewId="0">
      <selection activeCell="M22" sqref="M22"/>
    </sheetView>
  </sheetViews>
  <sheetFormatPr defaultRowHeight="14.5" x14ac:dyDescent="0.35"/>
  <cols>
    <col min="1" max="1" width="9.08984375" bestFit="1" customWidth="1"/>
    <col min="3" max="3" width="13.54296875" bestFit="1" customWidth="1"/>
    <col min="6" max="6" width="11.26953125" bestFit="1" customWidth="1"/>
    <col min="13" max="13" width="13.54296875" bestFit="1" customWidth="1"/>
    <col min="16" max="16" width="11.26953125" bestFit="1" customWidth="1"/>
  </cols>
  <sheetData>
    <row r="2" spans="1:22" ht="15" thickBot="1" x14ac:dyDescent="0.4">
      <c r="A2" s="83" t="s">
        <v>288</v>
      </c>
      <c r="B2" s="19"/>
      <c r="C2" s="19"/>
      <c r="D2" s="19"/>
      <c r="E2" s="19"/>
      <c r="F2" s="19"/>
      <c r="G2" s="19"/>
      <c r="H2" s="19"/>
      <c r="I2" s="19"/>
    </row>
    <row r="3" spans="1:22" x14ac:dyDescent="0.35">
      <c r="A3" s="82">
        <v>0</v>
      </c>
      <c r="B3" t="s">
        <v>226</v>
      </c>
      <c r="C3" t="s">
        <v>227</v>
      </c>
      <c r="D3" t="s">
        <v>228</v>
      </c>
      <c r="E3" t="s">
        <v>229</v>
      </c>
      <c r="F3" t="s">
        <v>230</v>
      </c>
      <c r="G3" t="s">
        <v>235</v>
      </c>
      <c r="H3" t="s">
        <v>231</v>
      </c>
      <c r="I3" t="s">
        <v>232</v>
      </c>
    </row>
    <row r="4" spans="1:22" x14ac:dyDescent="0.35">
      <c r="A4" s="82">
        <v>1</v>
      </c>
      <c r="B4" t="s">
        <v>226</v>
      </c>
      <c r="C4" t="s">
        <v>227</v>
      </c>
      <c r="D4" t="s">
        <v>229</v>
      </c>
      <c r="E4" t="s">
        <v>230</v>
      </c>
      <c r="F4" t="s">
        <v>231</v>
      </c>
      <c r="G4" t="s">
        <v>232</v>
      </c>
    </row>
    <row r="5" spans="1:22" x14ac:dyDescent="0.35">
      <c r="A5" s="82">
        <v>2</v>
      </c>
      <c r="B5" t="s">
        <v>226</v>
      </c>
      <c r="C5" t="s">
        <v>227</v>
      </c>
      <c r="D5" t="s">
        <v>230</v>
      </c>
      <c r="E5" t="s">
        <v>232</v>
      </c>
    </row>
    <row r="6" spans="1:22" x14ac:dyDescent="0.35">
      <c r="A6" s="82">
        <v>3</v>
      </c>
      <c r="B6" t="s">
        <v>226</v>
      </c>
      <c r="C6" t="s">
        <v>227</v>
      </c>
      <c r="D6" t="s">
        <v>230</v>
      </c>
    </row>
    <row r="9" spans="1:22" x14ac:dyDescent="0.35">
      <c r="A9" s="137" t="s">
        <v>289</v>
      </c>
      <c r="B9" s="137"/>
      <c r="C9" s="137"/>
      <c r="D9" s="137"/>
      <c r="E9" s="137"/>
      <c r="F9" s="137"/>
      <c r="G9" s="137"/>
      <c r="H9" s="137"/>
      <c r="I9" s="137"/>
      <c r="K9" s="138" t="s">
        <v>290</v>
      </c>
      <c r="L9" s="138"/>
      <c r="M9" s="138"/>
      <c r="N9" s="138"/>
      <c r="O9" s="138"/>
      <c r="P9" s="138"/>
      <c r="Q9" s="138"/>
      <c r="R9" s="138"/>
      <c r="S9" s="138"/>
    </row>
    <row r="11" spans="1:22" x14ac:dyDescent="0.35">
      <c r="A11" s="136" t="s">
        <v>291</v>
      </c>
      <c r="B11" s="136"/>
      <c r="C11" s="136"/>
      <c r="D11" s="136"/>
      <c r="E11" s="136"/>
      <c r="F11" s="136"/>
      <c r="G11" s="136"/>
      <c r="H11" s="136"/>
      <c r="I11" s="136"/>
      <c r="K11" s="136" t="s">
        <v>291</v>
      </c>
      <c r="L11" s="136"/>
      <c r="M11" s="136"/>
      <c r="N11" s="136"/>
      <c r="O11" s="136"/>
      <c r="P11" s="136"/>
      <c r="Q11" s="136"/>
      <c r="R11" s="136"/>
      <c r="S11" s="136"/>
    </row>
    <row r="12" spans="1:22" ht="15" thickBot="1" x14ac:dyDescent="0.4"/>
    <row r="13" spans="1:22" ht="15" thickBot="1" x14ac:dyDescent="0.4">
      <c r="C13" s="10" t="s">
        <v>8</v>
      </c>
      <c r="D13" s="11" t="s">
        <v>3</v>
      </c>
      <c r="E13" s="11" t="s">
        <v>4</v>
      </c>
      <c r="F13" s="11" t="s">
        <v>5</v>
      </c>
      <c r="G13" s="11" t="s">
        <v>6</v>
      </c>
      <c r="M13" s="10" t="s">
        <v>8</v>
      </c>
      <c r="N13" s="11" t="s">
        <v>3</v>
      </c>
      <c r="O13" s="11" t="s">
        <v>4</v>
      </c>
      <c r="P13" s="11" t="s">
        <v>5</v>
      </c>
      <c r="Q13" s="11" t="s">
        <v>6</v>
      </c>
    </row>
    <row r="14" spans="1:22" x14ac:dyDescent="0.35">
      <c r="C14" t="s">
        <v>88</v>
      </c>
      <c r="D14" s="68">
        <v>0.248864529029136</v>
      </c>
      <c r="E14" s="68">
        <v>0.32228532721911801</v>
      </c>
      <c r="F14" s="68">
        <v>0.97851029268032497</v>
      </c>
      <c r="G14" s="68">
        <v>2.3466172100891899E-2</v>
      </c>
      <c r="M14" t="s">
        <v>88</v>
      </c>
      <c r="N14" s="68">
        <v>0.26276098110625801</v>
      </c>
      <c r="O14" s="68">
        <v>0.35897862095394001</v>
      </c>
      <c r="P14" s="68">
        <v>0.89845570592205104</v>
      </c>
      <c r="Q14" s="68">
        <v>5.6152933972934901E-2</v>
      </c>
    </row>
    <row r="15" spans="1:22" x14ac:dyDescent="0.35">
      <c r="D15" s="69" t="str">
        <f>+IF(M17=0,"",M17)</f>
        <v/>
      </c>
      <c r="E15" s="69">
        <f t="shared" ref="E15:G15" si="0">+IF(N17=0,"",N17)</f>
        <v>-1.80163841799885E-2</v>
      </c>
      <c r="F15" s="69">
        <f t="shared" si="0"/>
        <v>-7.3981842197322401E-2</v>
      </c>
      <c r="G15" s="69">
        <f t="shared" si="0"/>
        <v>-7.6118564642824793E-2</v>
      </c>
      <c r="N15" s="69">
        <f>-S15</f>
        <v>-1.80163841799885E-2</v>
      </c>
      <c r="O15" s="69">
        <f t="shared" ref="O15:Q15" si="1">-T15</f>
        <v>-6.2921396769632695E-2</v>
      </c>
      <c r="P15" s="69">
        <f t="shared" si="1"/>
        <v>-6.4583503348773899E-2</v>
      </c>
      <c r="Q15" s="69">
        <f t="shared" si="1"/>
        <v>-7.67475876248436E-2</v>
      </c>
      <c r="S15">
        <v>1.80163841799885E-2</v>
      </c>
      <c r="T15">
        <v>6.2921396769632695E-2</v>
      </c>
      <c r="U15">
        <v>6.4583503348773899E-2</v>
      </c>
      <c r="V15">
        <v>7.67475876248436E-2</v>
      </c>
    </row>
    <row r="16" spans="1:22" x14ac:dyDescent="0.35">
      <c r="C16" t="s">
        <v>9</v>
      </c>
      <c r="D16" s="68">
        <v>0.248864529029136</v>
      </c>
      <c r="E16" s="68">
        <v>0.39624966997320399</v>
      </c>
      <c r="F16" s="68">
        <v>0.57629676926180995</v>
      </c>
      <c r="G16" s="68">
        <v>0.36210216060626799</v>
      </c>
      <c r="M16" t="s">
        <v>9</v>
      </c>
      <c r="N16" s="68">
        <v>0.26276098110625801</v>
      </c>
      <c r="O16" s="68">
        <v>0.58991079902641996</v>
      </c>
      <c r="P16" s="68">
        <v>0.66896517647729803</v>
      </c>
      <c r="Q16" s="68">
        <v>2.7066505491686099E-2</v>
      </c>
    </row>
    <row r="17" spans="1:22" x14ac:dyDescent="0.35">
      <c r="D17" s="69"/>
      <c r="E17" s="69"/>
      <c r="F17" s="69"/>
      <c r="G17" s="69"/>
      <c r="N17" s="69">
        <f>-S17</f>
        <v>-1.80163841799885E-2</v>
      </c>
      <c r="O17" s="69">
        <f t="shared" ref="O17:Q17" si="2">-T17</f>
        <v>-7.3981842197322401E-2</v>
      </c>
      <c r="P17" s="69">
        <f t="shared" si="2"/>
        <v>-7.6118564642824793E-2</v>
      </c>
      <c r="Q17" s="69">
        <f t="shared" si="2"/>
        <v>-7.8421126834552699E-2</v>
      </c>
      <c r="S17">
        <v>1.80163841799885E-2</v>
      </c>
      <c r="T17">
        <v>7.3981842197322401E-2</v>
      </c>
      <c r="U17">
        <v>7.6118564642824793E-2</v>
      </c>
      <c r="V17">
        <v>7.8421126834552699E-2</v>
      </c>
    </row>
    <row r="18" spans="1:22" x14ac:dyDescent="0.35">
      <c r="C18" t="s">
        <v>10</v>
      </c>
      <c r="D18" s="68">
        <v>0.248864529029136</v>
      </c>
      <c r="E18" s="68">
        <v>1.0367633249888799</v>
      </c>
      <c r="F18" s="68">
        <v>0.18895009228718701</v>
      </c>
      <c r="G18" s="68">
        <v>2.1497210541473601E-2</v>
      </c>
      <c r="M18" t="s">
        <v>10</v>
      </c>
      <c r="N18" s="68">
        <v>0.26276098110625801</v>
      </c>
      <c r="O18" s="68">
        <v>0.74557087095821195</v>
      </c>
      <c r="P18" s="68">
        <v>0.46876244909511899</v>
      </c>
      <c r="Q18" s="68">
        <v>3.1046085155378701E-2</v>
      </c>
    </row>
    <row r="19" spans="1:22" ht="15" thickBot="1" x14ac:dyDescent="0.4">
      <c r="C19" s="19"/>
      <c r="D19" s="70" t="str">
        <f>+IF(M19=0,"",M19)</f>
        <v/>
      </c>
      <c r="E19" s="70">
        <f t="shared" ref="E19:G19" si="3">+IF(N19=0,"",N19)</f>
        <v>-1.80163841799885E-2</v>
      </c>
      <c r="F19" s="70">
        <f t="shared" si="3"/>
        <v>-6.4554005463114295E-2</v>
      </c>
      <c r="G19" s="70">
        <f t="shared" si="3"/>
        <v>-6.6745927637415006E-2</v>
      </c>
      <c r="M19" s="19"/>
      <c r="N19" s="70">
        <f>-S19</f>
        <v>-1.80163841799885E-2</v>
      </c>
      <c r="O19" s="70">
        <f t="shared" ref="O19:Q19" si="4">-T19</f>
        <v>-6.4554005463114295E-2</v>
      </c>
      <c r="P19" s="70">
        <f t="shared" si="4"/>
        <v>-6.6745927637415006E-2</v>
      </c>
      <c r="Q19" s="70">
        <f t="shared" si="4"/>
        <v>-5.3873187988552002E-3</v>
      </c>
      <c r="S19">
        <v>1.80163841799885E-2</v>
      </c>
      <c r="T19">
        <v>6.4554005463114295E-2</v>
      </c>
      <c r="U19">
        <v>6.6745927637415006E-2</v>
      </c>
      <c r="V19">
        <v>5.3873187988552002E-3</v>
      </c>
    </row>
    <row r="21" spans="1:22" x14ac:dyDescent="0.35">
      <c r="A21" s="136" t="s">
        <v>292</v>
      </c>
      <c r="B21" s="136"/>
      <c r="C21" s="136"/>
      <c r="D21" s="136"/>
      <c r="E21" s="136"/>
      <c r="F21" s="136"/>
      <c r="G21" s="136"/>
      <c r="H21" s="136"/>
      <c r="I21" s="136"/>
      <c r="K21" s="139" t="s">
        <v>292</v>
      </c>
      <c r="L21" s="139"/>
      <c r="M21" s="139"/>
      <c r="N21" s="139"/>
      <c r="O21" s="139"/>
      <c r="P21" s="139"/>
      <c r="Q21" s="139"/>
      <c r="R21" s="139"/>
      <c r="S21" s="139"/>
    </row>
    <row r="22" spans="1:22" ht="15" thickBot="1" x14ac:dyDescent="0.4"/>
    <row r="23" spans="1:22" ht="15" thickBot="1" x14ac:dyDescent="0.4">
      <c r="C23" s="10" t="s">
        <v>8</v>
      </c>
      <c r="D23" s="11" t="s">
        <v>3</v>
      </c>
      <c r="E23" s="11" t="s">
        <v>4</v>
      </c>
      <c r="F23" s="11" t="s">
        <v>5</v>
      </c>
      <c r="G23" s="11" t="s">
        <v>6</v>
      </c>
      <c r="M23" s="10" t="s">
        <v>8</v>
      </c>
      <c r="N23" s="11" t="s">
        <v>3</v>
      </c>
      <c r="O23" s="11" t="s">
        <v>4</v>
      </c>
      <c r="P23" s="11" t="s">
        <v>5</v>
      </c>
      <c r="Q23" s="11" t="s">
        <v>6</v>
      </c>
    </row>
    <row r="24" spans="1:22" x14ac:dyDescent="0.35">
      <c r="C24" t="s">
        <v>88</v>
      </c>
      <c r="D24" s="68">
        <v>0.25134277858382098</v>
      </c>
      <c r="E24" s="68">
        <v>0.32254135335353401</v>
      </c>
      <c r="F24" s="68">
        <v>0.98487729082102604</v>
      </c>
      <c r="G24" s="68">
        <v>1.8987244298642E-2</v>
      </c>
      <c r="M24" t="s">
        <v>88</v>
      </c>
      <c r="N24" s="68">
        <v>0.26374318940441899</v>
      </c>
      <c r="O24" s="68">
        <v>0.35573361186966201</v>
      </c>
      <c r="P24" s="68">
        <v>0.91271034438035603</v>
      </c>
      <c r="Q24" s="68">
        <v>4.5710077252419302E-2</v>
      </c>
    </row>
    <row r="25" spans="1:22" x14ac:dyDescent="0.35">
      <c r="D25" s="69" t="str">
        <f>+IF(M27=0,"",M27)</f>
        <v/>
      </c>
      <c r="E25" s="69">
        <f t="shared" ref="E25" si="5">+IF(N27=0,"",N27)</f>
        <v>-1.8232139167409501E-2</v>
      </c>
      <c r="F25" s="69">
        <f t="shared" ref="F25" si="6">+IF(O27=0,"",O27)</f>
        <v>-7.4363070184416902E-2</v>
      </c>
      <c r="G25" s="69">
        <f t="shared" ref="G25" si="7">+IF(P27=0,"",P27)</f>
        <v>-7.3014723185476305E-2</v>
      </c>
      <c r="N25" s="69">
        <f>-S25</f>
        <v>-1.8232139167409501E-2</v>
      </c>
      <c r="O25" s="69">
        <f t="shared" ref="O25:Q25" si="8">-T25</f>
        <v>-6.2705340586680203E-2</v>
      </c>
      <c r="P25" s="69">
        <f t="shared" si="8"/>
        <v>-6.0532147295976703E-2</v>
      </c>
      <c r="Q25" s="69">
        <f t="shared" si="8"/>
        <v>-6.79552860893851E-2</v>
      </c>
      <c r="S25">
        <v>1.8232139167409501E-2</v>
      </c>
      <c r="T25">
        <v>6.2705340586680203E-2</v>
      </c>
      <c r="U25">
        <v>6.0532147295976703E-2</v>
      </c>
      <c r="V25">
        <v>6.79552860893851E-2</v>
      </c>
    </row>
    <row r="26" spans="1:22" x14ac:dyDescent="0.35">
      <c r="C26" t="s">
        <v>9</v>
      </c>
      <c r="D26" s="68">
        <v>0.25134277858382098</v>
      </c>
      <c r="E26" s="68">
        <v>0.41004640319750302</v>
      </c>
      <c r="F26" s="68">
        <v>0.60638515811007299</v>
      </c>
      <c r="G26" s="68">
        <v>0.32519855482222199</v>
      </c>
      <c r="M26" t="s">
        <v>9</v>
      </c>
      <c r="N26" s="68">
        <v>0.26374318940441899</v>
      </c>
      <c r="O26" s="68">
        <v>0.59148217150375704</v>
      </c>
      <c r="P26" s="68">
        <v>0.67221590992281399</v>
      </c>
      <c r="Q26" s="68">
        <v>2.2043508532012299E-2</v>
      </c>
    </row>
    <row r="27" spans="1:22" x14ac:dyDescent="0.35">
      <c r="D27" s="69"/>
      <c r="E27" s="69"/>
      <c r="F27" s="69"/>
      <c r="G27" s="69"/>
      <c r="N27" s="69">
        <f>-S27</f>
        <v>-1.8232139167409501E-2</v>
      </c>
      <c r="O27" s="69">
        <f t="shared" ref="O27:Q27" si="9">-T27</f>
        <v>-7.4363070184416902E-2</v>
      </c>
      <c r="P27" s="69">
        <f t="shared" si="9"/>
        <v>-7.3014723185476305E-2</v>
      </c>
      <c r="Q27" s="69">
        <f t="shared" si="9"/>
        <v>-7.1882201893921804E-2</v>
      </c>
      <c r="S27">
        <v>1.8232139167409501E-2</v>
      </c>
      <c r="T27">
        <v>7.4363070184416902E-2</v>
      </c>
      <c r="U27">
        <v>7.3014723185476305E-2</v>
      </c>
      <c r="V27">
        <v>7.1882201893921804E-2</v>
      </c>
    </row>
    <row r="28" spans="1:22" x14ac:dyDescent="0.35">
      <c r="C28" t="s">
        <v>10</v>
      </c>
      <c r="D28" s="68">
        <v>0.25134277858382098</v>
      </c>
      <c r="E28" s="68">
        <v>1.0410729722629299</v>
      </c>
      <c r="F28" s="68">
        <v>0.189768065063466</v>
      </c>
      <c r="G28" s="68">
        <v>1.6130410953435301E-2</v>
      </c>
      <c r="M28" t="s">
        <v>10</v>
      </c>
      <c r="N28" s="68">
        <v>0.26374318940441899</v>
      </c>
      <c r="O28" s="68">
        <v>0.76647358504997798</v>
      </c>
      <c r="P28" s="68">
        <v>0.45231479462301799</v>
      </c>
      <c r="Q28" s="68">
        <v>2.6102828154984499E-2</v>
      </c>
    </row>
    <row r="29" spans="1:22" ht="15" thickBot="1" x14ac:dyDescent="0.4">
      <c r="C29" s="19"/>
      <c r="D29" s="70" t="str">
        <f>+IF(M29=0,"",M29)</f>
        <v/>
      </c>
      <c r="E29" s="70">
        <f t="shared" ref="E29" si="10">+IF(N29=0,"",N29)</f>
        <v>-1.8232139167409501E-2</v>
      </c>
      <c r="F29" s="70">
        <f t="shared" ref="F29" si="11">+IF(O29=0,"",O29)</f>
        <v>-6.4688998413530194E-2</v>
      </c>
      <c r="G29" s="70">
        <f t="shared" ref="G29" si="12">+IF(P29=0,"",P29)</f>
        <v>-6.6984637221420507E-2</v>
      </c>
      <c r="M29" s="19"/>
      <c r="N29" s="70">
        <f>-S29</f>
        <v>-1.8232139167409501E-2</v>
      </c>
      <c r="O29" s="70">
        <f t="shared" ref="O29:Q29" si="13">-T29</f>
        <v>-6.4688998413530194E-2</v>
      </c>
      <c r="P29" s="70">
        <f t="shared" si="13"/>
        <v>-6.6984637221420507E-2</v>
      </c>
      <c r="Q29" s="70">
        <f t="shared" si="13"/>
        <v>-5.8788297464031098E-3</v>
      </c>
      <c r="S29">
        <v>1.8232139167409501E-2</v>
      </c>
      <c r="T29">
        <v>6.4688998413530194E-2</v>
      </c>
      <c r="U29">
        <v>6.6984637221420507E-2</v>
      </c>
      <c r="V29">
        <v>5.8788297464031098E-3</v>
      </c>
    </row>
    <row r="31" spans="1:22" x14ac:dyDescent="0.35">
      <c r="A31" s="136" t="s">
        <v>293</v>
      </c>
      <c r="B31" s="136"/>
      <c r="C31" s="136"/>
      <c r="D31" s="136"/>
      <c r="E31" s="136"/>
      <c r="F31" s="136"/>
      <c r="G31" s="136"/>
      <c r="H31" s="136"/>
      <c r="I31" s="136"/>
      <c r="K31" s="136" t="s">
        <v>293</v>
      </c>
      <c r="L31" s="136"/>
      <c r="M31" s="136"/>
      <c r="N31" s="136"/>
      <c r="O31" s="136"/>
      <c r="P31" s="136"/>
      <c r="Q31" s="136"/>
      <c r="R31" s="136"/>
      <c r="S31" s="136"/>
    </row>
    <row r="32" spans="1:22" ht="15" thickBot="1" x14ac:dyDescent="0.4"/>
    <row r="33" spans="1:23" ht="15" thickBot="1" x14ac:dyDescent="0.4">
      <c r="C33" s="10" t="s">
        <v>8</v>
      </c>
      <c r="D33" s="11" t="s">
        <v>3</v>
      </c>
      <c r="E33" s="11" t="s">
        <v>4</v>
      </c>
      <c r="F33" s="11" t="s">
        <v>5</v>
      </c>
      <c r="G33" s="11" t="s">
        <v>6</v>
      </c>
      <c r="M33" s="10" t="s">
        <v>8</v>
      </c>
      <c r="N33" s="11" t="s">
        <v>3</v>
      </c>
      <c r="O33" s="11" t="s">
        <v>4</v>
      </c>
      <c r="P33" s="11" t="s">
        <v>5</v>
      </c>
      <c r="Q33" s="11" t="s">
        <v>6</v>
      </c>
    </row>
    <row r="34" spans="1:23" x14ac:dyDescent="0.35">
      <c r="C34" t="s">
        <v>88</v>
      </c>
      <c r="D34" s="68">
        <v>0.25217432073694801</v>
      </c>
      <c r="E34" s="68">
        <v>0.31063825551868701</v>
      </c>
      <c r="F34" s="68">
        <v>0.99924198498697803</v>
      </c>
      <c r="G34" s="68">
        <v>2.0848089600599799E-2</v>
      </c>
      <c r="M34" t="s">
        <v>88</v>
      </c>
      <c r="N34" s="68">
        <v>0.26336561724075902</v>
      </c>
      <c r="O34" s="68">
        <v>0.33012388970191803</v>
      </c>
      <c r="P34" s="68">
        <v>0.94679522145008499</v>
      </c>
      <c r="Q34" s="68">
        <v>3.93416384989266E-2</v>
      </c>
    </row>
    <row r="35" spans="1:23" x14ac:dyDescent="0.35">
      <c r="D35" s="69" t="str">
        <f>+IF(M37=0,"",M37)</f>
        <v/>
      </c>
      <c r="E35" s="69">
        <f t="shared" ref="E35" si="14">+IF(N37=0,"",N37)</f>
        <v>-1.8593580225319199E-2</v>
      </c>
      <c r="F35" s="69">
        <f t="shared" ref="F35" si="15">+IF(O37=0,"",O37)</f>
        <v>-7.7697154041311306E-2</v>
      </c>
      <c r="G35" s="69">
        <f t="shared" ref="G35" si="16">+IF(P37=0,"",P37)</f>
        <v>-7.0698211707042102E-2</v>
      </c>
      <c r="N35" s="69">
        <f>-S35</f>
        <v>-1.8593580225319199E-2</v>
      </c>
      <c r="O35" s="69">
        <f t="shared" ref="O35:P35" si="17">-T35</f>
        <v>-6.6121303110595497E-2</v>
      </c>
      <c r="P35" s="69">
        <f t="shared" si="17"/>
        <v>-5.7998508062290899E-2</v>
      </c>
      <c r="Q35" s="69">
        <f>-V35</f>
        <v>-6.5015545691961399E-2</v>
      </c>
      <c r="S35">
        <v>1.8593580225319199E-2</v>
      </c>
      <c r="T35">
        <v>6.6121303110595497E-2</v>
      </c>
      <c r="U35">
        <v>5.7998508062290899E-2</v>
      </c>
      <c r="V35">
        <v>6.5015545691961399E-2</v>
      </c>
    </row>
    <row r="36" spans="1:23" x14ac:dyDescent="0.35">
      <c r="C36" t="s">
        <v>9</v>
      </c>
      <c r="D36" s="68">
        <v>0.25217432073694801</v>
      </c>
      <c r="E36" s="68">
        <v>0.42128578039923997</v>
      </c>
      <c r="F36" s="68">
        <v>0.62471215397248403</v>
      </c>
      <c r="G36" s="68">
        <v>0.30312111781804502</v>
      </c>
      <c r="M36" t="s">
        <v>9</v>
      </c>
      <c r="N36" s="68">
        <v>0.26336561724075902</v>
      </c>
      <c r="O36" s="68">
        <v>0.58436356583147597</v>
      </c>
      <c r="P36" s="68">
        <v>0.68468607460336095</v>
      </c>
      <c r="Q36" s="68">
        <v>1.7184485249948499E-2</v>
      </c>
    </row>
    <row r="37" spans="1:23" x14ac:dyDescent="0.35">
      <c r="D37" s="69"/>
      <c r="E37" s="69"/>
      <c r="F37" s="69"/>
      <c r="G37" s="69"/>
      <c r="N37" s="69">
        <f>-S37</f>
        <v>-1.8593580225319199E-2</v>
      </c>
      <c r="O37" s="69">
        <f t="shared" ref="O37:Q37" si="18">-T37</f>
        <v>-7.7697154041311306E-2</v>
      </c>
      <c r="P37" s="69">
        <f t="shared" si="18"/>
        <v>-7.0698211707042102E-2</v>
      </c>
      <c r="Q37" s="69">
        <f t="shared" si="18"/>
        <v>-7.1608927235836894E-2</v>
      </c>
      <c r="S37">
        <v>1.8593580225319199E-2</v>
      </c>
      <c r="T37">
        <v>7.7697154041311306E-2</v>
      </c>
      <c r="U37">
        <v>7.0698211707042102E-2</v>
      </c>
      <c r="V37">
        <v>7.1608927235836894E-2</v>
      </c>
    </row>
    <row r="38" spans="1:23" x14ac:dyDescent="0.35">
      <c r="C38" t="s">
        <v>10</v>
      </c>
      <c r="D38" s="68">
        <v>0.25217432073694801</v>
      </c>
      <c r="E38" s="68">
        <v>1.0401071898605001</v>
      </c>
      <c r="F38" s="68">
        <v>0.19734885403390101</v>
      </c>
      <c r="G38" s="68">
        <v>1.06629342767663E-2</v>
      </c>
      <c r="M38" t="s">
        <v>10</v>
      </c>
      <c r="N38" s="68">
        <v>0.26336561724075902</v>
      </c>
      <c r="O38" s="68">
        <v>0.80335384930321097</v>
      </c>
      <c r="P38" s="68">
        <v>0.42088107839357702</v>
      </c>
      <c r="Q38" s="68">
        <v>1.8797507235916999E-2</v>
      </c>
    </row>
    <row r="39" spans="1:23" ht="15" thickBot="1" x14ac:dyDescent="0.4">
      <c r="C39" s="19"/>
      <c r="D39" s="70" t="str">
        <f>+IF(M39=0,"",M39)</f>
        <v/>
      </c>
      <c r="E39" s="70">
        <f t="shared" ref="E39" si="19">+IF(N39=0,"",N39)</f>
        <v>-1.8593580225319199E-2</v>
      </c>
      <c r="F39" s="70">
        <f t="shared" ref="F39" si="20">+IF(O39=0,"",O39)</f>
        <v>-6.4659214976102206E-2</v>
      </c>
      <c r="G39" s="70">
        <f t="shared" ref="G39" si="21">+IF(P39=0,"",P39)</f>
        <v>-6.7086317193334202E-2</v>
      </c>
      <c r="M39" s="19"/>
      <c r="N39" s="70">
        <f>-S39</f>
        <v>-1.8593580225319199E-2</v>
      </c>
      <c r="O39" s="70">
        <f t="shared" ref="O39:Q39" si="22">-T39</f>
        <v>-6.4659214976102206E-2</v>
      </c>
      <c r="P39" s="70">
        <f t="shared" si="22"/>
        <v>-6.7086317193334202E-2</v>
      </c>
      <c r="Q39" s="70">
        <f t="shared" si="22"/>
        <v>-6.7079383018708201E-3</v>
      </c>
      <c r="S39">
        <v>1.8593580225319199E-2</v>
      </c>
      <c r="T39">
        <v>6.4659214976102206E-2</v>
      </c>
      <c r="U39">
        <v>6.7086317193334202E-2</v>
      </c>
      <c r="V39">
        <v>6.7079383018708201E-3</v>
      </c>
    </row>
    <row r="42" spans="1:23" x14ac:dyDescent="0.35">
      <c r="A42" s="136" t="s">
        <v>294</v>
      </c>
      <c r="B42" s="136"/>
      <c r="C42" s="136"/>
      <c r="D42" s="136"/>
      <c r="E42" s="136"/>
      <c r="F42" s="136"/>
      <c r="G42" s="136"/>
      <c r="H42" s="136"/>
      <c r="I42" s="136"/>
      <c r="K42" s="136" t="s">
        <v>294</v>
      </c>
      <c r="L42" s="136"/>
      <c r="M42" s="136"/>
      <c r="N42" s="136"/>
      <c r="O42" s="136"/>
      <c r="P42" s="136"/>
      <c r="Q42" s="136"/>
      <c r="R42" s="136"/>
      <c r="S42" s="136"/>
    </row>
    <row r="43" spans="1:23" ht="15" thickBot="1" x14ac:dyDescent="0.4"/>
    <row r="44" spans="1:23" ht="15" thickBot="1" x14ac:dyDescent="0.4">
      <c r="C44" s="10" t="s">
        <v>8</v>
      </c>
      <c r="D44" s="11" t="s">
        <v>3</v>
      </c>
      <c r="E44" s="11" t="s">
        <v>4</v>
      </c>
      <c r="F44" s="11" t="s">
        <v>5</v>
      </c>
      <c r="G44" s="11" t="s">
        <v>6</v>
      </c>
      <c r="M44" s="10" t="s">
        <v>8</v>
      </c>
      <c r="N44" s="11" t="s">
        <v>3</v>
      </c>
      <c r="O44" s="11" t="s">
        <v>4</v>
      </c>
      <c r="P44" s="11" t="s">
        <v>5</v>
      </c>
      <c r="Q44" s="11" t="s">
        <v>6</v>
      </c>
    </row>
    <row r="45" spans="1:23" x14ac:dyDescent="0.35">
      <c r="C45" t="s">
        <v>88</v>
      </c>
      <c r="D45" s="68"/>
      <c r="E45" s="68"/>
      <c r="F45" s="68"/>
      <c r="G45" s="68"/>
      <c r="M45" t="s">
        <v>88</v>
      </c>
      <c r="N45" s="68">
        <v>0.26365085003831501</v>
      </c>
      <c r="O45" s="68">
        <v>0.35840187547189101</v>
      </c>
      <c r="P45" s="68">
        <v>0.91009860384202801</v>
      </c>
      <c r="Q45" s="68">
        <v>4.5583593355867702E-2</v>
      </c>
      <c r="R45" s="86"/>
      <c r="S45" s="86"/>
      <c r="T45" s="86"/>
      <c r="U45" s="86"/>
      <c r="V45" s="86"/>
      <c r="W45" s="86"/>
    </row>
    <row r="46" spans="1:23" x14ac:dyDescent="0.35">
      <c r="D46" s="69"/>
      <c r="E46" s="69"/>
      <c r="F46" s="69"/>
      <c r="G46" s="69"/>
      <c r="N46" s="84">
        <f>-S46</f>
        <v>-1.8232139167409501E-2</v>
      </c>
      <c r="O46" s="84">
        <f t="shared" ref="O46:Q46" si="23">-T46</f>
        <v>-6.2705340586680203E-2</v>
      </c>
      <c r="P46" s="84">
        <f t="shared" si="23"/>
        <v>-6.0532147295976703E-2</v>
      </c>
      <c r="Q46" s="84">
        <f t="shared" si="23"/>
        <v>-6.79552860893851E-2</v>
      </c>
      <c r="R46" s="86"/>
      <c r="S46" s="84">
        <v>1.8232139167409501E-2</v>
      </c>
      <c r="T46" s="84">
        <v>6.2705340586680203E-2</v>
      </c>
      <c r="U46" s="84">
        <v>6.0532147295976703E-2</v>
      </c>
      <c r="V46" s="84">
        <v>6.79552860893851E-2</v>
      </c>
      <c r="W46" s="86"/>
    </row>
    <row r="47" spans="1:23" x14ac:dyDescent="0.35">
      <c r="C47" t="s">
        <v>9</v>
      </c>
      <c r="D47" s="68"/>
      <c r="E47" s="68"/>
      <c r="F47" s="68"/>
      <c r="G47" s="68"/>
      <c r="M47" t="s">
        <v>9</v>
      </c>
      <c r="N47" s="68">
        <v>0.26365085003831501</v>
      </c>
      <c r="O47" s="68">
        <v>0.58197736367224095</v>
      </c>
      <c r="P47" s="68">
        <v>0.68182507979061102</v>
      </c>
      <c r="Q47" s="68">
        <v>2.22521472100402E-2</v>
      </c>
      <c r="R47" s="86"/>
      <c r="S47" s="86"/>
      <c r="T47" s="86"/>
      <c r="U47" s="86"/>
      <c r="V47" s="86"/>
      <c r="W47" s="86"/>
    </row>
    <row r="48" spans="1:23" x14ac:dyDescent="0.35">
      <c r="D48" s="69"/>
      <c r="E48" s="69"/>
      <c r="F48" s="69"/>
      <c r="G48" s="69"/>
      <c r="N48" s="84">
        <f>-S48</f>
        <v>-1.8232139167409501E-2</v>
      </c>
      <c r="O48" s="84">
        <f t="shared" ref="O48:Q48" si="24">-T48</f>
        <v>-7.4363070184416902E-2</v>
      </c>
      <c r="P48" s="84">
        <f t="shared" si="24"/>
        <v>-7.3014723185476305E-2</v>
      </c>
      <c r="Q48" s="84">
        <f t="shared" si="24"/>
        <v>-7.1882201893921804E-2</v>
      </c>
      <c r="R48" s="86"/>
      <c r="S48" s="84">
        <v>1.8232139167409501E-2</v>
      </c>
      <c r="T48" s="84">
        <v>7.4363070184416902E-2</v>
      </c>
      <c r="U48" s="84">
        <v>7.3014723185476305E-2</v>
      </c>
      <c r="V48" s="84">
        <v>7.1882201893921804E-2</v>
      </c>
      <c r="W48" s="86"/>
    </row>
    <row r="49" spans="1:23" x14ac:dyDescent="0.35">
      <c r="C49" t="s">
        <v>10</v>
      </c>
      <c r="D49" s="68"/>
      <c r="E49" s="68"/>
      <c r="F49" s="68"/>
      <c r="G49" s="68"/>
      <c r="M49" t="s">
        <v>10</v>
      </c>
      <c r="N49" s="68">
        <v>0.26365085003831501</v>
      </c>
      <c r="O49" s="68">
        <v>0.76446346549597</v>
      </c>
      <c r="P49" s="68">
        <v>0.45459858775955098</v>
      </c>
      <c r="Q49" s="68">
        <v>2.5977753128474598E-2</v>
      </c>
      <c r="R49" s="86"/>
      <c r="S49" s="86"/>
      <c r="T49" s="86"/>
      <c r="U49" s="86"/>
      <c r="V49" s="86"/>
      <c r="W49" s="86"/>
    </row>
    <row r="50" spans="1:23" ht="15" thickBot="1" x14ac:dyDescent="0.4">
      <c r="C50" s="19"/>
      <c r="D50" s="70" t="str">
        <f>+IF(M50=0,"",M50)</f>
        <v/>
      </c>
      <c r="E50" s="70">
        <f t="shared" ref="E50" si="25">+IF(N50=0,"",N50)</f>
        <v>-1.8232139167409501E-2</v>
      </c>
      <c r="F50" s="70">
        <f t="shared" ref="F50" si="26">+IF(O50=0,"",O50)</f>
        <v>-6.4688998413530194E-2</v>
      </c>
      <c r="G50" s="70">
        <f t="shared" ref="G50" si="27">+IF(P50=0,"",P50)</f>
        <v>-6.6984637221420507E-2</v>
      </c>
      <c r="M50" s="19"/>
      <c r="N50" s="85">
        <f>-S50</f>
        <v>-1.8232139167409501E-2</v>
      </c>
      <c r="O50" s="85">
        <f t="shared" ref="O50:Q50" si="28">-T50</f>
        <v>-6.4688998413530194E-2</v>
      </c>
      <c r="P50" s="85">
        <f t="shared" si="28"/>
        <v>-6.6984637221420507E-2</v>
      </c>
      <c r="Q50" s="85">
        <f t="shared" si="28"/>
        <v>-5.8788297464031098E-3</v>
      </c>
      <c r="R50" s="86"/>
      <c r="S50" s="84">
        <v>1.8232139167409501E-2</v>
      </c>
      <c r="T50" s="84">
        <v>6.4688998413530194E-2</v>
      </c>
      <c r="U50" s="84">
        <v>6.6984637221420507E-2</v>
      </c>
      <c r="V50" s="84">
        <v>5.8788297464031098E-3</v>
      </c>
      <c r="W50" s="86"/>
    </row>
    <row r="53" spans="1:23" x14ac:dyDescent="0.35">
      <c r="A53" s="140" t="s">
        <v>295</v>
      </c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</row>
    <row r="55" spans="1:23" x14ac:dyDescent="0.35">
      <c r="A55" s="136" t="s">
        <v>296</v>
      </c>
      <c r="B55" s="136"/>
      <c r="C55" s="136"/>
      <c r="D55" s="136"/>
      <c r="E55" s="136"/>
      <c r="F55" s="136"/>
      <c r="G55" s="136"/>
      <c r="H55" s="136"/>
      <c r="I55" s="136"/>
      <c r="K55" s="136" t="s">
        <v>296</v>
      </c>
      <c r="L55" s="136"/>
      <c r="M55" s="136"/>
      <c r="N55" s="136"/>
      <c r="O55" s="136"/>
      <c r="P55" s="136"/>
      <c r="Q55" s="136"/>
      <c r="R55" s="136"/>
      <c r="S55" s="136"/>
    </row>
    <row r="56" spans="1:23" ht="15" thickBot="1" x14ac:dyDescent="0.4"/>
    <row r="57" spans="1:23" ht="15" thickBot="1" x14ac:dyDescent="0.4">
      <c r="C57" s="10" t="s">
        <v>8</v>
      </c>
      <c r="D57" s="11" t="s">
        <v>3</v>
      </c>
      <c r="E57" s="11" t="s">
        <v>4</v>
      </c>
      <c r="F57" s="11" t="s">
        <v>5</v>
      </c>
      <c r="G57" s="50"/>
      <c r="M57" s="10" t="s">
        <v>8</v>
      </c>
      <c r="N57" s="11" t="s">
        <v>3</v>
      </c>
      <c r="O57" s="11" t="s">
        <v>4</v>
      </c>
      <c r="P57" s="11" t="s">
        <v>5</v>
      </c>
      <c r="Q57" s="50"/>
    </row>
    <row r="58" spans="1:23" x14ac:dyDescent="0.35">
      <c r="C58" t="s">
        <v>88</v>
      </c>
      <c r="D58" s="68"/>
      <c r="E58" s="68"/>
      <c r="F58" s="68"/>
      <c r="G58" s="68"/>
      <c r="M58" t="s">
        <v>88</v>
      </c>
      <c r="N58" s="68">
        <v>0.25982265214567601</v>
      </c>
      <c r="O58" s="68">
        <v>0.44355437941932302</v>
      </c>
      <c r="P58" s="68">
        <v>0.86019078842469998</v>
      </c>
      <c r="Q58" s="68"/>
    </row>
    <row r="59" spans="1:23" x14ac:dyDescent="0.35">
      <c r="D59" s="69"/>
      <c r="E59" s="69"/>
      <c r="F59" s="69"/>
      <c r="G59" s="69"/>
      <c r="N59" s="69"/>
      <c r="O59" s="69"/>
      <c r="P59" s="69"/>
      <c r="Q59" s="69"/>
    </row>
    <row r="60" spans="1:23" x14ac:dyDescent="0.35">
      <c r="C60" t="s">
        <v>9</v>
      </c>
      <c r="D60" s="68"/>
      <c r="E60" s="68"/>
      <c r="F60" s="68"/>
      <c r="G60" s="68"/>
      <c r="M60" t="s">
        <v>9</v>
      </c>
      <c r="N60" s="68">
        <v>0.25982265214567601</v>
      </c>
      <c r="O60" s="68">
        <v>0.59428100860744704</v>
      </c>
      <c r="P60" s="68">
        <v>0.68938812324867804</v>
      </c>
      <c r="Q60" s="68"/>
    </row>
    <row r="61" spans="1:23" x14ac:dyDescent="0.35">
      <c r="D61" s="69"/>
      <c r="E61" s="69"/>
      <c r="F61" s="69"/>
      <c r="G61" s="69"/>
      <c r="N61" s="69"/>
      <c r="O61" s="69"/>
      <c r="P61" s="69"/>
      <c r="Q61" s="69"/>
    </row>
    <row r="62" spans="1:23" x14ac:dyDescent="0.35">
      <c r="C62" t="s">
        <v>10</v>
      </c>
      <c r="D62" s="68"/>
      <c r="E62" s="68"/>
      <c r="F62" s="68"/>
      <c r="G62" s="68"/>
      <c r="M62" t="s">
        <v>10</v>
      </c>
      <c r="N62" s="68">
        <v>0.25982265214567601</v>
      </c>
      <c r="O62" s="68">
        <v>0.71413163907242005</v>
      </c>
      <c r="P62" s="68">
        <v>0.530642372299581</v>
      </c>
      <c r="Q62" s="68"/>
    </row>
    <row r="63" spans="1:23" ht="15" thickBot="1" x14ac:dyDescent="0.4">
      <c r="C63" s="19"/>
      <c r="D63" s="70" t="str">
        <f>+IF(M63=0,"",M63)</f>
        <v/>
      </c>
      <c r="E63" s="70" t="str">
        <f t="shared" ref="E63" si="29">+IF(N63=0,"",N63)</f>
        <v/>
      </c>
      <c r="F63" s="70" t="str">
        <f t="shared" ref="F63" si="30">+IF(O63=0,"",O63)</f>
        <v/>
      </c>
      <c r="G63" s="69" t="str">
        <f t="shared" ref="G63" si="31">+IF(P63=0,"",P63)</f>
        <v/>
      </c>
      <c r="M63" s="19"/>
      <c r="N63" s="70" t="str">
        <f>+IF(W63=0,"",W63)</f>
        <v/>
      </c>
      <c r="O63" s="70" t="str">
        <f t="shared" ref="O63" si="32">+IF(X63=0,"",X63)</f>
        <v/>
      </c>
      <c r="P63" s="70" t="str">
        <f t="shared" ref="P63" si="33">+IF(Y63=0,"",Y63)</f>
        <v/>
      </c>
      <c r="Q63" s="69"/>
    </row>
    <row r="65" spans="1:19" x14ac:dyDescent="0.35">
      <c r="A65" s="136" t="s">
        <v>297</v>
      </c>
      <c r="B65" s="136"/>
      <c r="C65" s="136"/>
      <c r="D65" s="136"/>
      <c r="E65" s="136"/>
      <c r="F65" s="136"/>
      <c r="G65" s="136"/>
      <c r="H65" s="136"/>
      <c r="I65" s="136"/>
      <c r="K65" s="136" t="s">
        <v>297</v>
      </c>
      <c r="L65" s="136"/>
      <c r="M65" s="136"/>
      <c r="N65" s="136"/>
      <c r="O65" s="136"/>
      <c r="P65" s="136"/>
      <c r="Q65" s="136"/>
      <c r="R65" s="136"/>
      <c r="S65" s="136"/>
    </row>
    <row r="66" spans="1:19" ht="15" thickBot="1" x14ac:dyDescent="0.4"/>
    <row r="67" spans="1:19" ht="15" thickBot="1" x14ac:dyDescent="0.4">
      <c r="C67" s="10" t="s">
        <v>8</v>
      </c>
      <c r="D67" s="11" t="s">
        <v>3</v>
      </c>
      <c r="E67" s="11" t="s">
        <v>4</v>
      </c>
      <c r="F67" s="11" t="s">
        <v>6</v>
      </c>
      <c r="G67" s="50"/>
      <c r="M67" s="10" t="s">
        <v>8</v>
      </c>
      <c r="N67" s="11" t="s">
        <v>3</v>
      </c>
      <c r="O67" s="11" t="s">
        <v>4</v>
      </c>
      <c r="P67" s="11" t="s">
        <v>6</v>
      </c>
      <c r="Q67" s="50"/>
    </row>
    <row r="68" spans="1:19" x14ac:dyDescent="0.35">
      <c r="C68" t="s">
        <v>88</v>
      </c>
      <c r="D68" s="68"/>
      <c r="E68" s="68"/>
      <c r="F68" s="68"/>
      <c r="G68" s="68"/>
      <c r="M68" t="s">
        <v>88</v>
      </c>
      <c r="N68" s="68">
        <v>0.33588666548609197</v>
      </c>
      <c r="O68" s="68">
        <v>0.96897252741872897</v>
      </c>
      <c r="P68" s="68">
        <v>0.31851032815477898</v>
      </c>
      <c r="Q68" s="68"/>
    </row>
    <row r="69" spans="1:19" x14ac:dyDescent="0.35">
      <c r="D69" s="69"/>
      <c r="E69" s="69"/>
      <c r="F69" s="69"/>
      <c r="G69" s="69"/>
      <c r="N69" s="69"/>
      <c r="O69" s="69"/>
      <c r="P69" s="69"/>
      <c r="Q69" s="69"/>
    </row>
    <row r="70" spans="1:19" x14ac:dyDescent="0.35">
      <c r="C70" t="s">
        <v>9</v>
      </c>
      <c r="D70" s="68"/>
      <c r="E70" s="68"/>
      <c r="F70" s="68"/>
      <c r="G70" s="68"/>
      <c r="M70" t="s">
        <v>9</v>
      </c>
      <c r="N70" s="68">
        <v>0.33588666548609197</v>
      </c>
      <c r="O70" s="68">
        <v>1.12449589196761</v>
      </c>
      <c r="P70" s="68">
        <v>0.110727984920165</v>
      </c>
      <c r="Q70" s="68"/>
    </row>
    <row r="71" spans="1:19" x14ac:dyDescent="0.35">
      <c r="D71" s="69"/>
      <c r="E71" s="69"/>
      <c r="F71" s="69"/>
      <c r="G71" s="69"/>
      <c r="N71" s="69"/>
      <c r="O71" s="69"/>
      <c r="P71" s="69"/>
      <c r="Q71" s="69"/>
    </row>
    <row r="72" spans="1:19" x14ac:dyDescent="0.35">
      <c r="C72" t="s">
        <v>10</v>
      </c>
      <c r="D72" s="68"/>
      <c r="E72" s="68"/>
      <c r="F72" s="68"/>
      <c r="G72" s="68"/>
      <c r="M72" t="s">
        <v>10</v>
      </c>
      <c r="N72" s="68">
        <v>0.33588666548609197</v>
      </c>
      <c r="O72" s="68">
        <v>1.0725714298648099</v>
      </c>
      <c r="P72" s="68">
        <v>0.125346807934135</v>
      </c>
      <c r="Q72" s="68"/>
    </row>
    <row r="73" spans="1:19" ht="15" thickBot="1" x14ac:dyDescent="0.4">
      <c r="C73" s="19"/>
      <c r="D73" s="70" t="str">
        <f>+IF(M73=0,"",M73)</f>
        <v/>
      </c>
      <c r="E73" s="70" t="str">
        <f t="shared" ref="E73" si="34">+IF(N73=0,"",N73)</f>
        <v/>
      </c>
      <c r="F73" s="70" t="str">
        <f t="shared" ref="F73" si="35">+IF(O73=0,"",O73)</f>
        <v/>
      </c>
      <c r="G73" s="69" t="str">
        <f t="shared" ref="G73" si="36">+IF(P73=0,"",P73)</f>
        <v/>
      </c>
      <c r="M73" s="19"/>
      <c r="N73" s="70" t="str">
        <f>+IF(W73=0,"",W73)</f>
        <v/>
      </c>
      <c r="O73" s="70" t="str">
        <f t="shared" ref="O73" si="37">+IF(X73=0,"",X73)</f>
        <v/>
      </c>
      <c r="P73" s="70" t="str">
        <f t="shared" ref="P73" si="38">+IF(Y73=0,"",Y73)</f>
        <v/>
      </c>
      <c r="Q73" s="69"/>
    </row>
  </sheetData>
  <mergeCells count="15">
    <mergeCell ref="K65:S65"/>
    <mergeCell ref="A65:I65"/>
    <mergeCell ref="A42:I42"/>
    <mergeCell ref="K42:S42"/>
    <mergeCell ref="A53:S53"/>
    <mergeCell ref="A55:I55"/>
    <mergeCell ref="K55:S55"/>
    <mergeCell ref="A31:I31"/>
    <mergeCell ref="K31:S31"/>
    <mergeCell ref="A9:I9"/>
    <mergeCell ref="K9:S9"/>
    <mergeCell ref="A11:I11"/>
    <mergeCell ref="K11:S11"/>
    <mergeCell ref="A21:I21"/>
    <mergeCell ref="K21:S21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topLeftCell="A6" zoomScale="145" zoomScaleNormal="145" workbookViewId="0">
      <selection activeCell="A6" sqref="A6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132</v>
      </c>
      <c r="B1" t="s">
        <v>134</v>
      </c>
    </row>
    <row r="3" spans="1:9" ht="18.5" x14ac:dyDescent="0.45">
      <c r="A3" s="135" t="s">
        <v>26</v>
      </c>
      <c r="B3" s="135"/>
      <c r="C3" s="135"/>
      <c r="D3" s="135"/>
      <c r="E3" s="135"/>
    </row>
    <row r="4" spans="1:9" ht="15" thickBot="1" x14ac:dyDescent="0.4">
      <c r="G4" s="118" t="s">
        <v>24</v>
      </c>
      <c r="H4" s="118"/>
      <c r="I4" s="118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88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80</v>
      </c>
      <c r="C10" s="21" t="s">
        <v>22</v>
      </c>
      <c r="D10" s="21"/>
      <c r="E10" s="21"/>
    </row>
    <row r="11" spans="1:9" x14ac:dyDescent="0.35">
      <c r="A11" s="4" t="s">
        <v>113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Q101"/>
  <sheetViews>
    <sheetView showGridLines="0" topLeftCell="A54" zoomScale="130" zoomScaleNormal="130" workbookViewId="0">
      <selection activeCell="F36" sqref="F36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  <col min="12" max="12" width="22.453125" customWidth="1"/>
  </cols>
  <sheetData>
    <row r="1" spans="1:14" x14ac:dyDescent="0.35">
      <c r="A1" s="4" t="s">
        <v>132</v>
      </c>
      <c r="B1" s="4" t="s">
        <v>133</v>
      </c>
    </row>
    <row r="2" spans="1:14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4" ht="15" thickBot="1" x14ac:dyDescent="0.4">
      <c r="B3" s="31"/>
    </row>
    <row r="4" spans="1:14" ht="15" thickBot="1" x14ac:dyDescent="0.4">
      <c r="B4" s="10" t="s">
        <v>282</v>
      </c>
      <c r="C4" s="10" t="s">
        <v>58</v>
      </c>
    </row>
    <row r="5" spans="1:14" x14ac:dyDescent="0.35">
      <c r="B5" s="31">
        <v>0.01</v>
      </c>
      <c r="C5" s="9">
        <v>-8.5726899999999995E-2</v>
      </c>
      <c r="E5" s="5" t="s">
        <v>59</v>
      </c>
      <c r="F5" s="43">
        <v>62</v>
      </c>
      <c r="H5" s="5" t="s">
        <v>123</v>
      </c>
      <c r="I5" s="5">
        <v>61</v>
      </c>
    </row>
    <row r="6" spans="1:14" x14ac:dyDescent="0.35">
      <c r="B6" s="31">
        <v>0.05</v>
      </c>
      <c r="C6" s="9">
        <v>-3.5477399999999999E-2</v>
      </c>
      <c r="E6" t="s">
        <v>60</v>
      </c>
      <c r="F6" s="44">
        <v>62</v>
      </c>
      <c r="H6" t="s">
        <v>124</v>
      </c>
      <c r="I6">
        <v>1</v>
      </c>
      <c r="N6" s="31"/>
    </row>
    <row r="7" spans="1:14" x14ac:dyDescent="0.35">
      <c r="B7" s="31">
        <v>0.1</v>
      </c>
      <c r="C7" s="9">
        <v>-2.5936399999999998E-2</v>
      </c>
      <c r="F7" s="26"/>
      <c r="N7" s="31"/>
    </row>
    <row r="8" spans="1:14" ht="15" thickBot="1" x14ac:dyDescent="0.4">
      <c r="B8" s="31">
        <v>0.25</v>
      </c>
      <c r="C8" s="9">
        <v>-1.6315E-2</v>
      </c>
      <c r="E8" t="s">
        <v>61</v>
      </c>
      <c r="F8" s="26">
        <v>3.13523E-2</v>
      </c>
      <c r="H8" s="19" t="s">
        <v>66</v>
      </c>
      <c r="I8" s="19">
        <v>62</v>
      </c>
      <c r="N8" s="31"/>
    </row>
    <row r="9" spans="1:14" x14ac:dyDescent="0.35">
      <c r="C9" s="9"/>
      <c r="E9" t="s">
        <v>62</v>
      </c>
      <c r="F9" s="26">
        <v>0.19028310000000001</v>
      </c>
      <c r="N9" s="31"/>
    </row>
    <row r="10" spans="1:14" x14ac:dyDescent="0.35">
      <c r="B10" s="31">
        <v>0.5</v>
      </c>
      <c r="C10" s="9">
        <v>1.06E-5</v>
      </c>
      <c r="F10" s="26"/>
      <c r="H10" s="141" t="s">
        <v>284</v>
      </c>
      <c r="I10" s="141"/>
      <c r="L10" s="31"/>
    </row>
    <row r="11" spans="1:14" ht="14.5" customHeight="1" x14ac:dyDescent="0.35">
      <c r="C11" s="9"/>
      <c r="E11" t="s">
        <v>63</v>
      </c>
      <c r="F11" s="26">
        <v>3.6207700000000002E-2</v>
      </c>
      <c r="H11" s="141"/>
      <c r="I11" s="141"/>
      <c r="L11" s="31"/>
      <c r="N11" s="31"/>
    </row>
    <row r="12" spans="1:14" x14ac:dyDescent="0.35">
      <c r="B12" s="31">
        <v>0.75</v>
      </c>
      <c r="C12" s="9">
        <v>1.76679E-2</v>
      </c>
      <c r="E12" t="s">
        <v>64</v>
      </c>
      <c r="F12" s="26">
        <v>5.2985199999999999</v>
      </c>
      <c r="H12" s="141"/>
      <c r="I12" s="141"/>
      <c r="L12" s="31"/>
    </row>
    <row r="13" spans="1:14" ht="15" thickBot="1" x14ac:dyDescent="0.4">
      <c r="B13" s="31">
        <v>0.9</v>
      </c>
      <c r="C13" s="9">
        <v>2.3116399999999999E-2</v>
      </c>
      <c r="E13" s="19" t="s">
        <v>65</v>
      </c>
      <c r="F13" s="45">
        <v>30.137509999999999</v>
      </c>
      <c r="H13" s="141"/>
      <c r="I13" s="141"/>
      <c r="L13" s="31"/>
      <c r="N13" s="31"/>
    </row>
    <row r="14" spans="1:14" x14ac:dyDescent="0.35">
      <c r="B14" s="31">
        <v>0.95</v>
      </c>
      <c r="C14" s="9">
        <v>3.41734E-2</v>
      </c>
      <c r="N14" s="31"/>
    </row>
    <row r="15" spans="1:14" ht="15" thickBot="1" x14ac:dyDescent="0.4">
      <c r="B15" s="41">
        <v>0.99</v>
      </c>
      <c r="C15" s="42">
        <v>1.185808</v>
      </c>
      <c r="L15" s="31"/>
      <c r="N15" s="31"/>
    </row>
    <row r="16" spans="1:14" ht="15.5" thickTop="1" thickBot="1" x14ac:dyDescent="0.4">
      <c r="L16" s="31"/>
      <c r="N16" s="31"/>
    </row>
    <row r="17" spans="1:12" ht="15" thickBot="1" x14ac:dyDescent="0.4">
      <c r="B17" s="10" t="s">
        <v>283</v>
      </c>
      <c r="C17" s="10" t="s">
        <v>58</v>
      </c>
      <c r="L17" s="31"/>
    </row>
    <row r="18" spans="1:12" x14ac:dyDescent="0.35">
      <c r="B18" s="31">
        <v>0.01</v>
      </c>
      <c r="C18" s="9">
        <v>-5.0253699999999998E-2</v>
      </c>
      <c r="L18" s="31"/>
    </row>
    <row r="19" spans="1:12" x14ac:dyDescent="0.35">
      <c r="B19" s="31">
        <v>0.05</v>
      </c>
      <c r="C19" s="9">
        <v>-3.22005E-2</v>
      </c>
      <c r="L19" s="31"/>
    </row>
    <row r="20" spans="1:12" x14ac:dyDescent="0.35">
      <c r="B20" s="31">
        <v>0.1</v>
      </c>
      <c r="C20" s="9">
        <v>-2.3568599999999999E-2</v>
      </c>
      <c r="L20" s="31"/>
    </row>
    <row r="21" spans="1:12" x14ac:dyDescent="0.35">
      <c r="B21" s="31">
        <v>0.25</v>
      </c>
      <c r="C21" s="9">
        <v>-7.6252999999999998E-3</v>
      </c>
      <c r="H21" s="31"/>
      <c r="L21" s="31"/>
    </row>
    <row r="22" spans="1:12" x14ac:dyDescent="0.35">
      <c r="C22" s="9"/>
      <c r="H22" s="31"/>
      <c r="L22" s="31"/>
    </row>
    <row r="23" spans="1:12" x14ac:dyDescent="0.35">
      <c r="B23" s="31">
        <v>0.5</v>
      </c>
      <c r="C23" s="9">
        <v>-1.353E-3</v>
      </c>
      <c r="H23" s="31"/>
      <c r="L23" s="31"/>
    </row>
    <row r="24" spans="1:12" x14ac:dyDescent="0.35">
      <c r="C24" s="9"/>
      <c r="H24" s="31"/>
      <c r="L24" s="31"/>
    </row>
    <row r="25" spans="1:12" x14ac:dyDescent="0.35">
      <c r="B25" s="31">
        <v>0.75</v>
      </c>
      <c r="C25" s="9">
        <v>1.09566E-2</v>
      </c>
      <c r="L25" s="31"/>
    </row>
    <row r="26" spans="1:12" x14ac:dyDescent="0.35">
      <c r="B26" s="31">
        <v>0.9</v>
      </c>
      <c r="C26" s="9">
        <v>2.0917100000000001E-2</v>
      </c>
      <c r="H26" s="31"/>
      <c r="L26" s="31"/>
    </row>
    <row r="27" spans="1:12" x14ac:dyDescent="0.35">
      <c r="B27" s="31">
        <v>0.95</v>
      </c>
      <c r="C27" s="9">
        <v>3.6848199999999998E-2</v>
      </c>
      <c r="L27" s="31"/>
    </row>
    <row r="28" spans="1:12" ht="15" thickBot="1" x14ac:dyDescent="0.4">
      <c r="B28" s="41">
        <v>0.99</v>
      </c>
      <c r="C28" s="42">
        <v>3.7408190000000001</v>
      </c>
      <c r="H28" s="31"/>
      <c r="L28" s="31"/>
    </row>
    <row r="29" spans="1:12" ht="15" thickTop="1" x14ac:dyDescent="0.35">
      <c r="H29" s="31"/>
      <c r="L29" s="31"/>
    </row>
    <row r="30" spans="1:12" x14ac:dyDescent="0.35">
      <c r="H30" s="31"/>
      <c r="L30" s="31"/>
    </row>
    <row r="31" spans="1:12" x14ac:dyDescent="0.35">
      <c r="H31" s="31"/>
      <c r="L31" s="31"/>
    </row>
    <row r="32" spans="1:12" x14ac:dyDescent="0.35">
      <c r="A32" s="4" t="s">
        <v>132</v>
      </c>
      <c r="B32" t="s">
        <v>133</v>
      </c>
      <c r="L32" s="31"/>
    </row>
    <row r="33" spans="1:17" x14ac:dyDescent="0.35">
      <c r="A33" s="4" t="s">
        <v>19</v>
      </c>
      <c r="B33" s="21" t="s">
        <v>27</v>
      </c>
      <c r="C33" s="21" t="s">
        <v>28</v>
      </c>
      <c r="D33" s="21" t="s">
        <v>56</v>
      </c>
      <c r="E33" s="21" t="s">
        <v>79</v>
      </c>
      <c r="H33" s="122"/>
      <c r="I33" s="122"/>
      <c r="L33" s="31"/>
    </row>
    <row r="34" spans="1:17" ht="15" thickBot="1" x14ac:dyDescent="0.4">
      <c r="K34" t="s">
        <v>281</v>
      </c>
      <c r="O34" s="75"/>
      <c r="P34" s="122" t="s">
        <v>271</v>
      </c>
      <c r="Q34" s="122"/>
    </row>
    <row r="35" spans="1:17" ht="15" thickBot="1" x14ac:dyDescent="0.4">
      <c r="B35" s="10" t="s">
        <v>282</v>
      </c>
      <c r="C35" s="10" t="s">
        <v>58</v>
      </c>
      <c r="E35" s="5" t="s">
        <v>59</v>
      </c>
      <c r="F35" s="43">
        <v>93</v>
      </c>
      <c r="H35" s="5" t="s">
        <v>123</v>
      </c>
      <c r="I35" s="5">
        <f>+I38-I36</f>
        <v>86</v>
      </c>
      <c r="K35" t="s">
        <v>274</v>
      </c>
      <c r="L35" s="31"/>
      <c r="O35" s="23"/>
      <c r="P35" s="74" t="s">
        <v>272</v>
      </c>
      <c r="Q35" s="74" t="s">
        <v>273</v>
      </c>
    </row>
    <row r="36" spans="1:17" x14ac:dyDescent="0.35">
      <c r="B36" s="31">
        <v>0.01</v>
      </c>
      <c r="C36" s="9">
        <v>-4.8694680000000004</v>
      </c>
      <c r="E36" t="s">
        <v>60</v>
      </c>
      <c r="F36" s="44">
        <v>93</v>
      </c>
      <c r="H36" t="s">
        <v>124</v>
      </c>
      <c r="I36">
        <v>7</v>
      </c>
      <c r="K36" s="31" t="s">
        <v>275</v>
      </c>
      <c r="O36" s="75" t="s">
        <v>269</v>
      </c>
      <c r="P36">
        <v>28</v>
      </c>
      <c r="Q36">
        <v>3</v>
      </c>
    </row>
    <row r="37" spans="1:17" x14ac:dyDescent="0.35">
      <c r="B37" s="31">
        <v>0.05</v>
      </c>
      <c r="C37" s="9">
        <v>-2.0304549999999999</v>
      </c>
      <c r="F37" s="26"/>
      <c r="K37" s="31" t="s">
        <v>276</v>
      </c>
      <c r="O37" s="75" t="s">
        <v>270</v>
      </c>
      <c r="P37">
        <v>58</v>
      </c>
      <c r="Q37">
        <v>4</v>
      </c>
    </row>
    <row r="38" spans="1:17" ht="15" thickBot="1" x14ac:dyDescent="0.4">
      <c r="B38" s="31">
        <v>0.1</v>
      </c>
      <c r="C38" s="9">
        <v>-0.63951970000000002</v>
      </c>
      <c r="E38" t="s">
        <v>61</v>
      </c>
      <c r="F38" s="26">
        <v>-1.32762E-2</v>
      </c>
      <c r="H38" s="19" t="s">
        <v>66</v>
      </c>
      <c r="I38" s="19">
        <v>93</v>
      </c>
      <c r="K38" s="31" t="s">
        <v>277</v>
      </c>
    </row>
    <row r="39" spans="1:17" x14ac:dyDescent="0.35">
      <c r="B39" s="31">
        <v>0.25</v>
      </c>
      <c r="C39" s="9">
        <v>-0.1918347</v>
      </c>
      <c r="E39" t="s">
        <v>62</v>
      </c>
      <c r="F39" s="26">
        <v>1.168353</v>
      </c>
      <c r="K39" s="31" t="s">
        <v>278</v>
      </c>
    </row>
    <row r="40" spans="1:17" x14ac:dyDescent="0.35">
      <c r="C40" s="9"/>
      <c r="F40" s="26"/>
      <c r="H40" s="141" t="s">
        <v>284</v>
      </c>
      <c r="I40" s="141"/>
      <c r="K40" t="s">
        <v>279</v>
      </c>
    </row>
    <row r="41" spans="1:17" x14ac:dyDescent="0.35">
      <c r="B41" s="31">
        <v>0.5</v>
      </c>
      <c r="C41" s="9">
        <v>1.5392599999999999E-2</v>
      </c>
      <c r="E41" t="s">
        <v>63</v>
      </c>
      <c r="F41" s="26">
        <v>1.365048</v>
      </c>
      <c r="H41" s="141"/>
      <c r="I41" s="141"/>
      <c r="K41" t="s">
        <v>280</v>
      </c>
    </row>
    <row r="42" spans="1:17" x14ac:dyDescent="0.35">
      <c r="C42" s="9"/>
      <c r="E42" t="s">
        <v>64</v>
      </c>
      <c r="F42" s="26">
        <v>-0.3439432</v>
      </c>
      <c r="H42" s="141"/>
      <c r="I42" s="141"/>
    </row>
    <row r="43" spans="1:17" ht="15" thickBot="1" x14ac:dyDescent="0.4">
      <c r="B43" s="31">
        <v>0.75</v>
      </c>
      <c r="C43" s="9">
        <v>0.36161979999999999</v>
      </c>
      <c r="E43" s="19" t="s">
        <v>65</v>
      </c>
      <c r="F43" s="45">
        <v>13.51919</v>
      </c>
      <c r="H43" s="141"/>
      <c r="I43" s="141"/>
    </row>
    <row r="44" spans="1:17" x14ac:dyDescent="0.35">
      <c r="B44" s="31">
        <v>0.9</v>
      </c>
      <c r="C44" s="9">
        <v>0.87319409999999997</v>
      </c>
    </row>
    <row r="45" spans="1:17" x14ac:dyDescent="0.35">
      <c r="B45" s="31">
        <v>0.95</v>
      </c>
      <c r="C45" s="9">
        <v>1.177781</v>
      </c>
    </row>
    <row r="46" spans="1:17" ht="15" thickBot="1" x14ac:dyDescent="0.4">
      <c r="B46" s="41">
        <v>0.99</v>
      </c>
      <c r="C46" s="42">
        <v>5.731446</v>
      </c>
    </row>
    <row r="47" spans="1:17" ht="15" thickTop="1" x14ac:dyDescent="0.35">
      <c r="E47" s="31"/>
    </row>
    <row r="48" spans="1:17" ht="15" thickBot="1" x14ac:dyDescent="0.4">
      <c r="E48" s="31"/>
    </row>
    <row r="49" spans="1:6" ht="15" thickBot="1" x14ac:dyDescent="0.4">
      <c r="B49" s="10" t="s">
        <v>283</v>
      </c>
      <c r="C49" s="10" t="s">
        <v>58</v>
      </c>
      <c r="E49" s="31"/>
    </row>
    <row r="50" spans="1:6" x14ac:dyDescent="0.35">
      <c r="B50" s="31">
        <v>0.01</v>
      </c>
      <c r="C50" s="9">
        <v>-0.85092900000000005</v>
      </c>
      <c r="E50" s="31"/>
    </row>
    <row r="51" spans="1:6" x14ac:dyDescent="0.35">
      <c r="B51" s="31">
        <v>0.05</v>
      </c>
      <c r="C51" s="9">
        <v>-0.39615220000000001</v>
      </c>
    </row>
    <row r="52" spans="1:6" x14ac:dyDescent="0.35">
      <c r="B52" s="31">
        <v>0.1</v>
      </c>
      <c r="C52" s="9">
        <v>-0.20169000000000001</v>
      </c>
      <c r="E52" s="31"/>
    </row>
    <row r="53" spans="1:6" x14ac:dyDescent="0.35">
      <c r="B53" s="31">
        <v>0.25</v>
      </c>
      <c r="C53" s="9">
        <v>-6.5401100000000004E-2</v>
      </c>
    </row>
    <row r="54" spans="1:6" x14ac:dyDescent="0.35">
      <c r="C54" s="9"/>
      <c r="E54" s="31"/>
    </row>
    <row r="55" spans="1:6" x14ac:dyDescent="0.35">
      <c r="B55" s="31">
        <v>0.5</v>
      </c>
      <c r="C55" s="9">
        <v>2.0936300000000001E-2</v>
      </c>
      <c r="E55" s="31"/>
    </row>
    <row r="56" spans="1:6" x14ac:dyDescent="0.35">
      <c r="C56" s="9"/>
      <c r="E56" s="31"/>
    </row>
    <row r="57" spans="1:6" x14ac:dyDescent="0.35">
      <c r="B57" s="31">
        <v>0.75</v>
      </c>
      <c r="C57" s="9">
        <v>0.17986369999999999</v>
      </c>
      <c r="E57" s="31"/>
    </row>
    <row r="58" spans="1:6" x14ac:dyDescent="0.35">
      <c r="B58" s="31">
        <v>0.9</v>
      </c>
      <c r="C58" s="9">
        <v>0.55942829999999999</v>
      </c>
    </row>
    <row r="59" spans="1:6" x14ac:dyDescent="0.35">
      <c r="B59" s="31">
        <v>0.95</v>
      </c>
      <c r="C59" s="9">
        <v>0.82273249999999998</v>
      </c>
    </row>
    <row r="60" spans="1:6" ht="15" thickBot="1" x14ac:dyDescent="0.4">
      <c r="B60" s="41">
        <v>0.99</v>
      </c>
      <c r="C60" s="42">
        <v>1.6229610000000001</v>
      </c>
    </row>
    <row r="61" spans="1:6" ht="15" thickTop="1" x14ac:dyDescent="0.35"/>
    <row r="63" spans="1:6" x14ac:dyDescent="0.35">
      <c r="A63" s="4" t="s">
        <v>132</v>
      </c>
      <c r="B63" t="s">
        <v>133</v>
      </c>
    </row>
    <row r="64" spans="1:6" x14ac:dyDescent="0.35">
      <c r="A64" s="4" t="s">
        <v>19</v>
      </c>
      <c r="B64" s="21" t="s">
        <v>27</v>
      </c>
      <c r="C64" s="21" t="s">
        <v>28</v>
      </c>
      <c r="D64" s="21" t="s">
        <v>56</v>
      </c>
      <c r="E64" s="21" t="s">
        <v>79</v>
      </c>
      <c r="F64" s="21" t="s">
        <v>285</v>
      </c>
    </row>
    <row r="65" spans="2:10" ht="15" thickBot="1" x14ac:dyDescent="0.4"/>
    <row r="66" spans="2:10" ht="15" thickBot="1" x14ac:dyDescent="0.4">
      <c r="B66" s="10" t="s">
        <v>282</v>
      </c>
      <c r="C66" s="10" t="s">
        <v>58</v>
      </c>
      <c r="E66" s="5" t="s">
        <v>59</v>
      </c>
      <c r="F66" s="43">
        <v>62</v>
      </c>
    </row>
    <row r="67" spans="2:10" x14ac:dyDescent="0.35">
      <c r="B67" s="31">
        <v>0.01</v>
      </c>
      <c r="C67" s="9">
        <v>-5.3697920000000003</v>
      </c>
      <c r="E67" t="s">
        <v>60</v>
      </c>
      <c r="F67" s="44">
        <v>62</v>
      </c>
    </row>
    <row r="68" spans="2:10" x14ac:dyDescent="0.35">
      <c r="B68" s="31">
        <v>0.05</v>
      </c>
      <c r="C68" s="9">
        <v>-0.91540529999999998</v>
      </c>
      <c r="F68" s="26"/>
    </row>
    <row r="69" spans="2:10" x14ac:dyDescent="0.35">
      <c r="B69" s="31">
        <v>0.1</v>
      </c>
      <c r="C69" s="9">
        <v>-0.51614749999999998</v>
      </c>
      <c r="E69" t="s">
        <v>61</v>
      </c>
      <c r="F69" s="26">
        <v>4.7946700000000002E-2</v>
      </c>
    </row>
    <row r="70" spans="2:10" x14ac:dyDescent="0.35">
      <c r="B70" s="31">
        <v>0.25</v>
      </c>
      <c r="C70" s="9">
        <v>-0.1168921</v>
      </c>
      <c r="E70" t="s">
        <v>62</v>
      </c>
      <c r="F70" s="26">
        <v>0.9858903</v>
      </c>
    </row>
    <row r="71" spans="2:10" x14ac:dyDescent="0.35">
      <c r="C71" s="9"/>
      <c r="F71" s="26"/>
    </row>
    <row r="72" spans="2:10" x14ac:dyDescent="0.35">
      <c r="B72" s="31">
        <v>0.5</v>
      </c>
      <c r="C72" s="9">
        <v>-4.5325000000000001E-3</v>
      </c>
      <c r="E72" t="s">
        <v>63</v>
      </c>
      <c r="F72" s="26">
        <v>0.97197960000000005</v>
      </c>
      <c r="J72" s="31"/>
    </row>
    <row r="73" spans="2:10" x14ac:dyDescent="0.35">
      <c r="C73" s="9"/>
      <c r="E73" t="s">
        <v>64</v>
      </c>
      <c r="F73" s="26">
        <v>-2.0923699999999998</v>
      </c>
      <c r="J73" s="31"/>
    </row>
    <row r="74" spans="2:10" ht="15" thickBot="1" x14ac:dyDescent="0.4">
      <c r="B74" s="31">
        <v>0.75</v>
      </c>
      <c r="C74" s="9">
        <v>0.28673569999999998</v>
      </c>
      <c r="E74" s="19" t="s">
        <v>65</v>
      </c>
      <c r="F74" s="45">
        <v>17.287520000000001</v>
      </c>
      <c r="J74" s="31"/>
    </row>
    <row r="75" spans="2:10" x14ac:dyDescent="0.35">
      <c r="B75" s="31">
        <v>0.9</v>
      </c>
      <c r="C75" s="9">
        <v>1.038227</v>
      </c>
      <c r="J75" s="31"/>
    </row>
    <row r="76" spans="2:10" x14ac:dyDescent="0.35">
      <c r="B76" s="31">
        <v>0.95</v>
      </c>
      <c r="C76" s="9">
        <v>1.467633</v>
      </c>
    </row>
    <row r="77" spans="2:10" ht="15" thickBot="1" x14ac:dyDescent="0.4">
      <c r="B77" s="41">
        <v>0.99</v>
      </c>
      <c r="C77" s="42">
        <v>3.0444</v>
      </c>
      <c r="J77" s="31"/>
    </row>
    <row r="78" spans="2:10" ht="15" thickTop="1" x14ac:dyDescent="0.35">
      <c r="E78" s="31"/>
    </row>
    <row r="79" spans="2:10" ht="15" thickBot="1" x14ac:dyDescent="0.4">
      <c r="E79" s="31"/>
      <c r="J79" s="31"/>
    </row>
    <row r="80" spans="2:10" ht="15" thickBot="1" x14ac:dyDescent="0.4">
      <c r="B80" s="10" t="s">
        <v>283</v>
      </c>
      <c r="C80" s="10" t="s">
        <v>58</v>
      </c>
      <c r="E80" s="31"/>
      <c r="J80" s="31"/>
    </row>
    <row r="81" spans="2:11" x14ac:dyDescent="0.35">
      <c r="B81" s="31">
        <v>0.01</v>
      </c>
      <c r="C81" s="9">
        <v>-0.78988199999999997</v>
      </c>
      <c r="E81" s="31"/>
      <c r="J81" s="31"/>
    </row>
    <row r="82" spans="2:11" x14ac:dyDescent="0.35">
      <c r="B82" s="31">
        <v>0.05</v>
      </c>
      <c r="C82" s="9">
        <v>-0.35330440000000002</v>
      </c>
      <c r="J82" s="31"/>
    </row>
    <row r="83" spans="2:11" x14ac:dyDescent="0.35">
      <c r="B83" s="31">
        <v>0.1</v>
      </c>
      <c r="C83" s="9">
        <v>-0.24221019999999999</v>
      </c>
      <c r="E83" s="31"/>
    </row>
    <row r="84" spans="2:11" x14ac:dyDescent="0.35">
      <c r="B84" s="31">
        <v>0.25</v>
      </c>
      <c r="C84" s="9">
        <v>-8.5909600000000003E-2</v>
      </c>
    </row>
    <row r="85" spans="2:11" x14ac:dyDescent="0.35">
      <c r="C85" s="9"/>
      <c r="E85" s="31"/>
    </row>
    <row r="86" spans="2:11" x14ac:dyDescent="0.35">
      <c r="B86" s="31">
        <v>0.5</v>
      </c>
      <c r="C86" s="9">
        <v>-2.7900000000000001E-5</v>
      </c>
      <c r="E86" s="31"/>
    </row>
    <row r="87" spans="2:11" x14ac:dyDescent="0.35">
      <c r="C87" s="9"/>
      <c r="E87" s="31"/>
    </row>
    <row r="88" spans="2:11" x14ac:dyDescent="0.35">
      <c r="B88" s="31">
        <v>0.75</v>
      </c>
      <c r="C88" s="9">
        <v>0.1531478</v>
      </c>
      <c r="E88" s="31"/>
    </row>
    <row r="89" spans="2:11" x14ac:dyDescent="0.35">
      <c r="B89" s="31">
        <v>0.9</v>
      </c>
      <c r="C89" s="9">
        <v>0.44565270000000001</v>
      </c>
    </row>
    <row r="90" spans="2:11" x14ac:dyDescent="0.35">
      <c r="B90" s="31">
        <v>0.95</v>
      </c>
      <c r="C90" s="9">
        <v>0.73915319999999995</v>
      </c>
    </row>
    <row r="91" spans="2:11" ht="15" thickBot="1" x14ac:dyDescent="0.4">
      <c r="B91" s="41">
        <v>0.99</v>
      </c>
      <c r="C91" s="42">
        <v>0.79835730000000005</v>
      </c>
      <c r="K91" s="31"/>
    </row>
    <row r="92" spans="2:11" ht="15" thickTop="1" x14ac:dyDescent="0.35">
      <c r="K92" s="31"/>
    </row>
    <row r="93" spans="2:11" x14ac:dyDescent="0.35">
      <c r="K93" s="31"/>
    </row>
    <row r="94" spans="2:11" x14ac:dyDescent="0.35">
      <c r="K94" s="31"/>
    </row>
    <row r="96" spans="2:11" x14ac:dyDescent="0.35">
      <c r="K96" s="31"/>
    </row>
    <row r="98" spans="11:11" x14ac:dyDescent="0.35">
      <c r="K98" s="31"/>
    </row>
    <row r="99" spans="11:11" x14ac:dyDescent="0.35">
      <c r="K99" s="31"/>
    </row>
    <row r="100" spans="11:11" x14ac:dyDescent="0.35">
      <c r="K100" s="31"/>
    </row>
    <row r="101" spans="11:11" x14ac:dyDescent="0.35">
      <c r="K101" s="31"/>
    </row>
  </sheetData>
  <mergeCells count="4">
    <mergeCell ref="H33:I33"/>
    <mergeCell ref="P34:Q34"/>
    <mergeCell ref="H40:I43"/>
    <mergeCell ref="H10:I13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7DBF-8E9C-4E7A-AD2C-6A1AFD2D3CE0}">
  <sheetPr>
    <tabColor theme="5" tint="-0.249977111117893"/>
  </sheetPr>
  <dimension ref="A1:K32"/>
  <sheetViews>
    <sheetView showGridLines="0" topLeftCell="A12" workbookViewId="0">
      <selection activeCell="K22" sqref="K22"/>
    </sheetView>
  </sheetViews>
  <sheetFormatPr defaultRowHeight="14.5" x14ac:dyDescent="0.35"/>
  <cols>
    <col min="2" max="2" width="28.1796875" bestFit="1" customWidth="1"/>
    <col min="3" max="11" width="6.54296875" customWidth="1"/>
  </cols>
  <sheetData>
    <row r="1" spans="1:6" x14ac:dyDescent="0.35">
      <c r="A1" s="122"/>
      <c r="B1" s="122"/>
      <c r="C1" s="122"/>
      <c r="D1" s="122"/>
      <c r="E1" s="122"/>
      <c r="F1" s="122"/>
    </row>
    <row r="2" spans="1:6" x14ac:dyDescent="0.35">
      <c r="A2" s="4" t="s">
        <v>132</v>
      </c>
      <c r="B2" s="4" t="s">
        <v>133</v>
      </c>
    </row>
    <row r="3" spans="1:6" x14ac:dyDescent="0.35">
      <c r="A3" s="4" t="s">
        <v>19</v>
      </c>
      <c r="B3" s="21" t="s">
        <v>21</v>
      </c>
      <c r="C3" s="21" t="s">
        <v>28</v>
      </c>
      <c r="D3" s="21" t="s">
        <v>22</v>
      </c>
      <c r="E3" s="21" t="s">
        <v>23</v>
      </c>
    </row>
    <row r="4" spans="1:6" ht="15" thickBot="1" x14ac:dyDescent="0.4">
      <c r="B4" s="31"/>
    </row>
    <row r="5" spans="1:6" ht="15" thickBot="1" x14ac:dyDescent="0.4">
      <c r="B5" s="36"/>
      <c r="C5" s="10" t="s">
        <v>58</v>
      </c>
    </row>
    <row r="6" spans="1:6" x14ac:dyDescent="0.35">
      <c r="B6" s="31">
        <v>0.01</v>
      </c>
      <c r="C6" s="9"/>
      <c r="E6" s="5" t="s">
        <v>59</v>
      </c>
      <c r="F6" s="43"/>
    </row>
    <row r="7" spans="1:6" x14ac:dyDescent="0.35">
      <c r="B7" s="31">
        <v>0.05</v>
      </c>
      <c r="C7" s="9"/>
      <c r="E7" t="s">
        <v>60</v>
      </c>
      <c r="F7" s="44"/>
    </row>
    <row r="8" spans="1:6" x14ac:dyDescent="0.35">
      <c r="B8" s="31">
        <v>0.1</v>
      </c>
      <c r="C8" s="9"/>
      <c r="F8" s="26"/>
    </row>
    <row r="9" spans="1:6" x14ac:dyDescent="0.35">
      <c r="B9" s="31">
        <v>0.25</v>
      </c>
      <c r="C9" s="9"/>
      <c r="E9" t="s">
        <v>61</v>
      </c>
      <c r="F9" s="26"/>
    </row>
    <row r="10" spans="1:6" x14ac:dyDescent="0.35">
      <c r="C10" s="9"/>
      <c r="E10" t="s">
        <v>62</v>
      </c>
      <c r="F10" s="26"/>
    </row>
    <row r="11" spans="1:6" x14ac:dyDescent="0.35">
      <c r="B11" s="31">
        <v>0.5</v>
      </c>
      <c r="C11" s="9"/>
      <c r="F11" s="26"/>
    </row>
    <row r="12" spans="1:6" x14ac:dyDescent="0.35">
      <c r="C12" s="9"/>
      <c r="E12" t="s">
        <v>63</v>
      </c>
      <c r="F12" s="26"/>
    </row>
    <row r="13" spans="1:6" x14ac:dyDescent="0.35">
      <c r="B13" s="31">
        <v>0.75</v>
      </c>
      <c r="C13" s="9"/>
      <c r="E13" t="s">
        <v>64</v>
      </c>
      <c r="F13" s="26"/>
    </row>
    <row r="14" spans="1:6" ht="15" thickBot="1" x14ac:dyDescent="0.4">
      <c r="B14" s="31">
        <v>0.9</v>
      </c>
      <c r="C14" s="9"/>
      <c r="E14" s="19" t="s">
        <v>65</v>
      </c>
      <c r="F14" s="45"/>
    </row>
    <row r="15" spans="1:6" x14ac:dyDescent="0.35">
      <c r="B15" s="31">
        <v>0.95</v>
      </c>
      <c r="C15" s="9"/>
    </row>
    <row r="16" spans="1:6" ht="15" thickBot="1" x14ac:dyDescent="0.4">
      <c r="B16" s="41">
        <v>0.99</v>
      </c>
      <c r="C16" s="42"/>
    </row>
    <row r="17" spans="1:11" ht="15" thickTop="1" x14ac:dyDescent="0.35"/>
    <row r="18" spans="1:11" x14ac:dyDescent="0.35">
      <c r="A18" s="4" t="s">
        <v>132</v>
      </c>
      <c r="B18" s="4" t="s">
        <v>133</v>
      </c>
    </row>
    <row r="19" spans="1:11" x14ac:dyDescent="0.35">
      <c r="A19" s="4" t="s">
        <v>19</v>
      </c>
      <c r="B19" s="21" t="s">
        <v>27</v>
      </c>
      <c r="C19" s="21" t="s">
        <v>28</v>
      </c>
      <c r="D19" s="21" t="s">
        <v>56</v>
      </c>
      <c r="E19" s="21" t="s">
        <v>79</v>
      </c>
    </row>
    <row r="20" spans="1:11" ht="15" thickBot="1" x14ac:dyDescent="0.4"/>
    <row r="21" spans="1:11" ht="15" thickBot="1" x14ac:dyDescent="0.4">
      <c r="B21" s="88" t="s">
        <v>58</v>
      </c>
      <c r="C21" s="61">
        <v>1</v>
      </c>
      <c r="D21" s="61">
        <v>5</v>
      </c>
      <c r="E21" s="61">
        <v>10</v>
      </c>
      <c r="F21" s="61">
        <v>25</v>
      </c>
      <c r="G21" s="61">
        <v>50</v>
      </c>
      <c r="H21" s="61">
        <v>75</v>
      </c>
      <c r="I21" s="61">
        <v>90</v>
      </c>
      <c r="J21" s="61">
        <v>95</v>
      </c>
      <c r="K21" s="61">
        <v>99</v>
      </c>
    </row>
    <row r="22" spans="1:11" x14ac:dyDescent="0.35">
      <c r="B22" s="31" t="s">
        <v>4</v>
      </c>
      <c r="D22" s="9"/>
      <c r="F22" s="44"/>
    </row>
    <row r="23" spans="1:11" x14ac:dyDescent="0.35">
      <c r="B23" s="31" t="s">
        <v>5</v>
      </c>
      <c r="C23" s="9"/>
      <c r="F23" s="44"/>
    </row>
    <row r="24" spans="1:11" ht="15" thickBot="1" x14ac:dyDescent="0.4">
      <c r="B24" s="31" t="s">
        <v>6</v>
      </c>
      <c r="C24" s="9"/>
      <c r="F24" s="26"/>
    </row>
    <row r="25" spans="1:11" x14ac:dyDescent="0.35">
      <c r="B25" s="89" t="s">
        <v>113</v>
      </c>
      <c r="C25" s="49"/>
      <c r="D25" s="5"/>
      <c r="E25" s="5"/>
      <c r="F25" s="80"/>
      <c r="G25" s="5"/>
      <c r="H25" s="5"/>
      <c r="I25" s="5"/>
      <c r="J25" s="5"/>
      <c r="K25" s="5"/>
    </row>
    <row r="26" spans="1:11" x14ac:dyDescent="0.35">
      <c r="B26" s="31" t="s">
        <v>302</v>
      </c>
      <c r="C26" s="9"/>
      <c r="F26" s="26"/>
    </row>
    <row r="27" spans="1:11" ht="15" thickBot="1" x14ac:dyDescent="0.4">
      <c r="B27" s="90" t="s">
        <v>303</v>
      </c>
      <c r="C27" s="20"/>
      <c r="D27" s="19"/>
      <c r="E27" s="19"/>
      <c r="F27" s="45"/>
      <c r="G27" s="19"/>
      <c r="H27" s="19"/>
      <c r="I27" s="19"/>
      <c r="J27" s="19"/>
      <c r="K27" s="19"/>
    </row>
    <row r="28" spans="1:11" x14ac:dyDescent="0.35">
      <c r="C28" s="9"/>
      <c r="F28" s="26"/>
    </row>
    <row r="29" spans="1:11" x14ac:dyDescent="0.35">
      <c r="B29" s="31"/>
      <c r="C29" s="9"/>
      <c r="F29" s="26"/>
    </row>
    <row r="30" spans="1:11" x14ac:dyDescent="0.35">
      <c r="B30" s="31"/>
      <c r="C30" s="9"/>
      <c r="F30" s="26"/>
    </row>
    <row r="31" spans="1:11" x14ac:dyDescent="0.35">
      <c r="B31" s="31"/>
      <c r="C31" s="9"/>
    </row>
    <row r="32" spans="1:11" x14ac:dyDescent="0.35">
      <c r="B32" s="31"/>
      <c r="C32" s="9"/>
    </row>
  </sheetData>
  <mergeCells count="1">
    <mergeCell ref="A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2790-90CA-437E-8990-4813411B73C2}">
  <dimension ref="A1:K41"/>
  <sheetViews>
    <sheetView showGridLines="0" topLeftCell="A3" workbookViewId="0">
      <selection activeCell="I11" sqref="I11"/>
    </sheetView>
  </sheetViews>
  <sheetFormatPr defaultRowHeight="14.5" x14ac:dyDescent="0.35"/>
  <cols>
    <col min="2" max="2" width="12.36328125" bestFit="1" customWidth="1"/>
    <col min="3" max="6" width="13.26953125" customWidth="1"/>
  </cols>
  <sheetData>
    <row r="1" spans="1:11" x14ac:dyDescent="0.35">
      <c r="A1" s="4" t="s">
        <v>132</v>
      </c>
      <c r="B1" s="4" t="s">
        <v>133</v>
      </c>
    </row>
    <row r="2" spans="1:11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1" ht="15" thickBot="1" x14ac:dyDescent="0.4">
      <c r="B3" s="31"/>
    </row>
    <row r="4" spans="1:11" ht="15" thickBot="1" x14ac:dyDescent="0.4">
      <c r="B4" s="36"/>
      <c r="C4" s="10" t="s">
        <v>3</v>
      </c>
      <c r="D4" s="10" t="s">
        <v>286</v>
      </c>
      <c r="E4" s="10" t="s">
        <v>5</v>
      </c>
      <c r="F4" s="10" t="s">
        <v>6</v>
      </c>
    </row>
    <row r="5" spans="1:11" x14ac:dyDescent="0.35">
      <c r="B5" s="31">
        <v>0.01</v>
      </c>
      <c r="C5" s="9">
        <v>-15.10528</v>
      </c>
      <c r="D5" s="9">
        <v>-15.579129999999999</v>
      </c>
      <c r="E5" s="9">
        <v>-15.55288</v>
      </c>
      <c r="F5" s="9">
        <v>-14.47852</v>
      </c>
    </row>
    <row r="6" spans="1:11" x14ac:dyDescent="0.35">
      <c r="B6" s="31">
        <v>0.05</v>
      </c>
      <c r="C6" s="9">
        <v>-1.4926399999999999E-2</v>
      </c>
      <c r="D6" s="9">
        <v>-1.63663E-2</v>
      </c>
      <c r="E6" s="9">
        <v>-1.7490700000000001E-2</v>
      </c>
      <c r="F6" s="9">
        <v>-1.8323900000000001E-2</v>
      </c>
      <c r="I6" s="31"/>
      <c r="J6" s="31"/>
    </row>
    <row r="7" spans="1:11" x14ac:dyDescent="0.35">
      <c r="B7" s="31">
        <v>0.1</v>
      </c>
      <c r="C7" s="9">
        <v>-8.7606000000000003E-3</v>
      </c>
      <c r="D7" s="9">
        <v>-8.7720000000000003E-3</v>
      </c>
      <c r="E7" s="9">
        <v>-8.6779000000000005E-3</v>
      </c>
      <c r="F7" s="9">
        <v>-8.4244999999999997E-3</v>
      </c>
      <c r="I7" s="31"/>
      <c r="J7" s="31"/>
    </row>
    <row r="8" spans="1:11" x14ac:dyDescent="0.35">
      <c r="B8" s="31">
        <v>0.25</v>
      </c>
      <c r="C8" s="9">
        <v>-3.3000999999999998E-3</v>
      </c>
      <c r="D8" s="9">
        <v>-3.0918E-3</v>
      </c>
      <c r="E8" s="9">
        <v>-2.6830999999999999E-3</v>
      </c>
      <c r="F8" s="9">
        <v>-3.5279999999999999E-3</v>
      </c>
      <c r="I8" s="31"/>
      <c r="J8" s="31"/>
    </row>
    <row r="9" spans="1:11" x14ac:dyDescent="0.35">
      <c r="C9" s="9"/>
      <c r="D9" s="9"/>
      <c r="E9" s="9"/>
      <c r="F9" s="9"/>
      <c r="I9" s="31"/>
      <c r="J9" s="31"/>
    </row>
    <row r="10" spans="1:11" x14ac:dyDescent="0.35">
      <c r="B10" s="31">
        <v>0.5</v>
      </c>
      <c r="C10" s="9">
        <v>1.058E-4</v>
      </c>
      <c r="D10" s="9">
        <v>4.9100000000000004E-6</v>
      </c>
      <c r="E10" s="9">
        <v>-1.73E-5</v>
      </c>
      <c r="F10" s="9">
        <v>-1.8870000000000001E-4</v>
      </c>
      <c r="J10" s="31"/>
    </row>
    <row r="11" spans="1:11" x14ac:dyDescent="0.35">
      <c r="C11" s="9"/>
      <c r="D11" s="9"/>
      <c r="E11" s="9"/>
      <c r="F11" s="9"/>
      <c r="I11" s="31"/>
      <c r="J11" s="31"/>
      <c r="K11" s="81"/>
    </row>
    <row r="12" spans="1:11" x14ac:dyDescent="0.35">
      <c r="B12" s="31">
        <v>0.75</v>
      </c>
      <c r="C12" s="9">
        <v>2.5374E-3</v>
      </c>
      <c r="D12" s="9">
        <v>2.9001000000000001E-3</v>
      </c>
      <c r="E12" s="9">
        <v>2.8260999999999998E-3</v>
      </c>
      <c r="F12" s="9">
        <v>2.5098999999999998E-3</v>
      </c>
      <c r="J12" s="31"/>
    </row>
    <row r="13" spans="1:11" x14ac:dyDescent="0.35">
      <c r="B13" s="31">
        <v>0.9</v>
      </c>
      <c r="C13" s="9">
        <v>8.8976999999999997E-3</v>
      </c>
      <c r="D13" s="9">
        <v>8.5959999999999995E-3</v>
      </c>
      <c r="E13" s="9">
        <v>7.9916999999999992E-3</v>
      </c>
      <c r="F13" s="9">
        <v>7.3561E-3</v>
      </c>
      <c r="I13" s="31"/>
      <c r="J13" s="31"/>
    </row>
    <row r="14" spans="1:11" x14ac:dyDescent="0.35">
      <c r="B14" s="31">
        <v>0.95</v>
      </c>
      <c r="C14" s="9">
        <v>4.6813899999999999E-2</v>
      </c>
      <c r="D14" s="9">
        <v>5.4863200000000001E-2</v>
      </c>
      <c r="E14" s="9">
        <v>5.4990700000000003E-2</v>
      </c>
      <c r="F14" s="9">
        <v>3.78941E-2</v>
      </c>
      <c r="I14" s="31"/>
      <c r="J14" s="31"/>
    </row>
    <row r="15" spans="1:11" ht="15" thickBot="1" x14ac:dyDescent="0.4">
      <c r="B15" s="41">
        <v>0.99</v>
      </c>
      <c r="C15" s="42">
        <v>7.06684</v>
      </c>
      <c r="D15" s="42">
        <v>6.6164230000000002</v>
      </c>
      <c r="E15" s="42">
        <v>7.7228779999999997</v>
      </c>
      <c r="F15" s="42">
        <v>6.145689</v>
      </c>
      <c r="I15" s="31"/>
      <c r="J15" s="31"/>
    </row>
    <row r="16" spans="1:11" ht="15.5" thickTop="1" thickBot="1" x14ac:dyDescent="0.4">
      <c r="I16" s="31"/>
      <c r="J16" s="31"/>
    </row>
    <row r="17" spans="1:11" x14ac:dyDescent="0.35">
      <c r="B17" s="5" t="s">
        <v>61</v>
      </c>
      <c r="C17" s="80">
        <v>0.45749050000000002</v>
      </c>
      <c r="D17" s="80">
        <v>0.45225169999999998</v>
      </c>
      <c r="E17" s="80">
        <v>0.45868720000000002</v>
      </c>
      <c r="F17" s="80">
        <v>-0.11019139999999999</v>
      </c>
      <c r="I17" s="31"/>
      <c r="J17" s="31"/>
    </row>
    <row r="18" spans="1:11" ht="15" thickBot="1" x14ac:dyDescent="0.4">
      <c r="B18" s="19" t="s">
        <v>11</v>
      </c>
      <c r="C18" s="45">
        <v>7.9427960000000004</v>
      </c>
      <c r="D18" s="45">
        <v>7.9220100000000002</v>
      </c>
      <c r="E18" s="45">
        <v>7.9490109999999996</v>
      </c>
      <c r="F18" s="45">
        <v>7.0228719999999996</v>
      </c>
      <c r="I18" s="31"/>
    </row>
    <row r="19" spans="1:11" x14ac:dyDescent="0.35">
      <c r="I19" s="31"/>
    </row>
    <row r="20" spans="1:11" ht="14" customHeight="1" x14ac:dyDescent="0.35">
      <c r="B20" t="s">
        <v>287</v>
      </c>
      <c r="C20" s="26">
        <v>744</v>
      </c>
      <c r="I20" s="31"/>
    </row>
    <row r="22" spans="1:11" x14ac:dyDescent="0.35">
      <c r="A22" s="4" t="s">
        <v>132</v>
      </c>
      <c r="B22" s="4" t="s">
        <v>133</v>
      </c>
    </row>
    <row r="23" spans="1:11" x14ac:dyDescent="0.35">
      <c r="A23" s="4" t="s">
        <v>19</v>
      </c>
      <c r="B23" s="21" t="s">
        <v>27</v>
      </c>
      <c r="C23" s="21" t="s">
        <v>28</v>
      </c>
      <c r="D23" s="21" t="s">
        <v>56</v>
      </c>
      <c r="E23" s="21" t="s">
        <v>79</v>
      </c>
    </row>
    <row r="24" spans="1:11" ht="15" thickBot="1" x14ac:dyDescent="0.4">
      <c r="B24" s="31"/>
    </row>
    <row r="25" spans="1:11" ht="15" thickBot="1" x14ac:dyDescent="0.4">
      <c r="B25" s="36"/>
      <c r="C25" s="11" t="s">
        <v>3</v>
      </c>
      <c r="D25" s="11" t="s">
        <v>286</v>
      </c>
      <c r="E25" s="11" t="s">
        <v>5</v>
      </c>
      <c r="F25" s="11" t="s">
        <v>6</v>
      </c>
      <c r="I25" s="31"/>
    </row>
    <row r="26" spans="1:11" x14ac:dyDescent="0.35">
      <c r="B26" s="31">
        <v>0.01</v>
      </c>
      <c r="C26" s="26">
        <v>-28.530819999999999</v>
      </c>
      <c r="D26" s="26">
        <v>-28.695879999999999</v>
      </c>
      <c r="E26" s="26">
        <v>-28.70872</v>
      </c>
      <c r="F26" s="26">
        <v>-28.650200000000002</v>
      </c>
      <c r="H26" s="31"/>
      <c r="I26" s="44"/>
    </row>
    <row r="27" spans="1:11" x14ac:dyDescent="0.35">
      <c r="B27" s="31">
        <v>0.05</v>
      </c>
      <c r="C27" s="26">
        <v>-11.735849999999999</v>
      </c>
      <c r="D27" s="26">
        <v>-9.3291360000000001</v>
      </c>
      <c r="E27" s="26">
        <v>-9.1838979999999992</v>
      </c>
      <c r="F27" s="26">
        <v>-10.03772</v>
      </c>
      <c r="H27" s="31"/>
      <c r="I27" s="44"/>
      <c r="K27" s="31"/>
    </row>
    <row r="28" spans="1:11" x14ac:dyDescent="0.35">
      <c r="B28" s="31">
        <v>0.1</v>
      </c>
      <c r="C28" s="26">
        <v>-6.3795130000000002</v>
      </c>
      <c r="D28" s="26">
        <v>-6.5917760000000003</v>
      </c>
      <c r="E28" s="26">
        <v>-5.859515</v>
      </c>
      <c r="F28" s="26">
        <v>-6.8069100000000002</v>
      </c>
      <c r="H28" s="31"/>
      <c r="I28" s="26"/>
      <c r="J28" s="31"/>
      <c r="K28" s="31"/>
    </row>
    <row r="29" spans="1:11" x14ac:dyDescent="0.35">
      <c r="B29" s="31">
        <v>0.25</v>
      </c>
      <c r="C29" s="26">
        <v>-1.7284900000000001</v>
      </c>
      <c r="D29" s="26">
        <v>-1.915889</v>
      </c>
      <c r="E29" s="26">
        <v>-2.0371790000000001</v>
      </c>
      <c r="F29" s="26">
        <v>-2.0360320000000001</v>
      </c>
      <c r="H29" s="31"/>
      <c r="I29" s="26"/>
      <c r="J29" s="31"/>
      <c r="K29" s="31"/>
    </row>
    <row r="30" spans="1:11" x14ac:dyDescent="0.35">
      <c r="C30" s="26"/>
      <c r="D30" s="26"/>
      <c r="E30" s="26"/>
      <c r="F30" s="26"/>
      <c r="H30" s="31"/>
      <c r="I30" s="26"/>
      <c r="J30" s="31"/>
      <c r="K30" s="31"/>
    </row>
    <row r="31" spans="1:11" x14ac:dyDescent="0.35">
      <c r="B31" s="31">
        <v>0.5</v>
      </c>
      <c r="C31" s="26">
        <v>1.73343E-2</v>
      </c>
      <c r="D31" s="26">
        <v>5.6809999999999999E-4</v>
      </c>
      <c r="E31" s="26">
        <v>2.42992E-2</v>
      </c>
      <c r="F31" s="26">
        <v>1.11273E-2</v>
      </c>
      <c r="H31" s="31"/>
      <c r="I31" s="26"/>
      <c r="J31" s="31"/>
    </row>
    <row r="32" spans="1:11" x14ac:dyDescent="0.35">
      <c r="C32" s="26"/>
      <c r="D32" s="26"/>
      <c r="E32" s="26"/>
      <c r="F32" s="26"/>
      <c r="H32" s="31"/>
      <c r="I32" s="26"/>
      <c r="J32" s="31"/>
      <c r="K32" s="31"/>
    </row>
    <row r="33" spans="2:11" x14ac:dyDescent="0.35">
      <c r="B33" s="31">
        <v>0.75</v>
      </c>
      <c r="C33" s="26">
        <v>1.7843549999999999</v>
      </c>
      <c r="D33" s="26">
        <v>1.6439379999999999</v>
      </c>
      <c r="E33" s="26">
        <v>1.7495000000000001</v>
      </c>
      <c r="F33" s="26">
        <v>1.905146</v>
      </c>
      <c r="H33" s="31"/>
      <c r="I33" s="26"/>
      <c r="J33" s="31"/>
    </row>
    <row r="34" spans="2:11" x14ac:dyDescent="0.35">
      <c r="B34" s="31">
        <v>0.9</v>
      </c>
      <c r="C34" s="26">
        <v>5.8339160000000003</v>
      </c>
      <c r="D34" s="26">
        <v>6.2187260000000002</v>
      </c>
      <c r="E34" s="26">
        <v>5.9841689999999996</v>
      </c>
      <c r="F34" s="26">
        <v>5.7457029999999998</v>
      </c>
      <c r="H34" s="31"/>
      <c r="I34" s="26"/>
      <c r="K34" s="31"/>
    </row>
    <row r="35" spans="2:11" x14ac:dyDescent="0.35">
      <c r="B35" s="31">
        <v>0.95</v>
      </c>
      <c r="C35" s="26">
        <v>8.2809310000000007</v>
      </c>
      <c r="D35" s="26">
        <v>8.7441630000000004</v>
      </c>
      <c r="E35" s="26">
        <v>9.275582</v>
      </c>
      <c r="F35" s="26">
        <v>9.2394499999999997</v>
      </c>
      <c r="H35" s="31"/>
      <c r="I35" s="31"/>
      <c r="J35" s="31"/>
      <c r="K35" s="31"/>
    </row>
    <row r="36" spans="2:11" ht="15" thickBot="1" x14ac:dyDescent="0.4">
      <c r="B36" s="41">
        <v>0.99</v>
      </c>
      <c r="C36" s="64">
        <v>24.982859999999999</v>
      </c>
      <c r="D36" s="64">
        <v>24.365179999999999</v>
      </c>
      <c r="E36" s="64">
        <v>24.45382</v>
      </c>
      <c r="F36" s="64">
        <v>24.421749999999999</v>
      </c>
      <c r="H36" s="31"/>
      <c r="I36" s="31"/>
      <c r="J36" s="31"/>
      <c r="K36" s="31"/>
    </row>
    <row r="37" spans="2:11" ht="15.5" thickTop="1" thickBot="1" x14ac:dyDescent="0.4">
      <c r="C37" s="26"/>
      <c r="D37" s="26"/>
      <c r="E37" s="26"/>
      <c r="F37" s="26"/>
      <c r="H37" s="31"/>
      <c r="I37" s="31"/>
      <c r="J37" s="31"/>
      <c r="K37" s="31"/>
    </row>
    <row r="38" spans="2:11" x14ac:dyDescent="0.35">
      <c r="B38" s="5" t="s">
        <v>61</v>
      </c>
      <c r="C38" s="80">
        <v>-0.24654670000000001</v>
      </c>
      <c r="D38" s="80">
        <v>-0.1275568</v>
      </c>
      <c r="E38" s="80">
        <v>-9.1481199999999999E-2</v>
      </c>
      <c r="F38" s="80">
        <v>-0.11019139999999999</v>
      </c>
      <c r="J38" s="31"/>
    </row>
    <row r="39" spans="2:11" ht="15" thickBot="1" x14ac:dyDescent="0.4">
      <c r="B39" s="19" t="s">
        <v>11</v>
      </c>
      <c r="C39" s="45">
        <v>7.2521839999999997</v>
      </c>
      <c r="D39" s="45">
        <v>6.9003690000000004</v>
      </c>
      <c r="E39" s="45">
        <v>7.0136580000000004</v>
      </c>
      <c r="F39" s="45">
        <v>7.0228719999999996</v>
      </c>
      <c r="J39" s="31"/>
    </row>
    <row r="40" spans="2:11" x14ac:dyDescent="0.35">
      <c r="J40" s="31"/>
    </row>
    <row r="41" spans="2:11" x14ac:dyDescent="0.35">
      <c r="B41" t="s">
        <v>287</v>
      </c>
      <c r="C41" s="26">
        <v>744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32"/>
  <sheetViews>
    <sheetView showGridLines="0" topLeftCell="A4" workbookViewId="0">
      <selection activeCell="A6" sqref="A6:B31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57" t="s">
        <v>132</v>
      </c>
      <c r="B2" s="58" t="s">
        <v>133</v>
      </c>
    </row>
    <row r="3" spans="1:4" x14ac:dyDescent="0.35">
      <c r="A3" s="57" t="s">
        <v>113</v>
      </c>
      <c r="B3" s="58"/>
    </row>
    <row r="4" spans="1:4" ht="23.5" x14ac:dyDescent="0.55000000000000004">
      <c r="A4" s="123" t="s">
        <v>32</v>
      </c>
      <c r="B4" s="123"/>
      <c r="C4" s="87"/>
      <c r="D4" s="87"/>
    </row>
    <row r="5" spans="1:4" ht="15" thickBot="1" x14ac:dyDescent="0.4"/>
    <row r="6" spans="1:4" ht="15" thickBot="1" x14ac:dyDescent="0.4">
      <c r="A6" s="10" t="s">
        <v>298</v>
      </c>
      <c r="B6" s="10" t="s">
        <v>299</v>
      </c>
    </row>
    <row r="7" spans="1:4" x14ac:dyDescent="0.35">
      <c r="A7" s="14" t="s">
        <v>38</v>
      </c>
      <c r="B7" s="14" t="s">
        <v>38</v>
      </c>
    </row>
    <row r="8" spans="1:4" x14ac:dyDescent="0.35">
      <c r="A8" s="15" t="s">
        <v>209</v>
      </c>
      <c r="B8" s="15" t="s">
        <v>163</v>
      </c>
    </row>
    <row r="9" spans="1:4" x14ac:dyDescent="0.35">
      <c r="A9" s="15" t="s">
        <v>172</v>
      </c>
      <c r="B9" s="15" t="s">
        <v>137</v>
      </c>
    </row>
    <row r="10" spans="1:4" x14ac:dyDescent="0.35">
      <c r="A10" s="15" t="s">
        <v>33</v>
      </c>
      <c r="B10" s="15" t="s">
        <v>138</v>
      </c>
    </row>
    <row r="11" spans="1:4" x14ac:dyDescent="0.35">
      <c r="A11" s="15" t="s">
        <v>189</v>
      </c>
      <c r="B11" s="15" t="s">
        <v>152</v>
      </c>
    </row>
    <row r="12" spans="1:4" x14ac:dyDescent="0.35">
      <c r="A12" s="15" t="s">
        <v>34</v>
      </c>
      <c r="B12" s="15" t="s">
        <v>151</v>
      </c>
    </row>
    <row r="13" spans="1:4" x14ac:dyDescent="0.35">
      <c r="A13" s="14" t="s">
        <v>39</v>
      </c>
      <c r="B13" s="14" t="s">
        <v>39</v>
      </c>
    </row>
    <row r="14" spans="1:4" x14ac:dyDescent="0.35">
      <c r="A14" s="15" t="s">
        <v>158</v>
      </c>
      <c r="B14" s="15" t="s">
        <v>184</v>
      </c>
    </row>
    <row r="15" spans="1:4" x14ac:dyDescent="0.35">
      <c r="A15" s="15" t="s">
        <v>35</v>
      </c>
      <c r="B15" s="15" t="s">
        <v>30</v>
      </c>
    </row>
    <row r="16" spans="1:4" x14ac:dyDescent="0.35">
      <c r="A16" s="15" t="s">
        <v>210</v>
      </c>
      <c r="B16" s="15" t="s">
        <v>186</v>
      </c>
    </row>
    <row r="17" spans="1:2" x14ac:dyDescent="0.35">
      <c r="A17" s="15" t="s">
        <v>29</v>
      </c>
      <c r="B17" s="15" t="s">
        <v>31</v>
      </c>
    </row>
    <row r="18" spans="1:2" ht="15" thickBot="1" x14ac:dyDescent="0.4">
      <c r="A18" s="22" t="s">
        <v>162</v>
      </c>
      <c r="B18" s="22" t="s">
        <v>196</v>
      </c>
    </row>
    <row r="19" spans="1:2" ht="15.5" thickTop="1" thickBot="1" x14ac:dyDescent="0.4">
      <c r="A19" s="10" t="s">
        <v>300</v>
      </c>
      <c r="B19" s="10" t="s">
        <v>301</v>
      </c>
    </row>
    <row r="20" spans="1:2" x14ac:dyDescent="0.35">
      <c r="A20" s="14" t="s">
        <v>38</v>
      </c>
      <c r="B20" s="14" t="s">
        <v>38</v>
      </c>
    </row>
    <row r="21" spans="1:2" x14ac:dyDescent="0.35">
      <c r="A21" s="15" t="s">
        <v>166</v>
      </c>
      <c r="B21" s="15" t="s">
        <v>156</v>
      </c>
    </row>
    <row r="22" spans="1:2" x14ac:dyDescent="0.35">
      <c r="A22" s="15" t="s">
        <v>163</v>
      </c>
      <c r="B22" s="15" t="s">
        <v>157</v>
      </c>
    </row>
    <row r="23" spans="1:2" x14ac:dyDescent="0.35">
      <c r="A23" s="15" t="s">
        <v>160</v>
      </c>
      <c r="B23" s="15" t="s">
        <v>144</v>
      </c>
    </row>
    <row r="24" spans="1:2" x14ac:dyDescent="0.35">
      <c r="A24" s="15" t="s">
        <v>140</v>
      </c>
      <c r="B24" s="15" t="s">
        <v>159</v>
      </c>
    </row>
    <row r="25" spans="1:2" x14ac:dyDescent="0.35">
      <c r="A25" s="15" t="s">
        <v>139</v>
      </c>
      <c r="B25" s="15" t="s">
        <v>161</v>
      </c>
    </row>
    <row r="26" spans="1:2" x14ac:dyDescent="0.35">
      <c r="A26" s="14" t="s">
        <v>39</v>
      </c>
      <c r="B26" s="14" t="s">
        <v>39</v>
      </c>
    </row>
    <row r="27" spans="1:2" x14ac:dyDescent="0.35">
      <c r="A27" s="15" t="s">
        <v>36</v>
      </c>
      <c r="B27" s="15" t="s">
        <v>195</v>
      </c>
    </row>
    <row r="28" spans="1:2" x14ac:dyDescent="0.35">
      <c r="A28" s="15" t="s">
        <v>211</v>
      </c>
      <c r="B28" s="15" t="s">
        <v>194</v>
      </c>
    </row>
    <row r="29" spans="1:2" x14ac:dyDescent="0.35">
      <c r="A29" s="15" t="s">
        <v>181</v>
      </c>
      <c r="B29" s="15" t="s">
        <v>198</v>
      </c>
    </row>
    <row r="30" spans="1:2" x14ac:dyDescent="0.35">
      <c r="A30" s="15" t="s">
        <v>37</v>
      </c>
      <c r="B30" s="15" t="s">
        <v>196</v>
      </c>
    </row>
    <row r="31" spans="1:2" ht="15" thickBot="1" x14ac:dyDescent="0.4">
      <c r="A31" s="22" t="s">
        <v>198</v>
      </c>
      <c r="B31" s="22" t="s">
        <v>31</v>
      </c>
    </row>
    <row r="32" spans="1:2" ht="15" thickTop="1" x14ac:dyDescent="0.35"/>
  </sheetData>
  <mergeCells count="1">
    <mergeCell ref="A4:B4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topLeftCell="A19" workbookViewId="0">
      <selection activeCell="C25" sqref="C25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61" t="s">
        <v>212</v>
      </c>
      <c r="B2" s="61" t="s">
        <v>213</v>
      </c>
      <c r="C2" s="61" t="s">
        <v>214</v>
      </c>
    </row>
    <row r="3" spans="1:3" x14ac:dyDescent="0.35">
      <c r="A3" s="62" t="s">
        <v>3</v>
      </c>
      <c r="B3" s="1"/>
      <c r="C3" s="1"/>
    </row>
    <row r="4" spans="1:3" x14ac:dyDescent="0.35">
      <c r="A4" s="72" t="s">
        <v>68</v>
      </c>
      <c r="B4" t="s">
        <v>215</v>
      </c>
      <c r="C4" t="s">
        <v>246</v>
      </c>
    </row>
    <row r="5" spans="1:3" x14ac:dyDescent="0.35">
      <c r="A5" s="72" t="s">
        <v>67</v>
      </c>
      <c r="B5" t="s">
        <v>233</v>
      </c>
      <c r="C5" t="s">
        <v>247</v>
      </c>
    </row>
    <row r="6" spans="1:3" x14ac:dyDescent="0.35">
      <c r="A6" s="72" t="s">
        <v>41</v>
      </c>
      <c r="B6" t="s">
        <v>216</v>
      </c>
      <c r="C6" t="s">
        <v>248</v>
      </c>
    </row>
    <row r="7" spans="1:3" x14ac:dyDescent="0.35">
      <c r="A7" s="63" t="s">
        <v>4</v>
      </c>
    </row>
    <row r="8" spans="1:3" x14ac:dyDescent="0.35">
      <c r="A8" s="72" t="s">
        <v>76</v>
      </c>
      <c r="B8" t="s">
        <v>217</v>
      </c>
      <c r="C8" t="s">
        <v>249</v>
      </c>
    </row>
    <row r="9" spans="1:3" x14ac:dyDescent="0.35">
      <c r="A9" s="72" t="s">
        <v>45</v>
      </c>
      <c r="B9" t="s">
        <v>218</v>
      </c>
      <c r="C9" t="s">
        <v>250</v>
      </c>
    </row>
    <row r="10" spans="1:3" x14ac:dyDescent="0.35">
      <c r="A10" s="72" t="s">
        <v>77</v>
      </c>
      <c r="B10" t="s">
        <v>219</v>
      </c>
      <c r="C10" t="s">
        <v>251</v>
      </c>
    </row>
    <row r="11" spans="1:3" x14ac:dyDescent="0.35">
      <c r="A11" s="72" t="s">
        <v>78</v>
      </c>
      <c r="B11" t="s">
        <v>221</v>
      </c>
      <c r="C11" t="s">
        <v>252</v>
      </c>
    </row>
    <row r="12" spans="1:3" x14ac:dyDescent="0.35">
      <c r="A12" s="72" t="s">
        <v>48</v>
      </c>
      <c r="B12" t="s">
        <v>222</v>
      </c>
      <c r="C12" t="s">
        <v>253</v>
      </c>
    </row>
    <row r="13" spans="1:3" x14ac:dyDescent="0.35">
      <c r="A13" s="72" t="s">
        <v>49</v>
      </c>
      <c r="B13" t="s">
        <v>223</v>
      </c>
      <c r="C13" t="s">
        <v>254</v>
      </c>
    </row>
    <row r="14" spans="1:3" x14ac:dyDescent="0.35">
      <c r="A14" s="63" t="s">
        <v>5</v>
      </c>
    </row>
    <row r="15" spans="1:3" x14ac:dyDescent="0.35">
      <c r="A15" s="72" t="s">
        <v>74</v>
      </c>
      <c r="B15" t="s">
        <v>224</v>
      </c>
      <c r="C15" t="s">
        <v>255</v>
      </c>
    </row>
    <row r="16" spans="1:3" x14ac:dyDescent="0.35">
      <c r="A16" s="72" t="s">
        <v>42</v>
      </c>
      <c r="B16" t="s">
        <v>225</v>
      </c>
      <c r="C16" t="s">
        <v>256</v>
      </c>
    </row>
    <row r="17" spans="1:3" x14ac:dyDescent="0.35">
      <c r="A17" s="72" t="s">
        <v>43</v>
      </c>
      <c r="B17" t="s">
        <v>220</v>
      </c>
      <c r="C17" t="s">
        <v>257</v>
      </c>
    </row>
    <row r="18" spans="1:3" x14ac:dyDescent="0.35">
      <c r="A18" s="72" t="s">
        <v>75</v>
      </c>
      <c r="B18" t="s">
        <v>234</v>
      </c>
      <c r="C18" t="s">
        <v>258</v>
      </c>
    </row>
    <row r="19" spans="1:3" x14ac:dyDescent="0.35">
      <c r="A19" s="63" t="s">
        <v>6</v>
      </c>
    </row>
    <row r="20" spans="1:3" x14ac:dyDescent="0.35">
      <c r="A20" s="72" t="s">
        <v>50</v>
      </c>
      <c r="B20" t="s">
        <v>226</v>
      </c>
      <c r="C20" t="s">
        <v>259</v>
      </c>
    </row>
    <row r="21" spans="1:3" x14ac:dyDescent="0.35">
      <c r="A21" s="72" t="s">
        <v>51</v>
      </c>
      <c r="B21" t="s">
        <v>227</v>
      </c>
      <c r="C21" t="s">
        <v>260</v>
      </c>
    </row>
    <row r="22" spans="1:3" x14ac:dyDescent="0.35">
      <c r="A22" s="72" t="s">
        <v>69</v>
      </c>
      <c r="B22" t="s">
        <v>228</v>
      </c>
      <c r="C22" t="s">
        <v>261</v>
      </c>
    </row>
    <row r="23" spans="1:3" x14ac:dyDescent="0.35">
      <c r="A23" s="72" t="s">
        <v>70</v>
      </c>
      <c r="B23" t="s">
        <v>229</v>
      </c>
      <c r="C23" t="s">
        <v>262</v>
      </c>
    </row>
    <row r="24" spans="1:3" x14ac:dyDescent="0.35">
      <c r="A24" s="72" t="s">
        <v>71</v>
      </c>
      <c r="B24" t="s">
        <v>230</v>
      </c>
      <c r="C24" t="s">
        <v>263</v>
      </c>
    </row>
    <row r="25" spans="1:3" x14ac:dyDescent="0.35">
      <c r="A25" s="72" t="s">
        <v>72</v>
      </c>
      <c r="B25" t="s">
        <v>235</v>
      </c>
      <c r="C25" t="s">
        <v>264</v>
      </c>
    </row>
    <row r="26" spans="1:3" x14ac:dyDescent="0.35">
      <c r="A26" s="72" t="s">
        <v>53</v>
      </c>
      <c r="B26" t="s">
        <v>231</v>
      </c>
      <c r="C26" t="s">
        <v>265</v>
      </c>
    </row>
    <row r="27" spans="1:3" ht="15" thickBot="1" x14ac:dyDescent="0.4">
      <c r="A27" s="73" t="s">
        <v>73</v>
      </c>
      <c r="B27" s="37" t="s">
        <v>232</v>
      </c>
      <c r="C27" s="37" t="s">
        <v>266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3" sqref="C3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116</v>
      </c>
      <c r="C2" s="5">
        <v>212</v>
      </c>
    </row>
    <row r="3" spans="2:3" x14ac:dyDescent="0.35">
      <c r="B3" t="s">
        <v>117</v>
      </c>
      <c r="C3">
        <v>156</v>
      </c>
    </row>
    <row r="4" spans="2:3" x14ac:dyDescent="0.35">
      <c r="B4" t="s">
        <v>114</v>
      </c>
      <c r="C4">
        <v>93</v>
      </c>
    </row>
    <row r="5" spans="2:3" ht="15" thickBot="1" x14ac:dyDescent="0.4">
      <c r="B5" s="19" t="s">
        <v>115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AA34"/>
  <sheetViews>
    <sheetView showGridLines="0" workbookViewId="0">
      <selection activeCell="E9" sqref="E9"/>
    </sheetView>
  </sheetViews>
  <sheetFormatPr defaultRowHeight="14.5" x14ac:dyDescent="0.35"/>
  <cols>
    <col min="1" max="1" width="4.54296875" customWidth="1"/>
    <col min="2" max="2" width="9.6328125" bestFit="1" customWidth="1"/>
    <col min="3" max="6" width="9.7265625" bestFit="1" customWidth="1"/>
    <col min="8" max="8" width="9.54296875" bestFit="1" customWidth="1"/>
    <col min="9" max="9" width="13.54296875" bestFit="1" customWidth="1"/>
    <col min="10" max="11" width="11.6328125" customWidth="1"/>
    <col min="12" max="12" width="9.7265625" bestFit="1" customWidth="1"/>
    <col min="14" max="14" width="9.54296875" bestFit="1" customWidth="1"/>
    <col min="15" max="18" width="9.7265625" bestFit="1" customWidth="1"/>
    <col min="20" max="20" width="10.81640625" bestFit="1" customWidth="1"/>
    <col min="21" max="26" width="9.7265625" bestFit="1" customWidth="1"/>
  </cols>
  <sheetData>
    <row r="1" spans="2:27" x14ac:dyDescent="0.35">
      <c r="B1" s="119" t="s">
        <v>207</v>
      </c>
      <c r="C1" s="119"/>
      <c r="D1" s="119"/>
      <c r="E1" s="119"/>
      <c r="F1" s="119"/>
      <c r="G1" s="50"/>
      <c r="H1" s="119" t="s">
        <v>239</v>
      </c>
      <c r="I1" s="119"/>
      <c r="J1" s="119"/>
      <c r="K1" s="119"/>
      <c r="L1" s="119"/>
      <c r="N1" s="119" t="s">
        <v>204</v>
      </c>
      <c r="O1" s="119"/>
      <c r="P1" s="119"/>
      <c r="Q1" s="119"/>
      <c r="R1" s="119"/>
      <c r="T1" s="119" t="s">
        <v>205</v>
      </c>
      <c r="U1" s="119"/>
      <c r="V1" s="119"/>
      <c r="W1" s="119"/>
      <c r="X1" s="119"/>
    </row>
    <row r="2" spans="2:27" x14ac:dyDescent="0.35">
      <c r="B2" s="120" t="s">
        <v>206</v>
      </c>
      <c r="C2" s="120"/>
      <c r="D2" s="120"/>
      <c r="E2" s="120"/>
      <c r="F2" s="120"/>
      <c r="G2" s="50"/>
      <c r="H2" s="120" t="s">
        <v>206</v>
      </c>
      <c r="I2" s="120"/>
      <c r="J2" s="120"/>
      <c r="K2" s="120"/>
      <c r="L2" s="120"/>
      <c r="N2" s="120" t="s">
        <v>206</v>
      </c>
      <c r="O2" s="120"/>
      <c r="P2" s="120"/>
      <c r="Q2" s="120"/>
      <c r="R2" s="120"/>
      <c r="T2" s="120" t="s">
        <v>206</v>
      </c>
      <c r="U2" s="121"/>
      <c r="V2" s="121"/>
      <c r="W2" s="121"/>
      <c r="X2" s="121"/>
    </row>
    <row r="3" spans="2:27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G3" s="4"/>
      <c r="H3" s="4"/>
      <c r="I3" s="4">
        <v>2001</v>
      </c>
      <c r="J3" s="4">
        <v>2006</v>
      </c>
      <c r="K3" s="4">
        <v>2012</v>
      </c>
      <c r="L3" s="4">
        <v>2017</v>
      </c>
      <c r="N3" s="4"/>
      <c r="O3" s="4">
        <v>2001</v>
      </c>
      <c r="P3" s="4">
        <v>2006</v>
      </c>
      <c r="Q3" s="4">
        <v>2012</v>
      </c>
      <c r="R3" s="4">
        <v>2017</v>
      </c>
      <c r="U3" s="55">
        <v>2001</v>
      </c>
      <c r="V3" s="55">
        <v>2006</v>
      </c>
      <c r="W3" s="4">
        <v>2012</v>
      </c>
      <c r="X3" s="55">
        <v>2017</v>
      </c>
    </row>
    <row r="4" spans="2:27" hidden="1" x14ac:dyDescent="0.35">
      <c r="B4" t="s">
        <v>88</v>
      </c>
      <c r="C4" s="27">
        <v>7981861</v>
      </c>
      <c r="D4" s="27">
        <v>10231505</v>
      </c>
      <c r="E4" s="27">
        <v>8313300</v>
      </c>
      <c r="F4" s="27">
        <v>8070972</v>
      </c>
      <c r="G4" s="27"/>
      <c r="H4" t="s">
        <v>88</v>
      </c>
      <c r="I4" s="27">
        <v>7608925</v>
      </c>
      <c r="J4" s="27">
        <v>9825043</v>
      </c>
      <c r="K4" s="27">
        <v>8000481</v>
      </c>
      <c r="L4" s="27">
        <v>7770025</v>
      </c>
      <c r="N4" t="s">
        <v>88</v>
      </c>
      <c r="O4" s="27">
        <v>6725289</v>
      </c>
      <c r="P4" s="27">
        <v>8678678</v>
      </c>
      <c r="Q4" s="27">
        <v>7104277</v>
      </c>
      <c r="R4" s="27">
        <v>6922038</v>
      </c>
      <c r="S4" s="27"/>
      <c r="T4" t="s">
        <v>88</v>
      </c>
      <c r="U4" s="27">
        <v>5577753</v>
      </c>
      <c r="V4" s="27">
        <v>7149632</v>
      </c>
      <c r="W4" s="27">
        <v>5806276</v>
      </c>
      <c r="X4" s="27">
        <v>5688521</v>
      </c>
    </row>
    <row r="5" spans="2:27" hidden="1" x14ac:dyDescent="0.35">
      <c r="B5" t="s">
        <v>203</v>
      </c>
      <c r="C5" s="27">
        <v>4050143</v>
      </c>
      <c r="D5" s="27">
        <v>5510746</v>
      </c>
      <c r="E5" s="27">
        <v>5395905</v>
      </c>
      <c r="F5" s="27">
        <v>5867597</v>
      </c>
      <c r="G5" s="27"/>
      <c r="H5" t="s">
        <v>203</v>
      </c>
      <c r="I5" s="27">
        <v>3894438</v>
      </c>
      <c r="J5" s="27">
        <v>5327276</v>
      </c>
      <c r="K5" s="27">
        <v>5251639</v>
      </c>
      <c r="L5" s="27">
        <v>5711152</v>
      </c>
      <c r="N5" t="s">
        <v>203</v>
      </c>
      <c r="O5" s="27">
        <v>3565261</v>
      </c>
      <c r="P5" s="27">
        <v>4880824</v>
      </c>
      <c r="Q5" s="27">
        <v>4868539</v>
      </c>
      <c r="R5" s="27">
        <v>5299063</v>
      </c>
      <c r="S5" s="27"/>
      <c r="T5" t="s">
        <v>203</v>
      </c>
      <c r="U5" s="27">
        <v>3092102</v>
      </c>
      <c r="V5" s="27">
        <v>4227813</v>
      </c>
      <c r="W5" s="27">
        <v>4250691</v>
      </c>
      <c r="X5" s="27">
        <v>4636202</v>
      </c>
    </row>
    <row r="6" spans="2:27" hidden="1" x14ac:dyDescent="0.35">
      <c r="B6" t="s">
        <v>10</v>
      </c>
      <c r="C6" s="27">
        <v>5428050</v>
      </c>
      <c r="D6" s="27">
        <v>8788111</v>
      </c>
      <c r="E6" s="27">
        <v>10726624</v>
      </c>
      <c r="F6" s="27">
        <v>12712382</v>
      </c>
      <c r="G6" s="27"/>
      <c r="H6" t="s">
        <v>10</v>
      </c>
      <c r="I6" s="27">
        <v>5248273</v>
      </c>
      <c r="J6" s="27">
        <v>8512518</v>
      </c>
      <c r="K6" s="27">
        <v>10493497</v>
      </c>
      <c r="L6" s="27">
        <v>12384949</v>
      </c>
      <c r="N6" t="s">
        <v>10</v>
      </c>
      <c r="O6" s="27">
        <v>3983805</v>
      </c>
      <c r="P6" s="27">
        <v>6486682</v>
      </c>
      <c r="Q6" s="27">
        <v>8350705</v>
      </c>
      <c r="R6" s="27">
        <v>9857415</v>
      </c>
      <c r="S6" s="27"/>
      <c r="T6" t="s">
        <v>10</v>
      </c>
      <c r="U6" s="27">
        <v>2718235</v>
      </c>
      <c r="V6" s="27">
        <v>4423765</v>
      </c>
      <c r="W6" s="27">
        <v>5851196</v>
      </c>
      <c r="X6" s="27">
        <v>7088689</v>
      </c>
      <c r="AA6" s="56"/>
    </row>
    <row r="7" spans="2:27" hidden="1" x14ac:dyDescent="0.35">
      <c r="B7" t="s">
        <v>66</v>
      </c>
      <c r="C7" s="27">
        <f>+SUM(C4:C6)</f>
        <v>17460054</v>
      </c>
      <c r="D7" s="27">
        <f t="shared" ref="D7" si="0">+SUM(D4:D6)</f>
        <v>24530362</v>
      </c>
      <c r="E7" s="27">
        <f t="shared" ref="E7" si="1">+SUM(E4:E6)</f>
        <v>24435829</v>
      </c>
      <c r="F7" s="27">
        <f>+SUM(F4:F6)</f>
        <v>26650951</v>
      </c>
      <c r="G7" s="27"/>
      <c r="H7" t="s">
        <v>66</v>
      </c>
      <c r="I7" s="27">
        <f>+SUM(I4:I6)</f>
        <v>16751636</v>
      </c>
      <c r="J7" s="27">
        <f t="shared" ref="J7" si="2">+SUM(J4:J6)</f>
        <v>23664837</v>
      </c>
      <c r="K7" s="27">
        <f t="shared" ref="K7" si="3">+SUM(K4:K6)</f>
        <v>23745617</v>
      </c>
      <c r="L7" s="27">
        <f>+SUM(L4:L6)</f>
        <v>25866126</v>
      </c>
      <c r="N7" t="s">
        <v>66</v>
      </c>
      <c r="O7" s="27">
        <f>+SUM(O4:O6)</f>
        <v>14274355</v>
      </c>
      <c r="P7" s="27">
        <f>+SUM(P4:P6)</f>
        <v>20046184</v>
      </c>
      <c r="Q7" s="27">
        <f>+SUM(Q4:Q6)</f>
        <v>20323521</v>
      </c>
      <c r="R7" s="27">
        <f>+SUM(R4:R6)</f>
        <v>22078516</v>
      </c>
      <c r="S7" s="27"/>
      <c r="T7" t="s">
        <v>66</v>
      </c>
      <c r="U7" s="27">
        <f>+SUM(U4:U6)</f>
        <v>11388090</v>
      </c>
      <c r="V7" s="27">
        <f t="shared" ref="V7:X7" si="4">+SUM(V4:V6)</f>
        <v>15801210</v>
      </c>
      <c r="W7" s="27">
        <f t="shared" si="4"/>
        <v>15908163</v>
      </c>
      <c r="X7" s="27">
        <f t="shared" si="4"/>
        <v>17413412</v>
      </c>
    </row>
    <row r="8" spans="2:27" hidden="1" x14ac:dyDescent="0.35"/>
    <row r="9" spans="2:27" x14ac:dyDescent="0.35">
      <c r="C9" s="4">
        <v>2001</v>
      </c>
      <c r="D9" s="4">
        <v>2006</v>
      </c>
      <c r="E9" s="4">
        <v>2012</v>
      </c>
      <c r="F9" s="4">
        <v>2017</v>
      </c>
      <c r="G9" s="4"/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  <c r="U9" s="4">
        <v>2001</v>
      </c>
      <c r="V9" s="4">
        <v>2006</v>
      </c>
      <c r="W9" s="4">
        <v>2012</v>
      </c>
      <c r="X9" s="4">
        <v>2017</v>
      </c>
    </row>
    <row r="10" spans="2:27" x14ac:dyDescent="0.35">
      <c r="B10" t="s">
        <v>88</v>
      </c>
      <c r="C10" s="54">
        <f>+C4/C$7</f>
        <v>0.45714984615740595</v>
      </c>
      <c r="D10" s="54">
        <f t="shared" ref="D10:F10" si="5">+D4/D$7</f>
        <v>0.41709555692655492</v>
      </c>
      <c r="E10" s="54">
        <f t="shared" si="5"/>
        <v>0.34020945227600013</v>
      </c>
      <c r="F10" s="54">
        <f t="shared" si="5"/>
        <v>0.30283992492425504</v>
      </c>
      <c r="G10" s="54"/>
      <c r="H10" t="s">
        <v>88</v>
      </c>
      <c r="I10" s="54">
        <f>+I4/I$7</f>
        <v>0.45421981470944089</v>
      </c>
      <c r="J10" s="54">
        <f t="shared" ref="J10:L10" si="6">+J4/J$7</f>
        <v>0.41517475907397966</v>
      </c>
      <c r="K10" s="54">
        <f t="shared" si="6"/>
        <v>0.33692453643129172</v>
      </c>
      <c r="L10" s="54">
        <f t="shared" si="6"/>
        <v>0.30039384328368307</v>
      </c>
      <c r="N10" t="s">
        <v>88</v>
      </c>
      <c r="O10" s="54">
        <f t="shared" ref="O10:R12" si="7">+O4/O$7</f>
        <v>0.4711448608360938</v>
      </c>
      <c r="P10" s="54">
        <f t="shared" si="7"/>
        <v>0.43293416841828847</v>
      </c>
      <c r="Q10" s="54">
        <f t="shared" si="7"/>
        <v>0.34955936030966289</v>
      </c>
      <c r="R10" s="54">
        <f t="shared" si="7"/>
        <v>0.31351916949490627</v>
      </c>
      <c r="S10" s="54"/>
      <c r="T10" t="s">
        <v>88</v>
      </c>
      <c r="U10" s="54">
        <f>+U4/U$7</f>
        <v>0.48978827880706949</v>
      </c>
      <c r="V10" s="54">
        <f t="shared" ref="V10:X10" si="8">+V4/V$7</f>
        <v>0.45247370296325407</v>
      </c>
      <c r="W10" s="54">
        <f t="shared" si="8"/>
        <v>0.36498720813961988</v>
      </c>
      <c r="X10" s="54">
        <f t="shared" si="8"/>
        <v>0.32667469189840564</v>
      </c>
    </row>
    <row r="11" spans="2:27" x14ac:dyDescent="0.35">
      <c r="B11" t="s">
        <v>203</v>
      </c>
      <c r="C11" s="54">
        <f t="shared" ref="C11:F11" si="9">+C5/C$7</f>
        <v>0.23196623561416246</v>
      </c>
      <c r="D11" s="54">
        <f t="shared" si="9"/>
        <v>0.22465000720331807</v>
      </c>
      <c r="E11" s="54">
        <f t="shared" si="9"/>
        <v>0.2208193959779306</v>
      </c>
      <c r="F11" s="54">
        <f t="shared" si="9"/>
        <v>0.2201646387778057</v>
      </c>
      <c r="G11" s="54"/>
      <c r="H11" t="s">
        <v>203</v>
      </c>
      <c r="I11" s="54">
        <f t="shared" ref="I11:L11" si="10">+I5/I$7</f>
        <v>0.23248105438776248</v>
      </c>
      <c r="J11" s="54">
        <f t="shared" si="10"/>
        <v>0.22511357251266934</v>
      </c>
      <c r="K11" s="54">
        <f t="shared" si="10"/>
        <v>0.22116245705470614</v>
      </c>
      <c r="L11" s="54">
        <f t="shared" si="10"/>
        <v>0.22079657386653107</v>
      </c>
      <c r="N11" t="s">
        <v>203</v>
      </c>
      <c r="O11" s="54">
        <f t="shared" si="7"/>
        <v>0.24976687212837287</v>
      </c>
      <c r="P11" s="54">
        <f t="shared" si="7"/>
        <v>0.24347895838928746</v>
      </c>
      <c r="Q11" s="54">
        <f t="shared" si="7"/>
        <v>0.23955194574798333</v>
      </c>
      <c r="R11" s="54">
        <f t="shared" si="7"/>
        <v>0.24000992639179192</v>
      </c>
      <c r="S11" s="54"/>
      <c r="T11" t="s">
        <v>203</v>
      </c>
      <c r="U11" s="54">
        <f t="shared" ref="U11:X12" si="11">+U5/U$7</f>
        <v>0.27152068520708916</v>
      </c>
      <c r="V11" s="54">
        <f t="shared" si="11"/>
        <v>0.26756261071145815</v>
      </c>
      <c r="W11" s="54">
        <f t="shared" si="11"/>
        <v>0.26720187616885743</v>
      </c>
      <c r="X11" s="54">
        <f t="shared" si="11"/>
        <v>0.26624316934555964</v>
      </c>
    </row>
    <row r="12" spans="2:27" x14ac:dyDescent="0.35">
      <c r="B12" t="s">
        <v>10</v>
      </c>
      <c r="C12" s="54">
        <f t="shared" ref="C12:F12" si="12">+C6/C$7</f>
        <v>0.31088391822843159</v>
      </c>
      <c r="D12" s="54">
        <f t="shared" si="12"/>
        <v>0.35825443587012701</v>
      </c>
      <c r="E12" s="54">
        <f t="shared" si="12"/>
        <v>0.43897115174606927</v>
      </c>
      <c r="F12" s="54">
        <f t="shared" si="12"/>
        <v>0.47699543629793922</v>
      </c>
      <c r="G12" s="54"/>
      <c r="H12" t="s">
        <v>10</v>
      </c>
      <c r="I12" s="54">
        <f t="shared" ref="I12:L12" si="13">+I6/I$7</f>
        <v>0.3132991309027966</v>
      </c>
      <c r="J12" s="54">
        <f t="shared" si="13"/>
        <v>0.359711668413351</v>
      </c>
      <c r="K12" s="54">
        <f t="shared" si="13"/>
        <v>0.44191300651400212</v>
      </c>
      <c r="L12" s="54">
        <f t="shared" si="13"/>
        <v>0.47880958284978586</v>
      </c>
      <c r="N12" t="s">
        <v>10</v>
      </c>
      <c r="O12" s="54">
        <f t="shared" si="7"/>
        <v>0.2790882670355333</v>
      </c>
      <c r="P12" s="54">
        <f t="shared" si="7"/>
        <v>0.32358687319242407</v>
      </c>
      <c r="Q12" s="54">
        <f t="shared" si="7"/>
        <v>0.41088869394235378</v>
      </c>
      <c r="R12" s="54">
        <f t="shared" si="7"/>
        <v>0.44647090411330181</v>
      </c>
      <c r="S12" s="54"/>
      <c r="T12" t="s">
        <v>10</v>
      </c>
      <c r="U12" s="54">
        <f t="shared" si="11"/>
        <v>0.23869103598584135</v>
      </c>
      <c r="V12" s="54">
        <f t="shared" si="11"/>
        <v>0.27996368632528773</v>
      </c>
      <c r="W12" s="54">
        <f t="shared" si="11"/>
        <v>0.36781091569152263</v>
      </c>
      <c r="X12" s="54">
        <f t="shared" si="11"/>
        <v>0.40708213875603472</v>
      </c>
    </row>
    <row r="13" spans="2:27" x14ac:dyDescent="0.35">
      <c r="C13" s="54"/>
      <c r="D13" s="54"/>
      <c r="E13" s="54"/>
      <c r="F13" s="54"/>
      <c r="G13" s="54"/>
      <c r="H13" s="54"/>
      <c r="I13" s="54"/>
      <c r="J13" s="54"/>
      <c r="K13" s="54"/>
      <c r="L13" s="54"/>
      <c r="O13" s="54"/>
      <c r="P13" s="54"/>
      <c r="Q13" s="54"/>
      <c r="R13" s="54"/>
      <c r="S13" s="54"/>
      <c r="U13" s="54"/>
      <c r="V13" s="54"/>
      <c r="W13" s="54"/>
      <c r="X13" s="54"/>
    </row>
    <row r="15" spans="2:27" x14ac:dyDescent="0.35">
      <c r="B15" t="s">
        <v>208</v>
      </c>
      <c r="C15" s="4" t="s">
        <v>135</v>
      </c>
    </row>
    <row r="17" spans="2:22" ht="15" thickBot="1" x14ac:dyDescent="0.4">
      <c r="I17" s="24"/>
      <c r="J17" s="24"/>
      <c r="K17" s="24"/>
    </row>
    <row r="18" spans="2:22" ht="29.5" thickBot="1" x14ac:dyDescent="0.4">
      <c r="B18" s="36"/>
      <c r="C18" s="10">
        <v>2001</v>
      </c>
      <c r="D18" s="10">
        <v>2006</v>
      </c>
      <c r="E18" s="10">
        <v>2012</v>
      </c>
      <c r="F18" s="10">
        <v>2017</v>
      </c>
      <c r="G18" s="4"/>
      <c r="H18" s="4"/>
      <c r="I18" s="65" t="s">
        <v>240</v>
      </c>
      <c r="J18" s="65" t="s">
        <v>113</v>
      </c>
      <c r="K18" s="65" t="s">
        <v>241</v>
      </c>
      <c r="L18" s="4"/>
    </row>
    <row r="19" spans="2:22" x14ac:dyDescent="0.35">
      <c r="B19" s="14" t="s">
        <v>238</v>
      </c>
      <c r="C19" s="4"/>
      <c r="D19" s="4"/>
      <c r="E19" s="4"/>
      <c r="F19" s="4"/>
      <c r="G19" s="4"/>
      <c r="H19" s="4"/>
      <c r="I19" t="s">
        <v>238</v>
      </c>
      <c r="J19" s="44">
        <v>212</v>
      </c>
      <c r="K19" s="26">
        <v>1</v>
      </c>
      <c r="L19" s="4"/>
    </row>
    <row r="20" spans="2:22" x14ac:dyDescent="0.35">
      <c r="B20" t="s">
        <v>88</v>
      </c>
      <c r="C20" s="54">
        <v>0.45714984615740595</v>
      </c>
      <c r="D20" s="54">
        <v>0.41709555692655492</v>
      </c>
      <c r="E20" s="54">
        <v>0.34020945227600013</v>
      </c>
      <c r="F20" s="54">
        <v>0.30283992492425504</v>
      </c>
      <c r="G20" s="54"/>
      <c r="H20" s="54"/>
      <c r="I20" s="54" t="s">
        <v>237</v>
      </c>
      <c r="J20" s="44">
        <v>156</v>
      </c>
      <c r="K20" s="54">
        <f>+L7/F7</f>
        <v>0.97055170751692876</v>
      </c>
      <c r="L20" s="54"/>
    </row>
    <row r="21" spans="2:22" ht="15" thickBot="1" x14ac:dyDescent="0.4">
      <c r="B21" t="s">
        <v>203</v>
      </c>
      <c r="C21" s="54">
        <v>0.23196623561416246</v>
      </c>
      <c r="D21" s="54">
        <v>0.22465000720331807</v>
      </c>
      <c r="E21" s="54">
        <v>0.2208193959779306</v>
      </c>
      <c r="F21" s="54">
        <v>0.2201646387778057</v>
      </c>
      <c r="G21" s="54"/>
      <c r="H21" s="54"/>
      <c r="I21" s="66" t="s">
        <v>236</v>
      </c>
      <c r="J21" s="52">
        <v>93</v>
      </c>
      <c r="K21" s="66">
        <f>+R7/F7</f>
        <v>0.82843257638348444</v>
      </c>
      <c r="L21" s="54"/>
    </row>
    <row r="22" spans="2:22" ht="15" thickTop="1" x14ac:dyDescent="0.35">
      <c r="B22" t="s">
        <v>10</v>
      </c>
      <c r="C22" s="54">
        <v>0.31088391822843159</v>
      </c>
      <c r="D22" s="54">
        <v>0.35825443587012701</v>
      </c>
      <c r="E22" s="54">
        <v>0.43897115174606927</v>
      </c>
      <c r="F22" s="54">
        <v>0.47699543629793922</v>
      </c>
      <c r="G22" s="54"/>
      <c r="H22" s="54"/>
      <c r="I22" s="54"/>
      <c r="J22" s="54"/>
      <c r="K22" s="54"/>
      <c r="L22" s="54"/>
      <c r="R22" s="27"/>
      <c r="S22" s="27"/>
      <c r="T22" s="27"/>
      <c r="U22" s="27"/>
      <c r="V22" s="27"/>
    </row>
    <row r="23" spans="2:22" x14ac:dyDescent="0.35">
      <c r="B23" s="14" t="s">
        <v>237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R23" s="27"/>
      <c r="S23" s="27"/>
      <c r="T23" s="27"/>
      <c r="U23" s="27"/>
      <c r="V23" s="27"/>
    </row>
    <row r="24" spans="2:22" x14ac:dyDescent="0.35">
      <c r="B24" t="s">
        <v>88</v>
      </c>
      <c r="C24" s="54">
        <v>0.45421981470944089</v>
      </c>
      <c r="D24" s="54">
        <v>0.41517475907397966</v>
      </c>
      <c r="E24" s="54">
        <v>0.33692453643129172</v>
      </c>
      <c r="F24" s="54">
        <v>0.30039384328368307</v>
      </c>
      <c r="G24" s="54"/>
      <c r="H24" s="54"/>
      <c r="I24" s="54"/>
      <c r="J24" s="54"/>
      <c r="K24" s="54"/>
      <c r="L24" s="54"/>
      <c r="R24" s="27"/>
      <c r="S24" s="27"/>
      <c r="T24" s="27"/>
      <c r="U24" s="27"/>
      <c r="V24" s="27"/>
    </row>
    <row r="25" spans="2:22" x14ac:dyDescent="0.35">
      <c r="B25" t="s">
        <v>203</v>
      </c>
      <c r="C25" s="54">
        <v>0.23248105438776248</v>
      </c>
      <c r="D25" s="54">
        <v>0.22511357251266934</v>
      </c>
      <c r="E25" s="54">
        <v>0.22116245705470614</v>
      </c>
      <c r="F25" s="54">
        <v>0.22079657386653107</v>
      </c>
      <c r="G25" s="54"/>
      <c r="H25" s="54"/>
      <c r="I25" s="54"/>
      <c r="J25" s="54"/>
      <c r="K25" s="54"/>
      <c r="L25" s="54"/>
    </row>
    <row r="26" spans="2:22" x14ac:dyDescent="0.35">
      <c r="B26" t="s">
        <v>10</v>
      </c>
      <c r="C26" s="54">
        <v>0.3132991309027966</v>
      </c>
      <c r="D26" s="54">
        <v>0.359711668413351</v>
      </c>
      <c r="E26" s="54">
        <v>0.44191300651400212</v>
      </c>
      <c r="F26" s="54">
        <v>0.47880958284978586</v>
      </c>
      <c r="G26" s="54"/>
      <c r="H26" s="54"/>
      <c r="I26" s="54"/>
      <c r="J26" s="54"/>
      <c r="K26" s="54"/>
      <c r="L26" s="54"/>
      <c r="R26" s="27"/>
      <c r="S26" s="27"/>
      <c r="T26" s="27"/>
      <c r="U26" s="27"/>
      <c r="V26" s="27"/>
    </row>
    <row r="27" spans="2:22" x14ac:dyDescent="0.35">
      <c r="B27" s="14" t="s">
        <v>236</v>
      </c>
    </row>
    <row r="28" spans="2:22" x14ac:dyDescent="0.35">
      <c r="B28" t="s">
        <v>88</v>
      </c>
      <c r="C28" s="26">
        <v>0.4711448608360938</v>
      </c>
      <c r="D28" s="26">
        <v>0.43293416841828847</v>
      </c>
      <c r="E28" s="26">
        <v>0.34955936030966289</v>
      </c>
      <c r="F28" s="26">
        <v>0.31351916949490627</v>
      </c>
      <c r="G28" s="26"/>
      <c r="H28" s="26"/>
      <c r="I28" s="26"/>
      <c r="J28" s="26"/>
      <c r="K28" s="26"/>
      <c r="L28" s="26"/>
    </row>
    <row r="29" spans="2:22" x14ac:dyDescent="0.35">
      <c r="B29" t="s">
        <v>203</v>
      </c>
      <c r="C29" s="26">
        <v>0.24976687212837287</v>
      </c>
      <c r="D29" s="26">
        <v>0.24347895838928746</v>
      </c>
      <c r="E29" s="26">
        <v>0.23955194574798333</v>
      </c>
      <c r="F29" s="26">
        <v>0.24000992639179192</v>
      </c>
      <c r="G29" s="26"/>
      <c r="H29" s="26"/>
      <c r="I29" s="26"/>
      <c r="J29" s="26"/>
      <c r="K29" s="26"/>
      <c r="L29" s="26"/>
    </row>
    <row r="30" spans="2:22" ht="15" thickBot="1" x14ac:dyDescent="0.4">
      <c r="B30" s="37" t="s">
        <v>10</v>
      </c>
      <c r="C30" s="64">
        <v>0.2790882670355333</v>
      </c>
      <c r="D30" s="64">
        <v>0.32358687319242407</v>
      </c>
      <c r="E30" s="64">
        <v>0.41088869394235378</v>
      </c>
      <c r="F30" s="64">
        <v>0.44647090411330181</v>
      </c>
      <c r="G30" s="26"/>
      <c r="H30" s="26"/>
      <c r="I30" s="26"/>
      <c r="J30" s="26"/>
      <c r="K30" s="26"/>
      <c r="L30" s="26"/>
    </row>
    <row r="31" spans="2:22" ht="15" thickTop="1" x14ac:dyDescent="0.35"/>
    <row r="32" spans="2:22" x14ac:dyDescent="0.35">
      <c r="C32" s="54"/>
      <c r="D32" s="54"/>
      <c r="E32" s="54"/>
      <c r="F32" s="54"/>
      <c r="G32" s="54"/>
      <c r="H32" s="54"/>
      <c r="I32" s="54"/>
      <c r="J32" s="54"/>
      <c r="K32" s="54"/>
      <c r="L32" s="54"/>
    </row>
    <row r="33" spans="3:12" x14ac:dyDescent="0.35">
      <c r="C33" s="54"/>
      <c r="D33" s="54"/>
      <c r="E33" s="54"/>
      <c r="F33" s="54"/>
      <c r="G33" s="54"/>
      <c r="H33" s="54"/>
      <c r="I33" s="54"/>
      <c r="J33" s="54"/>
      <c r="K33" s="54"/>
      <c r="L33" s="54"/>
    </row>
    <row r="34" spans="3:12" x14ac:dyDescent="0.35">
      <c r="C34" s="54"/>
      <c r="D34" s="54"/>
      <c r="E34" s="54"/>
      <c r="F34" s="54"/>
      <c r="G34" s="54"/>
      <c r="H34" s="54"/>
      <c r="I34" s="54"/>
      <c r="J34" s="54"/>
      <c r="K34" s="54"/>
      <c r="L34" s="54"/>
    </row>
  </sheetData>
  <mergeCells count="8">
    <mergeCell ref="N1:R1"/>
    <mergeCell ref="T1:X1"/>
    <mergeCell ref="N2:R2"/>
    <mergeCell ref="T2:X2"/>
    <mergeCell ref="B1:F1"/>
    <mergeCell ref="B2:F2"/>
    <mergeCell ref="H1:L1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sheetPr>
    <tabColor theme="5"/>
  </sheetPr>
  <dimension ref="B2:C65"/>
  <sheetViews>
    <sheetView showGridLines="0" topLeftCell="A58" workbookViewId="0">
      <selection activeCell="B10" sqref="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122" t="s">
        <v>202</v>
      </c>
      <c r="C2" s="122"/>
    </row>
    <row r="3" spans="2:3" x14ac:dyDescent="0.35">
      <c r="B3" t="s">
        <v>136</v>
      </c>
      <c r="C3" s="53" t="s">
        <v>200</v>
      </c>
    </row>
    <row r="4" spans="2:3" x14ac:dyDescent="0.35">
      <c r="B4" t="s">
        <v>138</v>
      </c>
      <c r="C4" t="s">
        <v>199</v>
      </c>
    </row>
    <row r="5" spans="2:3" x14ac:dyDescent="0.35">
      <c r="B5" t="s">
        <v>139</v>
      </c>
      <c r="C5" t="s">
        <v>199</v>
      </c>
    </row>
    <row r="6" spans="2:3" x14ac:dyDescent="0.35">
      <c r="B6" t="s">
        <v>140</v>
      </c>
      <c r="C6" t="s">
        <v>199</v>
      </c>
    </row>
    <row r="7" spans="2:3" x14ac:dyDescent="0.35">
      <c r="B7" t="s">
        <v>141</v>
      </c>
      <c r="C7" t="s">
        <v>199</v>
      </c>
    </row>
    <row r="8" spans="2:3" x14ac:dyDescent="0.35">
      <c r="B8" t="s">
        <v>142</v>
      </c>
      <c r="C8" t="s">
        <v>199</v>
      </c>
    </row>
    <row r="9" spans="2:3" x14ac:dyDescent="0.35">
      <c r="B9" t="s">
        <v>143</v>
      </c>
      <c r="C9" t="s">
        <v>199</v>
      </c>
    </row>
    <row r="10" spans="2:3" x14ac:dyDescent="0.35">
      <c r="B10" t="s">
        <v>144</v>
      </c>
      <c r="C10" t="s">
        <v>199</v>
      </c>
    </row>
    <row r="11" spans="2:3" x14ac:dyDescent="0.35">
      <c r="B11" t="s">
        <v>145</v>
      </c>
      <c r="C11" t="s">
        <v>199</v>
      </c>
    </row>
    <row r="12" spans="2:3" x14ac:dyDescent="0.35">
      <c r="B12" t="s">
        <v>146</v>
      </c>
      <c r="C12" t="s">
        <v>199</v>
      </c>
    </row>
    <row r="13" spans="2:3" x14ac:dyDescent="0.35">
      <c r="B13" t="s">
        <v>147</v>
      </c>
      <c r="C13" t="s">
        <v>199</v>
      </c>
    </row>
    <row r="14" spans="2:3" x14ac:dyDescent="0.35">
      <c r="B14" t="s">
        <v>148</v>
      </c>
      <c r="C14" t="s">
        <v>199</v>
      </c>
    </row>
    <row r="15" spans="2:3" x14ac:dyDescent="0.35">
      <c r="B15" t="s">
        <v>149</v>
      </c>
      <c r="C15" t="s">
        <v>199</v>
      </c>
    </row>
    <row r="16" spans="2:3" x14ac:dyDescent="0.35">
      <c r="B16" t="s">
        <v>150</v>
      </c>
      <c r="C16" t="s">
        <v>199</v>
      </c>
    </row>
    <row r="17" spans="2:3" x14ac:dyDescent="0.35">
      <c r="B17" t="s">
        <v>151</v>
      </c>
      <c r="C17" t="s">
        <v>199</v>
      </c>
    </row>
    <row r="18" spans="2:3" x14ac:dyDescent="0.35">
      <c r="B18" t="s">
        <v>152</v>
      </c>
      <c r="C18" t="s">
        <v>199</v>
      </c>
    </row>
    <row r="19" spans="2:3" x14ac:dyDescent="0.35">
      <c r="B19" t="s">
        <v>153</v>
      </c>
      <c r="C19" t="s">
        <v>199</v>
      </c>
    </row>
    <row r="20" spans="2:3" x14ac:dyDescent="0.35">
      <c r="B20" t="s">
        <v>137</v>
      </c>
      <c r="C20" t="s">
        <v>199</v>
      </c>
    </row>
    <row r="21" spans="2:3" x14ac:dyDescent="0.35">
      <c r="B21" t="s">
        <v>154</v>
      </c>
      <c r="C21" t="s">
        <v>199</v>
      </c>
    </row>
    <row r="22" spans="2:3" x14ac:dyDescent="0.35">
      <c r="B22" t="s">
        <v>155</v>
      </c>
      <c r="C22" t="s">
        <v>199</v>
      </c>
    </row>
    <row r="23" spans="2:3" x14ac:dyDescent="0.35">
      <c r="B23" t="s">
        <v>156</v>
      </c>
      <c r="C23" t="s">
        <v>199</v>
      </c>
    </row>
    <row r="24" spans="2:3" x14ac:dyDescent="0.35">
      <c r="B24" t="s">
        <v>157</v>
      </c>
      <c r="C24" t="s">
        <v>199</v>
      </c>
    </row>
    <row r="25" spans="2:3" x14ac:dyDescent="0.35">
      <c r="B25" t="s">
        <v>158</v>
      </c>
      <c r="C25" t="s">
        <v>199</v>
      </c>
    </row>
    <row r="26" spans="2:3" x14ac:dyDescent="0.35">
      <c r="B26" t="s">
        <v>159</v>
      </c>
      <c r="C26" t="s">
        <v>199</v>
      </c>
    </row>
    <row r="27" spans="2:3" x14ac:dyDescent="0.35">
      <c r="B27" t="s">
        <v>160</v>
      </c>
      <c r="C27" t="s">
        <v>199</v>
      </c>
    </row>
    <row r="28" spans="2:3" x14ac:dyDescent="0.35">
      <c r="B28" t="s">
        <v>161</v>
      </c>
      <c r="C28" t="s">
        <v>199</v>
      </c>
    </row>
    <row r="29" spans="2:3" x14ac:dyDescent="0.35">
      <c r="B29" t="s">
        <v>162</v>
      </c>
      <c r="C29" t="s">
        <v>199</v>
      </c>
    </row>
    <row r="30" spans="2:3" x14ac:dyDescent="0.35">
      <c r="B30" t="s">
        <v>163</v>
      </c>
      <c r="C30" t="s">
        <v>199</v>
      </c>
    </row>
    <row r="31" spans="2:3" x14ac:dyDescent="0.35">
      <c r="B31" t="s">
        <v>164</v>
      </c>
      <c r="C31" t="s">
        <v>199</v>
      </c>
    </row>
    <row r="32" spans="2:3" x14ac:dyDescent="0.35">
      <c r="B32" t="s">
        <v>165</v>
      </c>
      <c r="C32" t="s">
        <v>199</v>
      </c>
    </row>
    <row r="33" spans="2:3" x14ac:dyDescent="0.35">
      <c r="B33" t="s">
        <v>166</v>
      </c>
      <c r="C33" t="s">
        <v>199</v>
      </c>
    </row>
    <row r="34" spans="2:3" x14ac:dyDescent="0.35">
      <c r="B34" t="s">
        <v>167</v>
      </c>
      <c r="C34" t="s">
        <v>199</v>
      </c>
    </row>
    <row r="35" spans="2:3" x14ac:dyDescent="0.35">
      <c r="B35" t="s">
        <v>168</v>
      </c>
      <c r="C35" t="s">
        <v>199</v>
      </c>
    </row>
    <row r="36" spans="2:3" x14ac:dyDescent="0.35">
      <c r="B36" t="s">
        <v>169</v>
      </c>
      <c r="C36" t="s">
        <v>199</v>
      </c>
    </row>
    <row r="37" spans="2:3" x14ac:dyDescent="0.35">
      <c r="B37" t="s">
        <v>170</v>
      </c>
      <c r="C37" t="s">
        <v>199</v>
      </c>
    </row>
    <row r="38" spans="2:3" x14ac:dyDescent="0.35">
      <c r="B38" t="s">
        <v>171</v>
      </c>
      <c r="C38" t="s">
        <v>199</v>
      </c>
    </row>
    <row r="39" spans="2:3" x14ac:dyDescent="0.35">
      <c r="B39" t="s">
        <v>198</v>
      </c>
      <c r="C39" t="s">
        <v>199</v>
      </c>
    </row>
    <row r="40" spans="2:3" x14ac:dyDescent="0.35">
      <c r="B40" t="s">
        <v>172</v>
      </c>
      <c r="C40" t="s">
        <v>201</v>
      </c>
    </row>
    <row r="41" spans="2:3" x14ac:dyDescent="0.35">
      <c r="B41" t="s">
        <v>173</v>
      </c>
      <c r="C41" t="s">
        <v>201</v>
      </c>
    </row>
    <row r="42" spans="2:3" x14ac:dyDescent="0.35">
      <c r="B42" t="s">
        <v>174</v>
      </c>
      <c r="C42" t="s">
        <v>201</v>
      </c>
    </row>
    <row r="43" spans="2:3" x14ac:dyDescent="0.35">
      <c r="B43" t="s">
        <v>197</v>
      </c>
      <c r="C43" t="s">
        <v>201</v>
      </c>
    </row>
    <row r="44" spans="2:3" x14ac:dyDescent="0.35">
      <c r="B44" t="s">
        <v>175</v>
      </c>
      <c r="C44" t="s">
        <v>201</v>
      </c>
    </row>
    <row r="45" spans="2:3" x14ac:dyDescent="0.35">
      <c r="B45" t="s">
        <v>176</v>
      </c>
      <c r="C45" s="18" t="s">
        <v>201</v>
      </c>
    </row>
    <row r="46" spans="2:3" x14ac:dyDescent="0.35">
      <c r="B46" t="s">
        <v>177</v>
      </c>
      <c r="C46" s="18" t="s">
        <v>201</v>
      </c>
    </row>
    <row r="47" spans="2:3" x14ac:dyDescent="0.35">
      <c r="B47" t="s">
        <v>178</v>
      </c>
      <c r="C47" s="18" t="s">
        <v>201</v>
      </c>
    </row>
    <row r="48" spans="2:3" x14ac:dyDescent="0.35">
      <c r="B48" t="s">
        <v>179</v>
      </c>
      <c r="C48" t="s">
        <v>201</v>
      </c>
    </row>
    <row r="49" spans="2:3" x14ac:dyDescent="0.35">
      <c r="B49" t="s">
        <v>180</v>
      </c>
      <c r="C49" t="s">
        <v>201</v>
      </c>
    </row>
    <row r="50" spans="2:3" x14ac:dyDescent="0.35">
      <c r="B50" t="s">
        <v>181</v>
      </c>
      <c r="C50" t="s">
        <v>201</v>
      </c>
    </row>
    <row r="51" spans="2:3" x14ac:dyDescent="0.35">
      <c r="B51" t="s">
        <v>182</v>
      </c>
      <c r="C51" t="s">
        <v>201</v>
      </c>
    </row>
    <row r="52" spans="2:3" x14ac:dyDescent="0.35">
      <c r="B52" t="s">
        <v>183</v>
      </c>
      <c r="C52" t="s">
        <v>201</v>
      </c>
    </row>
    <row r="53" spans="2:3" x14ac:dyDescent="0.35">
      <c r="B53" t="s">
        <v>184</v>
      </c>
      <c r="C53" s="18" t="s">
        <v>201</v>
      </c>
    </row>
    <row r="54" spans="2:3" x14ac:dyDescent="0.35">
      <c r="B54" t="s">
        <v>185</v>
      </c>
      <c r="C54" s="18" t="s">
        <v>201</v>
      </c>
    </row>
    <row r="55" spans="2:3" x14ac:dyDescent="0.35">
      <c r="B55" t="s">
        <v>186</v>
      </c>
      <c r="C55" s="18" t="s">
        <v>201</v>
      </c>
    </row>
    <row r="56" spans="2:3" x14ac:dyDescent="0.35">
      <c r="B56" t="s">
        <v>187</v>
      </c>
      <c r="C56" t="s">
        <v>201</v>
      </c>
    </row>
    <row r="57" spans="2:3" x14ac:dyDescent="0.35">
      <c r="B57" t="s">
        <v>188</v>
      </c>
      <c r="C57" t="s">
        <v>201</v>
      </c>
    </row>
    <row r="58" spans="2:3" x14ac:dyDescent="0.35">
      <c r="B58" t="s">
        <v>189</v>
      </c>
      <c r="C58" t="s">
        <v>201</v>
      </c>
    </row>
    <row r="59" spans="2:3" x14ac:dyDescent="0.35">
      <c r="B59" t="s">
        <v>190</v>
      </c>
      <c r="C59" t="s">
        <v>201</v>
      </c>
    </row>
    <row r="60" spans="2:3" x14ac:dyDescent="0.35">
      <c r="B60" t="s">
        <v>191</v>
      </c>
      <c r="C60" t="s">
        <v>201</v>
      </c>
    </row>
    <row r="61" spans="2:3" x14ac:dyDescent="0.35">
      <c r="B61" t="s">
        <v>192</v>
      </c>
      <c r="C61" t="s">
        <v>201</v>
      </c>
    </row>
    <row r="62" spans="2:3" x14ac:dyDescent="0.35">
      <c r="B62" t="s">
        <v>196</v>
      </c>
      <c r="C62" t="s">
        <v>201</v>
      </c>
    </row>
    <row r="63" spans="2:3" x14ac:dyDescent="0.35">
      <c r="B63" t="s">
        <v>193</v>
      </c>
      <c r="C63" t="s">
        <v>201</v>
      </c>
    </row>
    <row r="64" spans="2:3" x14ac:dyDescent="0.35">
      <c r="B64" t="s">
        <v>194</v>
      </c>
      <c r="C64" t="s">
        <v>201</v>
      </c>
    </row>
    <row r="65" spans="2:3" x14ac:dyDescent="0.35">
      <c r="B65" t="s">
        <v>195</v>
      </c>
      <c r="C65" t="s">
        <v>201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topLeftCell="A45" workbookViewId="0">
      <selection activeCell="A38" sqref="A38:D61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123" t="s">
        <v>12</v>
      </c>
      <c r="B1" s="123"/>
      <c r="C1" s="123"/>
      <c r="D1" s="123"/>
      <c r="E1" s="123"/>
      <c r="G1" s="28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81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27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27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27"/>
    </row>
    <row r="6" spans="1:10" x14ac:dyDescent="0.35">
      <c r="A6" s="5" t="s">
        <v>11</v>
      </c>
      <c r="B6" s="49">
        <v>0.31061129999999998</v>
      </c>
      <c r="C6" s="49">
        <v>0.20215459999999999</v>
      </c>
      <c r="D6" s="49">
        <v>0.180814</v>
      </c>
      <c r="E6" s="49">
        <v>0.23334750000000001</v>
      </c>
      <c r="J6" s="27"/>
    </row>
    <row r="7" spans="1:10" ht="15" thickBot="1" x14ac:dyDescent="0.4">
      <c r="A7" s="37" t="s">
        <v>113</v>
      </c>
      <c r="B7" s="52">
        <v>156</v>
      </c>
      <c r="C7" s="42"/>
      <c r="D7" s="42"/>
      <c r="E7" s="42"/>
      <c r="J7" s="27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124" t="s">
        <v>16</v>
      </c>
      <c r="B10" s="124"/>
      <c r="C10" s="124"/>
      <c r="D10" s="124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81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81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81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81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81</v>
      </c>
      <c r="B31">
        <v>0.36299999999999999</v>
      </c>
      <c r="C31">
        <v>0.42</v>
      </c>
      <c r="D31" s="18">
        <f t="shared" si="1"/>
        <v>5.6999999999999995E-2</v>
      </c>
    </row>
    <row r="32" spans="1:4" x14ac:dyDescent="0.35">
      <c r="A32" s="17" t="s">
        <v>9</v>
      </c>
      <c r="B32">
        <v>0.46700000000000003</v>
      </c>
      <c r="C32">
        <v>0.49099999999999999</v>
      </c>
      <c r="D32" s="18">
        <f t="shared" si="1"/>
        <v>2.3999999999999966E-2</v>
      </c>
    </row>
    <row r="33" spans="1:4" ht="15.5" customHeight="1" thickBot="1" x14ac:dyDescent="0.4">
      <c r="A33" s="17" t="s">
        <v>10</v>
      </c>
      <c r="B33" s="18">
        <v>0.60199999999999998</v>
      </c>
      <c r="C33" s="18">
        <v>0.624</v>
      </c>
      <c r="D33" s="18">
        <f t="shared" si="1"/>
        <v>2.200000000000002E-2</v>
      </c>
    </row>
    <row r="34" spans="1:4" ht="15.5" customHeight="1" thickBot="1" x14ac:dyDescent="0.4">
      <c r="A34" s="47" t="s">
        <v>113</v>
      </c>
      <c r="B34" s="48">
        <v>156</v>
      </c>
      <c r="C34" s="48">
        <v>156</v>
      </c>
      <c r="D34" s="48">
        <v>156</v>
      </c>
    </row>
    <row r="35" spans="1:4" ht="15" thickTop="1" x14ac:dyDescent="0.35">
      <c r="A35" s="4" t="s">
        <v>17</v>
      </c>
    </row>
    <row r="37" spans="1:4" ht="24" thickBot="1" x14ac:dyDescent="0.6">
      <c r="A37" s="125" t="s">
        <v>16</v>
      </c>
      <c r="B37" s="125"/>
      <c r="C37" s="125"/>
      <c r="D37" s="125"/>
    </row>
    <row r="38" spans="1:4" ht="15" thickBot="1" x14ac:dyDescent="0.4">
      <c r="A38" s="103"/>
      <c r="B38" s="12">
        <v>2001</v>
      </c>
      <c r="C38" s="12">
        <v>2017</v>
      </c>
      <c r="D38" s="12" t="s">
        <v>14</v>
      </c>
    </row>
    <row r="39" spans="1:4" x14ac:dyDescent="0.35">
      <c r="A39" s="63" t="s">
        <v>13</v>
      </c>
      <c r="B39" s="86"/>
      <c r="C39" s="86"/>
      <c r="D39" s="86"/>
    </row>
    <row r="40" spans="1:4" x14ac:dyDescent="0.35">
      <c r="A40" s="72" t="s">
        <v>81</v>
      </c>
      <c r="B40" s="104">
        <v>0.47114489999999998</v>
      </c>
      <c r="C40" s="104">
        <v>0.3135192</v>
      </c>
      <c r="D40" s="104">
        <f>+C40-B40</f>
        <v>-0.15762569999999998</v>
      </c>
    </row>
    <row r="41" spans="1:4" x14ac:dyDescent="0.35">
      <c r="A41" s="72" t="s">
        <v>9</v>
      </c>
      <c r="B41" s="104">
        <v>0.24976689999999999</v>
      </c>
      <c r="C41" s="104">
        <v>0.2400099</v>
      </c>
      <c r="D41" s="104">
        <f t="shared" ref="D41:D42" si="2">+C41-B41</f>
        <v>-9.7569999999999879E-3</v>
      </c>
    </row>
    <row r="42" spans="1:4" x14ac:dyDescent="0.35">
      <c r="A42" s="72" t="s">
        <v>10</v>
      </c>
      <c r="B42" s="104">
        <v>0.27908830000000001</v>
      </c>
      <c r="C42" s="104">
        <v>0.4464709</v>
      </c>
      <c r="D42" s="104">
        <f t="shared" si="2"/>
        <v>0.16738259999999999</v>
      </c>
    </row>
    <row r="43" spans="1:4" x14ac:dyDescent="0.35">
      <c r="A43" s="86"/>
      <c r="B43" s="86"/>
      <c r="C43" s="86"/>
      <c r="D43" s="86"/>
    </row>
    <row r="44" spans="1:4" x14ac:dyDescent="0.35">
      <c r="A44" s="63" t="s">
        <v>15</v>
      </c>
      <c r="B44" s="86"/>
      <c r="C44" s="86"/>
      <c r="D44" s="86"/>
    </row>
    <row r="45" spans="1:4" x14ac:dyDescent="0.35">
      <c r="A45" s="105" t="s">
        <v>3</v>
      </c>
      <c r="B45" s="86"/>
      <c r="C45" s="86"/>
      <c r="D45" s="86"/>
    </row>
    <row r="46" spans="1:4" x14ac:dyDescent="0.35">
      <c r="A46" s="106" t="s">
        <v>81</v>
      </c>
      <c r="B46" s="86">
        <v>0.53100000000000003</v>
      </c>
      <c r="C46" s="86">
        <v>0.56899999999999995</v>
      </c>
      <c r="D46" s="104">
        <f>+C46-B46</f>
        <v>3.7999999999999923E-2</v>
      </c>
    </row>
    <row r="47" spans="1:4" x14ac:dyDescent="0.35">
      <c r="A47" s="106" t="s">
        <v>9</v>
      </c>
      <c r="B47" s="86">
        <v>0.495</v>
      </c>
      <c r="C47" s="86">
        <v>0.51600000000000001</v>
      </c>
      <c r="D47" s="104">
        <f t="shared" ref="D47:D48" si="3">+C47-B47</f>
        <v>2.1000000000000019E-2</v>
      </c>
    </row>
    <row r="48" spans="1:4" x14ac:dyDescent="0.35">
      <c r="A48" s="106" t="s">
        <v>10</v>
      </c>
      <c r="B48" s="86">
        <v>0.34300000000000003</v>
      </c>
      <c r="C48" s="86">
        <v>0.35599999999999998</v>
      </c>
      <c r="D48" s="104">
        <f t="shared" si="3"/>
        <v>1.2999999999999956E-2</v>
      </c>
    </row>
    <row r="49" spans="1:4" x14ac:dyDescent="0.35">
      <c r="A49" s="105" t="s">
        <v>4</v>
      </c>
      <c r="B49" s="104"/>
      <c r="C49" s="104"/>
      <c r="D49" s="104"/>
    </row>
    <row r="50" spans="1:4" x14ac:dyDescent="0.35">
      <c r="A50" s="106" t="s">
        <v>81</v>
      </c>
      <c r="B50" s="104">
        <v>0.58199999999999996</v>
      </c>
      <c r="C50" s="104">
        <v>0.60799999999999998</v>
      </c>
      <c r="D50" s="104">
        <f t="shared" ref="D50:D52" si="4">+C50-B50</f>
        <v>2.6000000000000023E-2</v>
      </c>
    </row>
    <row r="51" spans="1:4" x14ac:dyDescent="0.35">
      <c r="A51" s="106" t="s">
        <v>9</v>
      </c>
      <c r="B51" s="104">
        <v>0.63</v>
      </c>
      <c r="C51" s="104">
        <v>0.66600000000000004</v>
      </c>
      <c r="D51" s="104">
        <f t="shared" si="4"/>
        <v>3.6000000000000032E-2</v>
      </c>
    </row>
    <row r="52" spans="1:4" x14ac:dyDescent="0.35">
      <c r="A52" s="106" t="s">
        <v>10</v>
      </c>
      <c r="B52" s="104">
        <v>0.72099999999999997</v>
      </c>
      <c r="C52" s="104">
        <v>0.73499999999999999</v>
      </c>
      <c r="D52" s="104">
        <f t="shared" si="4"/>
        <v>1.4000000000000012E-2</v>
      </c>
    </row>
    <row r="53" spans="1:4" x14ac:dyDescent="0.35">
      <c r="A53" s="105" t="s">
        <v>5</v>
      </c>
      <c r="B53" s="104"/>
      <c r="C53" s="104"/>
      <c r="D53" s="104"/>
    </row>
    <row r="54" spans="1:4" x14ac:dyDescent="0.35">
      <c r="A54" s="106" t="s">
        <v>81</v>
      </c>
      <c r="B54" s="104">
        <v>0.61799999999999999</v>
      </c>
      <c r="C54" s="104">
        <v>0.58399999999999996</v>
      </c>
      <c r="D54" s="104">
        <f t="shared" ref="D54:D56" si="5">+C54-B54</f>
        <v>-3.400000000000003E-2</v>
      </c>
    </row>
    <row r="55" spans="1:4" x14ac:dyDescent="0.35">
      <c r="A55" s="106" t="s">
        <v>9</v>
      </c>
      <c r="B55" s="104">
        <v>0.67</v>
      </c>
      <c r="C55" s="104">
        <v>0.63400000000000001</v>
      </c>
      <c r="D55" s="104">
        <f t="shared" si="5"/>
        <v>-3.6000000000000032E-2</v>
      </c>
    </row>
    <row r="56" spans="1:4" x14ac:dyDescent="0.35">
      <c r="A56" s="106" t="s">
        <v>10</v>
      </c>
      <c r="B56" s="104">
        <v>0.73799999999999999</v>
      </c>
      <c r="C56" s="104">
        <v>0.69799999999999995</v>
      </c>
      <c r="D56" s="104">
        <f t="shared" si="5"/>
        <v>-4.0000000000000036E-2</v>
      </c>
    </row>
    <row r="57" spans="1:4" x14ac:dyDescent="0.35">
      <c r="A57" s="105" t="s">
        <v>6</v>
      </c>
      <c r="B57" s="104"/>
      <c r="C57" s="104"/>
      <c r="D57" s="104"/>
    </row>
    <row r="58" spans="1:4" x14ac:dyDescent="0.35">
      <c r="A58" s="106" t="s">
        <v>81</v>
      </c>
      <c r="B58" s="104">
        <v>0.371</v>
      </c>
      <c r="C58" s="104">
        <v>0.42799999999999999</v>
      </c>
      <c r="D58" s="104">
        <f t="shared" ref="D58:D60" si="6">+C58-B58</f>
        <v>5.6999999999999995E-2</v>
      </c>
    </row>
    <row r="59" spans="1:4" x14ac:dyDescent="0.35">
      <c r="A59" s="106" t="s">
        <v>9</v>
      </c>
      <c r="B59" s="104">
        <v>0.47</v>
      </c>
      <c r="C59" s="104">
        <v>0.499</v>
      </c>
      <c r="D59" s="104">
        <f t="shared" si="6"/>
        <v>2.9000000000000026E-2</v>
      </c>
    </row>
    <row r="60" spans="1:4" ht="15" thickBot="1" x14ac:dyDescent="0.4">
      <c r="A60" s="106" t="s">
        <v>10</v>
      </c>
      <c r="B60" s="104">
        <v>0.58499999999999996</v>
      </c>
      <c r="C60" s="104">
        <v>0.60399999999999998</v>
      </c>
      <c r="D60" s="104">
        <f t="shared" si="6"/>
        <v>1.9000000000000017E-2</v>
      </c>
    </row>
    <row r="61" spans="1:4" ht="15" thickBot="1" x14ac:dyDescent="0.4">
      <c r="A61" s="107" t="s">
        <v>113</v>
      </c>
      <c r="B61" s="108">
        <v>93</v>
      </c>
      <c r="C61" s="108">
        <v>93</v>
      </c>
      <c r="D61" s="108">
        <v>93</v>
      </c>
    </row>
    <row r="62" spans="1:4" ht="15" thickTop="1" x14ac:dyDescent="0.35">
      <c r="A62" s="100" t="s">
        <v>309</v>
      </c>
      <c r="B62" s="86"/>
      <c r="C62" s="86"/>
      <c r="D62" s="86"/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F45"/>
  <sheetViews>
    <sheetView showGridLines="0" topLeftCell="A3" zoomScale="91" zoomScaleNormal="85" workbookViewId="0">
      <selection activeCell="K14" sqref="K14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57" t="s">
        <v>132</v>
      </c>
      <c r="B1" s="57" t="s">
        <v>135</v>
      </c>
    </row>
    <row r="3" spans="1:5" ht="18.5" x14ac:dyDescent="0.45">
      <c r="A3" s="128" t="s">
        <v>121</v>
      </c>
      <c r="B3" s="128"/>
      <c r="C3" s="128"/>
      <c r="D3" s="128"/>
      <c r="E3" s="128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81</v>
      </c>
      <c r="B8" s="39" t="s">
        <v>118</v>
      </c>
      <c r="C8" s="39" t="s">
        <v>119</v>
      </c>
      <c r="D8" s="39" t="s">
        <v>120</v>
      </c>
      <c r="E8" s="39" t="s">
        <v>304</v>
      </c>
    </row>
    <row r="9" spans="1:5" x14ac:dyDescent="0.35">
      <c r="A9" t="str">
        <f>""</f>
        <v/>
      </c>
      <c r="B9" s="40">
        <v>-4.0000000000000001E-3</v>
      </c>
      <c r="C9" s="40">
        <v>-3.0000000000000001E-3</v>
      </c>
      <c r="D9" s="40">
        <v>-3.0000000000000001E-3</v>
      </c>
      <c r="E9" s="40">
        <v>-3.0000000000000001E-3</v>
      </c>
    </row>
    <row r="10" spans="1:5" x14ac:dyDescent="0.35">
      <c r="B10" s="40"/>
      <c r="C10" s="40"/>
      <c r="D10" s="40"/>
      <c r="E10" s="40"/>
    </row>
    <row r="11" spans="1:5" x14ac:dyDescent="0.35">
      <c r="A11" t="s">
        <v>82</v>
      </c>
      <c r="B11" s="39" t="s">
        <v>129</v>
      </c>
      <c r="C11" s="39" t="s">
        <v>130</v>
      </c>
      <c r="D11" s="39" t="s">
        <v>131</v>
      </c>
      <c r="E11" s="39" t="s">
        <v>305</v>
      </c>
    </row>
    <row r="12" spans="1:5" x14ac:dyDescent="0.35">
      <c r="A12" t="str">
        <f>""</f>
        <v/>
      </c>
      <c r="B12" s="40">
        <v>-8.9999999999999993E-3</v>
      </c>
      <c r="C12" s="40">
        <v>-5.0000000000000001E-3</v>
      </c>
      <c r="D12" s="40">
        <v>-6.0000000000000001E-3</v>
      </c>
      <c r="E12" s="40">
        <v>-6.0000000000000001E-3</v>
      </c>
    </row>
    <row r="13" spans="1:5" x14ac:dyDescent="0.35">
      <c r="B13" s="39"/>
      <c r="C13" s="39"/>
      <c r="D13" s="39"/>
      <c r="E13" s="39"/>
    </row>
    <row r="14" spans="1:5" x14ac:dyDescent="0.35">
      <c r="A14" t="str">
        <f>"College+"</f>
        <v>College+</v>
      </c>
      <c r="B14" s="39" t="s">
        <v>126</v>
      </c>
      <c r="C14" s="39" t="s">
        <v>127</v>
      </c>
      <c r="D14" s="39" t="s">
        <v>128</v>
      </c>
      <c r="E14" s="39" t="s">
        <v>306</v>
      </c>
    </row>
    <row r="15" spans="1:5" x14ac:dyDescent="0.35">
      <c r="A15" t="str">
        <f>""</f>
        <v/>
      </c>
      <c r="B15" s="40">
        <v>-7.0000000000000001E-3</v>
      </c>
      <c r="C15" s="40">
        <v>-4.0000000000000001E-3</v>
      </c>
      <c r="D15" s="40">
        <v>-6.0000000000000001E-3</v>
      </c>
      <c r="E15" s="40">
        <v>-6.0000000000000001E-3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113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129" t="s">
        <v>7</v>
      </c>
      <c r="B21" s="129"/>
      <c r="C21" s="129"/>
      <c r="D21" s="129"/>
      <c r="E21" s="129"/>
    </row>
    <row r="22" spans="1:5" x14ac:dyDescent="0.35">
      <c r="A22" s="46"/>
      <c r="B22" s="46"/>
      <c r="C22" s="46"/>
      <c r="D22" s="46"/>
      <c r="E22" s="46"/>
    </row>
    <row r="23" spans="1:5" x14ac:dyDescent="0.35">
      <c r="A23" s="57" t="s">
        <v>132</v>
      </c>
      <c r="B23" s="57" t="s">
        <v>135</v>
      </c>
      <c r="C23" s="46"/>
      <c r="D23" s="46"/>
      <c r="E23" s="46"/>
    </row>
    <row r="24" spans="1:5" x14ac:dyDescent="0.35">
      <c r="A24" s="46"/>
      <c r="B24" s="46"/>
      <c r="C24" s="46"/>
      <c r="D24" s="46"/>
      <c r="E24" s="46"/>
    </row>
    <row r="25" spans="1:5" ht="33.5" customHeight="1" x14ac:dyDescent="0.45">
      <c r="A25" s="126" t="s">
        <v>122</v>
      </c>
      <c r="B25" s="126"/>
      <c r="C25" s="126"/>
      <c r="D25" s="126"/>
      <c r="E25" s="126"/>
    </row>
    <row r="26" spans="1:5" ht="15" thickBot="1" x14ac:dyDescent="0.4">
      <c r="A26" s="110"/>
      <c r="B26" s="110"/>
      <c r="C26" s="110"/>
      <c r="D26" s="110"/>
      <c r="E26" s="110"/>
    </row>
    <row r="27" spans="1:5" x14ac:dyDescent="0.35">
      <c r="A27" s="111" t="str">
        <f>""</f>
        <v/>
      </c>
      <c r="B27" s="111" t="str">
        <f>"(1)"</f>
        <v>(1)</v>
      </c>
      <c r="C27" s="111" t="str">
        <f>"(2)"</f>
        <v>(2)</v>
      </c>
      <c r="D27" s="111" t="str">
        <f>"(3)"</f>
        <v>(3)</v>
      </c>
      <c r="E27" s="111" t="str">
        <f>"(4)"</f>
        <v>(4)</v>
      </c>
    </row>
    <row r="28" spans="1:5" ht="15" thickBot="1" x14ac:dyDescent="0.4">
      <c r="A28" s="112" t="str">
        <f>""</f>
        <v/>
      </c>
      <c r="B28" s="112" t="s">
        <v>3</v>
      </c>
      <c r="C28" s="112" t="s">
        <v>4</v>
      </c>
      <c r="D28" s="112" t="s">
        <v>5</v>
      </c>
      <c r="E28" s="112" t="s">
        <v>6</v>
      </c>
    </row>
    <row r="29" spans="1:5" x14ac:dyDescent="0.35">
      <c r="A29" s="86"/>
      <c r="B29" s="86"/>
      <c r="C29" s="86"/>
      <c r="D29" s="86"/>
      <c r="E29" s="86"/>
    </row>
    <row r="30" spans="1:5" x14ac:dyDescent="0.35">
      <c r="A30" s="86" t="s">
        <v>81</v>
      </c>
      <c r="B30" s="113" t="s">
        <v>310</v>
      </c>
      <c r="C30" s="113" t="s">
        <v>311</v>
      </c>
      <c r="D30" s="113" t="s">
        <v>311</v>
      </c>
      <c r="E30" s="113" t="s">
        <v>312</v>
      </c>
    </row>
    <row r="31" spans="1:5" x14ac:dyDescent="0.35">
      <c r="A31" s="86" t="str">
        <f>""</f>
        <v/>
      </c>
      <c r="B31" s="113" t="s">
        <v>313</v>
      </c>
      <c r="C31" s="113" t="s">
        <v>314</v>
      </c>
      <c r="D31" s="113" t="s">
        <v>313</v>
      </c>
      <c r="E31" s="113" t="s">
        <v>314</v>
      </c>
    </row>
    <row r="32" spans="1:5" x14ac:dyDescent="0.35">
      <c r="A32" s="86"/>
      <c r="B32" s="114"/>
      <c r="C32" s="114"/>
      <c r="D32" s="114"/>
      <c r="E32" s="114"/>
    </row>
    <row r="33" spans="1:6" x14ac:dyDescent="0.35">
      <c r="A33" s="86" t="s">
        <v>82</v>
      </c>
      <c r="B33" s="113" t="s">
        <v>315</v>
      </c>
      <c r="C33" s="113" t="s">
        <v>316</v>
      </c>
      <c r="D33" s="113" t="s">
        <v>317</v>
      </c>
      <c r="E33" s="113" t="s">
        <v>305</v>
      </c>
    </row>
    <row r="34" spans="1:6" x14ac:dyDescent="0.35">
      <c r="A34" s="86" t="str">
        <f>""</f>
        <v/>
      </c>
      <c r="B34" s="113" t="s">
        <v>318</v>
      </c>
      <c r="C34" s="113" t="s">
        <v>319</v>
      </c>
      <c r="D34" s="113" t="s">
        <v>318</v>
      </c>
      <c r="E34" s="113" t="s">
        <v>320</v>
      </c>
    </row>
    <row r="35" spans="1:6" x14ac:dyDescent="0.35">
      <c r="A35" s="86"/>
      <c r="B35" s="113"/>
      <c r="C35" s="113"/>
      <c r="D35" s="113"/>
      <c r="E35" s="113"/>
    </row>
    <row r="36" spans="1:6" x14ac:dyDescent="0.35">
      <c r="A36" s="86" t="str">
        <f>"College+"</f>
        <v>College+</v>
      </c>
      <c r="B36" s="113" t="s">
        <v>129</v>
      </c>
      <c r="C36" s="113" t="s">
        <v>321</v>
      </c>
      <c r="D36" s="113" t="s">
        <v>131</v>
      </c>
      <c r="E36" s="113" t="s">
        <v>306</v>
      </c>
    </row>
    <row r="37" spans="1:6" x14ac:dyDescent="0.35">
      <c r="A37" s="86" t="str">
        <f>""</f>
        <v/>
      </c>
      <c r="B37" s="113" t="s">
        <v>322</v>
      </c>
      <c r="C37" s="113" t="s">
        <v>320</v>
      </c>
      <c r="D37" s="113" t="s">
        <v>320</v>
      </c>
      <c r="E37" s="113" t="s">
        <v>318</v>
      </c>
    </row>
    <row r="38" spans="1:6" ht="15" thickBot="1" x14ac:dyDescent="0.4">
      <c r="A38" s="86"/>
      <c r="B38" s="86"/>
      <c r="C38" s="86"/>
      <c r="D38" s="86"/>
      <c r="E38" s="86"/>
    </row>
    <row r="39" spans="1:6" x14ac:dyDescent="0.35">
      <c r="A39" s="115" t="s">
        <v>0</v>
      </c>
      <c r="B39" s="115" t="s">
        <v>2</v>
      </c>
      <c r="C39" s="115" t="s">
        <v>2</v>
      </c>
      <c r="D39" s="115" t="s">
        <v>2</v>
      </c>
      <c r="E39" s="115" t="s">
        <v>2</v>
      </c>
    </row>
    <row r="40" spans="1:6" x14ac:dyDescent="0.35">
      <c r="A40" s="86" t="s">
        <v>1</v>
      </c>
      <c r="B40" s="86" t="s">
        <v>2</v>
      </c>
      <c r="C40" s="86" t="s">
        <v>2</v>
      </c>
      <c r="D40" s="86" t="s">
        <v>2</v>
      </c>
      <c r="E40" s="86" t="s">
        <v>2</v>
      </c>
    </row>
    <row r="41" spans="1:6" x14ac:dyDescent="0.35">
      <c r="A41" s="86" t="s">
        <v>113</v>
      </c>
      <c r="B41" s="86">
        <v>93</v>
      </c>
      <c r="C41" s="86">
        <v>93</v>
      </c>
      <c r="D41" s="86">
        <v>93</v>
      </c>
      <c r="E41" s="86">
        <v>93</v>
      </c>
    </row>
    <row r="42" spans="1:6" ht="15" thickBot="1" x14ac:dyDescent="0.4">
      <c r="A42" s="116" t="str">
        <f>"Observations"</f>
        <v>Observations</v>
      </c>
      <c r="B42" s="117">
        <v>14376</v>
      </c>
      <c r="C42" s="117">
        <v>14376</v>
      </c>
      <c r="D42" s="117">
        <v>14376</v>
      </c>
      <c r="E42" s="117">
        <v>14376</v>
      </c>
      <c r="F42" s="109"/>
    </row>
    <row r="43" spans="1:6" ht="15" thickTop="1" x14ac:dyDescent="0.35">
      <c r="A43" s="127" t="s">
        <v>7</v>
      </c>
      <c r="B43" s="127"/>
      <c r="C43" s="127"/>
      <c r="D43" s="127"/>
      <c r="E43" s="127"/>
    </row>
    <row r="45" spans="1:6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FB25-C4A7-41B5-82CD-581347FF46BF}">
  <dimension ref="A3:A13"/>
  <sheetViews>
    <sheetView showGridLines="0" tabSelected="1" topLeftCell="A2" workbookViewId="0">
      <selection activeCell="A4" sqref="A4:A12"/>
    </sheetView>
  </sheetViews>
  <sheetFormatPr defaultRowHeight="14.5" x14ac:dyDescent="0.35"/>
  <cols>
    <col min="1" max="1" width="53.7265625" customWidth="1"/>
  </cols>
  <sheetData>
    <row r="3" spans="1:1" ht="15" thickBot="1" x14ac:dyDescent="0.4"/>
    <row r="4" spans="1:1" ht="15" thickBot="1" x14ac:dyDescent="0.4">
      <c r="A4" s="10" t="s">
        <v>329</v>
      </c>
    </row>
    <row r="5" spans="1:1" x14ac:dyDescent="0.35">
      <c r="A5" t="s">
        <v>323</v>
      </c>
    </row>
    <row r="6" spans="1:1" x14ac:dyDescent="0.35">
      <c r="A6" t="s">
        <v>324</v>
      </c>
    </row>
    <row r="7" spans="1:1" x14ac:dyDescent="0.35">
      <c r="A7" t="s">
        <v>325</v>
      </c>
    </row>
    <row r="8" spans="1:1" x14ac:dyDescent="0.35">
      <c r="A8" t="s">
        <v>34</v>
      </c>
    </row>
    <row r="9" spans="1:1" x14ac:dyDescent="0.35">
      <c r="A9" t="s">
        <v>33</v>
      </c>
    </row>
    <row r="10" spans="1:1" x14ac:dyDescent="0.35">
      <c r="A10" t="s">
        <v>326</v>
      </c>
    </row>
    <row r="11" spans="1:1" x14ac:dyDescent="0.35">
      <c r="A11" t="s">
        <v>327</v>
      </c>
    </row>
    <row r="12" spans="1:1" ht="15" thickBot="1" x14ac:dyDescent="0.4">
      <c r="A12" s="37" t="s">
        <v>328</v>
      </c>
    </row>
    <row r="13" spans="1:1" ht="15" thickTop="1" x14ac:dyDescent="0.3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C4" sqref="C4:C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57" t="s">
        <v>132</v>
      </c>
      <c r="C2" s="58" t="s">
        <v>135</v>
      </c>
    </row>
    <row r="3" spans="2:6" ht="15" thickBot="1" x14ac:dyDescent="0.4"/>
    <row r="4" spans="2:6" ht="15" thickBot="1" x14ac:dyDescent="0.4">
      <c r="C4" s="10" t="s">
        <v>83</v>
      </c>
      <c r="D4" s="36">
        <v>212</v>
      </c>
    </row>
    <row r="5" spans="2:6" x14ac:dyDescent="0.35">
      <c r="C5" t="s">
        <v>87</v>
      </c>
      <c r="D5">
        <v>22</v>
      </c>
    </row>
    <row r="6" spans="2:6" ht="15" thickBot="1" x14ac:dyDescent="0.4">
      <c r="C6" s="37" t="s">
        <v>84</v>
      </c>
      <c r="D6" s="37">
        <v>9</v>
      </c>
    </row>
    <row r="7" spans="2:6" ht="15" thickTop="1" x14ac:dyDescent="0.35"/>
    <row r="9" spans="2:6" x14ac:dyDescent="0.35">
      <c r="B9" s="4" t="s">
        <v>85</v>
      </c>
      <c r="E9" s="4" t="s">
        <v>86</v>
      </c>
    </row>
    <row r="10" spans="2:6" ht="29.5" thickBot="1" x14ac:dyDescent="0.4">
      <c r="B10" s="25" t="s">
        <v>111</v>
      </c>
      <c r="C10" s="3" t="s">
        <v>112</v>
      </c>
      <c r="D10" s="38"/>
      <c r="E10" s="25" t="s">
        <v>111</v>
      </c>
      <c r="F10" s="3" t="s">
        <v>112</v>
      </c>
    </row>
    <row r="11" spans="2:6" x14ac:dyDescent="0.35">
      <c r="B11">
        <v>2121</v>
      </c>
      <c r="C11" t="s">
        <v>92</v>
      </c>
      <c r="E11">
        <v>1114</v>
      </c>
      <c r="F11" t="s">
        <v>89</v>
      </c>
    </row>
    <row r="12" spans="2:6" x14ac:dyDescent="0.35">
      <c r="B12">
        <v>2129</v>
      </c>
      <c r="C12" t="s">
        <v>93</v>
      </c>
      <c r="E12">
        <v>1122</v>
      </c>
      <c r="F12" t="s">
        <v>90</v>
      </c>
    </row>
    <row r="13" spans="2:6" x14ac:dyDescent="0.35">
      <c r="B13">
        <v>2434</v>
      </c>
      <c r="C13" t="s">
        <v>94</v>
      </c>
      <c r="E13">
        <v>1137</v>
      </c>
      <c r="F13" t="s">
        <v>91</v>
      </c>
    </row>
    <row r="14" spans="2:6" x14ac:dyDescent="0.35">
      <c r="B14">
        <v>5213</v>
      </c>
      <c r="C14" t="s">
        <v>98</v>
      </c>
      <c r="E14">
        <v>2121</v>
      </c>
      <c r="F14" t="s">
        <v>92</v>
      </c>
    </row>
    <row r="15" spans="2:6" x14ac:dyDescent="0.35">
      <c r="B15">
        <v>5312</v>
      </c>
      <c r="C15" t="s">
        <v>101</v>
      </c>
      <c r="E15">
        <v>2129</v>
      </c>
      <c r="F15" t="s">
        <v>93</v>
      </c>
    </row>
    <row r="16" spans="2:6" x14ac:dyDescent="0.35">
      <c r="B16">
        <v>5421</v>
      </c>
      <c r="C16" t="s">
        <v>104</v>
      </c>
      <c r="E16">
        <v>2434</v>
      </c>
      <c r="F16" t="s">
        <v>94</v>
      </c>
    </row>
    <row r="17" spans="2:6" x14ac:dyDescent="0.35">
      <c r="B17">
        <v>5431</v>
      </c>
      <c r="C17" t="s">
        <v>105</v>
      </c>
      <c r="E17">
        <v>2441</v>
      </c>
      <c r="F17" t="s">
        <v>95</v>
      </c>
    </row>
    <row r="18" spans="2:6" x14ac:dyDescent="0.35">
      <c r="B18">
        <v>6221</v>
      </c>
      <c r="C18" t="s">
        <v>106</v>
      </c>
      <c r="E18">
        <v>3229</v>
      </c>
      <c r="F18" t="s">
        <v>96</v>
      </c>
    </row>
    <row r="19" spans="2:6" x14ac:dyDescent="0.35">
      <c r="B19">
        <v>8215</v>
      </c>
      <c r="C19" t="s">
        <v>109</v>
      </c>
      <c r="E19">
        <v>3551</v>
      </c>
      <c r="F19" t="s">
        <v>97</v>
      </c>
    </row>
    <row r="20" spans="2:6" x14ac:dyDescent="0.35">
      <c r="E20">
        <v>5213</v>
      </c>
      <c r="F20" t="s">
        <v>98</v>
      </c>
    </row>
    <row r="21" spans="2:6" x14ac:dyDescent="0.35">
      <c r="E21">
        <v>5231</v>
      </c>
      <c r="F21" t="s">
        <v>99</v>
      </c>
    </row>
    <row r="22" spans="2:6" x14ac:dyDescent="0.35">
      <c r="E22">
        <v>5241</v>
      </c>
      <c r="F22" t="s">
        <v>100</v>
      </c>
    </row>
    <row r="23" spans="2:6" x14ac:dyDescent="0.35">
      <c r="E23">
        <v>5312</v>
      </c>
      <c r="F23" t="s">
        <v>101</v>
      </c>
    </row>
    <row r="24" spans="2:6" x14ac:dyDescent="0.35">
      <c r="E24">
        <v>5321</v>
      </c>
      <c r="F24" t="s">
        <v>102</v>
      </c>
    </row>
    <row r="25" spans="2:6" x14ac:dyDescent="0.35">
      <c r="E25">
        <v>5412</v>
      </c>
      <c r="F25" t="s">
        <v>103</v>
      </c>
    </row>
    <row r="26" spans="2:6" x14ac:dyDescent="0.35">
      <c r="E26">
        <v>5421</v>
      </c>
      <c r="F26" t="s">
        <v>104</v>
      </c>
    </row>
    <row r="27" spans="2:6" x14ac:dyDescent="0.35">
      <c r="E27">
        <v>5431</v>
      </c>
      <c r="F27" t="s">
        <v>105</v>
      </c>
    </row>
    <row r="28" spans="2:6" x14ac:dyDescent="0.35">
      <c r="E28">
        <v>6221</v>
      </c>
      <c r="F28" t="s">
        <v>106</v>
      </c>
    </row>
    <row r="29" spans="2:6" x14ac:dyDescent="0.35">
      <c r="E29">
        <v>8135</v>
      </c>
      <c r="F29" t="s">
        <v>107</v>
      </c>
    </row>
    <row r="30" spans="2:6" x14ac:dyDescent="0.35">
      <c r="E30">
        <v>8214</v>
      </c>
      <c r="F30" t="s">
        <v>108</v>
      </c>
    </row>
    <row r="31" spans="2:6" x14ac:dyDescent="0.35">
      <c r="E31">
        <v>8215</v>
      </c>
      <c r="F31" t="s">
        <v>109</v>
      </c>
    </row>
    <row r="32" spans="2:6" x14ac:dyDescent="0.35">
      <c r="E32">
        <v>9133</v>
      </c>
      <c r="F32" t="s">
        <v>110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34"/>
  <sheetViews>
    <sheetView showGridLines="0" workbookViewId="0">
      <selection activeCell="D9" sqref="D8:D9"/>
    </sheetView>
  </sheetViews>
  <sheetFormatPr defaultRowHeight="14.5" x14ac:dyDescent="0.35"/>
  <cols>
    <col min="1" max="1" width="20.54296875" bestFit="1" customWidth="1"/>
    <col min="2" max="7" width="16.6328125" customWidth="1"/>
    <col min="8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57" t="s">
        <v>132</v>
      </c>
      <c r="B1" s="58" t="s">
        <v>135</v>
      </c>
    </row>
    <row r="2" spans="1:29" x14ac:dyDescent="0.35">
      <c r="S2" s="24"/>
      <c r="T2" s="24"/>
      <c r="AA2"/>
      <c r="AB2"/>
    </row>
    <row r="3" spans="1:29" ht="23.5" x14ac:dyDescent="0.55000000000000004">
      <c r="A3" s="130" t="s">
        <v>55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29"/>
    </row>
    <row r="4" spans="1:29" ht="15" thickBot="1" x14ac:dyDescent="0.4">
      <c r="A4" s="97" t="s">
        <v>298</v>
      </c>
      <c r="B4" s="30" t="s">
        <v>40</v>
      </c>
      <c r="C4" s="30" t="s">
        <v>67</v>
      </c>
      <c r="D4" s="30" t="s">
        <v>41</v>
      </c>
      <c r="E4" s="3"/>
      <c r="F4" s="19"/>
      <c r="G4" s="19"/>
      <c r="M4" s="1"/>
      <c r="Y4"/>
      <c r="Z4"/>
      <c r="AA4"/>
      <c r="AB4"/>
    </row>
    <row r="5" spans="1:29" x14ac:dyDescent="0.35">
      <c r="A5" s="4" t="s">
        <v>40</v>
      </c>
      <c r="B5" s="26">
        <v>1</v>
      </c>
      <c r="C5" s="26"/>
      <c r="D5" s="26"/>
      <c r="Y5"/>
      <c r="Z5"/>
      <c r="AA5"/>
      <c r="AB5"/>
    </row>
    <row r="6" spans="1:29" x14ac:dyDescent="0.35">
      <c r="A6" s="4" t="s">
        <v>67</v>
      </c>
      <c r="B6" s="26">
        <v>0.52429999999999999</v>
      </c>
      <c r="C6" s="26">
        <v>1</v>
      </c>
      <c r="D6" s="26"/>
      <c r="Y6"/>
      <c r="Z6"/>
      <c r="AA6"/>
      <c r="AB6"/>
    </row>
    <row r="7" spans="1:29" x14ac:dyDescent="0.35">
      <c r="A7" s="4" t="s">
        <v>41</v>
      </c>
      <c r="B7" s="26">
        <v>0.50409999999999999</v>
      </c>
      <c r="C7" s="26">
        <v>0.75739999999999996</v>
      </c>
      <c r="D7" s="26">
        <v>1</v>
      </c>
      <c r="Y7"/>
      <c r="Z7"/>
      <c r="AA7"/>
      <c r="AB7"/>
    </row>
    <row r="8" spans="1:29" x14ac:dyDescent="0.35">
      <c r="Y8"/>
      <c r="Z8"/>
      <c r="AA8"/>
      <c r="AB8"/>
    </row>
    <row r="9" spans="1:29" ht="15" thickBot="1" x14ac:dyDescent="0.4">
      <c r="A9" s="98" t="s">
        <v>299</v>
      </c>
      <c r="B9" s="3" t="s">
        <v>44</v>
      </c>
      <c r="C9" s="3" t="s">
        <v>45</v>
      </c>
      <c r="D9" s="3" t="s">
        <v>46</v>
      </c>
      <c r="E9" s="3" t="s">
        <v>47</v>
      </c>
      <c r="F9" s="3" t="s">
        <v>48</v>
      </c>
      <c r="G9" s="3" t="s">
        <v>49</v>
      </c>
      <c r="Y9"/>
      <c r="Z9"/>
      <c r="AA9"/>
      <c r="AB9"/>
    </row>
    <row r="10" spans="1:29" x14ac:dyDescent="0.35">
      <c r="A10" s="4" t="s">
        <v>44</v>
      </c>
      <c r="B10" s="26">
        <v>1</v>
      </c>
      <c r="C10" s="26"/>
      <c r="D10" s="26"/>
      <c r="E10" s="26"/>
      <c r="F10" s="26"/>
      <c r="G10" s="26"/>
      <c r="T10" s="4"/>
      <c r="Y10"/>
      <c r="Z10"/>
      <c r="AA10"/>
      <c r="AB10"/>
    </row>
    <row r="11" spans="1:29" x14ac:dyDescent="0.35">
      <c r="A11" s="4" t="s">
        <v>45</v>
      </c>
      <c r="B11" s="26">
        <v>0.2596</v>
      </c>
      <c r="C11" s="26">
        <v>1</v>
      </c>
      <c r="D11" s="26"/>
      <c r="E11" s="26"/>
      <c r="F11" s="26"/>
      <c r="G11" s="26"/>
      <c r="T11" s="4"/>
      <c r="Y11"/>
      <c r="Z11"/>
      <c r="AA11"/>
      <c r="AB11"/>
    </row>
    <row r="12" spans="1:29" x14ac:dyDescent="0.35">
      <c r="A12" s="4" t="s">
        <v>46</v>
      </c>
      <c r="B12" s="26">
        <v>0.29580000000000001</v>
      </c>
      <c r="C12" s="26">
        <v>0.64780000000000004</v>
      </c>
      <c r="D12" s="26">
        <v>1</v>
      </c>
      <c r="E12" s="26"/>
      <c r="F12" s="26"/>
      <c r="G12" s="26"/>
      <c r="T12" s="4"/>
      <c r="Y12"/>
      <c r="Z12"/>
      <c r="AA12"/>
      <c r="AB12"/>
    </row>
    <row r="13" spans="1:29" x14ac:dyDescent="0.35">
      <c r="A13" s="4" t="s">
        <v>47</v>
      </c>
      <c r="B13" s="26">
        <v>0.28599999999999998</v>
      </c>
      <c r="C13" s="26">
        <v>0.2651</v>
      </c>
      <c r="D13" s="26">
        <v>0.27389999999999998</v>
      </c>
      <c r="E13" s="26">
        <v>1</v>
      </c>
      <c r="F13" s="26"/>
      <c r="G13" s="26"/>
      <c r="T13" s="4"/>
      <c r="Y13"/>
      <c r="Z13"/>
      <c r="AA13"/>
      <c r="AB13"/>
    </row>
    <row r="14" spans="1:29" x14ac:dyDescent="0.35">
      <c r="A14" s="4" t="s">
        <v>48</v>
      </c>
      <c r="B14" s="26">
        <v>0.37580000000000002</v>
      </c>
      <c r="C14" s="26">
        <v>0.31369999999999998</v>
      </c>
      <c r="D14" s="26">
        <v>0.33760000000000001</v>
      </c>
      <c r="E14" s="26">
        <v>0.59350000000000003</v>
      </c>
      <c r="F14" s="26">
        <v>1</v>
      </c>
      <c r="G14" s="26"/>
      <c r="T14" s="4"/>
      <c r="Y14"/>
      <c r="Z14"/>
      <c r="AA14"/>
      <c r="AB14"/>
    </row>
    <row r="15" spans="1:29" x14ac:dyDescent="0.35">
      <c r="A15" s="4" t="s">
        <v>49</v>
      </c>
      <c r="B15" s="26">
        <v>0.31819999999999998</v>
      </c>
      <c r="C15" s="26">
        <v>0.42980000000000002</v>
      </c>
      <c r="D15" s="26">
        <v>0.40849999999999997</v>
      </c>
      <c r="E15" s="26">
        <v>0.46100000000000002</v>
      </c>
      <c r="F15" s="26">
        <v>0.47870000000000001</v>
      </c>
      <c r="G15" s="26">
        <v>1</v>
      </c>
      <c r="T15" s="4"/>
      <c r="Y15"/>
      <c r="Z15"/>
      <c r="AA15"/>
      <c r="AB15"/>
    </row>
    <row r="16" spans="1:29" x14ac:dyDescent="0.35">
      <c r="T16" s="4"/>
      <c r="Y16"/>
      <c r="Z16"/>
      <c r="AA16"/>
      <c r="AB16"/>
    </row>
    <row r="17" spans="1:28" ht="15" thickBot="1" x14ac:dyDescent="0.4">
      <c r="A17" s="98" t="s">
        <v>300</v>
      </c>
      <c r="B17" s="3" t="s">
        <v>74</v>
      </c>
      <c r="C17" s="3" t="s">
        <v>42</v>
      </c>
      <c r="D17" s="3" t="s">
        <v>43</v>
      </c>
      <c r="E17" s="3" t="s">
        <v>307</v>
      </c>
      <c r="F17" s="19"/>
      <c r="G17" s="19"/>
      <c r="T17" s="4"/>
      <c r="Y17"/>
      <c r="Z17"/>
      <c r="AA17"/>
      <c r="AB17"/>
    </row>
    <row r="18" spans="1:28" x14ac:dyDescent="0.35">
      <c r="A18" s="4" t="s">
        <v>74</v>
      </c>
      <c r="B18" s="26">
        <v>1</v>
      </c>
      <c r="C18" s="26"/>
      <c r="D18" s="26"/>
      <c r="E18" s="26"/>
      <c r="T18" s="4"/>
      <c r="Y18"/>
      <c r="Z18"/>
      <c r="AA18"/>
      <c r="AB18"/>
    </row>
    <row r="19" spans="1:28" x14ac:dyDescent="0.35">
      <c r="A19" s="4" t="s">
        <v>42</v>
      </c>
      <c r="B19" s="26">
        <v>4.5699999999999998E-2</v>
      </c>
      <c r="C19" s="26">
        <v>1</v>
      </c>
      <c r="D19" s="26"/>
      <c r="E19" s="26"/>
      <c r="T19" s="4"/>
      <c r="Y19"/>
      <c r="Z19"/>
      <c r="AA19"/>
      <c r="AB19"/>
    </row>
    <row r="20" spans="1:28" x14ac:dyDescent="0.35">
      <c r="A20" s="4" t="s">
        <v>43</v>
      </c>
      <c r="B20" s="26">
        <v>0.30869999999999997</v>
      </c>
      <c r="C20" s="26">
        <v>0.22389999999999999</v>
      </c>
      <c r="D20" s="26">
        <v>1</v>
      </c>
      <c r="E20" s="26"/>
      <c r="T20" s="4"/>
      <c r="Y20"/>
      <c r="Z20"/>
      <c r="AA20"/>
      <c r="AB20"/>
    </row>
    <row r="21" spans="1:28" x14ac:dyDescent="0.35">
      <c r="A21" s="4" t="s">
        <v>307</v>
      </c>
      <c r="B21" s="26">
        <v>0.155</v>
      </c>
      <c r="C21" s="26">
        <v>0.24640000000000001</v>
      </c>
      <c r="D21" s="26">
        <v>0.34210000000000002</v>
      </c>
      <c r="E21" s="26">
        <v>1</v>
      </c>
      <c r="T21" s="4"/>
      <c r="Y21"/>
      <c r="Z21"/>
      <c r="AA21"/>
      <c r="AB21"/>
    </row>
    <row r="22" spans="1:28" x14ac:dyDescent="0.35">
      <c r="T22" s="4"/>
      <c r="Y22"/>
      <c r="Z22"/>
      <c r="AA22"/>
      <c r="AB22"/>
    </row>
    <row r="23" spans="1:28" ht="15" thickBot="1" x14ac:dyDescent="0.4">
      <c r="A23" s="99" t="s">
        <v>301</v>
      </c>
      <c r="B23" s="91" t="s">
        <v>50</v>
      </c>
      <c r="C23" s="91" t="s">
        <v>51</v>
      </c>
      <c r="D23" s="91" t="s">
        <v>52</v>
      </c>
      <c r="E23" s="91" t="s">
        <v>54</v>
      </c>
      <c r="F23" s="19"/>
      <c r="G23" s="19"/>
      <c r="T23" s="4"/>
      <c r="Y23"/>
      <c r="Z23"/>
      <c r="AA23"/>
      <c r="AB23"/>
    </row>
    <row r="24" spans="1:28" x14ac:dyDescent="0.35">
      <c r="A24" s="100" t="s">
        <v>50</v>
      </c>
      <c r="B24" s="92">
        <v>1</v>
      </c>
      <c r="C24" s="92"/>
      <c r="D24" s="92"/>
      <c r="E24" s="92"/>
      <c r="T24" s="4"/>
      <c r="Y24"/>
      <c r="Z24"/>
      <c r="AA24"/>
      <c r="AB24"/>
    </row>
    <row r="25" spans="1:28" x14ac:dyDescent="0.35">
      <c r="A25" s="100" t="s">
        <v>51</v>
      </c>
      <c r="B25" s="92">
        <v>0.66120000000000001</v>
      </c>
      <c r="C25" s="92">
        <v>1</v>
      </c>
      <c r="D25" s="92"/>
      <c r="E25" s="92"/>
      <c r="T25" s="4"/>
      <c r="Y25"/>
      <c r="Z25"/>
      <c r="AA25"/>
      <c r="AB25"/>
    </row>
    <row r="26" spans="1:28" x14ac:dyDescent="0.35">
      <c r="A26" s="100" t="s">
        <v>52</v>
      </c>
      <c r="B26" s="92">
        <v>0.37980000000000003</v>
      </c>
      <c r="C26" s="92">
        <v>0.34660000000000002</v>
      </c>
      <c r="D26" s="92">
        <v>1</v>
      </c>
      <c r="E26" s="92"/>
      <c r="T26" s="4"/>
      <c r="Y26"/>
      <c r="Z26"/>
      <c r="AA26"/>
      <c r="AB26"/>
    </row>
    <row r="27" spans="1:28" ht="15" thickBot="1" x14ac:dyDescent="0.4">
      <c r="A27" s="101" t="s">
        <v>54</v>
      </c>
      <c r="B27" s="92">
        <v>0.50249999999999995</v>
      </c>
      <c r="C27" s="92">
        <v>0.52749999999999997</v>
      </c>
      <c r="D27" s="92">
        <v>0.4093</v>
      </c>
      <c r="E27" s="92">
        <v>1</v>
      </c>
      <c r="T27" s="4"/>
      <c r="Y27"/>
      <c r="Z27"/>
      <c r="AA27"/>
      <c r="AB27"/>
    </row>
    <row r="28" spans="1:28" ht="15" thickTop="1" x14ac:dyDescent="0.35">
      <c r="A28" s="95" t="s">
        <v>113</v>
      </c>
      <c r="B28" s="93">
        <v>156</v>
      </c>
      <c r="C28" s="93"/>
      <c r="D28" s="93"/>
      <c r="E28" s="93"/>
      <c r="F28" s="93"/>
      <c r="G28" s="93"/>
      <c r="T28" s="4"/>
      <c r="Y28"/>
      <c r="Z28"/>
      <c r="AA28"/>
      <c r="AB28"/>
    </row>
    <row r="29" spans="1:28" ht="15" thickBot="1" x14ac:dyDescent="0.4">
      <c r="A29" s="96" t="s">
        <v>308</v>
      </c>
      <c r="B29" s="102">
        <v>16720</v>
      </c>
      <c r="C29" s="94"/>
      <c r="D29" s="94"/>
      <c r="E29" s="94"/>
      <c r="F29" s="94"/>
      <c r="G29" s="94"/>
      <c r="T29" s="4"/>
      <c r="Y29"/>
      <c r="Z29"/>
      <c r="AA29"/>
      <c r="AB29"/>
    </row>
    <row r="30" spans="1:28" ht="15" thickTop="1" x14ac:dyDescent="0.35">
      <c r="T30" s="4"/>
      <c r="Y30"/>
      <c r="Z30"/>
      <c r="AA30"/>
      <c r="AB30"/>
    </row>
    <row r="31" spans="1:28" x14ac:dyDescent="0.35">
      <c r="T31" s="4"/>
      <c r="Y31"/>
      <c r="Z31"/>
      <c r="AA31"/>
      <c r="AB31"/>
    </row>
    <row r="33" spans="1:2" x14ac:dyDescent="0.35">
      <c r="A33" s="57" t="s">
        <v>113</v>
      </c>
      <c r="B33" s="58">
        <v>156</v>
      </c>
    </row>
    <row r="34" spans="1:2" x14ac:dyDescent="0.35">
      <c r="A34" s="57" t="s">
        <v>125</v>
      </c>
      <c r="B34" s="58">
        <v>16720</v>
      </c>
    </row>
  </sheetData>
  <mergeCells count="1">
    <mergeCell ref="A3:AB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education_classification</vt:lpstr>
      <vt:lpstr>occupation_numbers</vt:lpstr>
      <vt:lpstr>detail_samples</vt:lpstr>
      <vt:lpstr>dropped_occ</vt:lpstr>
      <vt:lpstr>summaries</vt:lpstr>
      <vt:lpstr>people_do_diff</vt:lpstr>
      <vt:lpstr>top_quadrant</vt:lpstr>
      <vt:lpstr>step-up</vt:lpstr>
      <vt:lpstr>indexes_make_sense</vt:lpstr>
      <vt:lpstr>skill_correlation</vt:lpstr>
      <vt:lpstr>theta_estimates</vt:lpstr>
      <vt:lpstr>lab_abstract</vt:lpstr>
      <vt:lpstr>OLS_thetas</vt:lpstr>
      <vt:lpstr>sigma_estimates</vt:lpstr>
      <vt:lpstr>pi_estimates</vt:lpstr>
      <vt:lpstr>dlnA 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Cesar Garro Marin</cp:lastModifiedBy>
  <cp:lastPrinted>2023-10-30T17:42:24Z</cp:lastPrinted>
  <dcterms:created xsi:type="dcterms:W3CDTF">2023-05-03T16:05:55Z</dcterms:created>
  <dcterms:modified xsi:type="dcterms:W3CDTF">2023-12-19T14:42:00Z</dcterms:modified>
</cp:coreProperties>
</file>