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KTIC\siso\siso_back\public\documentos\"/>
    </mc:Choice>
  </mc:AlternateContent>
  <xr:revisionPtr revIDLastSave="0" documentId="13_ncr:1_{AAC8C713-8A7F-419F-A2F4-BCD6C1F9923B}" xr6:coauthVersionLast="47" xr6:coauthVersionMax="47" xr10:uidLastSave="{00000000-0000-0000-0000-000000000000}"/>
  <bookViews>
    <workbookView xWindow="-120" yWindow="-120" windowWidth="29040" windowHeight="15840" activeTab="4" xr2:uid="{59092B84-60D9-4454-9C1C-4AD4D29295C3}"/>
  </bookViews>
  <sheets>
    <sheet name="Hoja1" sheetId="1" r:id="rId1"/>
    <sheet name="Hoja2" sheetId="2" r:id="rId2"/>
    <sheet name="Hoja12" sheetId="12" r:id="rId3"/>
    <sheet name="Hoja13" sheetId="13" r:id="rId4"/>
    <sheet name="Hoja14" sheetId="14" r:id="rId5"/>
    <sheet name="Hoja6" sheetId="6" r:id="rId6"/>
    <sheet name="Hoja7" sheetId="7" r:id="rId7"/>
    <sheet name="Hoja4" sheetId="4" r:id="rId8"/>
    <sheet name="Hoja3" sheetId="3" r:id="rId9"/>
    <sheet name="Hoja5" sheetId="5" r:id="rId10"/>
    <sheet name="Hoja8" sheetId="8" r:id="rId11"/>
  </sheets>
  <definedNames>
    <definedName name="_xlnm._FilterDatabase" localSheetId="1" hidden="1">Hoja2!$A$1:$W$312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4" l="1"/>
  <c r="S4" i="14"/>
  <c r="S5" i="14"/>
  <c r="S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S37" i="14"/>
  <c r="S38" i="14"/>
  <c r="S39" i="14"/>
  <c r="S40" i="14"/>
  <c r="S41" i="14"/>
  <c r="S42" i="14"/>
  <c r="S43" i="14"/>
  <c r="S44" i="14"/>
  <c r="S45" i="14"/>
  <c r="S46" i="14"/>
  <c r="S47" i="14"/>
  <c r="S48" i="14"/>
  <c r="S49" i="14"/>
  <c r="S50" i="14"/>
  <c r="S51" i="14"/>
  <c r="S52" i="14"/>
  <c r="S53" i="14"/>
  <c r="S54" i="14"/>
  <c r="S55" i="14"/>
  <c r="S56" i="14"/>
  <c r="S57" i="14"/>
  <c r="S58" i="14"/>
  <c r="S59" i="14"/>
  <c r="S60" i="14"/>
  <c r="S61" i="14"/>
  <c r="S62" i="14"/>
  <c r="S63" i="14"/>
  <c r="S64" i="14"/>
  <c r="S65" i="14"/>
  <c r="S66" i="14"/>
  <c r="S67" i="14"/>
  <c r="S68" i="14"/>
  <c r="S69" i="14"/>
  <c r="S70" i="14"/>
  <c r="S71" i="14"/>
  <c r="S72" i="14"/>
  <c r="S73" i="14"/>
  <c r="S74" i="14"/>
  <c r="S75" i="14"/>
  <c r="S76" i="14"/>
  <c r="S77" i="14"/>
  <c r="S78" i="14"/>
  <c r="S79" i="14"/>
  <c r="S80" i="14"/>
  <c r="S81" i="14"/>
  <c r="S82" i="14"/>
  <c r="S83" i="14"/>
  <c r="S84" i="14"/>
  <c r="S85" i="14"/>
  <c r="S86" i="14"/>
  <c r="S87" i="14"/>
  <c r="S88" i="14"/>
  <c r="S89" i="14"/>
  <c r="S90" i="14"/>
  <c r="S91" i="14"/>
  <c r="S92" i="14"/>
  <c r="S93" i="14"/>
  <c r="S94" i="14"/>
  <c r="S95" i="14"/>
  <c r="S96" i="14"/>
  <c r="S97" i="14"/>
  <c r="S98" i="14"/>
  <c r="S99" i="14"/>
  <c r="S100" i="14"/>
  <c r="S101" i="14"/>
  <c r="S102" i="14"/>
  <c r="S103" i="14"/>
  <c r="S104" i="14"/>
  <c r="S105" i="14"/>
  <c r="S106" i="14"/>
  <c r="S107" i="14"/>
  <c r="S108" i="14"/>
  <c r="S109" i="14"/>
  <c r="S110" i="14"/>
  <c r="S111" i="14"/>
  <c r="S112" i="14"/>
  <c r="S113" i="14"/>
  <c r="S114" i="14"/>
  <c r="S115" i="14"/>
  <c r="S116" i="14"/>
  <c r="S117" i="14"/>
  <c r="S118" i="14"/>
  <c r="S119" i="14"/>
  <c r="S120" i="14"/>
  <c r="S121" i="14"/>
  <c r="S122" i="14"/>
  <c r="S123" i="14"/>
  <c r="S124" i="14"/>
  <c r="S125" i="14"/>
  <c r="S126" i="14"/>
  <c r="S127" i="14"/>
  <c r="S128" i="14"/>
  <c r="S129" i="14"/>
  <c r="S130" i="14"/>
  <c r="S131" i="14"/>
  <c r="S132" i="14"/>
  <c r="S133" i="14"/>
  <c r="S134" i="14"/>
  <c r="S135" i="14"/>
  <c r="S136" i="14"/>
  <c r="S137" i="14"/>
  <c r="S138" i="14"/>
  <c r="S139" i="14"/>
  <c r="S140" i="14"/>
  <c r="S141" i="14"/>
  <c r="S142" i="14"/>
  <c r="S143" i="14"/>
  <c r="S144" i="14"/>
  <c r="S145" i="14"/>
  <c r="S146" i="14"/>
  <c r="S147" i="14"/>
  <c r="S148" i="14"/>
  <c r="S149" i="14"/>
  <c r="S150" i="14"/>
  <c r="S151" i="14"/>
  <c r="S152" i="14"/>
  <c r="S153" i="14"/>
  <c r="S154" i="14"/>
  <c r="S155" i="14"/>
  <c r="S156" i="14"/>
  <c r="S157" i="14"/>
  <c r="S158" i="14"/>
  <c r="S159" i="14"/>
  <c r="S160" i="14"/>
  <c r="S161" i="14"/>
  <c r="S162" i="14"/>
  <c r="S163" i="14"/>
  <c r="S164" i="14"/>
  <c r="S165" i="14"/>
  <c r="S166" i="14"/>
  <c r="S167" i="14"/>
  <c r="S168" i="14"/>
  <c r="S169" i="14"/>
  <c r="S170" i="14"/>
  <c r="S171" i="14"/>
  <c r="S172" i="14"/>
  <c r="S173" i="14"/>
  <c r="S174" i="14"/>
  <c r="S175" i="14"/>
  <c r="S176" i="14"/>
  <c r="S177" i="14"/>
  <c r="S178" i="14"/>
  <c r="S179" i="14"/>
  <c r="S180" i="14"/>
  <c r="S181" i="14"/>
  <c r="S182" i="14"/>
  <c r="S183" i="14"/>
  <c r="S184" i="14"/>
  <c r="S185" i="14"/>
  <c r="S186" i="14"/>
  <c r="S187" i="14"/>
  <c r="S188" i="14"/>
  <c r="S189" i="14"/>
  <c r="S190" i="14"/>
  <c r="S191" i="14"/>
  <c r="S192" i="14"/>
  <c r="S193" i="14"/>
  <c r="S194" i="14"/>
  <c r="S195" i="14"/>
  <c r="S196" i="14"/>
  <c r="S197" i="14"/>
  <c r="S198" i="14"/>
  <c r="S199" i="14"/>
  <c r="S200" i="14"/>
  <c r="S2" i="14"/>
  <c r="Q3" i="14"/>
  <c r="R3" i="14"/>
  <c r="Q4" i="14"/>
  <c r="R4" i="14"/>
  <c r="Q5" i="14"/>
  <c r="R5" i="14"/>
  <c r="Q6" i="14"/>
  <c r="R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Q37" i="14"/>
  <c r="R37" i="14"/>
  <c r="Q38" i="14"/>
  <c r="R38" i="14"/>
  <c r="Q39" i="14"/>
  <c r="R39" i="14"/>
  <c r="Q40" i="14"/>
  <c r="R40" i="14"/>
  <c r="Q41" i="14"/>
  <c r="R41" i="14"/>
  <c r="Q42" i="14"/>
  <c r="R42" i="14"/>
  <c r="Q43" i="14"/>
  <c r="R43" i="14"/>
  <c r="Q44" i="14"/>
  <c r="R44" i="14"/>
  <c r="Q45" i="14"/>
  <c r="R45" i="14"/>
  <c r="Q46" i="14"/>
  <c r="R46" i="14"/>
  <c r="Q47" i="14"/>
  <c r="R47" i="14"/>
  <c r="Q48" i="14"/>
  <c r="R48" i="14"/>
  <c r="Q49" i="14"/>
  <c r="R49" i="14"/>
  <c r="Q50" i="14"/>
  <c r="R50" i="14"/>
  <c r="Q51" i="14"/>
  <c r="R51" i="14"/>
  <c r="Q52" i="14"/>
  <c r="R52" i="14"/>
  <c r="Q53" i="14"/>
  <c r="R53" i="14"/>
  <c r="Q54" i="14"/>
  <c r="R54" i="14"/>
  <c r="Q55" i="14"/>
  <c r="R55" i="14"/>
  <c r="Q56" i="14"/>
  <c r="R56" i="14"/>
  <c r="Q57" i="14"/>
  <c r="R57" i="14"/>
  <c r="Q58" i="14"/>
  <c r="R58" i="14"/>
  <c r="Q59" i="14"/>
  <c r="R59" i="14"/>
  <c r="Q60" i="14"/>
  <c r="R60" i="14"/>
  <c r="Q61" i="14"/>
  <c r="R61" i="14"/>
  <c r="Q62" i="14"/>
  <c r="R62" i="14"/>
  <c r="Q63" i="14"/>
  <c r="R63" i="14"/>
  <c r="Q64" i="14"/>
  <c r="R64" i="14"/>
  <c r="Q65" i="14"/>
  <c r="R65" i="14"/>
  <c r="Q66" i="14"/>
  <c r="R66" i="14"/>
  <c r="Q67" i="14"/>
  <c r="R67" i="14"/>
  <c r="Q68" i="14"/>
  <c r="R68" i="14"/>
  <c r="Q69" i="14"/>
  <c r="R69" i="14"/>
  <c r="Q70" i="14"/>
  <c r="R70" i="14"/>
  <c r="Q71" i="14"/>
  <c r="R71" i="14"/>
  <c r="Q72" i="14"/>
  <c r="R72" i="14"/>
  <c r="Q73" i="14"/>
  <c r="R73" i="14"/>
  <c r="Q74" i="14"/>
  <c r="R74" i="14"/>
  <c r="Q75" i="14"/>
  <c r="R75" i="14"/>
  <c r="Q76" i="14"/>
  <c r="R76" i="14"/>
  <c r="Q77" i="14"/>
  <c r="R77" i="14"/>
  <c r="Q78" i="14"/>
  <c r="R78" i="14"/>
  <c r="Q79" i="14"/>
  <c r="R79" i="14"/>
  <c r="Q80" i="14"/>
  <c r="R80" i="14"/>
  <c r="Q81" i="14"/>
  <c r="R81" i="14"/>
  <c r="Q82" i="14"/>
  <c r="R82" i="14"/>
  <c r="Q83" i="14"/>
  <c r="R83" i="14"/>
  <c r="Q84" i="14"/>
  <c r="R84" i="14"/>
  <c r="Q85" i="14"/>
  <c r="R85" i="14"/>
  <c r="Q86" i="14"/>
  <c r="R86" i="14"/>
  <c r="Q87" i="14"/>
  <c r="R87" i="14"/>
  <c r="Q88" i="14"/>
  <c r="R88" i="14"/>
  <c r="Q89" i="14"/>
  <c r="R89" i="14"/>
  <c r="Q90" i="14"/>
  <c r="R90" i="14"/>
  <c r="Q91" i="14"/>
  <c r="R91" i="14"/>
  <c r="Q92" i="14"/>
  <c r="R92" i="14"/>
  <c r="Q93" i="14"/>
  <c r="R93" i="14"/>
  <c r="Q94" i="14"/>
  <c r="R94" i="14"/>
  <c r="Q95" i="14"/>
  <c r="R95" i="14"/>
  <c r="Q96" i="14"/>
  <c r="R96" i="14"/>
  <c r="Q97" i="14"/>
  <c r="R97" i="14"/>
  <c r="Q98" i="14"/>
  <c r="R98" i="14"/>
  <c r="Q99" i="14"/>
  <c r="R99" i="14"/>
  <c r="Q100" i="14"/>
  <c r="R100" i="14"/>
  <c r="Q101" i="14"/>
  <c r="R101" i="14"/>
  <c r="Q102" i="14"/>
  <c r="R102" i="14"/>
  <c r="Q103" i="14"/>
  <c r="R103" i="14"/>
  <c r="Q104" i="14"/>
  <c r="R104" i="14"/>
  <c r="Q105" i="14"/>
  <c r="R105" i="14"/>
  <c r="Q106" i="14"/>
  <c r="R106" i="14"/>
  <c r="Q107" i="14"/>
  <c r="R107" i="14"/>
  <c r="Q108" i="14"/>
  <c r="R108" i="14"/>
  <c r="Q109" i="14"/>
  <c r="R109" i="14"/>
  <c r="Q110" i="14"/>
  <c r="R110" i="14"/>
  <c r="Q111" i="14"/>
  <c r="R111" i="14"/>
  <c r="Q112" i="14"/>
  <c r="R112" i="14"/>
  <c r="Q113" i="14"/>
  <c r="R113" i="14"/>
  <c r="Q114" i="14"/>
  <c r="R114" i="14"/>
  <c r="Q115" i="14"/>
  <c r="R115" i="14"/>
  <c r="Q116" i="14"/>
  <c r="R116" i="14"/>
  <c r="Q117" i="14"/>
  <c r="R117" i="14"/>
  <c r="Q118" i="14"/>
  <c r="R118" i="14"/>
  <c r="Q119" i="14"/>
  <c r="R119" i="14"/>
  <c r="Q120" i="14"/>
  <c r="R120" i="14"/>
  <c r="Q121" i="14"/>
  <c r="R121" i="14"/>
  <c r="Q122" i="14"/>
  <c r="R122" i="14"/>
  <c r="Q123" i="14"/>
  <c r="R123" i="14"/>
  <c r="Q124" i="14"/>
  <c r="R124" i="14"/>
  <c r="Q125" i="14"/>
  <c r="R125" i="14"/>
  <c r="Q126" i="14"/>
  <c r="R126" i="14"/>
  <c r="Q127" i="14"/>
  <c r="R127" i="14"/>
  <c r="Q128" i="14"/>
  <c r="R128" i="14"/>
  <c r="Q129" i="14"/>
  <c r="R129" i="14"/>
  <c r="Q130" i="14"/>
  <c r="R130" i="14"/>
  <c r="Q131" i="14"/>
  <c r="R131" i="14"/>
  <c r="Q132" i="14"/>
  <c r="R132" i="14"/>
  <c r="Q133" i="14"/>
  <c r="R133" i="14"/>
  <c r="Q134" i="14"/>
  <c r="R134" i="14"/>
  <c r="Q135" i="14"/>
  <c r="R135" i="14"/>
  <c r="Q136" i="14"/>
  <c r="R136" i="14"/>
  <c r="Q137" i="14"/>
  <c r="R137" i="14"/>
  <c r="Q138" i="14"/>
  <c r="R138" i="14"/>
  <c r="Q139" i="14"/>
  <c r="R139" i="14"/>
  <c r="Q140" i="14"/>
  <c r="R140" i="14"/>
  <c r="Q141" i="14"/>
  <c r="R141" i="14"/>
  <c r="Q142" i="14"/>
  <c r="R142" i="14"/>
  <c r="Q143" i="14"/>
  <c r="R143" i="14"/>
  <c r="Q144" i="14"/>
  <c r="R144" i="14"/>
  <c r="Q145" i="14"/>
  <c r="R145" i="14"/>
  <c r="Q146" i="14"/>
  <c r="R146" i="14"/>
  <c r="Q147" i="14"/>
  <c r="R147" i="14"/>
  <c r="Q148" i="14"/>
  <c r="R148" i="14"/>
  <c r="Q149" i="14"/>
  <c r="R149" i="14"/>
  <c r="Q150" i="14"/>
  <c r="R150" i="14"/>
  <c r="Q151" i="14"/>
  <c r="R151" i="14"/>
  <c r="Q152" i="14"/>
  <c r="R152" i="14"/>
  <c r="Q153" i="14"/>
  <c r="R153" i="14"/>
  <c r="Q154" i="14"/>
  <c r="R154" i="14"/>
  <c r="Q155" i="14"/>
  <c r="R155" i="14"/>
  <c r="Q156" i="14"/>
  <c r="R156" i="14"/>
  <c r="Q157" i="14"/>
  <c r="R157" i="14"/>
  <c r="Q158" i="14"/>
  <c r="R158" i="14"/>
  <c r="Q159" i="14"/>
  <c r="R159" i="14"/>
  <c r="Q160" i="14"/>
  <c r="R160" i="14"/>
  <c r="Q161" i="14"/>
  <c r="R161" i="14"/>
  <c r="Q162" i="14"/>
  <c r="R162" i="14"/>
  <c r="Q163" i="14"/>
  <c r="R163" i="14"/>
  <c r="Q164" i="14"/>
  <c r="R164" i="14"/>
  <c r="Q165" i="14"/>
  <c r="R165" i="14"/>
  <c r="Q166" i="14"/>
  <c r="R166" i="14"/>
  <c r="Q167" i="14"/>
  <c r="R167" i="14"/>
  <c r="Q168" i="14"/>
  <c r="R168" i="14"/>
  <c r="Q169" i="14"/>
  <c r="R169" i="14"/>
  <c r="Q170" i="14"/>
  <c r="R170" i="14"/>
  <c r="Q171" i="14"/>
  <c r="R171" i="14"/>
  <c r="Q172" i="14"/>
  <c r="R172" i="14"/>
  <c r="Q173" i="14"/>
  <c r="R173" i="14"/>
  <c r="Q174" i="14"/>
  <c r="R174" i="14"/>
  <c r="Q175" i="14"/>
  <c r="R175" i="14"/>
  <c r="Q176" i="14"/>
  <c r="R176" i="14"/>
  <c r="Q177" i="14"/>
  <c r="R177" i="14"/>
  <c r="Q178" i="14"/>
  <c r="R178" i="14"/>
  <c r="Q179" i="14"/>
  <c r="R179" i="14"/>
  <c r="Q180" i="14"/>
  <c r="R180" i="14"/>
  <c r="Q181" i="14"/>
  <c r="R181" i="14"/>
  <c r="Q182" i="14"/>
  <c r="R182" i="14"/>
  <c r="Q183" i="14"/>
  <c r="R183" i="14"/>
  <c r="Q184" i="14"/>
  <c r="R184" i="14"/>
  <c r="Q185" i="14"/>
  <c r="R185" i="14"/>
  <c r="Q186" i="14"/>
  <c r="R186" i="14"/>
  <c r="Q187" i="14"/>
  <c r="R187" i="14"/>
  <c r="Q188" i="14"/>
  <c r="R188" i="14"/>
  <c r="Q189" i="14"/>
  <c r="R189" i="14"/>
  <c r="Q190" i="14"/>
  <c r="R190" i="14"/>
  <c r="Q191" i="14"/>
  <c r="R191" i="14"/>
  <c r="Q192" i="14"/>
  <c r="R192" i="14"/>
  <c r="Q193" i="14"/>
  <c r="R193" i="14"/>
  <c r="Q194" i="14"/>
  <c r="R194" i="14"/>
  <c r="Q195" i="14"/>
  <c r="R195" i="14"/>
  <c r="Q196" i="14"/>
  <c r="R196" i="14"/>
  <c r="Q197" i="14"/>
  <c r="R197" i="14"/>
  <c r="Q198" i="14"/>
  <c r="R198" i="14"/>
  <c r="Q199" i="14"/>
  <c r="R199" i="14"/>
  <c r="Q200" i="14"/>
  <c r="R200" i="14"/>
  <c r="R2" i="14"/>
  <c r="Q2" i="14"/>
  <c r="W312" i="2"/>
  <c r="V312" i="2"/>
  <c r="W311" i="2"/>
  <c r="V311" i="2"/>
  <c r="W310" i="2"/>
  <c r="V310" i="2"/>
  <c r="W309" i="2"/>
  <c r="V309" i="2"/>
  <c r="W308" i="2"/>
  <c r="V308" i="2"/>
  <c r="W307" i="2"/>
  <c r="V307" i="2"/>
  <c r="W306" i="2"/>
  <c r="V306" i="2"/>
  <c r="W305" i="2"/>
  <c r="V305" i="2"/>
  <c r="W304" i="2"/>
  <c r="V304" i="2"/>
  <c r="W302" i="2"/>
  <c r="V302" i="2"/>
  <c r="W301" i="2"/>
  <c r="V301" i="2"/>
  <c r="W300" i="2"/>
  <c r="V300" i="2"/>
  <c r="W299" i="2"/>
  <c r="V299" i="2"/>
  <c r="W298" i="2"/>
  <c r="V298" i="2"/>
  <c r="W297" i="2"/>
  <c r="V297" i="2"/>
  <c r="W296" i="2"/>
  <c r="V296" i="2"/>
  <c r="W295" i="2"/>
  <c r="V295" i="2"/>
  <c r="W294" i="2"/>
  <c r="V294" i="2"/>
  <c r="W293" i="2"/>
  <c r="V293" i="2"/>
  <c r="W292" i="2"/>
  <c r="V292" i="2"/>
  <c r="W291" i="2"/>
  <c r="V291" i="2"/>
  <c r="W290" i="2"/>
  <c r="V290" i="2"/>
  <c r="W289" i="2"/>
  <c r="V289" i="2"/>
  <c r="W288" i="2"/>
  <c r="V288" i="2"/>
  <c r="W287" i="2"/>
  <c r="V287" i="2"/>
  <c r="W286" i="2"/>
  <c r="V286" i="2"/>
  <c r="W285" i="2"/>
  <c r="V285" i="2"/>
  <c r="W284" i="2"/>
  <c r="V284" i="2"/>
  <c r="W283" i="2"/>
  <c r="V283" i="2"/>
  <c r="W282" i="2"/>
  <c r="V282" i="2"/>
  <c r="W281" i="2"/>
  <c r="V281" i="2"/>
  <c r="W279" i="2"/>
  <c r="V279" i="2"/>
  <c r="W278" i="2"/>
  <c r="V278" i="2"/>
  <c r="W277" i="2"/>
  <c r="V277" i="2"/>
  <c r="W276" i="2"/>
  <c r="V276" i="2"/>
  <c r="W275" i="2"/>
  <c r="V275" i="2"/>
  <c r="W274" i="2"/>
  <c r="V274" i="2"/>
  <c r="W273" i="2"/>
  <c r="V273" i="2"/>
  <c r="W272" i="2"/>
  <c r="V272" i="2"/>
  <c r="W271" i="2"/>
  <c r="V271" i="2"/>
  <c r="W269" i="2"/>
  <c r="V269" i="2"/>
  <c r="W268" i="2"/>
  <c r="V268" i="2"/>
  <c r="W267" i="2"/>
  <c r="V267" i="2"/>
  <c r="W266" i="2"/>
  <c r="V266" i="2"/>
  <c r="W265" i="2"/>
  <c r="V265" i="2"/>
  <c r="W264" i="2"/>
  <c r="V264" i="2"/>
  <c r="W263" i="2"/>
  <c r="V263" i="2"/>
  <c r="W262" i="2"/>
  <c r="V262" i="2"/>
  <c r="W261" i="2"/>
  <c r="V261" i="2"/>
  <c r="W260" i="2"/>
  <c r="V260" i="2"/>
  <c r="W259" i="2"/>
  <c r="V259" i="2"/>
  <c r="W258" i="2"/>
  <c r="V258" i="2"/>
  <c r="W257" i="2"/>
  <c r="V257" i="2"/>
  <c r="W256" i="2"/>
  <c r="V256" i="2"/>
  <c r="W255" i="2"/>
  <c r="V255" i="2"/>
  <c r="W254" i="2"/>
  <c r="V254" i="2"/>
  <c r="W253" i="2"/>
  <c r="V253" i="2"/>
  <c r="W252" i="2"/>
  <c r="V252" i="2"/>
  <c r="W251" i="2"/>
  <c r="V251" i="2"/>
  <c r="W250" i="2"/>
  <c r="V250" i="2"/>
  <c r="W249" i="2"/>
  <c r="V249" i="2"/>
  <c r="W248" i="2"/>
  <c r="V248" i="2"/>
  <c r="W247" i="2"/>
  <c r="V247" i="2"/>
  <c r="W246" i="2"/>
  <c r="V246" i="2"/>
  <c r="W245" i="2"/>
  <c r="V245" i="2"/>
  <c r="W244" i="2"/>
  <c r="V244" i="2"/>
  <c r="W243" i="2"/>
  <c r="V243" i="2"/>
  <c r="W242" i="2"/>
  <c r="V242" i="2"/>
  <c r="W241" i="2"/>
  <c r="V241" i="2"/>
  <c r="W240" i="2"/>
  <c r="V240" i="2"/>
  <c r="W239" i="2"/>
  <c r="V239" i="2"/>
  <c r="W238" i="2"/>
  <c r="V238" i="2"/>
  <c r="W237" i="2"/>
  <c r="V237" i="2"/>
  <c r="W236" i="2"/>
  <c r="V236" i="2"/>
  <c r="W235" i="2"/>
  <c r="V235" i="2"/>
  <c r="W234" i="2"/>
  <c r="V234" i="2"/>
  <c r="W233" i="2"/>
  <c r="V233" i="2"/>
  <c r="W232" i="2"/>
  <c r="V232" i="2"/>
  <c r="W231" i="2"/>
  <c r="V231" i="2"/>
  <c r="W230" i="2"/>
  <c r="V230" i="2"/>
  <c r="W229" i="2"/>
  <c r="V229" i="2"/>
  <c r="W228" i="2"/>
  <c r="V228" i="2"/>
  <c r="W227" i="2"/>
  <c r="V227" i="2"/>
  <c r="W226" i="2"/>
  <c r="V226" i="2"/>
  <c r="W225" i="2"/>
  <c r="V225" i="2"/>
  <c r="W224" i="2"/>
  <c r="V224" i="2"/>
  <c r="W223" i="2"/>
  <c r="V223" i="2"/>
  <c r="W222" i="2"/>
  <c r="V222" i="2"/>
  <c r="W221" i="2"/>
  <c r="V221" i="2"/>
  <c r="W220" i="2"/>
  <c r="V220" i="2"/>
  <c r="W219" i="2"/>
  <c r="V219" i="2"/>
  <c r="W218" i="2"/>
  <c r="V218" i="2"/>
  <c r="W217" i="2"/>
  <c r="V217" i="2"/>
  <c r="W216" i="2"/>
  <c r="V216" i="2"/>
  <c r="W215" i="2"/>
  <c r="V215" i="2"/>
  <c r="W214" i="2"/>
  <c r="V214" i="2"/>
  <c r="W213" i="2"/>
  <c r="V213" i="2"/>
  <c r="W212" i="2"/>
  <c r="V212" i="2"/>
  <c r="W211" i="2"/>
  <c r="V211" i="2"/>
  <c r="W210" i="2"/>
  <c r="V210" i="2"/>
  <c r="W209" i="2"/>
  <c r="V209" i="2"/>
  <c r="W208" i="2"/>
  <c r="V208" i="2"/>
  <c r="W207" i="2"/>
  <c r="V207" i="2"/>
  <c r="W206" i="2"/>
  <c r="V206" i="2"/>
  <c r="W205" i="2"/>
  <c r="V205" i="2"/>
  <c r="W204" i="2"/>
  <c r="V204" i="2"/>
  <c r="W203" i="2"/>
  <c r="V203" i="2"/>
  <c r="W202" i="2"/>
  <c r="V202" i="2"/>
  <c r="W201" i="2"/>
  <c r="V201" i="2"/>
  <c r="W200" i="2"/>
  <c r="V200" i="2"/>
  <c r="W199" i="2"/>
  <c r="V199" i="2"/>
  <c r="W197" i="2"/>
  <c r="V197" i="2"/>
  <c r="W196" i="2"/>
  <c r="V196" i="2"/>
  <c r="W195" i="2"/>
  <c r="V195" i="2"/>
  <c r="W194" i="2"/>
  <c r="V194" i="2"/>
  <c r="W193" i="2"/>
  <c r="V193" i="2"/>
  <c r="W192" i="2"/>
  <c r="V192" i="2"/>
  <c r="W191" i="2"/>
  <c r="V191" i="2"/>
  <c r="W190" i="2"/>
  <c r="V190" i="2"/>
  <c r="W188" i="2"/>
  <c r="V188" i="2"/>
  <c r="W187" i="2"/>
  <c r="V187" i="2"/>
  <c r="W186" i="2"/>
  <c r="V186" i="2"/>
  <c r="W185" i="2"/>
  <c r="V185" i="2"/>
  <c r="W184" i="2"/>
  <c r="V184" i="2"/>
  <c r="W183" i="2"/>
  <c r="V183" i="2"/>
  <c r="W182" i="2"/>
  <c r="V182" i="2"/>
  <c r="W181" i="2"/>
  <c r="V181" i="2"/>
  <c r="W180" i="2"/>
  <c r="V180" i="2"/>
  <c r="W179" i="2"/>
  <c r="V179" i="2"/>
  <c r="W178" i="2"/>
  <c r="V178" i="2"/>
  <c r="W177" i="2"/>
  <c r="V177" i="2"/>
  <c r="W176" i="2"/>
  <c r="V176" i="2"/>
  <c r="W175" i="2"/>
  <c r="V175" i="2"/>
  <c r="W174" i="2"/>
  <c r="V174" i="2"/>
  <c r="W173" i="2"/>
  <c r="V173" i="2"/>
  <c r="W172" i="2"/>
  <c r="V172" i="2"/>
  <c r="W171" i="2"/>
  <c r="V171" i="2"/>
  <c r="W170" i="2"/>
  <c r="V170" i="2"/>
  <c r="W169" i="2"/>
  <c r="V169" i="2"/>
  <c r="W168" i="2"/>
  <c r="V168" i="2"/>
  <c r="W167" i="2"/>
  <c r="V167" i="2"/>
  <c r="W166" i="2"/>
  <c r="V166" i="2"/>
  <c r="W165" i="2"/>
  <c r="V165" i="2"/>
  <c r="W164" i="2"/>
  <c r="V164" i="2"/>
  <c r="W163" i="2"/>
  <c r="V163" i="2"/>
  <c r="W162" i="2"/>
  <c r="V162" i="2"/>
  <c r="W161" i="2"/>
  <c r="V161" i="2"/>
  <c r="W160" i="2"/>
  <c r="V160" i="2"/>
  <c r="W159" i="2"/>
  <c r="V159" i="2"/>
  <c r="W158" i="2"/>
  <c r="V158" i="2"/>
  <c r="W157" i="2"/>
  <c r="V157" i="2"/>
  <c r="W156" i="2"/>
  <c r="V156" i="2"/>
  <c r="W155" i="2"/>
  <c r="V155" i="2"/>
  <c r="W154" i="2"/>
  <c r="V154" i="2"/>
  <c r="W153" i="2"/>
  <c r="V153" i="2"/>
  <c r="W152" i="2"/>
  <c r="V152" i="2"/>
  <c r="W151" i="2"/>
  <c r="V151" i="2"/>
  <c r="W150" i="2"/>
  <c r="V150" i="2"/>
  <c r="W149" i="2"/>
  <c r="V149" i="2"/>
  <c r="W148" i="2"/>
  <c r="V148" i="2"/>
  <c r="W147" i="2"/>
  <c r="V147" i="2"/>
  <c r="W146" i="2"/>
  <c r="V146" i="2"/>
  <c r="W145" i="2"/>
  <c r="V145" i="2"/>
  <c r="W144" i="2"/>
  <c r="V144" i="2"/>
  <c r="W143" i="2"/>
  <c r="V143" i="2"/>
  <c r="W142" i="2"/>
  <c r="V142" i="2"/>
  <c r="W141" i="2"/>
  <c r="V141" i="2"/>
  <c r="W140" i="2"/>
  <c r="V140" i="2"/>
  <c r="W139" i="2"/>
  <c r="V139" i="2"/>
  <c r="W138" i="2"/>
  <c r="V138" i="2"/>
  <c r="W137" i="2"/>
  <c r="V137" i="2"/>
  <c r="W136" i="2"/>
  <c r="V136" i="2"/>
  <c r="W135" i="2"/>
  <c r="V135" i="2"/>
  <c r="W134" i="2"/>
  <c r="V134" i="2"/>
  <c r="W133" i="2"/>
  <c r="V133" i="2"/>
  <c r="W132" i="2"/>
  <c r="V132" i="2"/>
  <c r="W131" i="2"/>
  <c r="V131" i="2"/>
  <c r="W130" i="2"/>
  <c r="V130" i="2"/>
  <c r="W129" i="2"/>
  <c r="V129" i="2"/>
  <c r="W128" i="2"/>
  <c r="V128" i="2"/>
  <c r="W127" i="2"/>
  <c r="V127" i="2"/>
  <c r="W126" i="2"/>
  <c r="V126" i="2"/>
  <c r="W125" i="2"/>
  <c r="V125" i="2"/>
  <c r="W124" i="2"/>
  <c r="V124" i="2"/>
  <c r="W123" i="2"/>
  <c r="V123" i="2"/>
  <c r="W122" i="2"/>
  <c r="V122" i="2"/>
  <c r="W121" i="2"/>
  <c r="V121" i="2"/>
  <c r="W120" i="2"/>
  <c r="V120" i="2"/>
  <c r="W119" i="2"/>
  <c r="V119" i="2"/>
  <c r="W118" i="2"/>
  <c r="V118" i="2"/>
  <c r="W117" i="2"/>
  <c r="V117" i="2"/>
  <c r="W116" i="2"/>
  <c r="V116" i="2"/>
  <c r="W115" i="2"/>
  <c r="V115" i="2"/>
  <c r="W114" i="2"/>
  <c r="V114" i="2"/>
  <c r="W113" i="2"/>
  <c r="V113" i="2"/>
  <c r="W112" i="2"/>
  <c r="V112" i="2"/>
  <c r="W111" i="2"/>
  <c r="V111" i="2"/>
  <c r="W110" i="2"/>
  <c r="V110" i="2"/>
  <c r="W109" i="2"/>
  <c r="V109" i="2"/>
  <c r="W108" i="2"/>
  <c r="V108" i="2"/>
  <c r="W107" i="2"/>
  <c r="V107" i="2"/>
  <c r="W106" i="2"/>
  <c r="V106" i="2"/>
  <c r="W105" i="2"/>
  <c r="V105" i="2"/>
  <c r="W104" i="2"/>
  <c r="V104" i="2"/>
  <c r="W103" i="2"/>
  <c r="V103" i="2"/>
  <c r="W102" i="2"/>
  <c r="V102" i="2"/>
  <c r="W101" i="2"/>
  <c r="V101" i="2"/>
  <c r="W100" i="2"/>
  <c r="V100" i="2"/>
  <c r="W99" i="2"/>
  <c r="V99" i="2"/>
  <c r="W98" i="2"/>
  <c r="V98" i="2"/>
  <c r="W97" i="2"/>
  <c r="V97" i="2"/>
  <c r="W96" i="2"/>
  <c r="V96" i="2"/>
  <c r="W95" i="2"/>
  <c r="V95" i="2"/>
  <c r="W94" i="2"/>
  <c r="V94" i="2"/>
  <c r="W93" i="2"/>
  <c r="V93" i="2"/>
  <c r="W92" i="2"/>
  <c r="V92" i="2"/>
  <c r="W90" i="2"/>
  <c r="V90" i="2"/>
  <c r="W89" i="2"/>
  <c r="V89" i="2"/>
  <c r="W88" i="2"/>
  <c r="V88" i="2"/>
  <c r="W87" i="2"/>
  <c r="V87" i="2"/>
  <c r="W86" i="2"/>
  <c r="V86" i="2"/>
  <c r="W85" i="2"/>
  <c r="V85" i="2"/>
  <c r="W84" i="2"/>
  <c r="V84" i="2"/>
  <c r="W83" i="2"/>
  <c r="V83" i="2"/>
  <c r="W82" i="2"/>
  <c r="V82" i="2"/>
  <c r="W81" i="2"/>
  <c r="V81" i="2"/>
  <c r="W80" i="2"/>
  <c r="V80" i="2"/>
  <c r="W79" i="2"/>
  <c r="V79" i="2"/>
  <c r="W78" i="2"/>
  <c r="V78" i="2"/>
  <c r="W77" i="2"/>
  <c r="V77" i="2"/>
  <c r="W76" i="2"/>
  <c r="V76" i="2"/>
  <c r="W75" i="2"/>
  <c r="V75" i="2"/>
  <c r="W74" i="2"/>
  <c r="V74" i="2"/>
  <c r="W73" i="2"/>
  <c r="V73" i="2"/>
  <c r="W72" i="2"/>
  <c r="V72" i="2"/>
  <c r="W71" i="2"/>
  <c r="V71" i="2"/>
  <c r="W70" i="2"/>
  <c r="V70" i="2"/>
  <c r="W69" i="2"/>
  <c r="V69" i="2"/>
  <c r="W68" i="2"/>
  <c r="V68" i="2"/>
  <c r="W67" i="2"/>
  <c r="V67" i="2"/>
  <c r="W66" i="2"/>
  <c r="V66" i="2"/>
  <c r="W65" i="2"/>
  <c r="V65" i="2"/>
  <c r="W64" i="2"/>
  <c r="V64" i="2"/>
  <c r="W63" i="2"/>
  <c r="V63" i="2"/>
  <c r="W62" i="2"/>
  <c r="V62" i="2"/>
  <c r="W61" i="2"/>
  <c r="V61" i="2"/>
  <c r="W60" i="2"/>
  <c r="V60" i="2"/>
  <c r="W59" i="2"/>
  <c r="V59" i="2"/>
  <c r="W58" i="2"/>
  <c r="V58" i="2"/>
  <c r="W57" i="2"/>
  <c r="V57" i="2"/>
  <c r="W56" i="2"/>
  <c r="V56" i="2"/>
  <c r="W55" i="2"/>
  <c r="V55" i="2"/>
  <c r="W54" i="2"/>
  <c r="V54" i="2"/>
  <c r="W53" i="2"/>
  <c r="V53" i="2"/>
  <c r="W52" i="2"/>
  <c r="V52" i="2"/>
  <c r="W51" i="2"/>
  <c r="V51" i="2"/>
  <c r="W50" i="2"/>
  <c r="V50" i="2"/>
  <c r="W49" i="2"/>
  <c r="V49" i="2"/>
  <c r="W48" i="2"/>
  <c r="V48" i="2"/>
  <c r="W47" i="2"/>
  <c r="V47" i="2"/>
  <c r="W46" i="2"/>
  <c r="V46" i="2"/>
  <c r="W45" i="2"/>
  <c r="V45" i="2"/>
  <c r="W44" i="2"/>
  <c r="V44" i="2"/>
  <c r="W43" i="2"/>
  <c r="V43" i="2"/>
  <c r="W42" i="2"/>
  <c r="V42" i="2"/>
  <c r="W41" i="2"/>
  <c r="V41" i="2"/>
  <c r="W40" i="2"/>
  <c r="V40" i="2"/>
  <c r="W39" i="2"/>
  <c r="V39" i="2"/>
  <c r="W38" i="2"/>
  <c r="V38" i="2"/>
  <c r="W37" i="2"/>
  <c r="V37" i="2"/>
  <c r="W36" i="2"/>
  <c r="V36" i="2"/>
  <c r="W35" i="2"/>
  <c r="V35" i="2"/>
  <c r="W34" i="2"/>
  <c r="V34" i="2"/>
  <c r="W33" i="2"/>
  <c r="V33" i="2"/>
  <c r="W32" i="2"/>
  <c r="V32" i="2"/>
  <c r="W31" i="2"/>
  <c r="V31" i="2"/>
  <c r="W30" i="2"/>
  <c r="V30" i="2"/>
  <c r="W29" i="2"/>
  <c r="V29" i="2"/>
  <c r="W28" i="2"/>
  <c r="V28" i="2"/>
  <c r="W27" i="2"/>
  <c r="V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V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2" i="2"/>
  <c r="K3" i="2"/>
  <c r="T3" i="2" s="1"/>
  <c r="K4" i="2"/>
  <c r="T4" i="2" s="1"/>
  <c r="K5" i="2"/>
  <c r="T5" i="2" s="1"/>
  <c r="K6" i="2"/>
  <c r="T6" i="2" s="1"/>
  <c r="K7" i="2"/>
  <c r="T7" i="2" s="1"/>
  <c r="K8" i="2"/>
  <c r="T8" i="2" s="1"/>
  <c r="K9" i="2"/>
  <c r="T9" i="2" s="1"/>
  <c r="K10" i="2"/>
  <c r="T10" i="2" s="1"/>
  <c r="K11" i="2"/>
  <c r="T11" i="2" s="1"/>
  <c r="K12" i="2"/>
  <c r="T12" i="2" s="1"/>
  <c r="K13" i="2"/>
  <c r="T13" i="2" s="1"/>
  <c r="K14" i="2"/>
  <c r="T14" i="2" s="1"/>
  <c r="K15" i="2"/>
  <c r="T15" i="2" s="1"/>
  <c r="K16" i="2"/>
  <c r="T16" i="2" s="1"/>
  <c r="K17" i="2"/>
  <c r="T17" i="2" s="1"/>
  <c r="K18" i="2"/>
  <c r="T18" i="2" s="1"/>
  <c r="K19" i="2"/>
  <c r="T19" i="2" s="1"/>
  <c r="K20" i="2"/>
  <c r="T20" i="2" s="1"/>
  <c r="K21" i="2"/>
  <c r="T21" i="2" s="1"/>
  <c r="K22" i="2"/>
  <c r="T22" i="2" s="1"/>
  <c r="K23" i="2"/>
  <c r="T23" i="2" s="1"/>
  <c r="K24" i="2"/>
  <c r="T24" i="2" s="1"/>
  <c r="K25" i="2"/>
  <c r="T25" i="2" s="1"/>
  <c r="K26" i="2"/>
  <c r="T26" i="2" s="1"/>
  <c r="K27" i="2"/>
  <c r="T27" i="2" s="1"/>
  <c r="K28" i="2"/>
  <c r="T28" i="2" s="1"/>
  <c r="K29" i="2"/>
  <c r="T29" i="2" s="1"/>
  <c r="K30" i="2"/>
  <c r="T30" i="2" s="1"/>
  <c r="K31" i="2"/>
  <c r="T31" i="2" s="1"/>
  <c r="K32" i="2"/>
  <c r="T32" i="2" s="1"/>
  <c r="K33" i="2"/>
  <c r="T33" i="2" s="1"/>
  <c r="K34" i="2"/>
  <c r="T34" i="2" s="1"/>
  <c r="K35" i="2"/>
  <c r="K36" i="2"/>
  <c r="T36" i="2" s="1"/>
  <c r="K37" i="2"/>
  <c r="K38" i="2"/>
  <c r="K39" i="2"/>
  <c r="T39" i="2" s="1"/>
  <c r="K40" i="2"/>
  <c r="T40" i="2" s="1"/>
  <c r="K41" i="2"/>
  <c r="K42" i="2"/>
  <c r="K43" i="2"/>
  <c r="T43" i="2" s="1"/>
  <c r="K44" i="2"/>
  <c r="K45" i="2"/>
  <c r="T45" i="2" s="1"/>
  <c r="K46" i="2"/>
  <c r="T46" i="2" s="1"/>
  <c r="K47" i="2"/>
  <c r="K48" i="2"/>
  <c r="T48" i="2" s="1"/>
  <c r="K49" i="2"/>
  <c r="T49" i="2" s="1"/>
  <c r="K50" i="2"/>
  <c r="T50" i="2" s="1"/>
  <c r="K51" i="2"/>
  <c r="T51" i="2" s="1"/>
  <c r="K52" i="2"/>
  <c r="T52" i="2" s="1"/>
  <c r="K53" i="2"/>
  <c r="K54" i="2"/>
  <c r="T54" i="2" s="1"/>
  <c r="K55" i="2"/>
  <c r="T55" i="2" s="1"/>
  <c r="K56" i="2"/>
  <c r="T56" i="2" s="1"/>
  <c r="K57" i="2"/>
  <c r="T57" i="2" s="1"/>
  <c r="K58" i="2"/>
  <c r="T58" i="2" s="1"/>
  <c r="K59" i="2"/>
  <c r="K60" i="2"/>
  <c r="K61" i="2"/>
  <c r="K62" i="2"/>
  <c r="K63" i="2"/>
  <c r="K64" i="2"/>
  <c r="K65" i="2"/>
  <c r="T65" i="2" s="1"/>
  <c r="K66" i="2"/>
  <c r="K67" i="2"/>
  <c r="K68" i="2"/>
  <c r="T68" i="2" s="1"/>
  <c r="K69" i="2"/>
  <c r="K70" i="2"/>
  <c r="K71" i="2"/>
  <c r="K72" i="2"/>
  <c r="K73" i="2"/>
  <c r="K74" i="2"/>
  <c r="T74" i="2" s="1"/>
  <c r="K75" i="2"/>
  <c r="T75" i="2" s="1"/>
  <c r="K76" i="2"/>
  <c r="T76" i="2" s="1"/>
  <c r="K77" i="2"/>
  <c r="T77" i="2" s="1"/>
  <c r="K78" i="2"/>
  <c r="T78" i="2" s="1"/>
  <c r="K79" i="2"/>
  <c r="K80" i="2"/>
  <c r="T80" i="2" s="1"/>
  <c r="K81" i="2"/>
  <c r="T81" i="2" s="1"/>
  <c r="K82" i="2"/>
  <c r="T82" i="2" s="1"/>
  <c r="K83" i="2"/>
  <c r="T83" i="2" s="1"/>
  <c r="K84" i="2"/>
  <c r="T84" i="2" s="1"/>
  <c r="K85" i="2"/>
  <c r="T85" i="2" s="1"/>
  <c r="K86" i="2"/>
  <c r="T86" i="2" s="1"/>
  <c r="K87" i="2"/>
  <c r="T87" i="2" s="1"/>
  <c r="K88" i="2"/>
  <c r="T88" i="2" s="1"/>
  <c r="K89" i="2"/>
  <c r="T89" i="2" s="1"/>
  <c r="K90" i="2"/>
  <c r="T90" i="2" s="1"/>
  <c r="K91" i="2"/>
  <c r="T91" i="2" s="1"/>
  <c r="K92" i="2"/>
  <c r="T92" i="2" s="1"/>
  <c r="K93" i="2"/>
  <c r="T93" i="2" s="1"/>
  <c r="K94" i="2"/>
  <c r="T94" i="2" s="1"/>
  <c r="K95" i="2"/>
  <c r="T95" i="2" s="1"/>
  <c r="K96" i="2"/>
  <c r="T96" i="2" s="1"/>
  <c r="K97" i="2"/>
  <c r="T97" i="2" s="1"/>
  <c r="K98" i="2"/>
  <c r="T98" i="2" s="1"/>
  <c r="K99" i="2"/>
  <c r="K100" i="2"/>
  <c r="T100" i="2" s="1"/>
  <c r="K101" i="2"/>
  <c r="K102" i="2"/>
  <c r="T102" i="2" s="1"/>
  <c r="K103" i="2"/>
  <c r="K104" i="2"/>
  <c r="K105" i="2"/>
  <c r="K106" i="2"/>
  <c r="K107" i="2"/>
  <c r="K108" i="2"/>
  <c r="T108" i="2" s="1"/>
  <c r="K109" i="2"/>
  <c r="T109" i="2" s="1"/>
  <c r="K110" i="2"/>
  <c r="T110" i="2" s="1"/>
  <c r="K111" i="2"/>
  <c r="T111" i="2" s="1"/>
  <c r="K112" i="2"/>
  <c r="T112" i="2" s="1"/>
  <c r="K113" i="2"/>
  <c r="T113" i="2" s="1"/>
  <c r="K114" i="2"/>
  <c r="T114" i="2" s="1"/>
  <c r="K115" i="2"/>
  <c r="T115" i="2" s="1"/>
  <c r="K116" i="2"/>
  <c r="T116" i="2" s="1"/>
  <c r="K117" i="2"/>
  <c r="T117" i="2" s="1"/>
  <c r="K118" i="2"/>
  <c r="T118" i="2" s="1"/>
  <c r="K119" i="2"/>
  <c r="T119" i="2" s="1"/>
  <c r="K120" i="2"/>
  <c r="T120" i="2" s="1"/>
  <c r="K121" i="2"/>
  <c r="T121" i="2" s="1"/>
  <c r="K122" i="2"/>
  <c r="T122" i="2" s="1"/>
  <c r="K123" i="2"/>
  <c r="T123" i="2" s="1"/>
  <c r="K124" i="2"/>
  <c r="T124" i="2" s="1"/>
  <c r="K125" i="2"/>
  <c r="T125" i="2" s="1"/>
  <c r="K126" i="2"/>
  <c r="K127" i="2"/>
  <c r="T127" i="2" s="1"/>
  <c r="K128" i="2"/>
  <c r="T128" i="2" s="1"/>
  <c r="K129" i="2"/>
  <c r="K130" i="2"/>
  <c r="K131" i="2"/>
  <c r="K132" i="2"/>
  <c r="T132" i="2" s="1"/>
  <c r="K133" i="2"/>
  <c r="T133" i="2" s="1"/>
  <c r="K134" i="2"/>
  <c r="T134" i="2" s="1"/>
  <c r="K135" i="2"/>
  <c r="T135" i="2" s="1"/>
  <c r="K136" i="2"/>
  <c r="T136" i="2" s="1"/>
  <c r="K137" i="2"/>
  <c r="T137" i="2" s="1"/>
  <c r="K138" i="2"/>
  <c r="T138" i="2" s="1"/>
  <c r="K139" i="2"/>
  <c r="T139" i="2" s="1"/>
  <c r="K140" i="2"/>
  <c r="T140" i="2" s="1"/>
  <c r="K141" i="2"/>
  <c r="T141" i="2" s="1"/>
  <c r="K142" i="2"/>
  <c r="T142" i="2" s="1"/>
  <c r="K143" i="2"/>
  <c r="T143" i="2" s="1"/>
  <c r="K144" i="2"/>
  <c r="T144" i="2" s="1"/>
  <c r="K145" i="2"/>
  <c r="T145" i="2" s="1"/>
  <c r="K146" i="2"/>
  <c r="T146" i="2" s="1"/>
  <c r="K147" i="2"/>
  <c r="T147" i="2" s="1"/>
  <c r="K148" i="2"/>
  <c r="T148" i="2" s="1"/>
  <c r="K149" i="2"/>
  <c r="T149" i="2" s="1"/>
  <c r="K150" i="2"/>
  <c r="T150" i="2" s="1"/>
  <c r="K151" i="2"/>
  <c r="T151" i="2" s="1"/>
  <c r="K152" i="2"/>
  <c r="T152" i="2" s="1"/>
  <c r="K153" i="2"/>
  <c r="T153" i="2" s="1"/>
  <c r="K154" i="2"/>
  <c r="T154" i="2" s="1"/>
  <c r="K155" i="2"/>
  <c r="T155" i="2" s="1"/>
  <c r="K156" i="2"/>
  <c r="T156" i="2" s="1"/>
  <c r="K157" i="2"/>
  <c r="T157" i="2" s="1"/>
  <c r="K158" i="2"/>
  <c r="K159" i="2"/>
  <c r="T159" i="2" s="1"/>
  <c r="K160" i="2"/>
  <c r="K161" i="2"/>
  <c r="T161" i="2" s="1"/>
  <c r="K162" i="2"/>
  <c r="T162" i="2" s="1"/>
  <c r="K163" i="2"/>
  <c r="T163" i="2" s="1"/>
  <c r="K164" i="2"/>
  <c r="T164" i="2" s="1"/>
  <c r="K165" i="2"/>
  <c r="T165" i="2" s="1"/>
  <c r="K166" i="2"/>
  <c r="K167" i="2"/>
  <c r="T167" i="2" s="1"/>
  <c r="K168" i="2"/>
  <c r="T168" i="2" s="1"/>
  <c r="K169" i="2"/>
  <c r="K170" i="2"/>
  <c r="T170" i="2" s="1"/>
  <c r="K171" i="2"/>
  <c r="T171" i="2" s="1"/>
  <c r="K172" i="2"/>
  <c r="T172" i="2" s="1"/>
  <c r="K173" i="2"/>
  <c r="T173" i="2" s="1"/>
  <c r="K174" i="2"/>
  <c r="T174" i="2" s="1"/>
  <c r="K175" i="2"/>
  <c r="T175" i="2" s="1"/>
  <c r="K176" i="2"/>
  <c r="T176" i="2" s="1"/>
  <c r="K177" i="2"/>
  <c r="T177" i="2" s="1"/>
  <c r="K178" i="2"/>
  <c r="T178" i="2" s="1"/>
  <c r="K179" i="2"/>
  <c r="T179" i="2" s="1"/>
  <c r="K180" i="2"/>
  <c r="T180" i="2" s="1"/>
  <c r="K181" i="2"/>
  <c r="T181" i="2" s="1"/>
  <c r="K182" i="2"/>
  <c r="T182" i="2" s="1"/>
  <c r="K183" i="2"/>
  <c r="T183" i="2" s="1"/>
  <c r="K184" i="2"/>
  <c r="T184" i="2" s="1"/>
  <c r="K185" i="2"/>
  <c r="K186" i="2"/>
  <c r="T186" i="2" s="1"/>
  <c r="K187" i="2"/>
  <c r="T187" i="2" s="1"/>
  <c r="K188" i="2"/>
  <c r="T188" i="2" s="1"/>
  <c r="K189" i="2"/>
  <c r="K190" i="2"/>
  <c r="T190" i="2" s="1"/>
  <c r="K191" i="2"/>
  <c r="K192" i="2"/>
  <c r="T192" i="2" s="1"/>
  <c r="K193" i="2"/>
  <c r="T193" i="2" s="1"/>
  <c r="K194" i="2"/>
  <c r="T194" i="2" s="1"/>
  <c r="K195" i="2"/>
  <c r="T195" i="2" s="1"/>
  <c r="K196" i="2"/>
  <c r="T196" i="2" s="1"/>
  <c r="K197" i="2"/>
  <c r="T197" i="2" s="1"/>
  <c r="K198" i="2"/>
  <c r="K199" i="2"/>
  <c r="T199" i="2" s="1"/>
  <c r="K200" i="2"/>
  <c r="K201" i="2"/>
  <c r="T201" i="2" s="1"/>
  <c r="K202" i="2"/>
  <c r="T202" i="2" s="1"/>
  <c r="K203" i="2"/>
  <c r="T203" i="2" s="1"/>
  <c r="K204" i="2"/>
  <c r="T204" i="2" s="1"/>
  <c r="K205" i="2"/>
  <c r="T205" i="2" s="1"/>
  <c r="K206" i="2"/>
  <c r="T206" i="2" s="1"/>
  <c r="K207" i="2"/>
  <c r="T207" i="2" s="1"/>
  <c r="K208" i="2"/>
  <c r="T208" i="2" s="1"/>
  <c r="K209" i="2"/>
  <c r="T209" i="2" s="1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T271" i="2" s="1"/>
  <c r="K272" i="2"/>
  <c r="T272" i="2" s="1"/>
  <c r="K273" i="2"/>
  <c r="T273" i="2" s="1"/>
  <c r="K274" i="2"/>
  <c r="T274" i="2" s="1"/>
  <c r="K275" i="2"/>
  <c r="T275" i="2" s="1"/>
  <c r="K276" i="2"/>
  <c r="T276" i="2" s="1"/>
  <c r="K277" i="2"/>
  <c r="T277" i="2" s="1"/>
  <c r="K278" i="2"/>
  <c r="T278" i="2" s="1"/>
  <c r="K279" i="2"/>
  <c r="T279" i="2" s="1"/>
  <c r="K280" i="2"/>
  <c r="K281" i="2"/>
  <c r="T281" i="2" s="1"/>
  <c r="K282" i="2"/>
  <c r="T282" i="2" s="1"/>
  <c r="K283" i="2"/>
  <c r="T283" i="2" s="1"/>
  <c r="K284" i="2"/>
  <c r="T284" i="2" s="1"/>
  <c r="K285" i="2"/>
  <c r="T285" i="2" s="1"/>
  <c r="K286" i="2"/>
  <c r="T286" i="2" s="1"/>
  <c r="K287" i="2"/>
  <c r="T287" i="2" s="1"/>
  <c r="K288" i="2"/>
  <c r="T288" i="2" s="1"/>
  <c r="K289" i="2"/>
  <c r="T289" i="2" s="1"/>
  <c r="K290" i="2"/>
  <c r="T290" i="2" s="1"/>
  <c r="K291" i="2"/>
  <c r="T291" i="2" s="1"/>
  <c r="K292" i="2"/>
  <c r="T292" i="2" s="1"/>
  <c r="K293" i="2"/>
  <c r="T293" i="2" s="1"/>
  <c r="K294" i="2"/>
  <c r="T294" i="2" s="1"/>
  <c r="K295" i="2"/>
  <c r="T295" i="2" s="1"/>
  <c r="K296" i="2"/>
  <c r="T296" i="2" s="1"/>
  <c r="K297" i="2"/>
  <c r="T297" i="2" s="1"/>
  <c r="K298" i="2"/>
  <c r="T298" i="2" s="1"/>
  <c r="K299" i="2"/>
  <c r="T299" i="2" s="1"/>
  <c r="K300" i="2"/>
  <c r="T300" i="2" s="1"/>
  <c r="K301" i="2"/>
  <c r="T301" i="2" s="1"/>
  <c r="K302" i="2"/>
  <c r="T302" i="2" s="1"/>
  <c r="K303" i="2"/>
  <c r="K304" i="2"/>
  <c r="T304" i="2" s="1"/>
  <c r="K305" i="2"/>
  <c r="T305" i="2" s="1"/>
  <c r="K306" i="2"/>
  <c r="T306" i="2" s="1"/>
  <c r="K307" i="2"/>
  <c r="T307" i="2" s="1"/>
  <c r="K308" i="2"/>
  <c r="T308" i="2" s="1"/>
  <c r="K309" i="2"/>
  <c r="T309" i="2" s="1"/>
  <c r="K310" i="2"/>
  <c r="K311" i="2"/>
  <c r="K312" i="2"/>
  <c r="K2" i="2"/>
  <c r="T2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2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S309" i="2" l="1"/>
  <c r="U309" i="2" s="1"/>
  <c r="S305" i="2"/>
  <c r="U305" i="2" s="1"/>
  <c r="S301" i="2"/>
  <c r="U301" i="2" s="1"/>
  <c r="S297" i="2"/>
  <c r="U297" i="2" s="1"/>
  <c r="S293" i="2"/>
  <c r="U293" i="2" s="1"/>
  <c r="S289" i="2"/>
  <c r="U289" i="2" s="1"/>
  <c r="S285" i="2"/>
  <c r="U285" i="2" s="1"/>
  <c r="S281" i="2"/>
  <c r="U281" i="2" s="1"/>
  <c r="S277" i="2"/>
  <c r="U277" i="2" s="1"/>
  <c r="S273" i="2"/>
  <c r="U273" i="2" s="1"/>
  <c r="S209" i="2"/>
  <c r="U209" i="2" s="1"/>
  <c r="S205" i="2"/>
  <c r="U205" i="2" s="1"/>
  <c r="S201" i="2"/>
  <c r="U201" i="2" s="1"/>
  <c r="S197" i="2"/>
  <c r="U197" i="2" s="1"/>
  <c r="S193" i="2"/>
  <c r="U193" i="2" s="1"/>
  <c r="S181" i="2"/>
  <c r="U181" i="2" s="1"/>
  <c r="S177" i="2"/>
  <c r="U177" i="2" s="1"/>
  <c r="S173" i="2"/>
  <c r="U173" i="2" s="1"/>
  <c r="S165" i="2"/>
  <c r="U165" i="2" s="1"/>
  <c r="S161" i="2"/>
  <c r="U161" i="2" s="1"/>
  <c r="S157" i="2"/>
  <c r="U157" i="2" s="1"/>
  <c r="S153" i="2"/>
  <c r="U153" i="2" s="1"/>
  <c r="S149" i="2"/>
  <c r="U149" i="2" s="1"/>
  <c r="S145" i="2"/>
  <c r="U145" i="2" s="1"/>
  <c r="S141" i="2"/>
  <c r="U141" i="2" s="1"/>
  <c r="S137" i="2"/>
  <c r="U137" i="2" s="1"/>
  <c r="S133" i="2"/>
  <c r="U133" i="2" s="1"/>
  <c r="S125" i="2"/>
  <c r="U125" i="2" s="1"/>
  <c r="S121" i="2"/>
  <c r="U121" i="2" s="1"/>
  <c r="S117" i="2"/>
  <c r="U117" i="2" s="1"/>
  <c r="S113" i="2"/>
  <c r="U113" i="2" s="1"/>
  <c r="S109" i="2"/>
  <c r="U109" i="2" s="1"/>
  <c r="S97" i="2"/>
  <c r="U97" i="2" s="1"/>
  <c r="S93" i="2"/>
  <c r="U93" i="2" s="1"/>
  <c r="S89" i="2"/>
  <c r="U89" i="2" s="1"/>
  <c r="S85" i="2"/>
  <c r="U85" i="2" s="1"/>
  <c r="S81" i="2"/>
  <c r="U81" i="2" s="1"/>
  <c r="S77" i="2"/>
  <c r="U77" i="2" s="1"/>
  <c r="S65" i="2"/>
  <c r="U65" i="2" s="1"/>
  <c r="S57" i="2"/>
  <c r="U57" i="2" s="1"/>
  <c r="S49" i="2"/>
  <c r="S45" i="2"/>
  <c r="U45" i="2" s="1"/>
  <c r="S33" i="2"/>
  <c r="U33" i="2" s="1"/>
  <c r="S29" i="2"/>
  <c r="U29" i="2" s="1"/>
  <c r="S25" i="2"/>
  <c r="S21" i="2"/>
  <c r="U21" i="2" s="1"/>
  <c r="S17" i="2"/>
  <c r="U17" i="2" s="1"/>
  <c r="S13" i="2"/>
  <c r="U13" i="2" s="1"/>
  <c r="S9" i="2"/>
  <c r="S5" i="2"/>
  <c r="U5" i="2" s="1"/>
  <c r="S304" i="2"/>
  <c r="U304" i="2" s="1"/>
  <c r="S296" i="2"/>
  <c r="U296" i="2" s="1"/>
  <c r="S284" i="2"/>
  <c r="U284" i="2" s="1"/>
  <c r="S276" i="2"/>
  <c r="U276" i="2" s="1"/>
  <c r="S204" i="2"/>
  <c r="U204" i="2" s="1"/>
  <c r="S192" i="2"/>
  <c r="U192" i="2" s="1"/>
  <c r="S184" i="2"/>
  <c r="U184" i="2" s="1"/>
  <c r="S176" i="2"/>
  <c r="U176" i="2" s="1"/>
  <c r="S168" i="2"/>
  <c r="U168" i="2" s="1"/>
  <c r="S152" i="2"/>
  <c r="U152" i="2" s="1"/>
  <c r="S144" i="2"/>
  <c r="U144" i="2" s="1"/>
  <c r="S136" i="2"/>
  <c r="U136" i="2" s="1"/>
  <c r="S128" i="2"/>
  <c r="U128" i="2" s="1"/>
  <c r="S120" i="2"/>
  <c r="U120" i="2" s="1"/>
  <c r="S112" i="2"/>
  <c r="U112" i="2" s="1"/>
  <c r="S100" i="2"/>
  <c r="U100" i="2" s="1"/>
  <c r="S92" i="2"/>
  <c r="U92" i="2" s="1"/>
  <c r="S84" i="2"/>
  <c r="U84" i="2" s="1"/>
  <c r="S76" i="2"/>
  <c r="U76" i="2" s="1"/>
  <c r="S68" i="2"/>
  <c r="U68" i="2" s="1"/>
  <c r="S56" i="2"/>
  <c r="U56" i="2" s="1"/>
  <c r="S48" i="2"/>
  <c r="U48" i="2" s="1"/>
  <c r="S40" i="2"/>
  <c r="U40" i="2" s="1"/>
  <c r="S32" i="2"/>
  <c r="U32" i="2" s="1"/>
  <c r="S24" i="2"/>
  <c r="U24" i="2" s="1"/>
  <c r="S16" i="2"/>
  <c r="U16" i="2" s="1"/>
  <c r="S8" i="2"/>
  <c r="U8" i="2" s="1"/>
  <c r="S307" i="2"/>
  <c r="U307" i="2" s="1"/>
  <c r="S299" i="2"/>
  <c r="U299" i="2" s="1"/>
  <c r="S295" i="2"/>
  <c r="U295" i="2" s="1"/>
  <c r="S291" i="2"/>
  <c r="U291" i="2" s="1"/>
  <c r="S287" i="2"/>
  <c r="U287" i="2" s="1"/>
  <c r="S283" i="2"/>
  <c r="U283" i="2" s="1"/>
  <c r="S279" i="2"/>
  <c r="U279" i="2" s="1"/>
  <c r="S275" i="2"/>
  <c r="U275" i="2" s="1"/>
  <c r="S271" i="2"/>
  <c r="U271" i="2" s="1"/>
  <c r="S207" i="2"/>
  <c r="U207" i="2" s="1"/>
  <c r="S203" i="2"/>
  <c r="U203" i="2" s="1"/>
  <c r="S199" i="2"/>
  <c r="U199" i="2" s="1"/>
  <c r="S195" i="2"/>
  <c r="U195" i="2" s="1"/>
  <c r="S187" i="2"/>
  <c r="U187" i="2" s="1"/>
  <c r="S183" i="2"/>
  <c r="U183" i="2" s="1"/>
  <c r="S179" i="2"/>
  <c r="U179" i="2" s="1"/>
  <c r="S175" i="2"/>
  <c r="U175" i="2" s="1"/>
  <c r="S171" i="2"/>
  <c r="U171" i="2" s="1"/>
  <c r="S167" i="2"/>
  <c r="U167" i="2" s="1"/>
  <c r="S163" i="2"/>
  <c r="U163" i="2" s="1"/>
  <c r="S159" i="2"/>
  <c r="U159" i="2" s="1"/>
  <c r="S155" i="2"/>
  <c r="U155" i="2" s="1"/>
  <c r="S151" i="2"/>
  <c r="U151" i="2" s="1"/>
  <c r="S147" i="2"/>
  <c r="S143" i="2"/>
  <c r="U143" i="2" s="1"/>
  <c r="S139" i="2"/>
  <c r="U139" i="2" s="1"/>
  <c r="S135" i="2"/>
  <c r="U135" i="2" s="1"/>
  <c r="S127" i="2"/>
  <c r="U127" i="2" s="1"/>
  <c r="S123" i="2"/>
  <c r="U123" i="2" s="1"/>
  <c r="S119" i="2"/>
  <c r="U119" i="2" s="1"/>
  <c r="S115" i="2"/>
  <c r="U115" i="2" s="1"/>
  <c r="S111" i="2"/>
  <c r="S95" i="2"/>
  <c r="U95" i="2" s="1"/>
  <c r="S91" i="2"/>
  <c r="U91" i="2" s="1"/>
  <c r="S87" i="2"/>
  <c r="U87" i="2" s="1"/>
  <c r="S83" i="2"/>
  <c r="U83" i="2" s="1"/>
  <c r="S75" i="2"/>
  <c r="U75" i="2" s="1"/>
  <c r="S55" i="2"/>
  <c r="U55" i="2" s="1"/>
  <c r="S51" i="2"/>
  <c r="U51" i="2" s="1"/>
  <c r="S43" i="2"/>
  <c r="U43" i="2" s="1"/>
  <c r="S39" i="2"/>
  <c r="U39" i="2" s="1"/>
  <c r="S31" i="2"/>
  <c r="U31" i="2" s="1"/>
  <c r="S27" i="2"/>
  <c r="U27" i="2" s="1"/>
  <c r="S23" i="2"/>
  <c r="U23" i="2" s="1"/>
  <c r="S19" i="2"/>
  <c r="U19" i="2" s="1"/>
  <c r="S15" i="2"/>
  <c r="U15" i="2" s="1"/>
  <c r="S11" i="2"/>
  <c r="U11" i="2" s="1"/>
  <c r="S7" i="2"/>
  <c r="U7" i="2" s="1"/>
  <c r="S3" i="2"/>
  <c r="U3" i="2" s="1"/>
  <c r="S2" i="2"/>
  <c r="U2" i="2" s="1"/>
  <c r="S308" i="2"/>
  <c r="U308" i="2" s="1"/>
  <c r="S300" i="2"/>
  <c r="U300" i="2" s="1"/>
  <c r="S292" i="2"/>
  <c r="U292" i="2" s="1"/>
  <c r="S288" i="2"/>
  <c r="U288" i="2" s="1"/>
  <c r="S272" i="2"/>
  <c r="U272" i="2" s="1"/>
  <c r="S208" i="2"/>
  <c r="U208" i="2" s="1"/>
  <c r="S196" i="2"/>
  <c r="U196" i="2" s="1"/>
  <c r="S188" i="2"/>
  <c r="U188" i="2" s="1"/>
  <c r="S180" i="2"/>
  <c r="U180" i="2" s="1"/>
  <c r="S172" i="2"/>
  <c r="U172" i="2" s="1"/>
  <c r="S164" i="2"/>
  <c r="U164" i="2" s="1"/>
  <c r="S156" i="2"/>
  <c r="U156" i="2" s="1"/>
  <c r="S148" i="2"/>
  <c r="U148" i="2" s="1"/>
  <c r="S140" i="2"/>
  <c r="U140" i="2" s="1"/>
  <c r="S132" i="2"/>
  <c r="U132" i="2" s="1"/>
  <c r="S124" i="2"/>
  <c r="U124" i="2" s="1"/>
  <c r="S116" i="2"/>
  <c r="U116" i="2" s="1"/>
  <c r="S108" i="2"/>
  <c r="U108" i="2" s="1"/>
  <c r="S96" i="2"/>
  <c r="U96" i="2" s="1"/>
  <c r="S88" i="2"/>
  <c r="U88" i="2" s="1"/>
  <c r="S80" i="2"/>
  <c r="U80" i="2" s="1"/>
  <c r="S52" i="2"/>
  <c r="U52" i="2" s="1"/>
  <c r="S36" i="2"/>
  <c r="U36" i="2" s="1"/>
  <c r="S28" i="2"/>
  <c r="U28" i="2" s="1"/>
  <c r="S20" i="2"/>
  <c r="U20" i="2" s="1"/>
  <c r="S12" i="2"/>
  <c r="U12" i="2" s="1"/>
  <c r="S4" i="2"/>
  <c r="U4" i="2" s="1"/>
  <c r="S306" i="2"/>
  <c r="U306" i="2" s="1"/>
  <c r="S302" i="2"/>
  <c r="U302" i="2" s="1"/>
  <c r="S298" i="2"/>
  <c r="U298" i="2" s="1"/>
  <c r="S294" i="2"/>
  <c r="U294" i="2" s="1"/>
  <c r="S290" i="2"/>
  <c r="U290" i="2" s="1"/>
  <c r="S286" i="2"/>
  <c r="U286" i="2" s="1"/>
  <c r="S282" i="2"/>
  <c r="U282" i="2" s="1"/>
  <c r="S278" i="2"/>
  <c r="U278" i="2" s="1"/>
  <c r="S274" i="2"/>
  <c r="U274" i="2" s="1"/>
  <c r="S206" i="2"/>
  <c r="U206" i="2" s="1"/>
  <c r="S202" i="2"/>
  <c r="U202" i="2" s="1"/>
  <c r="S194" i="2"/>
  <c r="U194" i="2" s="1"/>
  <c r="S190" i="2"/>
  <c r="U190" i="2" s="1"/>
  <c r="S186" i="2"/>
  <c r="U186" i="2" s="1"/>
  <c r="S182" i="2"/>
  <c r="U182" i="2" s="1"/>
  <c r="S178" i="2"/>
  <c r="U178" i="2" s="1"/>
  <c r="S174" i="2"/>
  <c r="U174" i="2" s="1"/>
  <c r="S170" i="2"/>
  <c r="U170" i="2" s="1"/>
  <c r="S162" i="2"/>
  <c r="U162" i="2" s="1"/>
  <c r="S154" i="2"/>
  <c r="U154" i="2" s="1"/>
  <c r="S150" i="2"/>
  <c r="U150" i="2" s="1"/>
  <c r="S146" i="2"/>
  <c r="U146" i="2" s="1"/>
  <c r="S142" i="2"/>
  <c r="S138" i="2"/>
  <c r="U138" i="2" s="1"/>
  <c r="S134" i="2"/>
  <c r="U134" i="2" s="1"/>
  <c r="S122" i="2"/>
  <c r="U122" i="2" s="1"/>
  <c r="S118" i="2"/>
  <c r="U118" i="2" s="1"/>
  <c r="S114" i="2"/>
  <c r="U114" i="2" s="1"/>
  <c r="S110" i="2"/>
  <c r="U110" i="2" s="1"/>
  <c r="S102" i="2"/>
  <c r="U102" i="2" s="1"/>
  <c r="S98" i="2"/>
  <c r="U98" i="2" s="1"/>
  <c r="S94" i="2"/>
  <c r="U94" i="2" s="1"/>
  <c r="S90" i="2"/>
  <c r="U90" i="2" s="1"/>
  <c r="S86" i="2"/>
  <c r="U86" i="2" s="1"/>
  <c r="S82" i="2"/>
  <c r="U82" i="2" s="1"/>
  <c r="S78" i="2"/>
  <c r="U78" i="2" s="1"/>
  <c r="S74" i="2"/>
  <c r="U74" i="2" s="1"/>
  <c r="S58" i="2"/>
  <c r="U58" i="2" s="1"/>
  <c r="S54" i="2"/>
  <c r="U54" i="2" s="1"/>
  <c r="S50" i="2"/>
  <c r="U50" i="2" s="1"/>
  <c r="S46" i="2"/>
  <c r="U46" i="2" s="1"/>
  <c r="S34" i="2"/>
  <c r="U34" i="2" s="1"/>
  <c r="S30" i="2"/>
  <c r="S26" i="2"/>
  <c r="U26" i="2" s="1"/>
  <c r="S22" i="2"/>
  <c r="U22" i="2" s="1"/>
  <c r="S18" i="2"/>
  <c r="U18" i="2" s="1"/>
  <c r="S14" i="2"/>
  <c r="U14" i="2" s="1"/>
  <c r="S10" i="2"/>
  <c r="U10" i="2" s="1"/>
  <c r="S6" i="2"/>
  <c r="U6" i="2" s="1"/>
  <c r="U142" i="2"/>
  <c r="U30" i="2"/>
  <c r="U111" i="2"/>
  <c r="U147" i="2"/>
  <c r="U49" i="2"/>
  <c r="U9" i="2"/>
  <c r="U25" i="2"/>
</calcChain>
</file>

<file path=xl/sharedStrings.xml><?xml version="1.0" encoding="utf-8"?>
<sst xmlns="http://schemas.openxmlformats.org/spreadsheetml/2006/main" count="6816" uniqueCount="1083">
  <si>
    <t>CENTRO DE COSTOS</t>
  </si>
  <si>
    <t>PROYECTO</t>
  </si>
  <si>
    <t>GERENTE</t>
  </si>
  <si>
    <t>ESTADO DE VALIDACIÓN</t>
  </si>
  <si>
    <t>EMPRESA 2</t>
  </si>
  <si>
    <t>0-01H</t>
  </si>
  <si>
    <t>001 - Plataforma Hicome Hotel Berdez</t>
  </si>
  <si>
    <t>PMO</t>
  </si>
  <si>
    <t>ACTIVO</t>
  </si>
  <si>
    <t>HICOME</t>
  </si>
  <si>
    <t>0-01W</t>
  </si>
  <si>
    <t>001 - WIMBU "RED HOSPITALARÍA"</t>
  </si>
  <si>
    <t>KATHERINE DAZA</t>
  </si>
  <si>
    <t>LIQUIDADO</t>
  </si>
  <si>
    <t>WIMBU</t>
  </si>
  <si>
    <t>0-02W</t>
  </si>
  <si>
    <t>002 - WIMBU "PLASTICOS OJARA S.A"</t>
  </si>
  <si>
    <t>0-04H</t>
  </si>
  <si>
    <t>004 - PROYECTO ZONA ROSA</t>
  </si>
  <si>
    <t>SILVIA GALLEGO</t>
  </si>
  <si>
    <t>0-05H</t>
  </si>
  <si>
    <t>005 - PROYECTO EXPODEFENSA 2021</t>
  </si>
  <si>
    <t>121 - FONTUR GOBERNANZA</t>
  </si>
  <si>
    <t>LINKTIC</t>
  </si>
  <si>
    <t>132 - (ARCHIVO GRAL) SISTEMA GESTIÓN DOCUMENTAL</t>
  </si>
  <si>
    <t>IVAN PABON</t>
  </si>
  <si>
    <t>142 - LAWYERS ENTERPRISE</t>
  </si>
  <si>
    <t>151 - LOPEZ QUINTERO</t>
  </si>
  <si>
    <t>216 - PLATAFORMA DUBRANDS</t>
  </si>
  <si>
    <t>ANA GUERRA</t>
  </si>
  <si>
    <t>219 - PNUD</t>
  </si>
  <si>
    <t>235 - HOTEL BERDEZ</t>
  </si>
  <si>
    <t>240 - FONTIC</t>
  </si>
  <si>
    <t>244 - FAC-COMANDOS-2035306</t>
  </si>
  <si>
    <t>DEIZITH DIAZ</t>
  </si>
  <si>
    <t>247 - MINISTERIO DEL INTERIOR</t>
  </si>
  <si>
    <t>254 - IDIGER</t>
  </si>
  <si>
    <t>255 - PROYECTO 605</t>
  </si>
  <si>
    <t>KATHERINE ABELLA</t>
  </si>
  <si>
    <t>DU BRANDS</t>
  </si>
  <si>
    <t>261 - PROYECTO 593</t>
  </si>
  <si>
    <t>262 - PROYECTO PÁGINA WEB CONSTRUCTORA BERDEZ</t>
  </si>
  <si>
    <t>265 - FONDO EN PAZ FASE 2</t>
  </si>
  <si>
    <t>269 - CANCILLERÍA CONTRATO 089 - 2020</t>
  </si>
  <si>
    <t>270 - PROYECTO SERT SOACHA</t>
  </si>
  <si>
    <t>272 - RECAUDOS MASIVOS DE COLOMBIA S.A.S</t>
  </si>
  <si>
    <t>SANDRA MUÑOZ</t>
  </si>
  <si>
    <t>273 - UNIVERSIDAD DE PAMPLONA</t>
  </si>
  <si>
    <t>275 - ARTESANÍAS DE COLOMBIA</t>
  </si>
  <si>
    <t>ALEJANDRO QUITIAN</t>
  </si>
  <si>
    <t>277 - ANALÍTICA DE DATOS - FINDETER</t>
  </si>
  <si>
    <t>ALAM GONZÁLEZ</t>
  </si>
  <si>
    <t>280 - COMERCIO ELECTRÓNICO - DUBRANDS</t>
  </si>
  <si>
    <t>281 - ICETEX</t>
  </si>
  <si>
    <t>JENNIFER GÜIZA</t>
  </si>
  <si>
    <t>282 - FINCAR</t>
  </si>
  <si>
    <t>283 - Proyecto Interno Iniciativa T&amp;C 4</t>
  </si>
  <si>
    <t>MABEL PALACIOS</t>
  </si>
  <si>
    <t>284 - THANOS Y CRONOS 472 040-2021</t>
  </si>
  <si>
    <t>285 - ACUEDUCTO (SISTEMA WEB PARA REGISTRO DE OBRAS Y DISEÑOS.)</t>
  </si>
  <si>
    <t>286 - ACUEDUCTO (SISTEMA DE INFORMACIÓN HÍDRICO)</t>
  </si>
  <si>
    <t>HENRY CHICA</t>
  </si>
  <si>
    <t>288 - Cyclops 472 orden 085-2021</t>
  </si>
  <si>
    <t>289 - MIGRACIÓN CIAT</t>
  </si>
  <si>
    <t>290 - CANCILLERÍA CONTRATO 089 - 2021</t>
  </si>
  <si>
    <t>DIANA BERMUDEZ</t>
  </si>
  <si>
    <t>291 - PROYECTO RAMA JUDICIAL</t>
  </si>
  <si>
    <t>OSCAR SALAZAR</t>
  </si>
  <si>
    <t>MUSCOGEE</t>
  </si>
  <si>
    <t>292 - PROYECTO SENA INNOVA - SEMDO</t>
  </si>
  <si>
    <t>SEMDO</t>
  </si>
  <si>
    <t>293 - PROYECTO INTERNO EL DORADO</t>
  </si>
  <si>
    <t>294 - COMPUTADORES PARA EDUCAR CONTRATO No. 54-21</t>
  </si>
  <si>
    <t>295-1</t>
  </si>
  <si>
    <t>295-1 - REGISTRADURIA VERIFICACION DE FIRMAS</t>
  </si>
  <si>
    <t>MARCELA BELTRAN</t>
  </si>
  <si>
    <t>TRES T</t>
  </si>
  <si>
    <t>296 - CONTRATO CPE N° 64 - 21</t>
  </si>
  <si>
    <t>297 - COLOMBIA PRODUCTIVA N° 033 - 2021</t>
  </si>
  <si>
    <t>298 - UNIVERSIDAD DE PEREIRA</t>
  </si>
  <si>
    <t>FABIAN ECHEVERRIA</t>
  </si>
  <si>
    <t>UNIVERSIDAD TECNOLÓGICA DE PEREIRA,</t>
  </si>
  <si>
    <t>299 - FINDETER CONTRATO No.0058 DE 2021</t>
  </si>
  <si>
    <t>RSN</t>
  </si>
  <si>
    <t>303 - PROYECTO 472 CONTRATO N° 239-2021</t>
  </si>
  <si>
    <t>305 - UNIPAMPLONA KITS STEM</t>
  </si>
  <si>
    <t>YAKTIL</t>
  </si>
  <si>
    <t>306 - PROYECTO INTERNO TICTUR FNTP-082-2020</t>
  </si>
  <si>
    <t>TICTUR</t>
  </si>
  <si>
    <t>307 - PROYECTO CMMI NIVEL 5</t>
  </si>
  <si>
    <t>JUAN GUARIN</t>
  </si>
  <si>
    <t>308 - PROYECTO INTERNO PLAN B (RAMA JUDICIAL)</t>
  </si>
  <si>
    <t>LUIS VILLARREAL</t>
  </si>
  <si>
    <t>295-2</t>
  </si>
  <si>
    <t>295-2 - REGISTRADURIA DIGITALIZACION E11</t>
  </si>
  <si>
    <t>295-3</t>
  </si>
  <si>
    <t>295-3 - REGISTRADURIA TPS (Jurados, testigos y delegados)</t>
  </si>
  <si>
    <t>295-4</t>
  </si>
  <si>
    <t>295-4 - REGISTRADURIA CALL CENTER</t>
  </si>
  <si>
    <t>309 - PROYECTO UTP PERIRA FORMACION2022</t>
  </si>
  <si>
    <t>310 - CNE - CONSEJO NACIONAL ELECTORAL</t>
  </si>
  <si>
    <t>311 - COMPUTADORES PARA EDUCAR No. 24 -22</t>
  </si>
  <si>
    <t>312 - LICENCIAS MICROSOFT</t>
  </si>
  <si>
    <t>313 - PROYECTO FINDETER - ARCHIVO</t>
  </si>
  <si>
    <t>ALEXANDER DELGADO</t>
  </si>
  <si>
    <t>314 - PROYECTO VENDE DIGITAL 2022</t>
  </si>
  <si>
    <t>315 - PROYECTO TIENDAS VIRTUALES 3.0 2022</t>
  </si>
  <si>
    <t>VICTOR QUINTERO</t>
  </si>
  <si>
    <t>316 - PROYECTO VENDE DIGITAL CYMETRIA 2022</t>
  </si>
  <si>
    <t>CYMETRIA</t>
  </si>
  <si>
    <t>317 - HOTEL BERDEZ MARKETING Y SOPORTE</t>
  </si>
  <si>
    <t>318 - PROYECTO FABRICA DE SOFTWARE 2022-FISCALIA</t>
  </si>
  <si>
    <t>319 - CANCILLERÍA CONTRATO 136 de 2022</t>
  </si>
  <si>
    <t>320 - PROYECTO OPERADORA DISTRITAL DE TRANSPORTE SA</t>
  </si>
  <si>
    <t>321 - PROYECTO CPE MONITOREO Y EVALUACIÓN FASE II</t>
  </si>
  <si>
    <t>322 - PROYECTO UGPP - ADMON PLATAFORMA DE SOFTWARE AG 2022</t>
  </si>
  <si>
    <t>323 - PROYECTO UTP EDUKLAB 2022</t>
  </si>
  <si>
    <t>324 - PROYECTO ADRES</t>
  </si>
  <si>
    <t>LORENA MENDEZ</t>
  </si>
  <si>
    <t>325 - PROYECTO VILLA NAZARETH</t>
  </si>
  <si>
    <t>326 - PROYECTO TELEMEDICINA</t>
  </si>
  <si>
    <t>327 - PROYECTO RECARGAS URI</t>
  </si>
  <si>
    <t>328 - PROYECTO MINISTERIO DE COMERCIO,INDUSTRIA, TURISMO</t>
  </si>
  <si>
    <t>329 - PROYECTO INTERNO ERP LINKTIC</t>
  </si>
  <si>
    <t>SANTIAGO SUAREZ</t>
  </si>
  <si>
    <t>331 - PROYECTO INTERNO INICIATIVA IT MARK</t>
  </si>
  <si>
    <t>332 - PROYECTO CESOF - CENTRO SOCIAL DE OFICIALES</t>
  </si>
  <si>
    <t>ANDREA RIOS</t>
  </si>
  <si>
    <t>333 - PROYECTO CYCLOPS 472 - CONTRATO 197-2022</t>
  </si>
  <si>
    <t>334 - PROYECTO THANOS Y CRONOS 472 - CONTRATO 198 -2022</t>
  </si>
  <si>
    <t>335 - PROYECTO FABRICA DE SOFTWARE SECRETARÍA DE EDUCACIÓN - SED</t>
  </si>
  <si>
    <t>295-6</t>
  </si>
  <si>
    <t>295-6 PROYECTO REGISTRADURIA</t>
  </si>
  <si>
    <t>007 - PROYECTO UNIPAMPLONA INNOVAPP</t>
  </si>
  <si>
    <t>337- PROYECTO INTERNO SELECCIÓN, FORMACIÓN TH</t>
  </si>
  <si>
    <t>338- Proyecto interno BPM LinkTIC y Filiales</t>
  </si>
  <si>
    <t>336 - PROYECTO INTERNO NEGOS LINKTIC</t>
  </si>
  <si>
    <t>339- PROLINKTIC</t>
  </si>
  <si>
    <t>GERARDO LOPEZ</t>
  </si>
  <si>
    <t>008-PROYECTO BANCO - HICOME</t>
  </si>
  <si>
    <t>340- GESTION DE PREVENTA</t>
  </si>
  <si>
    <t>MIGUEL CORREA</t>
  </si>
  <si>
    <t>341- UT ANTICIPACION Y RESULTADOS</t>
  </si>
  <si>
    <t>342- MINMINAS ORFEO</t>
  </si>
  <si>
    <t>343- CONTROL INTERNO</t>
  </si>
  <si>
    <t>XIMENA MOTTA</t>
  </si>
  <si>
    <t>345 - PORTALES DIGITALES - LA EQUIDAD</t>
  </si>
  <si>
    <t>348 - SGDEA ACUEDUCTO</t>
  </si>
  <si>
    <t>JUAN PABLO ORTIZ</t>
  </si>
  <si>
    <t>349 - FABRICA DE SOFTWARE - SUPERFINANCIERA</t>
  </si>
  <si>
    <t>350 - ADMINISTRACION PLATAFORMA AG BPM - UGPP</t>
  </si>
  <si>
    <t>353 - ICETEX L&amp;H</t>
  </si>
  <si>
    <t>004 - PROYECTO BLANCO</t>
  </si>
  <si>
    <t>005 - PROYECTO GOLD BASICO</t>
  </si>
  <si>
    <t>355 - POSITIVA CORE</t>
  </si>
  <si>
    <t>GERMAN GONZALEZ</t>
  </si>
  <si>
    <t>006 - POSITIVA ANALITICA Y CRM</t>
  </si>
  <si>
    <t>001 - POSITIVA SGDEA</t>
  </si>
  <si>
    <t>ANDRES FELIPE RINCON VALENCIA</t>
  </si>
  <si>
    <t>356 - CONSTRUCTORA BERDEZ</t>
  </si>
  <si>
    <t>357 - CENTRO DE SERVICIOS COMPARTIDOS</t>
  </si>
  <si>
    <t>DANIEL SALINAS</t>
  </si>
  <si>
    <t>358 - CPE No. 20-23 - COMPUTADORES PARA EDUCAR</t>
  </si>
  <si>
    <t>359 - PÁGINA WEB - POSITIVA - CYMETRIA</t>
  </si>
  <si>
    <t>CAROLINA BETANCOURT</t>
  </si>
  <si>
    <t>360 - MESA DE AYUDA - EQUIDAD - LINKTIC</t>
  </si>
  <si>
    <t>009 - BUS INTEGRACIÓN - POSITIVA - HICOME</t>
  </si>
  <si>
    <t>LUZ FORERO</t>
  </si>
  <si>
    <t>0</t>
  </si>
  <si>
    <t>PC-COM</t>
  </si>
  <si>
    <t>oscar Salazar</t>
  </si>
  <si>
    <t xml:space="preserve">rama judicial </t>
  </si>
  <si>
    <t>Devuelto</t>
  </si>
  <si>
    <t>Laptop</t>
  </si>
  <si>
    <t>SPF0FGKZ4</t>
  </si>
  <si>
    <t>5CG5382MM9</t>
  </si>
  <si>
    <t>5CG5382N2B</t>
  </si>
  <si>
    <t>5CG5371GCH</t>
  </si>
  <si>
    <t>5CG5371MYB</t>
  </si>
  <si>
    <t>5CG53737QL</t>
  </si>
  <si>
    <t>5CG5382SYP</t>
  </si>
  <si>
    <t>5CG5382SYZ</t>
  </si>
  <si>
    <t>SMP127Y1Q</t>
  </si>
  <si>
    <t>5CG5517KCR</t>
  </si>
  <si>
    <t>5CG5517MB5</t>
  </si>
  <si>
    <t>SMP12AZJN</t>
  </si>
  <si>
    <t>5CG419DMRW</t>
  </si>
  <si>
    <t>5CG420F6ZY</t>
  </si>
  <si>
    <t>CND42257FJ</t>
  </si>
  <si>
    <t>5CG50748PP</t>
  </si>
  <si>
    <t>5CG420F7VL</t>
  </si>
  <si>
    <t>Nicolas Ceron</t>
  </si>
  <si>
    <t>FONPAZ</t>
  </si>
  <si>
    <t>Desktop</t>
  </si>
  <si>
    <t>MXL85035XK</t>
  </si>
  <si>
    <t>MXL8512KFZ</t>
  </si>
  <si>
    <t>MXL8512J9Y</t>
  </si>
  <si>
    <t>MXL8512JBZ</t>
  </si>
  <si>
    <t>MXL8512JB4</t>
  </si>
  <si>
    <t>MXL85035D8</t>
  </si>
  <si>
    <t>MXL8512J7L</t>
  </si>
  <si>
    <t>RENTACOMPUTO</t>
  </si>
  <si>
    <t>RC11176</t>
  </si>
  <si>
    <t>RC11177</t>
  </si>
  <si>
    <t>RC16678</t>
  </si>
  <si>
    <t>RC16677</t>
  </si>
  <si>
    <t>RC15934</t>
  </si>
  <si>
    <t>RC16679</t>
  </si>
  <si>
    <t>RC13706</t>
  </si>
  <si>
    <t>TECNOREDES Y SERVICIOS SAS</t>
  </si>
  <si>
    <t>servidor</t>
  </si>
  <si>
    <t>MXQ44704L9</t>
  </si>
  <si>
    <t>AS20383</t>
  </si>
  <si>
    <t>Jhon Calderon</t>
  </si>
  <si>
    <t>Katherine Medina</t>
  </si>
  <si>
    <t>5CG5371JGC</t>
  </si>
  <si>
    <t>Jose Garcia-diadema pc com</t>
  </si>
  <si>
    <t>5CG5382VK5</t>
  </si>
  <si>
    <t>Victor Quintero</t>
  </si>
  <si>
    <t>Jessica Basallo</t>
  </si>
  <si>
    <t>5CG5514L46</t>
  </si>
  <si>
    <t>Angel Medina</t>
  </si>
  <si>
    <t>Subsanado</t>
  </si>
  <si>
    <t>5CG01454C6</t>
  </si>
  <si>
    <t>Brayan Salazar</t>
  </si>
  <si>
    <t>5CG1081FV1</t>
  </si>
  <si>
    <t xml:space="preserve">Alejandra Guzman </t>
  </si>
  <si>
    <t>5CD8400W31</t>
  </si>
  <si>
    <t>Yina Ruiz</t>
  </si>
  <si>
    <t>Andres Melo</t>
  </si>
  <si>
    <t>JFP991ED700468</t>
  </si>
  <si>
    <t>Caterin Velasquez</t>
  </si>
  <si>
    <t>CATNBC15G628HP</t>
  </si>
  <si>
    <t>Sandra Muñoz</t>
  </si>
  <si>
    <t xml:space="preserve">Valeria Garcia </t>
  </si>
  <si>
    <t>JFP9912D800412</t>
  </si>
  <si>
    <t>Andrea Bejarano</t>
  </si>
  <si>
    <t>SYD036505H</t>
  </si>
  <si>
    <t xml:space="preserve">Paula Garzon </t>
  </si>
  <si>
    <t>SWB14557310</t>
  </si>
  <si>
    <t>Cristina Martinez</t>
  </si>
  <si>
    <t>LR085W92</t>
  </si>
  <si>
    <t>Miguel Gomez</t>
  </si>
  <si>
    <t>Michael Santa</t>
  </si>
  <si>
    <t>5CG9179373</t>
  </si>
  <si>
    <t>Tatiana Oyola</t>
  </si>
  <si>
    <t>5CG3313B4R</t>
  </si>
  <si>
    <t xml:space="preserve">Kimberly Zambrano </t>
  </si>
  <si>
    <t>CATNBCI525LEN</t>
  </si>
  <si>
    <t xml:space="preserve">Hailyn Rodriguez </t>
  </si>
  <si>
    <t>5CG3163RJ4</t>
  </si>
  <si>
    <t>Laura Izquierdo</t>
  </si>
  <si>
    <t>5CG3386FK8</t>
  </si>
  <si>
    <t>Karin Fuenmayor-diadema pc com</t>
  </si>
  <si>
    <t>5CG3360YCJ</t>
  </si>
  <si>
    <t>Adel Mahomud</t>
  </si>
  <si>
    <t>1S59404819WB13766505</t>
  </si>
  <si>
    <t xml:space="preserve">Wilfer Beltran </t>
  </si>
  <si>
    <t>5CG4522FJS</t>
  </si>
  <si>
    <t>Karen Ardila</t>
  </si>
  <si>
    <t>5CG3160744</t>
  </si>
  <si>
    <t>Astrid Rodriguez</t>
  </si>
  <si>
    <t>5CD7349XM9</t>
  </si>
  <si>
    <t>Geraldine Martinez</t>
  </si>
  <si>
    <t>HYXT91RD500157</t>
  </si>
  <si>
    <t>RRMM</t>
  </si>
  <si>
    <t>Claudia Aldana</t>
  </si>
  <si>
    <t>Los equipos se le entregaron a Claudia Aldana</t>
  </si>
  <si>
    <t>5CG3163QS4</t>
  </si>
  <si>
    <t>CATNBC15G527HP</t>
  </si>
  <si>
    <t>HYXU91TCC00221</t>
  </si>
  <si>
    <t>SLR08GN8U</t>
  </si>
  <si>
    <t>SLR08GNE9</t>
  </si>
  <si>
    <t>Nicol Franco</t>
  </si>
  <si>
    <t>5CG71226M0</t>
  </si>
  <si>
    <t>Fernanda Martinez</t>
  </si>
  <si>
    <t>5CD6304TVD</t>
  </si>
  <si>
    <t>Oscar Infante</t>
  </si>
  <si>
    <t>5CG1081FRB</t>
  </si>
  <si>
    <t>RC18301</t>
  </si>
  <si>
    <t>Johanna Russi</t>
  </si>
  <si>
    <t>5CG936C2QX</t>
  </si>
  <si>
    <t>Nestor Cambindo</t>
  </si>
  <si>
    <t>5CD8066T59</t>
  </si>
  <si>
    <t>Paola Barbosa</t>
  </si>
  <si>
    <t>5CG9383BK6</t>
  </si>
  <si>
    <t>Angelica Herran</t>
  </si>
  <si>
    <t>5CG1081Q2W</t>
  </si>
  <si>
    <t>RC17304</t>
  </si>
  <si>
    <t>5CG026C3DB</t>
  </si>
  <si>
    <t>Laura Moreno</t>
  </si>
  <si>
    <t xml:space="preserve">Laura Moreno </t>
  </si>
  <si>
    <t>5CD8066T7X</t>
  </si>
  <si>
    <t>Marcela Beltran</t>
  </si>
  <si>
    <t>Gina Pedraza</t>
  </si>
  <si>
    <t>5CG0347YYV</t>
  </si>
  <si>
    <t>RC16453</t>
  </si>
  <si>
    <t>Alejandra Saenz</t>
  </si>
  <si>
    <t>5CG95019ZQ</t>
  </si>
  <si>
    <t>Carlos Serna</t>
  </si>
  <si>
    <t>NXVBXAL003639062976600</t>
  </si>
  <si>
    <t>Luis Bejarano</t>
  </si>
  <si>
    <t>5CG8063GSF</t>
  </si>
  <si>
    <t>Jairo Rodriguez</t>
  </si>
  <si>
    <t>5CG0347YLP</t>
  </si>
  <si>
    <t>RC16470</t>
  </si>
  <si>
    <t>Viviana Vanegas</t>
  </si>
  <si>
    <t>5CD8326JVD</t>
  </si>
  <si>
    <t>5CG92549F3</t>
  </si>
  <si>
    <t>Norma Perez</t>
  </si>
  <si>
    <t>Diego Caro</t>
  </si>
  <si>
    <t>5CG721439V</t>
  </si>
  <si>
    <t>Oscar Velazquez</t>
  </si>
  <si>
    <t>Luis Samaca</t>
  </si>
  <si>
    <t>SLR085SDU</t>
  </si>
  <si>
    <t>Camilo Bornachera</t>
  </si>
  <si>
    <t>5CG71228NR</t>
  </si>
  <si>
    <t xml:space="preserve">Juan Carlos Alvarez                                             </t>
  </si>
  <si>
    <t>NXVBXAL0036390626B6600</t>
  </si>
  <si>
    <t>Maria Bargallo</t>
  </si>
  <si>
    <t>5CG5382THH</t>
  </si>
  <si>
    <t>Sandra Quiñonez</t>
  </si>
  <si>
    <t>CND51086XZ</t>
  </si>
  <si>
    <t>Oswaldo Paez</t>
  </si>
  <si>
    <t>CB32110091CB04072536</t>
  </si>
  <si>
    <t>Brandon Lara</t>
  </si>
  <si>
    <t>NXVBXAL003639062016600</t>
  </si>
  <si>
    <t>Andres Buitrago</t>
  </si>
  <si>
    <t>Estefani Canelones</t>
  </si>
  <si>
    <t>5CG5382S5S</t>
  </si>
  <si>
    <t>5CG5382TGY</t>
  </si>
  <si>
    <t>Andres Zarote</t>
  </si>
  <si>
    <t>SPF0F3YTC</t>
  </si>
  <si>
    <t xml:space="preserve">Jeison Ariza </t>
  </si>
  <si>
    <t>5CG5382LPB</t>
  </si>
  <si>
    <t>Nanlel Gonzalez</t>
  </si>
  <si>
    <t>5CG5371GD0</t>
  </si>
  <si>
    <t>Daniela Mejia</t>
  </si>
  <si>
    <t>SMP129NU3</t>
  </si>
  <si>
    <t>Angela Hernandez</t>
  </si>
  <si>
    <t>5CG5517LSQ - 5CG7214386</t>
  </si>
  <si>
    <t>Herney Ortega</t>
  </si>
  <si>
    <t>Jhoan Montealegre</t>
  </si>
  <si>
    <t>5CG9026864</t>
  </si>
  <si>
    <t>Camila Niño</t>
  </si>
  <si>
    <t>Gabriel Romero</t>
  </si>
  <si>
    <t>5CG1081LT0</t>
  </si>
  <si>
    <t>AS25623</t>
  </si>
  <si>
    <t>314-316</t>
  </si>
  <si>
    <t xml:space="preserve">Alejandra Jimenez </t>
  </si>
  <si>
    <t>5CG108Q192</t>
  </si>
  <si>
    <t>Andres Amaya</t>
  </si>
  <si>
    <t>Oscar Sosa</t>
  </si>
  <si>
    <t>5CG0347QB2</t>
  </si>
  <si>
    <t>Maria Velez</t>
  </si>
  <si>
    <t>5CG9178ZWC</t>
  </si>
  <si>
    <t>Oscar Salazar</t>
  </si>
  <si>
    <t>Vilmary Lopez</t>
  </si>
  <si>
    <t>En uso</t>
  </si>
  <si>
    <t>5CG1101VLZ</t>
  </si>
  <si>
    <t>RC17604</t>
  </si>
  <si>
    <t xml:space="preserve">Jessica Gaitan </t>
  </si>
  <si>
    <t xml:space="preserve">5CG026BS1H </t>
  </si>
  <si>
    <t>RC16044</t>
  </si>
  <si>
    <t>Carlos Turriago</t>
  </si>
  <si>
    <t>5CD142MQPD</t>
  </si>
  <si>
    <t>Johanna Moreno</t>
  </si>
  <si>
    <t>5CD142MQNM</t>
  </si>
  <si>
    <t xml:space="preserve">Leidy Leon </t>
  </si>
  <si>
    <t>5CD142MRW5</t>
  </si>
  <si>
    <t>Fabian Echeverria</t>
  </si>
  <si>
    <t>Monica Parra</t>
  </si>
  <si>
    <t>5CD7265B1B</t>
  </si>
  <si>
    <t>July Gordillo</t>
  </si>
  <si>
    <t>5CD8326K32</t>
  </si>
  <si>
    <t>Jhonatan Martinez</t>
  </si>
  <si>
    <t>FM0ZYH3</t>
  </si>
  <si>
    <t>Khaterine Daza</t>
  </si>
  <si>
    <t>Camilo Berdugo</t>
  </si>
  <si>
    <t>DMY4HJ3</t>
  </si>
  <si>
    <t>5CD7349WWD</t>
  </si>
  <si>
    <t>Alejandra carranza</t>
  </si>
  <si>
    <t>5CG5371K7R</t>
  </si>
  <si>
    <t>Indira Sauliz</t>
  </si>
  <si>
    <t>5CG5382TBW</t>
  </si>
  <si>
    <t>5CG5382X50</t>
  </si>
  <si>
    <t>5CG5382V27</t>
  </si>
  <si>
    <t>nathalia montenegro</t>
  </si>
  <si>
    <t>5CG435517L77</t>
  </si>
  <si>
    <t>Kevin Guerrero</t>
  </si>
  <si>
    <t>5CG43637PF</t>
  </si>
  <si>
    <t>jefferson jimenez</t>
  </si>
  <si>
    <t>5CG5371H15</t>
  </si>
  <si>
    <t>Carlos Rojas</t>
  </si>
  <si>
    <t>5CG420F71Y</t>
  </si>
  <si>
    <t>Edna Alarcon</t>
  </si>
  <si>
    <t>5CD9082CGV</t>
  </si>
  <si>
    <t>Daniela Jimenez</t>
  </si>
  <si>
    <t>5CD8326JQS</t>
  </si>
  <si>
    <t>Monica Rey</t>
  </si>
  <si>
    <t>Dasuly Giraldo</t>
  </si>
  <si>
    <t>5CG0145864</t>
  </si>
  <si>
    <t>Luz Hernandez</t>
  </si>
  <si>
    <t>5DC9122KW2</t>
  </si>
  <si>
    <t>Jenny Niño</t>
  </si>
  <si>
    <t>5CG94348JQ</t>
  </si>
  <si>
    <t>5CG924CCMG</t>
  </si>
  <si>
    <t>Ivan Jerez</t>
  </si>
  <si>
    <t>5CD050FPRS</t>
  </si>
  <si>
    <t>Ana guerra</t>
  </si>
  <si>
    <t>5CG1075F9B</t>
  </si>
  <si>
    <t>Fernando Trujillo</t>
  </si>
  <si>
    <t>5CD8326JXX</t>
  </si>
  <si>
    <t xml:space="preserve">Alejandra Bances </t>
  </si>
  <si>
    <t>5CG1081Q2T</t>
  </si>
  <si>
    <t>315-2</t>
  </si>
  <si>
    <t xml:space="preserve">Sneider Cortes </t>
  </si>
  <si>
    <t>5CG1075JR8</t>
  </si>
  <si>
    <t>Fernan Ocampo</t>
  </si>
  <si>
    <t>Daniel Alexis Fernández Becerra</t>
  </si>
  <si>
    <t>5CD142MQQF</t>
  </si>
  <si>
    <t>AYS COMPUTADORES</t>
  </si>
  <si>
    <t>5CG7154G0C</t>
  </si>
  <si>
    <t>AS17866</t>
  </si>
  <si>
    <t>5CG72143YP</t>
  </si>
  <si>
    <t>AS17975</t>
  </si>
  <si>
    <t>5CG72144S5</t>
  </si>
  <si>
    <t>AS17996</t>
  </si>
  <si>
    <t>5CG72143PY</t>
  </si>
  <si>
    <t>AS18013</t>
  </si>
  <si>
    <t>5CG71317FQ</t>
  </si>
  <si>
    <t>AS17506</t>
  </si>
  <si>
    <t>5CG4310W1S</t>
  </si>
  <si>
    <t>AS13524</t>
  </si>
  <si>
    <t>5CG4351YWT</t>
  </si>
  <si>
    <t>AS13894</t>
  </si>
  <si>
    <t>5CG50745SG</t>
  </si>
  <si>
    <t>AS14301</t>
  </si>
  <si>
    <t>SMP11ZG1C</t>
  </si>
  <si>
    <t>AS16569</t>
  </si>
  <si>
    <t xml:space="preserve">Rama judicial </t>
  </si>
  <si>
    <t>5CG7124HTP</t>
  </si>
  <si>
    <t>AS17778</t>
  </si>
  <si>
    <t>SLR08KMBS</t>
  </si>
  <si>
    <t>AS17595</t>
  </si>
  <si>
    <t>SLR08KM4P</t>
  </si>
  <si>
    <t>AS17604</t>
  </si>
  <si>
    <t>SLR08KM4S</t>
  </si>
  <si>
    <t>AS17610</t>
  </si>
  <si>
    <t>5CG7124H5C</t>
  </si>
  <si>
    <t>AS17745</t>
  </si>
  <si>
    <t>5CG74159K5</t>
  </si>
  <si>
    <t>AS20171</t>
  </si>
  <si>
    <t>5CG4320MCL</t>
  </si>
  <si>
    <t>AS13514</t>
  </si>
  <si>
    <t>5CG4320MB8</t>
  </si>
  <si>
    <t>AS13520</t>
  </si>
  <si>
    <t>5CB40958WD</t>
  </si>
  <si>
    <t>AS12539</t>
  </si>
  <si>
    <t>AS7436</t>
  </si>
  <si>
    <t>SPF0DZ5YM</t>
  </si>
  <si>
    <t>AS16308</t>
  </si>
  <si>
    <t>5CB4074T7N</t>
  </si>
  <si>
    <t>AS12612</t>
  </si>
  <si>
    <t>AS10241</t>
  </si>
  <si>
    <t>Vende en linea</t>
  </si>
  <si>
    <t>Alejandra Trujillo</t>
  </si>
  <si>
    <t>SPF0FM43G</t>
  </si>
  <si>
    <t>5CG43521NS</t>
  </si>
  <si>
    <t>Andres Rubiano</t>
  </si>
  <si>
    <t>5CG4522FD9</t>
  </si>
  <si>
    <t>jose alexander vargas</t>
  </si>
  <si>
    <t>5CG9382JNT</t>
  </si>
  <si>
    <t>Diana Cardozo</t>
  </si>
  <si>
    <t>5CG5517J9D</t>
  </si>
  <si>
    <t>Erick Vacca</t>
  </si>
  <si>
    <t>5CD208FYXQ</t>
  </si>
  <si>
    <t xml:space="preserve">Cristian Martinez </t>
  </si>
  <si>
    <t>SYB057800093</t>
  </si>
  <si>
    <t xml:space="preserve"> </t>
  </si>
  <si>
    <t>CATNBCI5G527HP-63702</t>
  </si>
  <si>
    <t>jorge mogollon</t>
  </si>
  <si>
    <t>NXVATAL001535020583400</t>
  </si>
  <si>
    <t>11//08/2022</t>
  </si>
  <si>
    <t>COMPURENT</t>
  </si>
  <si>
    <t>Natalia Fajardo</t>
  </si>
  <si>
    <t>Angelica Tello</t>
  </si>
  <si>
    <t>5CD2245BF4</t>
  </si>
  <si>
    <t>Henry Chica</t>
  </si>
  <si>
    <t>Sandra Molano</t>
  </si>
  <si>
    <t>5CD2245BDD</t>
  </si>
  <si>
    <t>5CD208G03V -- 65990</t>
  </si>
  <si>
    <t>Justin Diaz</t>
  </si>
  <si>
    <t>5CD2245B9S</t>
  </si>
  <si>
    <t>Deizith Diaz</t>
  </si>
  <si>
    <t>Ivan Murcia</t>
  </si>
  <si>
    <t>5CD2245BDX</t>
  </si>
  <si>
    <t>Sandra Paez</t>
  </si>
  <si>
    <t>5CD2245B8Y</t>
  </si>
  <si>
    <t xml:space="preserve">Rama Judicial </t>
  </si>
  <si>
    <t>5CD211HGPB</t>
  </si>
  <si>
    <t xml:space="preserve">Angie Cruz </t>
  </si>
  <si>
    <t>5CD211HH0P</t>
  </si>
  <si>
    <t>5CD211HGVX</t>
  </si>
  <si>
    <t>5CD211HGW5</t>
  </si>
  <si>
    <t>Monica Lorena Mendez</t>
  </si>
  <si>
    <t>Eliana Robayo</t>
  </si>
  <si>
    <t>5CD211HGPM</t>
  </si>
  <si>
    <t>5CD211HGZX</t>
  </si>
  <si>
    <t>5CD211HGSP</t>
  </si>
  <si>
    <t>5CD211HH15</t>
  </si>
  <si>
    <t>5CD211HGV7</t>
  </si>
  <si>
    <t>5CD211HGXZ</t>
  </si>
  <si>
    <t>5CD211HGX5</t>
  </si>
  <si>
    <t>5CD211HGYY</t>
  </si>
  <si>
    <t>Yulieth Parra</t>
  </si>
  <si>
    <t>5CD211HGWS</t>
  </si>
  <si>
    <t>Diego Urbano</t>
  </si>
  <si>
    <t>Jose Lopez</t>
  </si>
  <si>
    <t>5CD211HGQJ</t>
  </si>
  <si>
    <t>5CD211HGX7</t>
  </si>
  <si>
    <t>Katherine Amanda Medina Araujo</t>
  </si>
  <si>
    <t>5CD211HH07</t>
  </si>
  <si>
    <t>5CD211HGBQ</t>
  </si>
  <si>
    <t>Carlos Barrero</t>
  </si>
  <si>
    <t>5CD211HGQ2</t>
  </si>
  <si>
    <t>5CD211HGYQ</t>
  </si>
  <si>
    <t>Jose Mario Mier Rivera</t>
  </si>
  <si>
    <t>5CD211HGQL</t>
  </si>
  <si>
    <t>5CD211HGYG</t>
  </si>
  <si>
    <t>5CD211HGYK</t>
  </si>
  <si>
    <t>Santiago suarez</t>
  </si>
  <si>
    <t>Steven Robledo</t>
  </si>
  <si>
    <t>5CD211HGQ6</t>
  </si>
  <si>
    <t>Luis Pacheco</t>
  </si>
  <si>
    <t>5CD211HGY4</t>
  </si>
  <si>
    <t>Bodega</t>
  </si>
  <si>
    <t>5CD211HH0S</t>
  </si>
  <si>
    <t>SE SOLICITO APOYO AL AREA DE COMPRAS PARA DEVOLUCION 3 MARZO2023</t>
  </si>
  <si>
    <t>Eryk Vacca</t>
  </si>
  <si>
    <t>5CD211HGQP</t>
  </si>
  <si>
    <t>Leidy Bolivar</t>
  </si>
  <si>
    <t>5CD211HGYH</t>
  </si>
  <si>
    <t>Tatiana Rodriguez</t>
  </si>
  <si>
    <t>5CD211HGWT</t>
  </si>
  <si>
    <t>Justine Pulido</t>
  </si>
  <si>
    <t>5CD211HGVW</t>
  </si>
  <si>
    <t>5CD211HGWQ</t>
  </si>
  <si>
    <t>Diana Bermudez</t>
  </si>
  <si>
    <t>Luis Venegas</t>
  </si>
  <si>
    <t>5CD211HGXX</t>
  </si>
  <si>
    <t>5CD211HGW9</t>
  </si>
  <si>
    <t>Kevin Marquez</t>
  </si>
  <si>
    <t>5CD211HGSV</t>
  </si>
  <si>
    <t>5CD211HGZT</t>
  </si>
  <si>
    <t>SE SOLICITO APOYO AL AREA DE COMPRAS PARA DEVOLUCION 6 MARZO2023</t>
  </si>
  <si>
    <t>Juan Jose Sotelo</t>
  </si>
  <si>
    <t>5CD211HGXL</t>
  </si>
  <si>
    <t>5CD211HGYN</t>
  </si>
  <si>
    <t>Harold Yepes</t>
  </si>
  <si>
    <t>5CD211HGTS</t>
  </si>
  <si>
    <t>Paula Rendon</t>
  </si>
  <si>
    <t>5CD211HH12</t>
  </si>
  <si>
    <t>Leonardo Chaves</t>
  </si>
  <si>
    <t>5CD211HGPW</t>
  </si>
  <si>
    <t>5CD211HGRB</t>
  </si>
  <si>
    <t>5CD211HGQ9</t>
  </si>
  <si>
    <t>Jairo Vanegas</t>
  </si>
  <si>
    <t>5CD211HGVO</t>
  </si>
  <si>
    <t>Stefania Piedrahita</t>
  </si>
  <si>
    <t>5CD211HGR5</t>
  </si>
  <si>
    <t>Camilo Ramirez</t>
  </si>
  <si>
    <t>5CD211HGSQ</t>
  </si>
  <si>
    <t>Marcela Ramirez</t>
  </si>
  <si>
    <t>Dahize Almanza</t>
  </si>
  <si>
    <t>5CD211HH20</t>
  </si>
  <si>
    <t>MICROHOME</t>
  </si>
  <si>
    <t>Nicolas Arias</t>
  </si>
  <si>
    <t>5CD6213VLH</t>
  </si>
  <si>
    <t>RT10551</t>
  </si>
  <si>
    <t>5CD6213VMW</t>
  </si>
  <si>
    <t>RT11441</t>
  </si>
  <si>
    <t>5CD6213VRT</t>
  </si>
  <si>
    <t>RT10643</t>
  </si>
  <si>
    <t>5CD6213VDR</t>
  </si>
  <si>
    <t>RT10755</t>
  </si>
  <si>
    <t>5CD6213VBB</t>
  </si>
  <si>
    <t>RT10699</t>
  </si>
  <si>
    <t>5CD6213VBV</t>
  </si>
  <si>
    <t>RT10705</t>
  </si>
  <si>
    <t>5CD6213VD2</t>
  </si>
  <si>
    <t>RT10791</t>
  </si>
  <si>
    <t>5CD6213VFX</t>
  </si>
  <si>
    <t>RT11157</t>
  </si>
  <si>
    <t>5CD6213VD4</t>
  </si>
  <si>
    <t>RT11551</t>
  </si>
  <si>
    <t>5CD6213VR6</t>
  </si>
  <si>
    <t>RT10701</t>
  </si>
  <si>
    <t>5CD6213VJB</t>
  </si>
  <si>
    <t>RT10665</t>
  </si>
  <si>
    <t>5CD6213VM2</t>
  </si>
  <si>
    <t>RT11561</t>
  </si>
  <si>
    <t>5CD6213VL0</t>
  </si>
  <si>
    <t>5CD6213VL5</t>
  </si>
  <si>
    <t>RT11386</t>
  </si>
  <si>
    <t>5CD6213VP7</t>
  </si>
  <si>
    <t>RT11083</t>
  </si>
  <si>
    <t>5CD6213VHJ</t>
  </si>
  <si>
    <t>RT11181</t>
  </si>
  <si>
    <t>5CD6213V97</t>
  </si>
  <si>
    <t>RT10727</t>
  </si>
  <si>
    <t>5CD6213VBL</t>
  </si>
  <si>
    <t>RT10863</t>
  </si>
  <si>
    <t>5CD6213VQF</t>
  </si>
  <si>
    <t>RT11439</t>
  </si>
  <si>
    <t>5CD6213V8G</t>
  </si>
  <si>
    <t>RT11533</t>
  </si>
  <si>
    <t>5CD6213V8P</t>
  </si>
  <si>
    <t>RT11607</t>
  </si>
  <si>
    <t>5CD6213VGD</t>
  </si>
  <si>
    <t>RT11541</t>
  </si>
  <si>
    <t>5CD6213VJN</t>
  </si>
  <si>
    <t>RT11033</t>
  </si>
  <si>
    <t>5CD6213VPM</t>
  </si>
  <si>
    <t>RT11559</t>
  </si>
  <si>
    <t>5CD6213VH1</t>
  </si>
  <si>
    <t>RT10703</t>
  </si>
  <si>
    <t>5CD6213VK7</t>
  </si>
  <si>
    <t>RT11185</t>
  </si>
  <si>
    <t>5CD6213VPN</t>
  </si>
  <si>
    <t>RT11047</t>
  </si>
  <si>
    <t>5CD6213VMK</t>
  </si>
  <si>
    <t>RT11450</t>
  </si>
  <si>
    <t>5CD6213V8W</t>
  </si>
  <si>
    <t>RT10747</t>
  </si>
  <si>
    <t>5CD6213V9L</t>
  </si>
  <si>
    <t>RT10587</t>
  </si>
  <si>
    <t>5CD6213VF6</t>
  </si>
  <si>
    <t>RT10811</t>
  </si>
  <si>
    <t>5CD6213VQW</t>
  </si>
  <si>
    <t>RT11625</t>
  </si>
  <si>
    <t>5CD6213VLP</t>
  </si>
  <si>
    <t>RT11617</t>
  </si>
  <si>
    <t>5CD6213VP6</t>
  </si>
  <si>
    <t>RT11421</t>
  </si>
  <si>
    <t>5CD6213VL8</t>
  </si>
  <si>
    <t>RT11586</t>
  </si>
  <si>
    <t>5CD6213VKR</t>
  </si>
  <si>
    <t>RT11578</t>
  </si>
  <si>
    <t>5CD6213VDX</t>
  </si>
  <si>
    <t>RT10881</t>
  </si>
  <si>
    <t>5CD6213VQR</t>
  </si>
  <si>
    <t>RT11455</t>
  </si>
  <si>
    <t>5CD6213VDG</t>
  </si>
  <si>
    <t>RT10795</t>
  </si>
  <si>
    <t>5CD6213VMF</t>
  </si>
  <si>
    <t>RT10613</t>
  </si>
  <si>
    <t>5CD6213VQ1</t>
  </si>
  <si>
    <t>RT11651</t>
  </si>
  <si>
    <t>5CD7417W7V</t>
  </si>
  <si>
    <t>RT17672</t>
  </si>
  <si>
    <t>5CD7204RY4</t>
  </si>
  <si>
    <t>RT14071</t>
  </si>
  <si>
    <t>5CD6213VR7</t>
  </si>
  <si>
    <t>RT10549</t>
  </si>
  <si>
    <t>5CD6213VH8</t>
  </si>
  <si>
    <t>RT11452</t>
  </si>
  <si>
    <t>5CD6213V84</t>
  </si>
  <si>
    <t>RT11163</t>
  </si>
  <si>
    <t>5CD6213VRQ</t>
  </si>
  <si>
    <t>RT10531</t>
  </si>
  <si>
    <t>5CD6213VNG</t>
  </si>
  <si>
    <t>RT11440</t>
  </si>
  <si>
    <t>5CD6213V8D</t>
  </si>
  <si>
    <t>RT11207</t>
  </si>
  <si>
    <t>5CD6213VP5</t>
  </si>
  <si>
    <t>RT10689</t>
  </si>
  <si>
    <t>5CD6213VGP</t>
  </si>
  <si>
    <t>RT11400</t>
  </si>
  <si>
    <t>5CD6213VNQ</t>
  </si>
  <si>
    <t>RT10619</t>
  </si>
  <si>
    <t>5CD6213VNF</t>
  </si>
  <si>
    <t>RT11667</t>
  </si>
  <si>
    <t>5CD6213VRL</t>
  </si>
  <si>
    <t>RT10731</t>
  </si>
  <si>
    <t>5CD6213VCC</t>
  </si>
  <si>
    <t>RT11629</t>
  </si>
  <si>
    <t>5CD6213VL1</t>
  </si>
  <si>
    <t>RT10685</t>
  </si>
  <si>
    <t>5CD6213VDK</t>
  </si>
  <si>
    <t>RT10765</t>
  </si>
  <si>
    <t>5CD6213V8S</t>
  </si>
  <si>
    <t>RT10909</t>
  </si>
  <si>
    <t>RT10745</t>
  </si>
  <si>
    <t>RT11089</t>
  </si>
  <si>
    <t>F9N0KL3</t>
  </si>
  <si>
    <t>45V1LL3</t>
  </si>
  <si>
    <t>Julieth Valencia</t>
  </si>
  <si>
    <t>43V1LL3</t>
  </si>
  <si>
    <t>Luis Hernandez</t>
  </si>
  <si>
    <t>65V1LL3</t>
  </si>
  <si>
    <t>C7TMFL3</t>
  </si>
  <si>
    <t>Jaime Guevara</t>
  </si>
  <si>
    <t>39N0KL3</t>
  </si>
  <si>
    <t>D4N0KL3</t>
  </si>
  <si>
    <t>Hernando Rios</t>
  </si>
  <si>
    <t>G1V1LL3</t>
  </si>
  <si>
    <t>Richard Valderrama</t>
  </si>
  <si>
    <t>40V1LL3</t>
  </si>
  <si>
    <t>80V1LL3</t>
  </si>
  <si>
    <t>J2V1LL3</t>
  </si>
  <si>
    <t>FCT1LL3</t>
  </si>
  <si>
    <t>1BR1LL3</t>
  </si>
  <si>
    <t>DLT1LL3</t>
  </si>
  <si>
    <t>H9R1LL3</t>
  </si>
  <si>
    <t>B9TMFL3</t>
  </si>
  <si>
    <t>F4N0KL3</t>
  </si>
  <si>
    <t>28N0KL3</t>
  </si>
  <si>
    <t>51V1LL3</t>
  </si>
  <si>
    <t>33V1LL3</t>
  </si>
  <si>
    <t>B2V1LL3</t>
  </si>
  <si>
    <t>Didier Castillo</t>
  </si>
  <si>
    <t>DZT1LL3</t>
  </si>
  <si>
    <t>DJT1LL3</t>
  </si>
  <si>
    <t>7LT1LL3</t>
  </si>
  <si>
    <t>HRF1LL3</t>
  </si>
  <si>
    <t>32V1LL3</t>
  </si>
  <si>
    <t>1LT1LL3</t>
  </si>
  <si>
    <t>71V1LL3</t>
  </si>
  <si>
    <t>5KT1LL3</t>
  </si>
  <si>
    <t>3LT1LL3</t>
  </si>
  <si>
    <t>63V1LL3</t>
  </si>
  <si>
    <t>C1V1LL3</t>
  </si>
  <si>
    <t>B1V1LL3</t>
  </si>
  <si>
    <t>9LT1LL3</t>
  </si>
  <si>
    <t>H1V1LL3</t>
  </si>
  <si>
    <t>41V1LL3</t>
  </si>
  <si>
    <t>G2V1LL3</t>
  </si>
  <si>
    <t>8MT1LL3</t>
  </si>
  <si>
    <t>D2V1LL3</t>
  </si>
  <si>
    <t>14V1LL3</t>
  </si>
  <si>
    <t>335 - 349</t>
  </si>
  <si>
    <t>Nelson Barrera</t>
  </si>
  <si>
    <t>5CG05294YM</t>
  </si>
  <si>
    <t>RC17243</t>
  </si>
  <si>
    <t xml:space="preserve">Valeria Gnecco </t>
  </si>
  <si>
    <t>5CG112956P</t>
  </si>
  <si>
    <t>RC18081</t>
  </si>
  <si>
    <t>Dixon Anato</t>
  </si>
  <si>
    <t>5CG0529BJQ</t>
  </si>
  <si>
    <t>RC17068</t>
  </si>
  <si>
    <t>Proveedor</t>
  </si>
  <si>
    <t>ticket solicitud alquiler</t>
  </si>
  <si>
    <t>Centro de costo</t>
  </si>
  <si>
    <t>Responsable</t>
  </si>
  <si>
    <t>Asignado</t>
  </si>
  <si>
    <t>Fecha de entregado por el proveedor</t>
  </si>
  <si>
    <t>Estado</t>
  </si>
  <si>
    <t>Equipo</t>
  </si>
  <si>
    <t>Serial</t>
  </si>
  <si>
    <t>codigo</t>
  </si>
  <si>
    <t>valor sin iva</t>
  </si>
  <si>
    <t>Fecha devolución proveedor</t>
  </si>
  <si>
    <t>Comentarios</t>
  </si>
  <si>
    <t>id</t>
  </si>
  <si>
    <t>centro</t>
  </si>
  <si>
    <t>proyecto</t>
  </si>
  <si>
    <t>gerente</t>
  </si>
  <si>
    <t>estado</t>
  </si>
  <si>
    <t>empresa</t>
  </si>
  <si>
    <t>responsable</t>
  </si>
  <si>
    <t>Jhon Rueda</t>
  </si>
  <si>
    <t>20/04/2022</t>
  </si>
  <si>
    <t>5/07/2019</t>
  </si>
  <si>
    <t>21/07/2020</t>
  </si>
  <si>
    <t>14/08/2020</t>
  </si>
  <si>
    <t>15/09/2020</t>
  </si>
  <si>
    <t>19/09/2020</t>
  </si>
  <si>
    <t>6/10/2020</t>
  </si>
  <si>
    <t>8/10/2020</t>
  </si>
  <si>
    <t>15/10/2020</t>
  </si>
  <si>
    <t>16/12/2020</t>
  </si>
  <si>
    <t>22/01/2021</t>
  </si>
  <si>
    <t>15/02/2021</t>
  </si>
  <si>
    <t>23/02/2021</t>
  </si>
  <si>
    <t>3/03/2021</t>
  </si>
  <si>
    <t>29/03/2021</t>
  </si>
  <si>
    <t>27/04/2021</t>
  </si>
  <si>
    <t>9/06/2021</t>
  </si>
  <si>
    <t>29/07/2021</t>
  </si>
  <si>
    <t>1/09/2021</t>
  </si>
  <si>
    <t>16/09/2021</t>
  </si>
  <si>
    <t>14/10/2021</t>
  </si>
  <si>
    <t>27/10/2021</t>
  </si>
  <si>
    <t>16/12/2021</t>
  </si>
  <si>
    <t>4/02/2022</t>
  </si>
  <si>
    <t>7/02/2022</t>
  </si>
  <si>
    <t>22/02/2022</t>
  </si>
  <si>
    <t>23/02/2022</t>
  </si>
  <si>
    <t>18/03/2022</t>
  </si>
  <si>
    <t>23/03/2022</t>
  </si>
  <si>
    <t>25/03/2022</t>
  </si>
  <si>
    <t>28/04/2022</t>
  </si>
  <si>
    <t>29/04/2022</t>
  </si>
  <si>
    <t>2/05/2022</t>
  </si>
  <si>
    <t>29/08/2022</t>
  </si>
  <si>
    <t>2/09/2022</t>
  </si>
  <si>
    <t>9/09/2022</t>
  </si>
  <si>
    <t>9/11/2022</t>
  </si>
  <si>
    <t>10/11/2022</t>
  </si>
  <si>
    <t>17/08/2022</t>
  </si>
  <si>
    <t>15/09/2021</t>
  </si>
  <si>
    <t>3/08/2021</t>
  </si>
  <si>
    <t>7/04/2021</t>
  </si>
  <si>
    <t>5/08/2021</t>
  </si>
  <si>
    <t>30/11/2021</t>
  </si>
  <si>
    <t>16/02/2022</t>
  </si>
  <si>
    <t>17/01/2022</t>
  </si>
  <si>
    <t>15/10/2021</t>
  </si>
  <si>
    <t>3/09/2021</t>
  </si>
  <si>
    <t>6/10/2021</t>
  </si>
  <si>
    <t>9/11/2021</t>
  </si>
  <si>
    <t>9/09/2021</t>
  </si>
  <si>
    <t>14/12/2021</t>
  </si>
  <si>
    <t>2/02/2022</t>
  </si>
  <si>
    <t>3/12/2021</t>
  </si>
  <si>
    <t>30/08/2021</t>
  </si>
  <si>
    <t>12/09/2022</t>
  </si>
  <si>
    <t>1/09/2022</t>
  </si>
  <si>
    <t>20/01/2022</t>
  </si>
  <si>
    <t>28/10/2021</t>
  </si>
  <si>
    <t>21/01/2022</t>
  </si>
  <si>
    <t>11/01/2022</t>
  </si>
  <si>
    <t>13/12/2021</t>
  </si>
  <si>
    <t>28/02/2022</t>
  </si>
  <si>
    <t>1/04/2022</t>
  </si>
  <si>
    <t>3/05/2022</t>
  </si>
  <si>
    <t>3/10/2022</t>
  </si>
  <si>
    <t>6/06/2022</t>
  </si>
  <si>
    <t>19/07/2022</t>
  </si>
  <si>
    <t>28/06/2022</t>
  </si>
  <si>
    <t>24/05/2022</t>
  </si>
  <si>
    <t>6/10/2022</t>
  </si>
  <si>
    <t>19/08/2022</t>
  </si>
  <si>
    <t>29/12/2022</t>
  </si>
  <si>
    <t>['proveedor_rentado_id' =&gt; 1,'centro_costo_id' =&gt; 37,'rentado_responsable_id' =&gt; 24,'rentado_tipo_id' =&gt; 1,'serial' =&gt; 'SPF0FGKZ4','codigo' =&gt; '66827','ticket'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</si>
  <si>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'5CG5382MM9','codigo' =&gt; '64651','ticket'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</si>
  <si>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'5CG5382N2B','codigo' =&gt; '64624','ticket'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</si>
  <si>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'5CG5371GCH','codigo' =&gt; '63703','ticket'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</si>
  <si>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'5CG5371MYB','codigo' =&gt; '63859','ticket'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</si>
  <si>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'5CG53737QL','codigo' =&gt; '64047','ticket'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</si>
  <si>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'5CG5382SYP','codigo' =&gt; '64621','ticket'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</si>
  <si>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'5CG5382SYZ','codigo' =&gt; '64523','ticket'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</si>
  <si>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'SMP127Y1Q','codigo' =&gt; '68121','ticket'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</si>
  <si>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'5CG5517KCR','codigo' =&gt; '66260','ticket'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</si>
  <si>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'5CG5517MB5','codigo' =&gt; '66299','ticket'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</si>
  <si>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'SMP12AZJN','codigo' =&gt; '68024','ticket'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</si>
  <si>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'5CG419DMRW','codigo' =&gt; '61404','ticket'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</si>
  <si>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'5CG420F6ZY','codigo' =&gt; '60598','ticket'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</si>
  <si>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'CND42257FJ','codigo' =&gt; '62160','ticket'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</si>
  <si>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'5CG50748PP','codigo' =&gt; '62531','ticket' =&gt; '9343','valor' =&gt; '97900','fecha_entrega' =&gt; '20/04/2022','fecha_devolucion' =&gt; '17/08/2022','rentado_estado_id' =&gt; 2,'observaciones' =&gt; ''],</t>
  </si>
  <si>
    <t>['proveedor_rentado_id' =&gt; 1,'centro_costo_id' =&gt; 37,'rentado_responsable_id' =&gt; 24,'rentado_tipo_id' =&gt; 1,'serial' =&gt; '5CG420F7VL','codigo' =&gt; '60609','ticket' =&gt; '9343','valor' =&gt; '97900','fecha_entrega' =&gt; '20/04/2022','fecha_devolucion' =&gt; '17/08/2022','rentado_estado_id' =&gt; 2,'observaciones' =&gt; ''],</t>
  </si>
  <si>
    <t>['proveedor_rentado_id' =&gt; 1,'centro_costo_id' =&gt; 20,'rentado_responsable_id' =&gt; 22,'rentado_tipo_id' =&gt; 2,'serial' =&gt; 'MXL85035XK','codigo' =&gt; 'MXL85035XK','ticket'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</si>
  <si>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'MXL8512KFZ','codigo' =&gt; 'MXL8512KFZ','ticket'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</si>
  <si>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'MXL8512J9Y','codigo' =&gt; 'MXL8512J9Y','ticket'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</si>
  <si>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'MXL8512JBZ','codigo' =&gt; 'MXL8512JBZ','ticket'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</si>
  <si>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'MXL8512JB4','codigo' =&gt; 'MXL8512JB4','ticket'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</si>
  <si>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'MXL85035D8','codigo' =&gt; 'MXL85035D8','ticket' =&gt; '5110','valor' =&gt; '200000','fecha_entrega' =&gt; '5/07/2019','fecha_devolucion' =&gt; '15/09/2021','rentado_estado_id' =&gt; 2,'observaciones' =&gt; ''],</t>
  </si>
  <si>
    <t>['proveedor_rentado_id' =&gt; 1,'centro_costo_id' =&gt; 20,'rentado_responsable_id' =&gt; 22,'rentado_tipo_id' =&gt; 2,'serial' =&gt; 'MXL8512J7L','codigo' =&gt; 'MXL8512J7L','ticket' =&gt; '5110','valor' =&gt; '200000','fecha_entrega' =&gt; '5/07/2019','fecha_devolucion' =&gt; '15/09/2021','rentado_estado_id' =&gt; 2,'observaciones' =&gt; ''],</t>
  </si>
  <si>
    <t>['proveedor_rentado_id' =&gt; 2,'centro_costo_id' =&gt; 20,'rentado_responsable_id' =&gt; 22,'rentado_tipo_id' =&gt; 1,'serial' =&gt; 'RC11176','codigo' =&gt; 'RC11176','ticket' =&gt; '5854','valor' =&gt; '100000','fecha_entrega' =&gt; '21/07/2020','fecha_devolucion' =&gt; '3/08/2021','rentado_estado_id' =&gt; 2,'observaciones' =&gt; ''],</t>
  </si>
  <si>
    <t>['proveedor_rentado_id' =&gt; 2,'centro_costo_id' =&gt; 20,'rentado_responsable_id' =&gt; 22,'rentado_tipo_id' =&gt; 1,'serial' =&gt; 'RC11177','codigo' =&gt; 'RC11177','ticket' =&gt; '5854','valor' =&gt; '100000','fecha_entrega' =&gt; '21/07/2020','fecha_devolucion' =&gt; '7/04/2021','rentado_estado_id' =&gt; 2,'observaciones' =&gt; ''],</t>
  </si>
  <si>
    <t>['proveedor_rentado_id' =&gt; 2,'centro_costo_id' =&gt; 20,'rentado_responsable_id' =&gt; 22,'rentado_tipo_id' =&gt; 1,'serial' =&gt; 'RC16678','codigo' =&gt; 'RC16678','ticket' =&gt; '5880','valor' =&gt; '189000','fecha_entrega' =&gt; '14/08/2020','fecha_devolucion' =&gt; '3/08/2021','rentado_estado_id' =&gt; 2,'observaciones' =&gt; ''],</t>
  </si>
  <si>
    <t>['proveedor_rentado_id' =&gt; 2,'centro_costo_id' =&gt; 20,'rentado_responsable_id' =&gt; 22,'rentado_tipo_id' =&gt; 1,'serial' =&gt; 'RC16677','codigo' =&gt; 'RC16677','ticket' =&gt; '6234','valor' =&gt; '189000','fecha_entrega' =&gt; '15/09/2020','fecha_devolucion' =&gt; '3/08/2021','rentado_estado_id' =&gt; 2,'observaciones' =&gt; ''],</t>
  </si>
  <si>
    <t>['proveedor_rentado_id' =&gt; 2,'centro_costo_id' =&gt; 20,'rentado_responsable_id' =&gt; 22,'rentado_tipo_id' =&gt; 1,'serial' =&gt; 'RC15934','codigo' =&gt; 'RC15934','ticket' =&gt; '6335','valor' =&gt; '189000','fecha_entrega' =&gt; '19/09/2020','fecha_devolucion' =&gt; '3/08/2021','rentado_estado_id' =&gt; 2,'observaciones' =&gt; ''],</t>
  </si>
  <si>
    <t>['proveedor_rentado_id' =&gt; 2,'centro_costo_id' =&gt; 20,'rentado_responsable_id' =&gt; 22,'rentado_tipo_id' =&gt; 1,'serial' =&gt; 'RC16679','codigo' =&gt; 'RC16679','ticket' =&gt; '6335','valor' =&gt; '189000','fecha_entrega' =&gt; '6/10/2020','fecha_devolucion' =&gt; '3/08/2021','rentado_estado_id' =&gt; 2,'observaciones' =&gt; ''],</t>
  </si>
  <si>
    <t>['proveedor_rentado_id' =&gt; 2,'centro_costo_id' =&gt; 20,'rentado_responsable_id' =&gt; 22,'rentado_tipo_id' =&gt; 1,'serial' =&gt; 'RC13706','codigo' =&gt; 'RC13706','ticket' =&gt; '6335','valor' =&gt; '189900','fecha_entrega' =&gt; '8/10/2020','fecha_devolucion' =&gt; '3/08/2021','rentado_estado_id' =&gt; 2,'observaciones' =&gt; ''],</t>
  </si>
  <si>
    <t>['proveedor_rentado_id' =&gt; 3,'centro_costo_id' =&gt; 20,'rentado_responsable_id' =&gt; 22,'rentado_tipo_id' =&gt; 5,'serial' =&gt; 'MXQ44704L9','codigo' =&gt; 'MXQ44704L9','ticket' =&gt; '6513','valor' =&gt; '720000','fecha_entrega' =&gt; '15/10/2020','fecha_devolucion' =&gt; '5/08/2021','rentado_estado_id' =&gt; 2,'observaciones' =&gt; ''],</t>
  </si>
  <si>
    <t>['proveedor_rentado_id' =&gt; 2,'centro_costo_id' =&gt; 20,'rentado_responsable_id' =&gt; 22,'rentado_tipo_id' =&gt; 1,'serial' =&gt; 'AS20383','codigo' =&gt; 'AS20383','ticket' =&gt; '6714','valor' =&gt; '189000','fecha_entrega' =&gt; '16/12/2020','fecha_devolucion' =&gt; '3/08/2021','rentado_estado_id' =&gt; 2,'observaciones' =&gt; ''],</t>
  </si>
  <si>
    <t>['proveedor_rentado_id' =&gt; 1,'centro_costo_id' =&gt; 27,'rentado_responsable_id' =&gt; 12,'rentado_tipo_id' =&gt; 1,'serial' =&gt; '5CG5382VK5','codigo' =&gt; '64620','ticket' =&gt; '6781','valor' =&gt; '105000','fecha_entrega' =&gt; '15/02/2021','fecha_devolucion' =&gt; '16/02/2022','rentado_estado_id' =&gt; 2,'observaciones' =&gt; ''],</t>
  </si>
  <si>
    <t>['proveedor_rentado_id' =&gt; 1,'centro_costo_id' =&gt; 27,'rentado_responsable_id' =&gt; 12,'rentado_tipo_id' =&gt; 1,'serial' =&gt; '5CG1081FV1','codigo' =&gt; '86956','ticket' =&gt; '6860','valor' =&gt; '105000','fecha_entrega' =&gt; '23/02/2021','fecha_devolucion' =&gt; '3/09/2021','rentado_estado_id' =&gt; 2,'observaciones' =&gt; ''],</t>
  </si>
  <si>
    <t>['proveedor_rentado_id' =&gt; 1,'centro_costo_id' =&gt; 27,'rentado_responsable_id' =&gt; 12,'rentado_tipo_id' =&gt; 1,'serial' =&gt; '5CD8400W31','codigo' =&gt; '79038','ticket' =&gt; '6860','valor' =&gt; '105000','fecha_entrega' =&gt; '23/02/2021','fecha_devolucion' =&gt; '6/10/2021','rentado_estado_id' =&gt; 2,'observaciones' =&gt; ''],</t>
  </si>
  <si>
    <t>['proveedor_rentado_id' =&gt; 1,'centro_costo_id' =&gt; 27,'rentado_responsable_id' =&gt; 12,'rentado_tipo_id' =&gt; 1,'serial' =&gt; 'CATNBC15G628HP','codigo' =&gt; '72337','ticket' =&gt; '6990','valor' =&gt; '95000','fecha_entrega' =&gt; '29/03/2021','fecha_devolucion' =&gt; '6/10/2021','rentado_estado_id' =&gt; 2,'observaciones' =&gt; ''],</t>
  </si>
  <si>
    <t>['proveedor_rentado_id' =&gt; 1,'centro_costo_id' =&gt; 27,'rentado_responsable_id' =&gt; 12,'rentado_tipo_id' =&gt; 1,'serial' =&gt; 'SYD036505H','codigo' =&gt; '59422','ticket' =&gt; '6990','valor' =&gt; '95000','fecha_entrega' =&gt; '27/04/2021','fecha_devolucion' =&gt; '14/12/2021','rentado_estado_id' =&gt; 2,'observaciones' =&gt; ''],</t>
  </si>
  <si>
    <t>['proveedor_rentado_id' =&gt; 1,'centro_costo_id' =&gt; 27,'rentado_responsable_id' =&gt; 12,'rentado_tipo_id' =&gt; 1,'serial' =&gt; 'SWB14557310','codigo' =&gt; '60535','ticket' =&gt; '6990','valor' =&gt; '95000','fecha_entrega' =&gt; '27/04/2021','fecha_devolucion' =&gt; '6/10/2021','rentado_estado_id' =&gt; 2,'observaciones' =&gt; ''],</t>
  </si>
  <si>
    <t>['proveedor_rentado_id' =&gt; 1,'centro_costo_id' =&gt; 27,'rentado_responsable_id' =&gt; 17,'rentado_tipo_id' =&gt; 1,'serial' =&gt; '5CG9179373','codigo' =&gt; '87226','ticket' =&gt; '7047','valor' =&gt; '105000','fecha_entrega' =&gt; '27/04/2021','fecha_devolucion' =&gt; '14/12/2021','rentado_estado_id' =&gt; 2,'observaciones' =&gt; ''],</t>
  </si>
  <si>
    <t>['proveedor_rentado_id' =&gt; 1,'centro_costo_id' =&gt; 27,'rentado_responsable_id' =&gt; 12,'rentado_tipo_id' =&gt; 1,'serial' =&gt; '5CG3313B4R','codigo' =&gt; '58326','ticket' =&gt; '7149','valor' =&gt; '95000','fecha_entrega' =&gt; '27/04/2021','fecha_devolucion' =&gt; '2/02/2022','rentado_estado_id' =&gt; 2,'observaciones' =&gt; ''],</t>
  </si>
  <si>
    <t>['proveedor_rentado_id' =&gt; 1,'centro_costo_id' =&gt; 27,'rentado_responsable_id' =&gt; 12,'rentado_tipo_id' =&gt; 1,'serial' =&gt; 'CATNBCI525LEN','codigo' =&gt; '61460','ticket' =&gt; '7149','valor' =&gt; '95000','fecha_entrega' =&gt; '27/04/2021','fecha_devolucion' =&gt; '3/12/2021','rentado_estado_id' =&gt; 2,'observaciones' =&gt; ''],</t>
  </si>
  <si>
    <t>['proveedor_rentado_id' =&gt; 1,'centro_costo_id' =&gt; 27,'rentado_responsable_id' =&gt; 12,'rentado_tipo_id' =&gt; 1,'serial' =&gt; '5CG3163RJ4','codigo' =&gt; '57995','ticket' =&gt; '7345','valor' =&gt; '95000','fecha_entrega' =&gt; '9/06/2021','fecha_devolucion' =&gt; '15/10/2021','rentado_estado_id' =&gt; 2,'observaciones' =&gt; ''],</t>
  </si>
  <si>
    <t>['proveedor_rentado_id' =&gt; 1,'centro_costo_id' =&gt; 27,'rentado_responsable_id' =&gt; 12,'rentado_tipo_id' =&gt; 1,'serial' =&gt; '5CG3386FK8','codigo' =&gt; '58584','ticket' =&gt; '7345','valor' =&gt; '95000','fecha_entrega' =&gt; '29/07/2021','fecha_devolucion' =&gt; '4/02/2022','rentado_estado_id' =&gt; 2,'observaciones' =&gt; ''],</t>
  </si>
  <si>
    <t>['proveedor_rentado_id' =&gt; 1,'centro_costo_id' =&gt; 27,'rentado_responsable_id' =&gt; 12,'rentado_tipo_id' =&gt; 1,'serial' =&gt; '1S59404819WB13766505','codigo' =&gt; '60283','ticket' =&gt; '7345','valor' =&gt; '95000','fecha_entrega' =&gt; '29/07/2021','fecha_devolucion' =&gt; '30/08/2021','rentado_estado_id' =&gt; 2,'observaciones' =&gt; ''],</t>
  </si>
  <si>
    <t>['proveedor_rentado_id' =&gt; 1,'centro_costo_id' =&gt; 27,'rentado_responsable_id' =&gt; 12,'rentado_tipo_id' =&gt; 1,'serial' =&gt; '5CG4522FJS','codigo' =&gt; '62764','ticket' =&gt; '7345','valor' =&gt; '95000','fecha_entrega' =&gt; '29/07/2021','fecha_devolucion' =&gt; '30/11/2021','rentado_estado_id' =&gt; 2,'observaciones' =&gt; ''],</t>
  </si>
  <si>
    <t>['proveedor_rentado_id' =&gt; 1,'centro_costo_id' =&gt; 27,'rentado_responsable_id' =&gt; 12,'rentado_tipo_id' =&gt; 1,'serial' =&gt; '5CG3160744','codigo' =&gt; '57786','ticket' =&gt; '7345','valor' =&gt; '95000','fecha_entrega' =&gt; '29/07/2021','fecha_devolucion' =&gt; '12/09/2022','rentado_estado_id' =&gt; 2,'observaciones' =&gt; ''],</t>
  </si>
  <si>
    <t>['proveedor_rentado_id' =&gt; 1,'centro_costo_id' =&gt; 27,'rentado_responsable_id' =&gt; 12,'rentado_tipo_id' =&gt; 1,'serial' =&gt; '5CD7349XM9','codigo' =&gt; '74480','ticket' =&gt; '7345','valor' =&gt; '95000','fecha_entrega' =&gt; '29/07/2021','fecha_devolucion' =&gt; '1/09/2022','rentado_estado_id' =&gt; 2,'observaciones' =&gt; ''],</t>
  </si>
  <si>
    <t>['proveedor_rentado_id' =&gt; 1,'centro_costo_id' =&gt; 27,'rentado_responsable_id' =&gt; 12,'rentado_tipo_id' =&gt; 1,'serial' =&gt; 'HYXT91RD500157','codigo' =&gt; '57169','ticket' =&gt; '7345','valor' =&gt; '95000','fecha_entrega' =&gt; '1/09/2021','fecha_devolucion' =&gt; '','rentado_estado_id' =&gt; 2,'observaciones' =&gt; ''],</t>
  </si>
  <si>
    <t>['proveedor_rentado_id' =&gt; 1,'centro_costo_id' =&gt; 27,'rentado_responsable_id' =&gt; 12,'rentado_tipo_id' =&gt; 1,'serial' =&gt; '5CD6304TVD','codigo' =&gt; '68250','ticket' =&gt; '7845','valor' =&gt; '95000','fecha_entrega' =&gt; '16/09/2021','fecha_devolucion' =&gt; '','rentado_estado_id' =&gt; 2,'observaciones' =&gt; ''],</t>
  </si>
  <si>
    <t>['proveedor_rentado_id' =&gt; 1,'centro_costo_id' =&gt; 27,'rentado_responsable_id' =&gt; 12,'rentado_tipo_id' =&gt; 1,'serial' =&gt; '5CD8066T59','codigo' =&gt; '76478','ticket' =&gt; '7845','valor' =&gt; '163000','fecha_entrega' =&gt; '16/09/2021','fecha_devolucion' =&gt; '9/11/2021','rentado_estado_id' =&gt; 2,'observaciones' =&gt; ''],</t>
  </si>
  <si>
    <t>['proveedor_rentado_id' =&gt; 1,'centro_costo_id' =&gt; 37,'rentado_responsable_id' =&gt; 24,'rentado_tipo_id' =&gt; 1,'serial' =&gt; '5CG95019ZQ','codigo' =&gt; '82480','ticket' =&gt; '7845','valor' =&gt; '129000','fecha_entrega' =&gt; '16/09/2021','fecha_devolucion' =&gt; '2/02/2022','rentado_estado_id' =&gt; 2,'observaciones' =&gt; ''],</t>
  </si>
  <si>
    <t>['proveedor_rentado_id' =&gt; 1,'centro_costo_id' =&gt; 37,'rentado_responsable_id' =&gt; 29,'rentado_tipo_id' =&gt; 1,'serial' =&gt; 'NXVBXAL003639062976600','codigo' =&gt; '80612','ticket' =&gt; '7845','valor' =&gt; '129000','fecha_entrega' =&gt; '14/10/2021','fecha_devolucion' =&gt; '11/01/2022','rentado_estado_id' =&gt; 2,'observaciones' =&gt; ''],</t>
  </si>
  <si>
    <t>['proveedor_rentado_id' =&gt; 1,'centro_costo_id' =&gt; 37,'rentado_responsable_id' =&gt; 29,'rentado_tipo_id' =&gt; 1,'serial' =&gt; '5CG8063GSF','codigo' =&gt; '77916','ticket' =&gt; '7845','valor' =&gt; '163000','fecha_entrega' =&gt; '14/10/2021','fecha_devolucion' =&gt; '2/02/2022','rentado_estado_id' =&gt; 2,'observaciones' =&gt; ''],</t>
  </si>
  <si>
    <t>['proveedor_rentado_id' =&gt; 1,'centro_costo_id' =&gt; 37,'rentado_responsable_id' =&gt; 24,'rentado_tipo_id' =&gt; 1,'serial' =&gt; '5CG0347YLP','codigo' =&gt; 'RC16470','ticket' =&gt; '7845','valor' =&gt; '129000','fecha_entrega' =&gt; '27/10/2021','fecha_devolucion' =&gt; '13/12/2021','rentado_estado_id' =&gt; 2,'observaciones' =&gt; ''],</t>
  </si>
  <si>
    <t>['proveedor_rentado_id' =&gt; 1,'centro_costo_id' =&gt; 37,'rentado_responsable_id' =&gt; 24,'rentado_tipo_id' =&gt; 1,'serial' =&gt; '5CD8326JVD','codigo' =&gt; '78385','ticket' =&gt; '7845','valor' =&gt; '129000','fecha_entrega' =&gt; '16/12/2021','fecha_devolucion' =&gt; '','rentado_estado_id' =&gt; 2,'observaciones' =&gt; ''],</t>
  </si>
  <si>
    <t>['proveedor_rentado_id' =&gt; 1,'centro_costo_id' =&gt; 43,'rentado_responsable_id' =&gt; 23,'rentado_tipo_id' =&gt; 1,'serial' =&gt; '5CG721439V','codigo' =&gt; '73240','ticket' =&gt; '8019','valor' =&gt; '105000','fecha_entrega' =&gt; '7/02/2022','fecha_devolucion' =&gt; '28/02/2022','rentado_estado_id' =&gt; 2,'observaciones' =&gt; ''],</t>
  </si>
  <si>
    <t>['proveedor_rentado_id' =&gt; 1,'centro_costo_id' =&gt; 43,'rentado_responsable_id' =&gt; 23,'rentado_tipo_id' =&gt; 1,'serial' =&gt; 'NXVBXAL003639062976600','codigo' =&gt; '74849','ticket' =&gt; '8019','valor' =&gt; '105000','fecha_entrega' =&gt; '7/02/2022','fecha_devolucion' =&gt; '1/04/2022','rentado_estado_id' =&gt; 2,'observaciones' =&gt; ''],</t>
  </si>
  <si>
    <t>['proveedor_rentado_id' =&gt; 1,'centro_costo_id' =&gt; 43,'rentado_responsable_id' =&gt; 23,'rentado_tipo_id' =&gt; 1,'serial' =&gt; 'SLR085SDU','codigo' =&gt; '66811','ticket' =&gt; '8019','valor' =&gt; '105000','fecha_entrega' =&gt; '22/02/2022','fecha_devolucion' =&gt; '','rentado_estado_id' =&gt; 2,'observaciones' =&gt; ''],</t>
  </si>
  <si>
    <t>['proveedor_rentado_id' =&gt; 1,'centro_costo_id' =&gt; 43,'rentado_responsable_id' =&gt; 23,'rentado_tipo_id' =&gt; 1,'serial' =&gt; '5CG71228NR','codigo' =&gt; '72370','ticket' =&gt; '8019','valor' =&gt; '105000','fecha_entrega' =&gt; '23/02/2022','fecha_devolucion' =&gt; '3/05/2022','rentado_estado_id' =&gt; 2,'observaciones' =&gt; ''],</t>
  </si>
  <si>
    <t>['proveedor_rentado_id' =&gt; 1,'centro_costo_id' =&gt; 43,'rentado_responsable_id' =&gt; 23,'rentado_tipo_id' =&gt; 1,'serial' =&gt; 'NXVBXAL0036390626B6600','codigo' =&gt; '74878','ticket' =&gt; '8019','valor' =&gt; '105000','fecha_entrega' =&gt; '23/02/2022','fecha_devolucion' =&gt; '1/04/2022','rentado_estado_id' =&gt; 2,'observaciones' =&gt; ''],</t>
  </si>
  <si>
    <t>['proveedor_rentado_id' =&gt; 1,'centro_costo_id' =&gt; 27,'rentado_responsable_id' =&gt; 12,'rentado_tipo_id' =&gt; 1,'serial' =&gt; '5CG5382THH','codigo' =&gt; '64582','ticket' =&gt; '8102','valor' =&gt; '95000','fecha_entrega' =&gt; '23/02/2022','fecha_devolucion' =&gt; '3/05/2022','rentado_estado_id' =&gt; 4,'observaciones' =&gt; ''],</t>
  </si>
  <si>
    <t>['proveedor_rentado_id' =&gt; 1,'centro_costo_id' =&gt; 27,'rentado_responsable_id' =&gt; 12,'rentado_tipo_id' =&gt; 1,'serial' =&gt; 'CND51086XZ','codigo' =&gt; '63334','ticket' =&gt; '8102','valor' =&gt; '95000','fecha_entrega' =&gt; '23/02/2022','fecha_devolucion' =&gt; '3/05/2022','rentado_estado_id' =&gt; 4,'observaciones' =&gt; ''],</t>
  </si>
  <si>
    <t>['proveedor_rentado_id' =&gt; 1,'centro_costo_id' =&gt; 27,'rentado_responsable_id' =&gt; 12,'rentado_tipo_id' =&gt; 1,'serial' =&gt; 'CB32110091CB04072536','codigo' =&gt; '61537','ticket' =&gt; '8102','valor' =&gt; '95000','fecha_entrega' =&gt; '23/02/2022','fecha_devolucion' =&gt; '3/05/2022','rentado_estado_id' =&gt; 4,'observaciones' =&gt; ''],</t>
  </si>
  <si>
    <t>['proveedor_rentado_id' =&gt; 1,'centro_costo_id' =&gt; 27,'rentado_responsable_id' =&gt; 12,'rentado_tipo_id' =&gt; 1,'serial' =&gt; 'NXVBXAL003639062016600','codigo' =&gt; '74877','ticket' =&gt; '8102','valor' =&gt; '95000','fecha_entrega' =&gt; '23/02/2022','fecha_devolucion' =&gt; '3/05/2022','rentado_estado_id' =&gt; 2,'observaciones' =&gt; ''],</t>
  </si>
  <si>
    <t>['proveedor_rentado_id' =&gt; 1,'centro_costo_id' =&gt; 27,'rentado_responsable_id' =&gt; 12,'rentado_tipo_id' =&gt; 1,'serial' =&gt; 'NXVBXAL003639062016600','codigo' =&gt; '74885','ticket' =&gt; '8102','valor' =&gt; '95000','fecha_entrega' =&gt; '23/02/2022','fecha_devolucion' =&gt; '3/05/2022','rentado_estado_id' =&gt; 2,'observaciones' =&gt; ''],</t>
  </si>
  <si>
    <t>['proveedor_rentado_id' =&gt; 1,'centro_costo_id' =&gt; 27,'rentado_responsable_id' =&gt; 12,'rentado_tipo_id' =&gt; 1,'serial' =&gt; '5CG5382S5S','codigo' =&gt; '64558','ticket' =&gt; '8102','valor' =&gt; '95000','fecha_entrega' =&gt; '23/02/2022','fecha_devolucion' =&gt; '3/05/2022','rentado_estado_id' =&gt; 2,'observaciones' =&gt; ''],</t>
  </si>
  <si>
    <t>['proveedor_rentado_id' =&gt; 1,'centro_costo_id' =&gt; 27,'rentado_responsable_id' =&gt; 12,'rentado_tipo_id' =&gt; 1,'serial' =&gt; '5CG5382TGY','codigo' =&gt; '64617','ticket' =&gt; '8102','valor' =&gt; '95000','fecha_entrega' =&gt; '18/03/2022','fecha_devolucion' =&gt; '1/09/2022','rentado_estado_id' =&gt; 2,'observaciones' =&gt; ''],</t>
  </si>
  <si>
    <t>['proveedor_rentado_id' =&gt; 1,'centro_costo_id' =&gt; 27,'rentado_responsable_id' =&gt; 12,'rentado_tipo_id' =&gt; 1,'serial' =&gt; 'SPF0F3YTC','codigo' =&gt; '66835','ticket' =&gt; '8102','valor' =&gt; '95000','fecha_entrega' =&gt; '18/03/2022','fecha_devolucion' =&gt; '','rentado_estado_id' =&gt; 2,'observaciones' =&gt; ''],</t>
  </si>
  <si>
    <t>['proveedor_rentado_id' =&gt; 1,'centro_costo_id' =&gt; 27,'rentado_responsable_id' =&gt; 12,'rentado_tipo_id' =&gt; 1,'serial' =&gt; '5CG5382LPB','codigo' =&gt; '64220','ticket' =&gt; '8102','valor' =&gt; '95000','fecha_entrega' =&gt; '18/03/2022','fecha_devolucion' =&gt; '3/10/2022','rentado_estado_id' =&gt; 2,'observaciones' =&gt; ''],</t>
  </si>
  <si>
    <t>['proveedor_rentado_id' =&gt; 1,'centro_costo_id' =&gt; 27,'rentado_responsable_id' =&gt; 12,'rentado_tipo_id' =&gt; 1,'serial' =&gt; '5CG5371GD0','codigo' =&gt; '63783','ticket' =&gt; '8102','valor' =&gt; '95000','fecha_entrega' =&gt; '18/03/2022','fecha_devolucion' =&gt; '6/06/2022','rentado_estado_id' =&gt; 2,'observaciones' =&gt; ''],</t>
  </si>
  <si>
    <t>['proveedor_rentado_id' =&gt; 1,'centro_costo_id' =&gt; 27,'rentado_responsable_id' =&gt; 12,'rentado_tipo_id' =&gt; 1,'serial' =&gt; 'SMP129NU3','codigo' =&gt; '68097','ticket' =&gt; '8102','valor' =&gt; '95000','fecha_entrega' =&gt; '23/03/2022','fecha_devolucion' =&gt; '3/05/2022','rentado_estado_id' =&gt; 2,'observaciones' =&gt; ''],</t>
  </si>
  <si>
    <t>['proveedor_rentado_id' =&gt; 1,'centro_costo_id' =&gt; 27,'rentado_responsable_id' =&gt; 12,'rentado_tipo_id' =&gt; 1,'serial' =&gt; '5CG5517LSQ - 5CG7214386','codigo' =&gt; '73230','ticket' =&gt; '8102','valor' =&gt; '95000','fecha_entrega' =&gt; '23/03/2022','fecha_devolucion' =&gt; '3/05/2022','rentado_estado_id' =&gt; 2,'observaciones' =&gt; ''],</t>
  </si>
  <si>
    <t>['proveedor_rentado_id' =&gt; 1,'centro_costo_id' =&gt; 42,'rentado_responsable_id' =&gt; 11,'rentado_tipo_id' =&gt; 1,'serial' =&gt; '5CG9026864','codigo' =&gt; '79030','ticket' =&gt; '8298','valor' =&gt; '183000','fecha_entrega' =&gt; '25/03/2022','fecha_devolucion' =&gt; '3/10/2022','rentado_estado_id' =&gt; 2,'observaciones' =&gt; ''],</t>
  </si>
  <si>
    <t>['proveedor_rentado_id' =&gt; 1,'centro_costo_id' =&gt; 27,'rentado_responsable_id' =&gt; 2,'rentado_tipo_id' =&gt; 1,'serial' =&gt; '5CG1081LT0','codigo' =&gt; 'AS25623','ticket' =&gt; '8184','valor' =&gt; '129000','fecha_entrega' =&gt; '25/03/2022','fecha_devolucion' =&gt; '1/09/2022','rentado_estado_id' =&gt; 2,'observaciones' =&gt; ''],</t>
  </si>
  <si>
    <t>['proveedor_rentado_id' =&gt; 1,'centro_costo_id' =&gt; 42,'rentado_responsable_id' =&gt; 1,'rentado_tipo_id' =&gt; 1,'serial' =&gt; '5CG0347QB2','codigo' =&gt; '84548','ticket' =&gt; '8292','valor' =&gt; '139000','fecha_entrega' =&gt; '20/04/2022','fecha_devolucion' =&gt; '19/07/2022','rentado_estado_id' =&gt; 2,'observaciones' =&gt; ''],</t>
  </si>
  <si>
    <t>['proveedor_rentado_id' =&gt; 2,'centro_costo_id' =&gt; 37,'rentado_responsable_id' =&gt; 24,'rentado_tipo_id' =&gt; 1,'serial' =&gt; '5CG1101VLZ','codigo' =&gt; 'RC17604','ticket' =&gt; '8509','valor' =&gt; '149000','fecha_entrega' =&gt; '20/04/2022','fecha_devolucion' =&gt; '19/07/2022','rentado_estado_id' =&gt; 3,'observaciones' =&gt; ''],</t>
  </si>
  <si>
    <t>['proveedor_rentado_id' =&gt; 1,'centro_costo_id' =&gt; 37,'rentado_responsable_id' =&gt; 24,'rentado_tipo_id' =&gt; 1,'serial' =&gt; '5CD8326K32','codigo' =&gt; '78493','ticket' =&gt; '8852','valor' =&gt; '143000','fecha_entrega' =&gt; '20/04/2022','fecha_devolucion' =&gt; '19/07/2022','rentado_estado_id' =&gt; 2,'observaciones' =&gt; ''],</t>
  </si>
  <si>
    <t>['proveedor_rentado_id' =&gt; 1,'centro_costo_id' =&gt; 43,'rentado_responsable_id' =&gt; 23,'rentado_tipo_id' =&gt; 1,'serial' =&gt; 'FM0ZYH3','codigo' =&gt; '90346','ticket' =&gt; '8745','valor' =&gt; '249000','fecha_entrega' =&gt; '20/04/2022','fecha_devolucion' =&gt; '19/07/2022','rentado_estado_id' =&gt; 2,'observaciones' =&gt; ''],</t>
  </si>
  <si>
    <t>['proveedor_rentado_id' =&gt; 1,'centro_costo_id' =&gt; 39,'rentado_responsable_id' =&gt; 13,'rentado_tipo_id' =&gt; 1,'serial' =&gt; 'DMY4HJ3','codigo' =&gt; '90359','ticket' =&gt; '8727','valor' =&gt; '249000','fecha_entrega' =&gt; '20/04/2022','fecha_devolucion' =&gt; '19/07/2022','rentado_estado_id' =&gt; 2,'observaciones' =&gt; ''],</t>
  </si>
  <si>
    <t>['proveedor_rentado_id' =&gt; 1,'centro_costo_id' =&gt; 43,'rentado_responsable_id' =&gt; 23,'rentado_tipo_id' =&gt; 1,'serial' =&gt; '5CD7349WWD','codigo' =&gt; '74332','ticket' =&gt; '8745','valor' =&gt; '143000','fecha_entrega'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</si>
  <si>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'5CG5371K7R','codigo' =&gt; '63862','ticket' =&gt; '8852','valor' =&gt; '105000','fecha_entrega'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</si>
  <si>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'5CG5382TBW','codigo' =&gt; '64526','ticket' =&gt; '8852','valor' =&gt; '105000','fecha_entrega'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</si>
  <si>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'5CG5382X50','codigo' =&gt; '64525','ticket' =&gt; '8852','valor' =&gt; '105000','fecha_entrega'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</si>
  <si>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'5CG5382V27','codigo' =&gt; '64300','ticket' =&gt; '8852','valor' =&gt; '105000','fecha_entrega'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</si>
  <si>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'5CG435517L77','codigo' =&gt; '66306','ticket' =&gt; '8852','valor' =&gt; '105000','fecha_entrega' =&gt; '20/04/2022','fecha_devolucion' =&gt; '28/06/2022','rentado_estado_id' =&gt; 2,'observaciones' =&gt; ''],</t>
  </si>
  <si>
    <t>['proveedor_rentado_id' =&gt; 1,'centro_costo_id' =&gt; 54,'rentado_responsable_id' =&gt; 8,'rentado_tipo_id' =&gt; 1,'serial' =&gt; '5CG43637PF','codigo' =&gt; '61686','ticket' =&gt; '8852','valor' =&gt; '105000','fecha_entrega' =&gt; '20/04/2022','fecha_devolucion' =&gt; '19/07/2022','rentado_estado_id' =&gt; 2,'observaciones' =&gt; ''],</t>
  </si>
  <si>
    <t>['proveedor_rentado_id' =&gt; 1,'centro_costo_id' =&gt; 54,'rentado_responsable_id' =&gt; 8,'rentado_tipo_id' =&gt; 1,'serial' =&gt; '5CG5371H15','codigo' =&gt; '63777','ticket' =&gt; '8852','valor' =&gt; '105000','fecha_entrega' =&gt; '20/04/2022','fecha_devolucion' =&gt; '28/06/2022','rentado_estado_id' =&gt; 2,'observaciones' =&gt; ''],</t>
  </si>
  <si>
    <t>['proveedor_rentado_id' =&gt; 1,'centro_costo_id' =&gt; 54,'rentado_responsable_id' =&gt; 8,'rentado_tipo_id' =&gt; 1,'serial' =&gt; '5CG420F71Y','codigo' =&gt; '60627','ticket' =&gt; '8852','valor' =&gt; '105000','fecha_entrega' =&gt; '20/04/2022','fecha_devolucion' =&gt; '','rentado_estado_id' =&gt; 2,'observaciones' =&gt; ''],</t>
  </si>
  <si>
    <t>['proveedor_rentado_id' =&gt; 1,'centro_costo_id' =&gt; 37,'rentado_responsable_id' =&gt; 24,'rentado_tipo_id' =&gt; 1,'serial' =&gt; '5CD9082CGV','codigo' =&gt; '79206','ticket' =&gt; '8996','valor' =&gt; '143000','fecha_entrega' =&gt; '20/04/2022','fecha_devolucion' =&gt; '24/05/2022','rentado_estado_id' =&gt; 2,'observaciones' =&gt; ''],</t>
  </si>
  <si>
    <t>['proveedor_rentado_id' =&gt; 1,'centro_costo_id' =&gt; 37,'rentado_responsable_id' =&gt; 24,'rentado_tipo_id' =&gt; 1,'serial' =&gt; '5CD8326JQS','codigo' =&gt; '78393','ticket' =&gt; '8996','valor' =&gt; '143000','fecha_entrega' =&gt; '20/04/2022','fecha_devolucion' =&gt; '','rentado_estado_id' =&gt; 2,'observaciones' =&gt; ''],</t>
  </si>
  <si>
    <t>['proveedor_rentado_id' =&gt; 1,'centro_costo_id' =&gt; 54,'rentado_responsable_id' =&gt; 19,'rentado_tipo_id' =&gt; 1,'serial' =&gt; '5CG0145864','codigo' =&gt; '82857','ticket' =&gt; '9007','valor' =&gt; '143000','fecha_entrega' =&gt; '28/04/2022','fecha_devolucion' =&gt; '6/10/2022','rentado_estado_id' =&gt; 2,'observaciones' =&gt; ''],</t>
  </si>
  <si>
    <t>['proveedor_rentado_id' =&gt; 1,'centro_costo_id' =&gt; 37,'rentado_responsable_id' =&gt; 24,'rentado_tipo_id' =&gt; 1,'serial' =&gt; '5DC9122KW2','codigo' =&gt; '79404','ticket' =&gt; '8996','valor' =&gt; '143000','fecha_entrega' =&gt; '29/04/2022','fecha_devolucion' =&gt; '19/08/2022','rentado_estado_id' =&gt; 2,'observaciones' =&gt; ''],</t>
  </si>
  <si>
    <t>['proveedor_rentado_id' =&gt; 1,'centro_costo_id' =&gt; 44,'rentado_responsable_id' =&gt; 8,'rentado_tipo_id' =&gt; 1,'serial' =&gt; '5CG94348JQ','codigo' =&gt; '81540','ticket' =&gt; '9091','valor' =&gt; '105000','fecha_entrega' =&gt; '2/05/2022','fecha_devolucion' =&gt; '','rentado_estado_id' =&gt; 2,'observaciones' =&gt; ''],</t>
  </si>
  <si>
    <t>['proveedor_rentado_id' =&gt; 1,'centro_costo_id' =&gt; 44,'rentado_responsable_id' =&gt; 8,'rentado_tipo_id' =&gt; 1,'serial' =&gt; '5CG924CCMG','codigo' =&gt; '80577','ticket' =&gt; '9091','valor' =&gt; '105000','fecha_entrega' =&gt; '2/05/2022','fecha_devolucion' =&gt; '11//08/2022','rentado_estado_id' =&gt; 2,'observaciones' =&gt; ''],</t>
  </si>
  <si>
    <t>['proveedor_rentado_id' =&gt; 1,'centro_costo_id' =&gt; 59,'rentado_responsable_id' =&gt; 8,'rentado_tipo_id' =&gt; 1,'serial' =&gt; '5CG1075F9B','codigo' =&gt; '89711','ticket' =&gt; '9105','valor' =&gt; '105000','fecha_entrega' =&gt; '29/08/2022','fecha_devolucion' =&gt; '','rentado_estado_id' =&gt; 2,'observaciones' =&gt; ''],</t>
  </si>
  <si>
    <t>['proveedor_rentado_id' =&gt; 1,'centro_costo_id' =&gt; 37,'rentado_responsable_id' =&gt; 24,'rentado_tipo_id' =&gt; 1,'serial' =&gt; '5CD8326JXX','codigo' =&gt; '78374','ticket' =&gt; '9270','valor' =&gt; '105000','fecha_entrega' =&gt; '29/08/2022','fecha_devolucion' =&gt; '','rentado_estado_id' =&gt; 2,'observaciones' =&gt; ''],</t>
  </si>
  <si>
    <t>['proveedor_rentado_id' =&gt; 4,'centro_costo_id' =&gt; 37,'rentado_responsable_id' =&gt; 24,'rentado_tipo_id' =&gt; 1,'serial' =&gt; '5CG7154G0C','codigo' =&gt; 'AS17866','ticket'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</si>
  <si>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'5CG72143YP','codigo' =&gt; 'AS17975','ticket'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</si>
  <si>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'5CG72144S5','codigo' =&gt; 'AS17996','ticket'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</si>
  <si>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'5CG72143PY','codigo' =&gt; 'AS18013','ticket'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</si>
  <si>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'5CG71317FQ','codigo' =&gt; 'AS17506','ticket'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</si>
  <si>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'5CG4310W1S','codigo' =&gt; 'AS13524','ticket'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</si>
  <si>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'5CG4351YWT','codigo' =&gt; 'AS13894','ticket'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</si>
  <si>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'5CG50745SG','codigo' =&gt; 'AS14301','ticket'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</si>
  <si>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'SMP11ZG1C','codigo' =&gt; 'AS16569','ticket' =&gt; '9343','valor' =&gt; '114000','fecha_entrega' =&gt; '2/09/2022','fecha_devolucion' =&gt; '','rentado_estado_id' =&gt; 2,'observaciones' =&gt; ''],</t>
  </si>
  <si>
    <t>['proveedor_rentado_id' =&gt; 4,'centro_costo_id' =&gt; 37,'rentado_responsable_id' =&gt; 24,'rentado_tipo_id' =&gt; 1,'serial' =&gt; '5CG7124HTP','codigo' =&gt; 'AS17778','ticket' =&gt; '9343','valor' =&gt; '114000','fecha_entrega' =&gt; '2/09/2022','fecha_devolucion' =&gt; '','rentado_estado_id' =&gt; 2,'observaciones' =&gt; ''],</t>
  </si>
  <si>
    <t>['proveedor_rentado_id' =&gt; 4,'centro_costo_id' =&gt; 37,'rentado_responsable_id' =&gt; 24,'rentado_tipo_id' =&gt; 1,'serial' =&gt; 'SLR08KMBS','codigo' =&gt; 'AS17595','ticket'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</si>
  <si>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'SLR08KM4P','codigo' =&gt; 'AS17604','ticket' =&gt; '9343','valor' =&gt; '114000','fecha_entrega' =&gt; '2/09/2022','fecha_devolucion' =&gt; '','rentado_estado_id' =&gt; 2,'observaciones' =&gt; ''],</t>
  </si>
  <si>
    <t>['proveedor_rentado_id' =&gt; 4,'centro_costo_id' =&gt; 37,'rentado_responsable_id' =&gt; 24,'rentado_tipo_id' =&gt; 1,'serial' =&gt; 'SLR08KM4S','codigo' =&gt; 'AS17610','ticket'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</si>
  <si>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'5CG7124H5C','codigo' =&gt; 'AS17745','ticket' =&gt; '9343','valor' =&gt; '114000','fecha_entrega' =&gt; '2/09/2022','fecha_devolucion' =&gt; '','rentado_estado_id' =&gt; 2,'observaciones' =&gt; ''],</t>
  </si>
  <si>
    <t>['proveedor_rentado_id' =&gt; 4,'centro_costo_id' =&gt; 37,'rentado_responsable_id' =&gt; 24,'rentado_tipo_id' =&gt; 1,'serial' =&gt; '5CG74159K5','codigo' =&gt; 'AS20171','ticket' =&gt; '9343','valor' =&gt; '114000','fecha_entrega' =&gt; '2/09/2022','fecha_devolucion' =&gt; '29/12/2022','rentado_estado_id' =&gt; 2,'observaciones' =&gt; ''],</t>
  </si>
  <si>
    <t>['proveedor_rentado_id' =&gt; 4,'centro_costo_id' =&gt; 37,'rentado_responsable_id' =&gt; 24,'rentado_tipo_id' =&gt; 1,'serial' =&gt; '5CG4320MCL','codigo' =&gt; 'AS13514','ticket' =&gt; '9343','valor' =&gt; '114000','fecha_entrega' =&gt; '2/09/2022','fecha_devolucion' =&gt; '','rentado_estado_id' =&gt; 2,'observaciones' =&gt; ''],</t>
  </si>
  <si>
    <t>['proveedor_rentado_id' =&gt; 4,'centro_costo_id' =&gt; 37,'rentado_responsable_id' =&gt; 24,'rentado_tipo_id' =&gt; 1,'serial' =&gt; '5CG4320MB8','codigo' =&gt; 'AS13520','ticket' =&gt; '9343','valor' =&gt; '114000','fecha_entrega' =&gt; '9/09/2022','fecha_devolucion' =&gt; '','rentado_estado_id' =&gt; 2,'observaciones' =&gt; ''],</t>
  </si>
  <si>
    <t>['proveedor_rentado_id' =&gt; 4,'centro_costo_id' =&gt; 37,'rentado_responsable_id' =&gt; 24,'rentado_tipo_id' =&gt; 1,'serial' =&gt; '5CB40958WD','codigo' =&gt; 'AS12539','ticket' =&gt; '9343','valor' =&gt; '114000','fecha_entrega' =&gt; '9/09/2022','fecha_devolucion' =&gt; '','rentado_estado_id' =&gt; 2,'observaciones' =&gt; 'AS7436'],</t>
  </si>
  <si>
    <t>['proveedor_rentado_id' =&gt; 4,'centro_costo_id' =&gt; 37,'rentado_responsable_id' =&gt; 24,'rentado_tipo_id' =&gt; 1,'serial' =&gt; 'SPF0DZ5YM','codigo' =&gt; 'AS16308','ticket' =&gt; '9343','valor' =&gt; '114000','fecha_entrega' =&gt; '9/09/2022','fecha_devolucion' =&gt; '','rentado_estado_id' =&gt; 2,'observaciones' =&gt; ''],</t>
  </si>
  <si>
    <t>['proveedor_rentado_id' =&gt; 4,'centro_costo_id' =&gt; 37,'rentado_responsable_id' =&gt; 24,'rentado_tipo_id' =&gt; 1,'serial' =&gt; '5CB4074T7N','codigo' =&gt; 'AS12612','ticket' =&gt; '9343','valor' =&gt; '114000','fecha_entrega' =&gt; '9/09/2022','fecha_devolucion' =&gt; '','rentado_estado_id' =&gt; 2,'observaciones' =&gt; 'AS10241'],</t>
  </si>
  <si>
    <t>['proveedor_rentado_id' =&gt; 1,'centro_costo_id' =&gt; 59,'rentado_responsable_id' =&gt; 28,'rentado_tipo_id' =&gt; 1,'serial' =&gt; 'SPF0FM43G','codigo' =&gt; '66815','ticket' =&gt; '9343','valor' =&gt; '97900','fecha_entrega' =&gt; '9/09/2022','fecha_devolucion' =&gt; '','rentado_estado_id' =&gt; 2,'observaciones' =&gt; ''],</t>
  </si>
  <si>
    <t>['proveedor_rentado_id' =&gt; 1,'centro_costo_id' =&gt; 37,'rentado_responsable_id' =&gt; 24,'rentado_tipo_id' =&gt; 1,'serial' =&gt; '5CG43521NS','codigo' =&gt; '61856','ticket' =&gt; '9343','valor' =&gt; '97900','fecha_entrega' =&gt; '9/09/2022','fecha_devolucion' =&gt; '','rentado_estado_id' =&gt; 2,'observaciones' =&gt; ''],</t>
  </si>
  <si>
    <t>['proveedor_rentado_id' =&gt; 1,'centro_costo_id' =&gt; 59,'rentado_responsable_id' =&gt; 28,'rentado_tipo_id' =&gt; 1,'serial' =&gt; '5CG4522FD9','codigo' =&gt; '62777','ticket' =&gt; '9343','valor' =&gt; '97900','fecha_entrega' =&gt; '9/09/2022','fecha_devolucion' =&gt; '','rentado_estado_id' =&gt; 2,'observaciones' =&gt; '73520'],</t>
  </si>
  <si>
    <t>['proveedor_rentado_id' =&gt; 1,'centro_costo_id' =&gt; 37,'rentado_responsable_id' =&gt; 24,'rentado_tipo_id' =&gt; 1,'serial' =&gt; '5CG9382JNT','codigo' =&gt; '81206','ticket' =&gt; '9320','valor' =&gt; '123000','fecha_entrega' =&gt; '9/09/2022','fecha_devolucion' =&gt; '','rentado_estado_id' =&gt; 2,'observaciones' =&gt; ''],</t>
  </si>
  <si>
    <t>['proveedor_rentado_id' =&gt; 1,'centro_costo_id' =&gt; 37,'rentado_responsable_id' =&gt; 24,'rentado_tipo_id' =&gt; 1,'serial' =&gt; '5CG5517J9D','codigo' =&gt; '66246','ticket' =&gt; '9321','valor' =&gt; '123000','fecha_entrega' =&gt; '9/09/2022','fecha_devolucion' =&gt; '','rentado_estado_id' =&gt; 2,'observaciones' =&gt; ''],</t>
  </si>
  <si>
    <t>['proveedor_rentado_id' =&gt; 1,'centro_costo_id' =&gt; 60,'rentado_responsable_id' =&gt; 29,'rentado_tipo_id' =&gt; 1,'serial' =&gt; '5CD208FYXQ','codigo' =&gt; '91771','ticket' =&gt; '9484','valor' =&gt; '189000','fecha_entrega' =&gt; '9/09/2022','fecha_devolucion' =&gt; '','rentado_estado_id' =&gt; 2,'observaciones' =&gt; ''],</t>
  </si>
  <si>
    <t>['proveedor_rentado_id' =&gt; 1,'centro_costo_id' =&gt; 60,'rentado_responsable_id' =&gt; 29,'rentado_tipo_id' =&gt; 1,'serial' =&gt; 'NXVATAL001535020583400','codigo' =&gt; '68378','ticket' =&gt; '9484','valor' =&gt; '98000','fecha_entrega' =&gt; '9/09/2022','fecha_devolucion' =&gt; '','rentado_estado_id' =&gt; 2,'observaciones' =&gt; '61746'],</t>
  </si>
  <si>
    <t>['proveedor_rentado_id' =&gt; 5,'centro_costo_id' =&gt; 46,'rentado_responsable_id' =&gt; 10,'rentado_tipo_id' =&gt; 1,'serial' =&gt; '5CD2245BDD','codigo' =&gt; '65673','ticket' =&gt; '10435','valor' =&gt; '220000','fecha_entrega' =&gt; '9/09/2022','fecha_devolucion' =&gt; '','rentado_estado_id' =&gt; 3,'observaciones' =&gt; '5CD208G03V -- 65990'],</t>
  </si>
  <si>
    <t>['proveedor_rentado_id' =&gt; 5,'centro_costo_id' =&gt; 33,'rentado_responsable_id' =&gt; 10,'rentado_tipo_id' =&gt; 1,'serial' =&gt; '5CD2245B9S','codigo' =&gt; '65672','ticket' =&gt; '10435','valor' =&gt; '220000','fecha_entrega' =&gt; '9/09/2022','fecha_devolucion' =&gt; '','rentado_estado_id' =&gt; 3,'observaciones' =&gt; ''],</t>
  </si>
  <si>
    <t>['proveedor_rentado_id' =&gt; 5,'centro_costo_id' =&gt; 79,'rentado_responsable_id' =&gt; 4,'rentado_tipo_id' =&gt; 1,'serial' =&gt; '5CD2245BDX','codigo' =&gt; '65675','ticket' =&gt; '10435','valor' =&gt; '220000','fecha_entrega' =&gt; '9/09/2022','fecha_devolucion' =&gt; '','rentado_estado_id' =&gt; 3,'observaciones' =&gt; ''],</t>
  </si>
  <si>
    <t>['proveedor_rentado_id' =&gt; 5,'centro_costo_id' =&gt; 66,'rentado_responsable_id' =&gt; 26,'rentado_tipo_id' =&gt; 1,'serial' =&gt; '5CD2245B8Y','codigo' =&gt; '65676','ticket' =&gt; '10435','valor' =&gt; '220000','fecha_entrega' =&gt; '9/09/2022','fecha_devolucion' =&gt; '','rentado_estado_id' =&gt; 3,'observaciones' =&gt; ''],</t>
  </si>
  <si>
    <t>['proveedor_rentado_id' =&gt; 5,'centro_costo_id' =&gt; 37,'rentado_responsable_id' =&gt; 24,'rentado_tipo_id' =&gt; 1,'serial' =&gt; '5CD211HGPB','codigo' =&gt; '63778','ticket' =&gt; '10490','valor' =&gt; '155000','fecha_entrega' =&gt; '9/09/2022','fecha_devolucion' =&gt; '','rentado_estado_id' =&gt; 2,'observaciones' =&gt; ''],</t>
  </si>
  <si>
    <t>['proveedor_rentado_id' =&gt; 5,'centro_costo_id' =&gt; 37,'rentado_responsable_id' =&gt; 24,'rentado_tipo_id' =&gt; 1,'serial' =&gt; '5CD211HGVX','codigo' =&gt; '63777','ticket' =&gt; '10490','valor' =&gt; '155000','fecha_entrega' =&gt; '9/09/2022','fecha_devolucion' =&gt; '','rentado_estado_id' =&gt; 2,'observaciones' =&gt; ''],</t>
  </si>
  <si>
    <t>['proveedor_rentado_id' =&gt; 5,'centro_costo_id' =&gt; 37,'rentado_responsable_id' =&gt; 24,'rentado_tipo_id' =&gt; 1,'serial' =&gt; '5CD211HGW5','codigo' =&gt; '63737','ticket' =&gt; '10490','valor' =&gt; '155000','fecha_entrega' =&gt; '9/11/2022','fecha_devolucion' =&gt; '29/12/2022','rentado_estado_id' =&gt; 2,'observaciones' =&gt; ''],</t>
  </si>
  <si>
    <t>['proveedor_rentado_id' =&gt; 5,'centro_costo_id' =&gt; 37,'rentado_responsable_id' =&gt; 24,'rentado_tipo_id' =&gt; 1,'serial' =&gt; '5CD211HGZX','codigo' =&gt; '63738','ticket' =&gt; '10490','valor' =&gt; '155000','fecha_entrega' =&gt; '9/11/2022','fecha_devolucion' =&gt; '','rentado_estado_id' =&gt; 2,'observaciones' =&gt; ''],</t>
  </si>
  <si>
    <t>['proveedor_rentado_id' =&gt; 5,'centro_costo_id' =&gt; 37,'rentado_responsable_id' =&gt; 24,'rentado_tipo_id' =&gt; 1,'serial' =&gt; '5CD211HGSP','codigo' =&gt; '63776','ticket' =&gt; '10490','valor' =&gt; '155000','fecha_entrega' =&gt; '9/11/2022','fecha_devolucion' =&gt; '29/12/2022','rentado_estado_id' =&gt; 2,'observaciones' =&gt; ''],</t>
  </si>
  <si>
    <t>['proveedor_rentado_id' =&gt; 5,'centro_costo_id' =&gt; 37,'rentado_responsable_id' =&gt; 24,'rentado_tipo_id' =&gt; 1,'serial' =&gt; '5CD211HH15','codigo' =&gt; '63736','ticket' =&gt; '10490','valor' =&gt; '155000','fecha_entrega' =&gt; '9/11/2022','fecha_devolucion' =&gt; '','rentado_estado_id' =&gt; 2,'observaciones' =&gt; ''],</t>
  </si>
  <si>
    <t>['proveedor_rentado_id' =&gt; 5,'centro_costo_id' =&gt; 37,'rentado_responsable_id' =&gt; 24,'rentado_tipo_id' =&gt; 1,'serial' =&gt; '5CD211HGV7','codigo' =&gt; '63739','ticket' =&gt; '10490','valor' =&gt; '155000','fecha_entrega' =&gt; '9/11/2022','fecha_devolucion' =&gt; '29/12/2022','rentado_estado_id' =&gt; 2,'observaciones' =&gt; ''],</t>
  </si>
  <si>
    <t>['proveedor_rentado_id' =&gt; 5,'centro_costo_id' =&gt; 37,'rentado_responsable_id' =&gt; 24,'rentado_tipo_id' =&gt; 1,'serial' =&gt; '5CD211HGXZ','codigo' =&gt; '63734','ticket' =&gt; '10490','valor' =&gt; '155000','fecha_entrega' =&gt; '10/11/2022','fecha_devolucion' =&gt; '','rentado_estado_id' =&gt; 2,'observaciones' =&gt; ''],</t>
  </si>
  <si>
    <t>['proveedor_rentado_id' =&gt; 5,'centro_costo_id' =&gt; 37,'rentado_responsable_id' =&gt; 24,'rentado_tipo_id' =&gt; 1,'serial' =&gt; '5CD211HGX5','codigo' =&gt; '63735','ticket' =&gt; '10490','valor' =&gt; '155000','fecha_entrega' =&gt; '10/11/2022','fecha_devolucion' =&gt; '','rentado_estado_id' =&gt; 2,'observaciones' =&gt; ''],</t>
  </si>
  <si>
    <t>['proveedor_rentado_id' =&gt; 5,'centro_costo_id' =&gt; 37,'rentado_responsable_id' =&gt; 24,'rentado_tipo_id' =&gt; 1,'serial' =&gt; '5CD211HGYY','codigo' =&gt; '63741','ticket' =&gt; '10490','valor' =&gt; '155000','fecha_entrega' =&gt; '10/11/2022','fecha_devolucion' =&gt; '29/12/2022','rentado_estado_id' =&gt; 2,'observaciones' =&gt; ''],</t>
  </si>
  <si>
    <t>['proveedor_rentado_id' =&gt; 5,'centro_costo_id' =&gt; 37,'rentado_responsable_id' =&gt; 24,'rentado_tipo_id' =&gt; 1,'serial' =&gt; '5CD211HGWS','codigo' =&gt; '63775','ticket' =&gt; '10490','valor' =&gt; '155000','fecha_entrega' =&gt; '10/11/2022','fecha_devolucion' =&gt; '29/12/2022','rentado_estado_id' =&gt; 3,'observaciones' =&gt; ''],</t>
  </si>
  <si>
    <t>['proveedor_rentado_id' =&gt; 5,'centro_costo_id' =&gt; 46,'rentado_responsable_id' =&gt; 7,'rentado_tipo_id' =&gt; 1,'serial' =&gt; '5CD211HGQJ','codigo' =&gt; '63733','ticket' =&gt; '10490','valor'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</si>
  <si>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'5CD211HGX7','codigo' =&gt; '63743','ticket' =&gt; '10490','valor' =&gt; '155000','fecha_entrega' =&gt; '10/11/2022','fecha_devolucion' =&gt; '29/12/2022','rentado_estado_id' =&gt; 2,'observaciones' =&gt; ''],</t>
  </si>
  <si>
    <t>['proveedor_rentado_id' =&gt; 5,'centro_costo_id' =&gt; 37,'rentado_responsable_id' =&gt; 24,'rentado_tipo_id' =&gt; 1,'serial' =&gt; '5CD211HH07','codigo' =&gt; '63774','ticket' =&gt; '10490','valor'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</si>
  <si>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'5CD211HGBQ','codigo' =&gt; '63779','ticket' =&gt; '10490','valor' =&gt; '155000','fecha_entrega' =&gt; '10/11/2022','fecha_devolucion' =&gt; '29/12/2022','rentado_estado_id' =&gt; 2,'observaciones' =&gt; ''],</t>
  </si>
  <si>
    <t>['proveedor_rentado_id' =&gt; 5,'centro_costo_id' =&gt; 69,'rentado_responsable_id' =&gt; 7,'rentado_tipo_id' =&gt; 1,'serial' =&gt; '5CD211HGQ2','codigo' =&gt; '63732','ticket' =&gt; '10490','valor'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</si>
  <si>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'5CD211HGYQ','codigo' =&gt; '63772','ticket' =&gt; '10490','valor' =&gt; '155000','fecha_entrega' =&gt; '10/11/2022','fecha_devolucion' =&gt; '29/12/2022','rentado_estado_id' =&gt; 2,'observaciones' =&gt; ''],</t>
  </si>
  <si>
    <t>['proveedor_rentado_id' =&gt; 5,'centro_costo_id' =&gt; 37,'rentado_responsable_id' =&gt; 6,'rentado_tipo_id' =&gt; 1,'serial' =&gt; '5CD211HGQL','codigo' =&gt; '63742','ticket' =&gt; '10490','valor'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</si>
  <si>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'5CD211HGYK','codigo' =&gt; '63809','ticket' =&gt; '9320','valor' =&gt; '155000','fecha_entrega' =&gt; '10/11/2022','fecha_devolucion' =&gt; '29/12/2022','rentado_estado_id' =&gt; 3,'observaciones' =&gt; ''],</t>
  </si>
  <si>
    <t>['proveedor_rentado_id' =&gt; 5,'centro_costo_id' =&gt; 74,'rentado_responsable_id' =&gt; 27,'rentado_tipo_id' =&gt; 1,'serial' =&gt; '5CD211HGQ6','codigo' =&gt; '63820','ticket' =&gt; '9320','valor' =&gt; '155000','fecha_entrega' =&gt; '10/11/2022','fecha_devolucion' =&gt; '','rentado_estado_id' =&gt; 3,'observaciones' =&gt; ''],</t>
  </si>
  <si>
    <t>['proveedor_rentado_id' =&gt; 5,'centro_costo_id' =&gt; 37,'rentado_responsable_id' =&gt; 24,'rentado_tipo_id' =&gt; 1,'serial' =&gt; '5CD211HGY4','codigo' =&gt; '63807','ticket' =&gt; '9320','valor' =&gt; '155000','fecha_entrega' =&gt; '10/11/2022','fecha_devolucion' =&gt; '29/12/2022','rentado_estado_id' =&gt; 3,'observaciones' =&gt; ''],</t>
  </si>
  <si>
    <t>['proveedor_rentado_id' =&gt; 5,'centro_costo_id' =&gt; 60,'rentado_responsable_id' =&gt; 29,'rentado_tipo_id' =&gt; 1,'serial' =&gt; '5CD211HGQP','codigo' =&gt; '63819','ticket' =&gt; '9320','valor' =&gt; '155000','fecha_entrega' =&gt; '10/11/2022','fecha_devolucion' =&gt; '29/12/2022','rentado_estado_id' =&gt; 3,'observaciones' =&gt; ''],</t>
  </si>
  <si>
    <t>['proveedor_rentado_id' =&gt; 5,'centro_costo_id' =&gt; 60,'rentado_responsable_id' =&gt; 29,'rentado_tipo_id' =&gt; 1,'serial' =&gt; '5CD211HGWT','codigo' =&gt; '63817','ticket' =&gt; '9320','valor' =&gt; '155000','fecha_entrega' =&gt; '10/11/2022','fecha_devolucion' =&gt; '29/12/2022','rentado_estado_id' =&gt; 3,'observaciones' =&gt; ''],</t>
  </si>
  <si>
    <t>['proveedor_rentado_id' =&gt; 5,'centro_costo_id' =&gt; 46,'rentado_responsable_id' =&gt; 7,'rentado_tipo_id' =&gt; 1,'serial' =&gt; '5CD211HGVW','codigo' =&gt; '63816','ticket' =&gt; '9320','valor'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</si>
  <si>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'5CD211HGWQ','codigo' =&gt; '63812','ticket' =&gt; '9320','valor' =&gt; '155000','fecha_entrega' =&gt; '10/11/2022','fecha_devolucion' =&gt; '29/12/2022','rentado_estado_id' =&gt; 3,'observaciones' =&gt; ''],</t>
  </si>
  <si>
    <t>['proveedor_rentado_id' =&gt; 5,'centro_costo_id' =&gt; 92,'rentado_responsable_id' =&gt; 5,'rentado_tipo_id' =&gt; 1,'serial' =&gt; '5CD211HGXX','codigo' =&gt; '63826','ticket' =&gt; '9320','valor' =&gt; '155000','fecha_entrega' =&gt; '10/11/2022','fecha_devolucion' =&gt; '29/12/2022','rentado_estado_id' =&gt; 3,'observaciones' =&gt; ''],</t>
  </si>
  <si>
    <t>['proveedor_rentado_id' =&gt; 5,'centro_costo_id' =&gt; 43,'rentado_responsable_id' =&gt; 23,'rentado_tipo_id' =&gt; 1,'serial' =&gt; '5CD211HGW9','codigo' =&gt; '63815','ticket' =&gt; '9320','valor' =&gt; '155000','fecha_entrega' =&gt; '10/11/2022','fecha_devolucion' =&gt; '29/12/2022','rentado_estado_id' =&gt; 3,'observaciones' =&gt; ''],</t>
  </si>
  <si>
    <t>['proveedor_rentado_id' =&gt; 5,'centro_costo_id' =&gt; 37,'rentado_responsable_id' =&gt; 17,'rentado_tipo_id' =&gt; 1,'serial' =&gt; '5CD211HGSV','codigo' =&gt; '63824','ticket' =&gt; '9320','valor'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</si>
  <si>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'5CD211HGXL','codigo' =&gt; '63823','ticket' =&gt; '9320','valor' =&gt; '155000','fecha_entrega' =&gt; '10/11/2022','fecha_devolucion' =&gt; '29/12/2022','rentado_estado_id' =&gt; 3,'observaciones' =&gt; ''],</t>
  </si>
  <si>
    <t>['proveedor_rentado_id' =&gt; 5,'centro_costo_id' =&gt; 37,'rentado_responsable_id' =&gt; 24,'rentado_tipo_id' =&gt; 1,'serial' =&gt; '5CD211HGTS','codigo' =&gt; '63811','ticket' =&gt; '9320','valor' =&gt; '155000','fecha_entrega' =&gt; '10/11/2022','fecha_devolucion' =&gt; '29/12/2022','rentado_estado_id' =&gt; 3,'observaciones' =&gt; ''],</t>
  </si>
  <si>
    <t>['proveedor_rentado_id' =&gt; 5,'centro_costo_id' =&gt; 45,'rentado_responsable_id' =&gt; 7,'rentado_tipo_id' =&gt; 1,'serial' =&gt; '5CD211HH12','codigo' =&gt; '63821','ticket' =&gt; '9320','valor' =&gt; '155000','fecha_entrega' =&gt; '10/11/2022','fecha_devolucion' =&gt; '29/12/2022','rentado_estado_id' =&gt; 3,'observaciones' =&gt; ''],</t>
  </si>
  <si>
    <t>['proveedor_rentado_id' =&gt; 5,'centro_costo_id' =&gt; 89,'rentado_responsable_id' =&gt; 7,'rentado_tipo_id' =&gt; 1,'serial' =&gt; '5CD211HGPW','codigo' =&gt; '63828','ticket' =&gt; '9320','valor' =&gt; '155000','fecha_entrega' =&gt; '10/11/2022','fecha_devolucion' =&gt; '29/12/2022','rentado_estado_id' =&gt; 3,'observaciones' =&gt; ''],</t>
  </si>
  <si>
    <t>['proveedor_rentado_id' =&gt; 5,'centro_costo_id' =&gt; 66,'rentado_responsable_id' =&gt; 26,'rentado_tipo_id' =&gt; 1,'serial' =&gt; '5CD211HGRB','codigo' =&gt; '63827','ticket' =&gt; '9320','valor' =&gt; '155000','fecha_entrega' =&gt; '10/11/2022','fecha_devolucion' =&gt; '29/12/2022','rentado_estado_id' =&gt; 3,'observaciones' =&gt; ''],</t>
  </si>
  <si>
    <t>['proveedor_rentado_id' =&gt; 5,'centro_costo_id' =&gt; 43,'rentado_responsable_id' =&gt; 23,'rentado_tipo_id' =&gt; 1,'serial' =&gt; '5CD211HGQ9','codigo' =&gt; '63831','ticket' =&gt; '9320','valor' =&gt; '155000','fecha_entrega' =&gt; '44813','fecha_devolucion' =&gt; '','rentado_estado_id' =&gt; 3,'observaciones' =&gt; ''],</t>
  </si>
  <si>
    <t>['proveedor_rentado_id' =&gt; 5,'centro_costo_id' =&gt; 46,'rentado_responsable_id' =&gt; 10,'rentado_tipo_id' =&gt; 1,'serial' =&gt; '5CD211HGVO','codigo' =&gt; '63814','ticket' =&gt; '9320','valor' =&gt; '155000','fecha_entrega' =&gt; '44813','fecha_devolucion' =&gt; '','rentado_estado_id' =&gt; 3,'observaciones' =&gt; ''],</t>
  </si>
  <si>
    <t>['proveedor_rentado_id' =&gt; 5,'centro_costo_id' =&gt; 37,'rentado_responsable_id' =&gt; 24,'rentado_tipo_id' =&gt; 1,'serial' =&gt; '5CD211HGR5','codigo' =&gt; '63829','ticket' =&gt; '9320','valor' =&gt; '155000','fecha_entrega' =&gt; '44813','fecha_devolucion' =&gt; '','rentado_estado_id' =&gt; 3,'observaciones' =&gt; ''],</t>
  </si>
  <si>
    <t>['proveedor_rentado_id' =&gt; 5,'centro_costo_id' =&gt; 37,'rentado_responsable_id' =&gt; 24,'rentado_tipo_id' =&gt; 1,'serial' =&gt; '5CD211HGSQ','codigo' =&gt; '63818','ticket' =&gt; '9320','valor' =&gt; '155000','fecha_entrega' =&gt; '44813','fecha_devolucion' =&gt; '','rentado_estado_id' =&gt; 3,'observaciones' =&gt; ''],</t>
  </si>
  <si>
    <t>['proveedor_rentado_id' =&gt; 5,'centro_costo_id' =&gt; 37,'rentado_responsable_id' =&gt; 16,'rentado_tipo_id' =&gt; 1,'serial' =&gt; '5CD211HH20','codigo' =&gt; '63822','ticket' =&gt; '9320','valor' =&gt; '155000','fecha_entrega' =&gt; '44813','fecha_devolucion' =&gt; '','rentado_estado_id' =&gt; 3,'observaciones' =&gt; ''],</t>
  </si>
  <si>
    <t>['proveedor_rentado_id' =&gt; 5,'centro_costo_id' =&gt; 37,'rentado_responsable_id' =&gt; 24,'rentado_tipo_id' =&gt; 1,'serial' =&gt; '45V1LL3','codigo' =&gt; '67249','ticket' =&gt; '10844','valor' =&gt; '158000','fecha_entrega' =&gt; '44874','fecha_devolucion' =&gt; '44924','rentado_estado_id' =&gt; 2,'observaciones' =&gt; ''],</t>
  </si>
  <si>
    <t>['proveedor_rentado_id' =&gt; 5,'centro_costo_id' =&gt; 37,'rentado_responsable_id' =&gt; 24,'rentado_tipo_id' =&gt; 1,'serial' =&gt; '43V1LL3','codigo' =&gt; '67246','ticket' =&gt; '10844','valor' =&gt; '158000','fecha_entrega' =&gt; '44874','fecha_devolucion' =&gt; '','rentado_estado_id' =&gt; 3,'observaciones' =&gt; ''],</t>
  </si>
  <si>
    <t>['proveedor_rentado_id' =&gt; 5,'centro_costo_id' =&gt; 37,'rentado_responsable_id' =&gt; 24,'rentado_tipo_id' =&gt; 1,'serial' =&gt; '65V1LL3','codigo' =&gt; '67245','ticket' =&gt; '10844','valor' =&gt; '158000','fecha_entrega' =&gt; '44874','fecha_devolucion' =&gt; '','rentado_estado_id' =&gt; 3,'observaciones' =&gt; ''],</t>
  </si>
  <si>
    <t>['proveedor_rentado_id' =&gt; 5,'centro_costo_id' =&gt; 37,'rentado_responsable_id' =&gt; 24,'rentado_tipo_id' =&gt; 1,'serial' =&gt; 'C7TMFL3','codigo' =&gt; '67085','ticket' =&gt; '10844','valor' =&gt; '158000','fecha_entrega' =&gt; '44874','fecha_devolucion' =&gt; '44924','rentado_estado_id' =&gt; 2,'observaciones' =&gt; ''],</t>
  </si>
  <si>
    <t>['proveedor_rentado_id' =&gt; 5,'centro_costo_id' =&gt; 37,'rentado_responsable_id' =&gt; 24,'rentado_tipo_id' =&gt; 1,'serial' =&gt; '39N0KL3','codigo' =&gt; '67313','ticket' =&gt; '10844','valor' =&gt; '158000','fecha_entrega' =&gt; '44874','fecha_devolucion' =&gt; '','rentado_estado_id' =&gt; 3,'observaciones' =&gt; ''],</t>
  </si>
  <si>
    <t>['proveedor_rentado_id' =&gt; 5,'centro_costo_id' =&gt; 37,'rentado_responsable_id' =&gt; 24,'rentado_tipo_id' =&gt; 1,'serial' =&gt; 'D4N0KL3','codigo' =&gt; '67133','ticket' =&gt; '10844','valor' =&gt; '158000','fecha_entrega' =&gt; '44874','fecha_devolucion' =&gt; '44924','rentado_estado_id' =&gt; 2,'observaciones' =&gt; ''],</t>
  </si>
  <si>
    <t>['proveedor_rentado_id' =&gt; 5,'centro_costo_id' =&gt; 37,'rentado_responsable_id' =&gt; 7,'rentado_tipo_id' =&gt; 1,'serial' =&gt; 'G1V1LL3','codigo' =&gt; '67251','ticket' =&gt; '10844','valor' =&gt; '158000','fecha_entrega' =&gt; '44875','fecha_devolucion' =&gt; '','rentado_estado_id' =&gt; 3,'observaciones' =&gt; ''],</t>
  </si>
  <si>
    <t>['proveedor_rentado_id' =&gt; 5,'centro_costo_id' =&gt; 37,'rentado_responsable_id' =&gt; 24,'rentado_tipo_id' =&gt; 1,'serial' =&gt; '40V1LL3','codigo' =&gt; '67252','ticket' =&gt; '10844','valor' =&gt; '158000','fecha_entrega' =&gt; '44875','fecha_devolucion' =&gt; '','rentado_estado_id' =&gt; 3,'observaciones' =&gt; ''],</t>
  </si>
  <si>
    <t>['proveedor_rentado_id' =&gt; 5,'centro_costo_id' =&gt; 37,'rentado_responsable_id' =&gt; 24,'rentado_tipo_id' =&gt; 1,'serial' =&gt; '80V1LL3','codigo' =&gt; '67253','ticket'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</si>
  <si>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'FCT1LL3','codigo' =&gt; '67255','ticket'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</si>
  <si>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'1BR1LL3','codigo' =&gt; '67256','ticket'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</si>
  <si>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'DLT1LL3','codigo' =&gt; '67257','ticket'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</si>
  <si>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'H9R1LL3','codigo' =&gt; '67258','ticket'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</si>
  <si>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'B9TMFL3','codigo' =&gt; '67052','ticket'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</si>
  <si>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'F4N0KL3','codigo' =&gt; '67152','ticket'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</si>
  <si>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'28N0KL3','codigo' =&gt; '67153','ticket'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</si>
  <si>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'51V1LL3','codigo' =&gt; '67269','ticket'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</si>
  <si>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'33V1LL3','codigo' =&gt; '67270','ticket'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</si>
  <si>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'B2V1LL3','codigo' =&gt; '67271','ticket'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</si>
  <si>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7,'rentado_tipo_id' =&gt; 1,'serial' =&gt; 'DZT1LL3','codigo' =&gt; '67272','ticket' =&gt; '10844','valor' =&gt; '158000','fecha_entrega' =&gt; '44875','fecha_devolucion' =&gt; '','rentado_estado_id' =&gt; 3,'observaciones' =&gt; ''],</t>
  </si>
  <si>
    <t>['proveedor_rentado_id' =&gt; 5,'centro_costo_id' =&gt; 37,'rentado_responsable_id' =&gt; 24,'rentado_tipo_id' =&gt; 1,'serial' =&gt; 'DJT1LL3','codigo' =&gt; '67273','ticket' =&gt; '10844','valor' =&gt; '158000','fecha_entrega' =&gt; '44875','fecha_devolucion' =&gt; '44924','rentado_estado_id' =&gt; 2,'observaciones' =&gt; ''],</t>
  </si>
  <si>
    <t>['proveedor_rentado_id' =&gt; 5,'centro_costo_id' =&gt; 89,'rentado_responsable_id' =&gt; 24,'rentado_tipo_id' =&gt; 1,'serial' =&gt; '7LT1LL3','codigo' =&gt; '67274','ticket'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</si>
  <si>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'HRF1LL3','codigo' =&gt; '67275','ticket'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</si>
  <si>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'32V1LL3','codigo' =&gt; '67276','ticket'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</si>
  <si>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'1LT1LL3','codigo' =&gt; '67277','ticket'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</si>
  <si>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'71V1LL3','codigo' =&gt; '67278','ticket'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</si>
  <si>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'5KT1LL3','codigo' =&gt; '67279','ticket'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</si>
  <si>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'3LT1LL3','codigo' =&gt; '67289','ticket'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</si>
  <si>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'63V1LL3','codigo' =&gt; '67290','ticket'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</si>
  <si>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'C1V1LL3','codigo' =&gt; '67291','ticket'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</si>
  <si>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'B1V1LL3','codigo' =&gt; '67292','ticket'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</si>
  <si>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'H1V1LL3','codigo' =&gt; '67294','ticket'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</si>
  <si>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'41V1LL3','codigo' =&gt; '67296','ticket'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</si>
  <si>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'G2V1LL3','codigo' =&gt; '67297','ticket'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</si>
  <si>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'8MT1LL3','codigo' =&gt; '67298','ticket'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</si>
  <si>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'D2V1LL3','codigo' =&gt; '67299','ticket' =&gt; '10844','valor' =&gt; '158000','fecha_entrega' =&gt; '44875','fecha_devolucion' =&gt; '44924','rentado_estado_id' =&gt; 2,'observaciones' =&gt; ''],</t>
  </si>
  <si>
    <t>['proveedor_rentado_id' =&gt; 5,'centro_costo_id' =&gt; 37,'rentado_responsable_id' =&gt; 24,'rentado_tipo_id' =&gt; 1,'serial' =&gt; '14V1LL3','codigo' =&gt; '67300','ticket' =&gt; '10844','valor' =&gt; '158000','fecha_entrega' =&gt; '44875','fecha_devolucion' =&gt; '44924','rentado_estado_id' =&gt; 2,'observaciones' =&gt; ''],</t>
  </si>
  <si>
    <t>$ 149,000.00</t>
  </si>
  <si>
    <t>En Uso</t>
  </si>
  <si>
    <t>$ 220,000.00</t>
  </si>
  <si>
    <t>---</t>
  </si>
  <si>
    <t>$ 155,000.00</t>
  </si>
  <si>
    <t>$ 158,000.00</t>
  </si>
  <si>
    <t>$ 97,900.00</t>
  </si>
  <si>
    <t>$ 200,000.00</t>
  </si>
  <si>
    <t>$ 100,000.00</t>
  </si>
  <si>
    <t>$ 189,000.00</t>
  </si>
  <si>
    <t>$ 189,900.00</t>
  </si>
  <si>
    <t>Servidor</t>
  </si>
  <si>
    <t>$ 720,000.00</t>
  </si>
  <si>
    <t>$ 105,000.00</t>
  </si>
  <si>
    <t>$ 95,000.00</t>
  </si>
  <si>
    <t>Sin Fecha de devolución</t>
  </si>
  <si>
    <t>$ 163,000.00</t>
  </si>
  <si>
    <t>$ 129,000.00</t>
  </si>
  <si>
    <t>$ 183,000.00</t>
  </si>
  <si>
    <t>$ 139,000.00</t>
  </si>
  <si>
    <t>$ 143,000.00</t>
  </si>
  <si>
    <t>$ 249,000.00</t>
  </si>
  <si>
    <t>$ 114,000.00</t>
  </si>
  <si>
    <t>$ 123,000.00</t>
  </si>
  <si>
    <t>$ 98,000.00</t>
  </si>
  <si>
    <t>asignado</t>
  </si>
  <si>
    <t>Alejandra Carranza</t>
  </si>
  <si>
    <t>Ana Guerra</t>
  </si>
  <si>
    <t>John Calderon</t>
  </si>
  <si>
    <t>John Rueda</t>
  </si>
  <si>
    <t>Jorge Mogollon</t>
  </si>
  <si>
    <t>Jose Alexander Vargas</t>
  </si>
  <si>
    <t>Jose Garcia</t>
  </si>
  <si>
    <t>Karin Fuenmayor</t>
  </si>
  <si>
    <t>Nathalia Montenegro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</si>
</sst>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d/m/yyyy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64" fontId="0" fillId="0" borderId="0" xfId="0" applyNumberFormat="1"/>
    <xf numFmtId="6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vertical="center"/>
    </xf>
    <xf numFmtId="0" fontId="2" fillId="0" borderId="0" xfId="1"/>
    <xf numFmtId="1" fontId="2" fillId="0" borderId="0" xfId="1" applyNumberFormat="1"/>
    <xf numFmtId="14" fontId="2" fillId="0" borderId="0" xfId="1" applyNumberFormat="1"/>
  </cellXfs>
  <cellStyles count="2">
    <cellStyle name="Normal" xfId="0" builtinId="0"/>
    <cellStyle name="Normal 2" xfId="1" xr:uid="{3B580C30-1476-4143-B9E1-FD67495506D5}"/>
  </cellStyles>
  <dxfs count="8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2EEC33-75C1-4BDB-A310-394E9717D013}" name="Tabla1" displayName="Tabla1" ref="A1:F107" totalsRowShown="0" headerRowDxfId="7" dataDxfId="6">
  <tableColumns count="6">
    <tableColumn id="1" xr3:uid="{FFB1ED92-1923-4C12-97B6-842D9206F3F7}" name="CENTRO DE COSTOS" dataDxfId="5"/>
    <tableColumn id="2" xr3:uid="{CC33F719-DF57-4760-AA9D-CD326300F6C6}" name="PROYECTO" dataDxfId="4"/>
    <tableColumn id="3" xr3:uid="{6EAE28A6-3ED2-40A2-8F87-2817CFA7EBCF}" name="GERENTE" dataDxfId="3"/>
    <tableColumn id="4" xr3:uid="{D83C979B-0C6F-4C00-8A7D-B6436E025690}" name="ESTADO DE VALIDACIÓN" dataDxfId="2"/>
    <tableColumn id="5" xr3:uid="{B9CF248E-BFC6-49FE-AE5E-7C7BEE50CBD2}" name="EMPRESA 2" dataDxfId="1"/>
    <tableColumn id="6" xr3:uid="{825247C7-1C97-45CB-98D2-DFEB1BA8A5EF}" name="0" dataDxfId="0">
      <calculatedColumnFormula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8F45-6CD8-43EE-9FA1-D591D4E95614}">
  <dimension ref="A1:F107"/>
  <sheetViews>
    <sheetView workbookViewId="0">
      <selection activeCell="A38" sqref="A38:F38"/>
    </sheetView>
  </sheetViews>
  <sheetFormatPr baseColWidth="10" defaultRowHeight="15"/>
  <cols>
    <col min="1" max="1" width="19.42578125" customWidth="1"/>
    <col min="2" max="2" width="11.7109375" customWidth="1"/>
    <col min="4" max="4" width="22.85546875" customWidth="1"/>
    <col min="5" max="5" width="12.140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168</v>
      </c>
    </row>
    <row r="2" spans="1:6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'0-01H','proyecto' =&gt; '001 - Plataforma Hicome Hotel Berdez','gerente' =&gt; 'PMO','estado' =&gt; 'ACTIVO','empresa' =&gt; 'HICOME'],</v>
      </c>
    </row>
    <row r="3" spans="1:6">
      <c r="A3" s="1" t="s">
        <v>10</v>
      </c>
      <c r="B3" s="1" t="s">
        <v>11</v>
      </c>
      <c r="C3" s="1" t="s">
        <v>12</v>
      </c>
      <c r="D3" s="1" t="s">
        <v>13</v>
      </c>
      <c r="E3" s="1" t="s">
        <v>14</v>
      </c>
      <c r="F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'0-01W','proyecto' =&gt; '001 - WIMBU "RED HOSPITALARÍA"','gerente' =&gt; 'KATHERINE DAZA','estado' =&gt; 'LIQUIDADO','empresa' =&gt; 'WIMBU'],</v>
      </c>
    </row>
    <row r="4" spans="1:6">
      <c r="A4" s="1" t="s">
        <v>15</v>
      </c>
      <c r="B4" s="1" t="s">
        <v>16</v>
      </c>
      <c r="C4" s="1" t="s">
        <v>12</v>
      </c>
      <c r="D4" s="1" t="s">
        <v>13</v>
      </c>
      <c r="E4" s="1" t="s">
        <v>14</v>
      </c>
      <c r="F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'0-02W','proyecto' =&gt; '002 - WIMBU "PLASTICOS OJARA S.A"','gerente' =&gt; 'KATHERINE DAZA','estado' =&gt; 'LIQUIDADO','empresa' =&gt; 'WIMBU'],</v>
      </c>
    </row>
    <row r="5" spans="1:6">
      <c r="A5" s="1" t="s">
        <v>17</v>
      </c>
      <c r="B5" s="1" t="s">
        <v>18</v>
      </c>
      <c r="C5" s="1" t="s">
        <v>19</v>
      </c>
      <c r="D5" s="1" t="s">
        <v>13</v>
      </c>
      <c r="E5" s="1" t="s">
        <v>9</v>
      </c>
      <c r="F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'0-04H','proyecto' =&gt; '004 - PROYECTO ZONA ROSA','gerente' =&gt; 'SILVIA GALLEGO','estado' =&gt; 'LIQUIDADO','empresa' =&gt; 'HICOME'],</v>
      </c>
    </row>
    <row r="6" spans="1:6">
      <c r="A6" s="1" t="s">
        <v>20</v>
      </c>
      <c r="B6" s="1" t="s">
        <v>21</v>
      </c>
      <c r="C6" s="1" t="s">
        <v>19</v>
      </c>
      <c r="D6" s="1" t="s">
        <v>13</v>
      </c>
      <c r="E6" s="1" t="s">
        <v>9</v>
      </c>
      <c r="F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'0-05H','proyecto' =&gt; '005 - PROYECTO EXPODEFENSA 2021','gerente' =&gt; 'SILVIA GALLEGO','estado' =&gt; 'LIQUIDADO','empresa' =&gt; 'HICOME'],</v>
      </c>
    </row>
    <row r="7" spans="1:6">
      <c r="A7" s="1">
        <v>121</v>
      </c>
      <c r="B7" s="1" t="s">
        <v>22</v>
      </c>
      <c r="C7" s="1" t="s">
        <v>7</v>
      </c>
      <c r="D7" s="1" t="s">
        <v>13</v>
      </c>
      <c r="E7" s="1" t="s">
        <v>23</v>
      </c>
      <c r="F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'121','proyecto' =&gt; '121 - FONTUR GOBERNANZA','gerente' =&gt; 'PMO','estado' =&gt; 'LIQUIDADO','empresa' =&gt; 'LINKTIC'],</v>
      </c>
    </row>
    <row r="8" spans="1:6">
      <c r="A8" s="1">
        <v>132</v>
      </c>
      <c r="B8" s="1" t="s">
        <v>24</v>
      </c>
      <c r="C8" s="1" t="s">
        <v>25</v>
      </c>
      <c r="D8" s="1" t="s">
        <v>13</v>
      </c>
      <c r="E8" s="1" t="s">
        <v>23</v>
      </c>
      <c r="F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'132','proyecto' =&gt; '132 - (ARCHIVO GRAL) SISTEMA GESTIÓN DOCUMENTAL','gerente' =&gt; 'IVAN PABON','estado' =&gt; 'LIQUIDADO','empresa' =&gt; 'LINKTIC'],</v>
      </c>
    </row>
    <row r="9" spans="1:6">
      <c r="A9" s="1">
        <v>142</v>
      </c>
      <c r="B9" s="1" t="s">
        <v>26</v>
      </c>
      <c r="C9" s="1" t="s">
        <v>7</v>
      </c>
      <c r="D9" s="1" t="s">
        <v>13</v>
      </c>
      <c r="E9" s="1" t="s">
        <v>23</v>
      </c>
      <c r="F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'142','proyecto' =&gt; '142 - LAWYERS ENTERPRISE','gerente' =&gt; 'PMO','estado' =&gt; 'LIQUIDADO','empresa' =&gt; 'LINKTIC'],</v>
      </c>
    </row>
    <row r="10" spans="1:6">
      <c r="A10" s="1">
        <v>151</v>
      </c>
      <c r="B10" s="1" t="s">
        <v>27</v>
      </c>
      <c r="C10" s="1" t="s">
        <v>7</v>
      </c>
      <c r="D10" s="1" t="s">
        <v>13</v>
      </c>
      <c r="E10" s="1" t="s">
        <v>23</v>
      </c>
      <c r="F1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'151','proyecto' =&gt; '151 - LOPEZ QUINTERO','gerente' =&gt; 'PMO','estado' =&gt; 'LIQUIDADO','empresa' =&gt; 'LINKTIC'],</v>
      </c>
    </row>
    <row r="11" spans="1:6">
      <c r="A11" s="1">
        <v>216</v>
      </c>
      <c r="B11" s="1" t="s">
        <v>28</v>
      </c>
      <c r="C11" s="1" t="s">
        <v>29</v>
      </c>
      <c r="D11" s="1" t="s">
        <v>8</v>
      </c>
      <c r="E11" s="1"/>
      <c r="F1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'216','proyecto' =&gt; '216 - PLATAFORMA DUBRANDS','gerente' =&gt; 'ANA GUERRA','estado' =&gt; 'ACTIVO','empresa' =&gt; ''],</v>
      </c>
    </row>
    <row r="12" spans="1:6">
      <c r="A12" s="1">
        <v>219</v>
      </c>
      <c r="B12" s="1" t="s">
        <v>30</v>
      </c>
      <c r="C12" s="1" t="s">
        <v>25</v>
      </c>
      <c r="D12" s="1" t="s">
        <v>13</v>
      </c>
      <c r="E12" s="1" t="s">
        <v>23</v>
      </c>
      <c r="F1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'219','proyecto' =&gt; '219 - PNUD','gerente' =&gt; 'IVAN PABON','estado' =&gt; 'LIQUIDADO','empresa' =&gt; 'LINKTIC'],</v>
      </c>
    </row>
    <row r="13" spans="1:6">
      <c r="A13" s="1">
        <v>235</v>
      </c>
      <c r="B13" s="1" t="s">
        <v>31</v>
      </c>
      <c r="C13" s="1" t="s">
        <v>25</v>
      </c>
      <c r="D13" s="1" t="s">
        <v>13</v>
      </c>
      <c r="E13" s="1" t="s">
        <v>23</v>
      </c>
      <c r="F1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'235','proyecto' =&gt; '235 - HOTEL BERDEZ','gerente' =&gt; 'IVAN PABON','estado' =&gt; 'LIQUIDADO','empresa' =&gt; 'LINKTIC'],</v>
      </c>
    </row>
    <row r="14" spans="1:6">
      <c r="A14" s="1">
        <v>240</v>
      </c>
      <c r="B14" s="1" t="s">
        <v>32</v>
      </c>
      <c r="C14" s="1" t="s">
        <v>7</v>
      </c>
      <c r="D14" s="1" t="s">
        <v>13</v>
      </c>
      <c r="E14" s="1" t="s">
        <v>23</v>
      </c>
      <c r="F1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'240','proyecto' =&gt; '240 - FONTIC','gerente' =&gt; 'PMO','estado' =&gt; 'LIQUIDADO','empresa' =&gt; 'LINKTIC'],</v>
      </c>
    </row>
    <row r="15" spans="1:6">
      <c r="A15" s="1">
        <v>244</v>
      </c>
      <c r="B15" s="1" t="s">
        <v>33</v>
      </c>
      <c r="C15" s="1" t="s">
        <v>34</v>
      </c>
      <c r="D15" s="1" t="s">
        <v>8</v>
      </c>
      <c r="E15" s="1" t="s">
        <v>23</v>
      </c>
      <c r="F1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'244','proyecto' =&gt; '244 - FAC-COMANDOS-2035306','gerente' =&gt; 'DEIZITH DIAZ','estado' =&gt; 'ACTIVO','empresa' =&gt; 'LINKTIC'],</v>
      </c>
    </row>
    <row r="16" spans="1:6">
      <c r="A16" s="1">
        <v>247</v>
      </c>
      <c r="B16" s="1" t="s">
        <v>35</v>
      </c>
      <c r="C16" s="1" t="s">
        <v>7</v>
      </c>
      <c r="D16" s="1" t="s">
        <v>8</v>
      </c>
      <c r="E16" s="1" t="s">
        <v>23</v>
      </c>
      <c r="F1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'247','proyecto' =&gt; '247 - MINISTERIO DEL INTERIOR','gerente' =&gt; 'PMO','estado' =&gt; 'ACTIVO','empresa' =&gt; 'LINKTIC'],</v>
      </c>
    </row>
    <row r="17" spans="1:6">
      <c r="A17" s="1">
        <v>254</v>
      </c>
      <c r="B17" s="1" t="s">
        <v>36</v>
      </c>
      <c r="C17" s="1" t="s">
        <v>7</v>
      </c>
      <c r="D17" s="1" t="s">
        <v>13</v>
      </c>
      <c r="E17" s="1" t="s">
        <v>23</v>
      </c>
      <c r="F1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'254','proyecto' =&gt; '254 - IDIGER','gerente' =&gt; 'PMO','estado' =&gt; 'LIQUIDADO','empresa' =&gt; 'LINKTIC'],</v>
      </c>
    </row>
    <row r="18" spans="1:6">
      <c r="A18" s="1">
        <v>255</v>
      </c>
      <c r="B18" s="1" t="s">
        <v>37</v>
      </c>
      <c r="C18" s="1" t="s">
        <v>38</v>
      </c>
      <c r="D18" s="1" t="s">
        <v>13</v>
      </c>
      <c r="E18" s="1" t="s">
        <v>39</v>
      </c>
      <c r="F1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'255','proyecto' =&gt; '255 - PROYECTO 605','gerente' =&gt; 'KATHERINE ABELLA','estado' =&gt; 'LIQUIDADO','empresa' =&gt; 'DU BRANDS'],</v>
      </c>
    </row>
    <row r="19" spans="1:6">
      <c r="A19" s="1">
        <v>261</v>
      </c>
      <c r="B19" s="1" t="s">
        <v>40</v>
      </c>
      <c r="C19" s="1" t="s">
        <v>7</v>
      </c>
      <c r="D19" s="1" t="s">
        <v>13</v>
      </c>
      <c r="E19" s="1" t="s">
        <v>39</v>
      </c>
      <c r="F1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'261','proyecto' =&gt; '261 - PROYECTO 593','gerente' =&gt; 'PMO','estado' =&gt; 'LIQUIDADO','empresa' =&gt; 'DU BRANDS'],</v>
      </c>
    </row>
    <row r="20" spans="1:6">
      <c r="A20" s="1">
        <v>262</v>
      </c>
      <c r="B20" s="1" t="s">
        <v>41</v>
      </c>
      <c r="C20" s="1" t="s">
        <v>25</v>
      </c>
      <c r="D20" s="1" t="s">
        <v>13</v>
      </c>
      <c r="E20" s="1" t="s">
        <v>23</v>
      </c>
      <c r="F2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'262','proyecto' =&gt; '262 - PROYECTO PÁGINA WEB CONSTRUCTORA BERDEZ','gerente' =&gt; 'IVAN PABON','estado' =&gt; 'LIQUIDADO','empresa' =&gt; 'LINKTIC'],</v>
      </c>
    </row>
    <row r="21" spans="1:6">
      <c r="A21" s="1">
        <v>265</v>
      </c>
      <c r="B21" s="1" t="s">
        <v>42</v>
      </c>
      <c r="C21" s="1" t="s">
        <v>7</v>
      </c>
      <c r="D21" s="1" t="s">
        <v>13</v>
      </c>
      <c r="E21" s="1" t="s">
        <v>23</v>
      </c>
      <c r="F2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'265','proyecto' =&gt; '265 - FONDO EN PAZ FASE 2','gerente' =&gt; 'PMO','estado' =&gt; 'LIQUIDADO','empresa' =&gt; 'LINKTIC'],</v>
      </c>
    </row>
    <row r="22" spans="1:6">
      <c r="A22" s="1">
        <v>269</v>
      </c>
      <c r="B22" s="1" t="s">
        <v>43</v>
      </c>
      <c r="C22" s="1" t="s">
        <v>7</v>
      </c>
      <c r="D22" s="1" t="s">
        <v>13</v>
      </c>
      <c r="E22" s="1" t="s">
        <v>23</v>
      </c>
      <c r="F2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'269','proyecto' =&gt; '269 - CANCILLERÍA CONTRATO 089 - 2020','gerente' =&gt; 'PMO','estado' =&gt; 'LIQUIDADO','empresa' =&gt; 'LINKTIC'],</v>
      </c>
    </row>
    <row r="23" spans="1:6">
      <c r="A23" s="1">
        <v>270</v>
      </c>
      <c r="B23" s="1" t="s">
        <v>44</v>
      </c>
      <c r="C23" s="1" t="s">
        <v>29</v>
      </c>
      <c r="D23" s="1" t="s">
        <v>8</v>
      </c>
      <c r="E23" s="1" t="s">
        <v>23</v>
      </c>
      <c r="F2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'270','proyecto' =&gt; '270 - PROYECTO SERT SOACHA','gerente' =&gt; 'ANA GUERRA','estado' =&gt; 'ACTIVO','empresa' =&gt; 'LINKTIC'],</v>
      </c>
    </row>
    <row r="24" spans="1:6">
      <c r="A24" s="1">
        <v>272</v>
      </c>
      <c r="B24" s="1" t="s">
        <v>45</v>
      </c>
      <c r="C24" s="1" t="s">
        <v>46</v>
      </c>
      <c r="D24" s="1" t="s">
        <v>13</v>
      </c>
      <c r="E24" s="1" t="s">
        <v>23</v>
      </c>
      <c r="F2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'272','proyecto' =&gt; '272 - RECAUDOS MASIVOS DE COLOMBIA S.A.S','gerente' =&gt; 'SANDRA MUÑOZ','estado' =&gt; 'LIQUIDADO','empresa' =&gt; 'LINKTIC'],</v>
      </c>
    </row>
    <row r="25" spans="1:6">
      <c r="A25" s="1">
        <v>273</v>
      </c>
      <c r="B25" s="1" t="s">
        <v>47</v>
      </c>
      <c r="C25" s="1" t="s">
        <v>7</v>
      </c>
      <c r="D25" s="1" t="s">
        <v>8</v>
      </c>
      <c r="E25" s="1" t="s">
        <v>23</v>
      </c>
      <c r="F2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'273','proyecto' =&gt; '273 - UNIVERSIDAD DE PAMPLONA','gerente' =&gt; 'PMO','estado' =&gt; 'ACTIVO','empresa' =&gt; 'LINKTIC'],</v>
      </c>
    </row>
    <row r="26" spans="1:6">
      <c r="A26" s="1">
        <v>275</v>
      </c>
      <c r="B26" s="1" t="s">
        <v>48</v>
      </c>
      <c r="C26" s="1" t="s">
        <v>49</v>
      </c>
      <c r="D26" s="1" t="s">
        <v>13</v>
      </c>
      <c r="E26" s="1" t="s">
        <v>23</v>
      </c>
      <c r="F2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'275','proyecto' =&gt; '275 - ARTESANÍAS DE COLOMBIA','gerente' =&gt; 'ALEJANDRO QUITIAN','estado' =&gt; 'LIQUIDADO','empresa' =&gt; 'LINKTIC'],</v>
      </c>
    </row>
    <row r="27" spans="1:6">
      <c r="A27" s="1">
        <v>277</v>
      </c>
      <c r="B27" s="1" t="s">
        <v>50</v>
      </c>
      <c r="C27" s="1" t="s">
        <v>51</v>
      </c>
      <c r="D27" s="1" t="s">
        <v>13</v>
      </c>
      <c r="E27" s="1" t="s">
        <v>23</v>
      </c>
      <c r="F2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'277','proyecto' =&gt; '277 - ANALÍTICA DE DATOS - FINDETER','gerente' =&gt; 'ALAM GONZÁLEZ','estado' =&gt; 'LIQUIDADO','empresa' =&gt; 'LINKTIC'],</v>
      </c>
    </row>
    <row r="28" spans="1:6">
      <c r="A28" s="1">
        <v>280</v>
      </c>
      <c r="B28" s="1" t="s">
        <v>52</v>
      </c>
      <c r="C28" s="1" t="s">
        <v>7</v>
      </c>
      <c r="D28" s="1" t="s">
        <v>13</v>
      </c>
      <c r="E28" s="1" t="s">
        <v>39</v>
      </c>
      <c r="F2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'280','proyecto' =&gt; '280 - COMERCIO ELECTRÓNICO - DUBRANDS','gerente' =&gt; 'PMO','estado' =&gt; 'LIQUIDADO','empresa' =&gt; 'DU BRANDS'],</v>
      </c>
    </row>
    <row r="29" spans="1:6">
      <c r="A29" s="1">
        <v>281</v>
      </c>
      <c r="B29" s="1" t="s">
        <v>53</v>
      </c>
      <c r="C29" s="1" t="s">
        <v>54</v>
      </c>
      <c r="D29" s="1" t="s">
        <v>8</v>
      </c>
      <c r="E29" s="1" t="s">
        <v>23</v>
      </c>
      <c r="F2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'281','proyecto' =&gt; '281 - ICETEX','gerente' =&gt; 'JENNIFER GÜIZA','estado' =&gt; 'ACTIVO','empresa' =&gt; 'LINKTIC'],</v>
      </c>
    </row>
    <row r="30" spans="1:6">
      <c r="A30" s="1">
        <v>282</v>
      </c>
      <c r="B30" s="1" t="s">
        <v>55</v>
      </c>
      <c r="C30" s="1" t="s">
        <v>12</v>
      </c>
      <c r="D30" s="1" t="s">
        <v>13</v>
      </c>
      <c r="E30" s="1" t="s">
        <v>23</v>
      </c>
      <c r="F3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'282','proyecto' =&gt; '282 - FINCAR','gerente' =&gt; 'KATHERINE DAZA','estado' =&gt; 'LIQUIDADO','empresa' =&gt; 'LINKTIC'],</v>
      </c>
    </row>
    <row r="31" spans="1:6">
      <c r="A31" s="1">
        <v>283</v>
      </c>
      <c r="B31" s="1" t="s">
        <v>56</v>
      </c>
      <c r="C31" s="1" t="s">
        <v>57</v>
      </c>
      <c r="D31" s="1" t="s">
        <v>13</v>
      </c>
      <c r="E31" s="1" t="s">
        <v>23</v>
      </c>
      <c r="F3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'283','proyecto' =&gt; '283 - Proyecto Interno Iniciativa T&amp;C 4','gerente' =&gt; 'MABEL PALACIOS','estado' =&gt; 'LIQUIDADO','empresa' =&gt; 'LINKTIC'],</v>
      </c>
    </row>
    <row r="32" spans="1:6">
      <c r="A32" s="1">
        <v>284</v>
      </c>
      <c r="B32" s="1" t="s">
        <v>58</v>
      </c>
      <c r="C32" s="1" t="s">
        <v>29</v>
      </c>
      <c r="D32" s="1" t="s">
        <v>8</v>
      </c>
      <c r="E32" s="1" t="s">
        <v>23</v>
      </c>
      <c r="F3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'284','proyecto' =&gt; '284 - THANOS Y CRONOS 472 040-2021','gerente' =&gt; 'ANA GUERRA','estado' =&gt; 'ACTIVO','empresa' =&gt; 'LINKTIC'],</v>
      </c>
    </row>
    <row r="33" spans="1:6">
      <c r="A33" s="1">
        <v>285</v>
      </c>
      <c r="B33" s="1" t="s">
        <v>59</v>
      </c>
      <c r="C33" s="1" t="s">
        <v>7</v>
      </c>
      <c r="D33" s="1" t="s">
        <v>13</v>
      </c>
      <c r="E33" s="1" t="s">
        <v>23</v>
      </c>
      <c r="F3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'285','proyecto' =&gt; '285 - ACUEDUCTO (SISTEMA WEB PARA REGISTRO DE OBRAS Y DISEÑOS.)','gerente' =&gt; 'PMO','estado' =&gt; 'LIQUIDADO','empresa' =&gt; 'LINKTIC'],</v>
      </c>
    </row>
    <row r="34" spans="1:6">
      <c r="A34" s="1">
        <v>286</v>
      </c>
      <c r="B34" s="1" t="s">
        <v>60</v>
      </c>
      <c r="C34" s="1" t="s">
        <v>61</v>
      </c>
      <c r="D34" s="1" t="s">
        <v>8</v>
      </c>
      <c r="E34" s="1" t="s">
        <v>23</v>
      </c>
      <c r="F3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'286','proyecto' =&gt; '286 - ACUEDUCTO (SISTEMA DE INFORMACIÓN HÍDRICO)','gerente' =&gt; 'HENRY CHICA','estado' =&gt; 'ACTIVO','empresa' =&gt; 'LINKTIC'],</v>
      </c>
    </row>
    <row r="35" spans="1:6">
      <c r="A35" s="1">
        <v>288</v>
      </c>
      <c r="B35" s="1" t="s">
        <v>62</v>
      </c>
      <c r="C35" s="1" t="s">
        <v>29</v>
      </c>
      <c r="D35" s="1" t="s">
        <v>8</v>
      </c>
      <c r="E35" s="1" t="s">
        <v>23</v>
      </c>
      <c r="F3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'288','proyecto' =&gt; '288 - Cyclops 472 orden 085-2021','gerente' =&gt; 'ANA GUERRA','estado' =&gt; 'ACTIVO','empresa' =&gt; 'LINKTIC'],</v>
      </c>
    </row>
    <row r="36" spans="1:6">
      <c r="A36" s="1">
        <v>289</v>
      </c>
      <c r="B36" s="1" t="s">
        <v>63</v>
      </c>
      <c r="C36" s="1" t="s">
        <v>25</v>
      </c>
      <c r="D36" s="1" t="s">
        <v>8</v>
      </c>
      <c r="E36" s="1" t="s">
        <v>23</v>
      </c>
      <c r="F3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'289','proyecto' =&gt; '289 - MIGRACIÓN CIAT','gerente' =&gt; 'IVAN PABON','estado' =&gt; 'ACTIVO','empresa' =&gt; 'LINKTIC'],</v>
      </c>
    </row>
    <row r="37" spans="1:6">
      <c r="A37" s="1">
        <v>290</v>
      </c>
      <c r="B37" s="1" t="s">
        <v>64</v>
      </c>
      <c r="C37" s="1" t="s">
        <v>65</v>
      </c>
      <c r="D37" s="1" t="s">
        <v>8</v>
      </c>
      <c r="E37" s="1" t="s">
        <v>23</v>
      </c>
      <c r="F3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'290','proyecto' =&gt; '290 - CANCILLERÍA CONTRATO 089 - 2021','gerente' =&gt; 'DIANA BERMUDEZ','estado' =&gt; 'ACTIVO','empresa' =&gt; 'LINKTIC'],</v>
      </c>
    </row>
    <row r="38" spans="1:6">
      <c r="A38" s="1">
        <v>291</v>
      </c>
      <c r="B38" s="1" t="s">
        <v>66</v>
      </c>
      <c r="C38" s="1" t="s">
        <v>67</v>
      </c>
      <c r="D38" s="1" t="s">
        <v>8</v>
      </c>
      <c r="E38" s="1" t="s">
        <v>68</v>
      </c>
      <c r="F3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'291','proyecto' =&gt; '291 - PROYECTO RAMA JUDICIAL','gerente' =&gt; 'OSCAR SALAZAR','estado' =&gt; 'ACTIVO','empresa' =&gt; 'MUSCOGEE'],</v>
      </c>
    </row>
    <row r="39" spans="1:6">
      <c r="A39" s="1">
        <v>292</v>
      </c>
      <c r="B39" s="1" t="s">
        <v>69</v>
      </c>
      <c r="C39" s="1" t="s">
        <v>7</v>
      </c>
      <c r="D39" s="1" t="s">
        <v>8</v>
      </c>
      <c r="E39" s="1" t="s">
        <v>70</v>
      </c>
      <c r="F3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'292','proyecto' =&gt; '292 - PROYECTO SENA INNOVA - SEMDO','gerente' =&gt; 'PMO','estado' =&gt; 'ACTIVO','empresa' =&gt; 'SEMDO'],</v>
      </c>
    </row>
    <row r="40" spans="1:6">
      <c r="A40" s="1">
        <v>293</v>
      </c>
      <c r="B40" s="1" t="s">
        <v>71</v>
      </c>
      <c r="C40" s="1" t="s">
        <v>25</v>
      </c>
      <c r="D40" s="1" t="s">
        <v>8</v>
      </c>
      <c r="E40" s="1" t="s">
        <v>23</v>
      </c>
      <c r="F4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'293','proyecto' =&gt; '293 - PROYECTO INTERNO EL DORADO','gerente' =&gt; 'IVAN PABON','estado' =&gt; 'ACTIVO','empresa' =&gt; 'LINKTIC'],</v>
      </c>
    </row>
    <row r="41" spans="1:6">
      <c r="A41" s="1">
        <v>294</v>
      </c>
      <c r="B41" s="1" t="s">
        <v>72</v>
      </c>
      <c r="C41" s="1" t="s">
        <v>7</v>
      </c>
      <c r="D41" s="1" t="s">
        <v>13</v>
      </c>
      <c r="E41" s="1" t="s">
        <v>23</v>
      </c>
      <c r="F4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'294','proyecto' =&gt; '294 - COMPUTADORES PARA EDUCAR CONTRATO No. 54-21','gerente' =&gt; 'PMO','estado' =&gt; 'LIQUIDADO','empresa' =&gt; 'LINKTIC'],</v>
      </c>
    </row>
    <row r="42" spans="1:6">
      <c r="A42" s="1" t="s">
        <v>73</v>
      </c>
      <c r="B42" s="1" t="s">
        <v>74</v>
      </c>
      <c r="C42" s="1" t="s">
        <v>75</v>
      </c>
      <c r="D42" s="1" t="s">
        <v>13</v>
      </c>
      <c r="E42" s="1" t="s">
        <v>76</v>
      </c>
      <c r="F4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'295-1','proyecto' =&gt; '295-1 - REGISTRADURIA VERIFICACION DE FIRMAS','gerente' =&gt; 'MARCELA BELTRAN','estado' =&gt; 'LIQUIDADO','empresa' =&gt; 'TRES T'],</v>
      </c>
    </row>
    <row r="43" spans="1:6">
      <c r="A43" s="1">
        <v>296</v>
      </c>
      <c r="B43" s="1" t="s">
        <v>77</v>
      </c>
      <c r="C43" s="1" t="s">
        <v>7</v>
      </c>
      <c r="D43" s="1" t="s">
        <v>13</v>
      </c>
      <c r="E43" s="1" t="s">
        <v>23</v>
      </c>
      <c r="F4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'296','proyecto' =&gt; '296 - CONTRATO CPE N° 64 - 21','gerente' =&gt; 'PMO','estado' =&gt; 'LIQUIDADO','empresa' =&gt; 'LINKTIC'],</v>
      </c>
    </row>
    <row r="44" spans="1:6">
      <c r="A44" s="1">
        <v>297</v>
      </c>
      <c r="B44" s="1" t="s">
        <v>78</v>
      </c>
      <c r="C44" s="1" t="s">
        <v>65</v>
      </c>
      <c r="D44" s="1" t="s">
        <v>13</v>
      </c>
      <c r="E44" s="1" t="s">
        <v>23</v>
      </c>
      <c r="F4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'297','proyecto' =&gt; '297 - COLOMBIA PRODUCTIVA N° 033 - 2021','gerente' =&gt; 'DIANA BERMUDEZ','estado' =&gt; 'LIQUIDADO','empresa' =&gt; 'LINKTIC'],</v>
      </c>
    </row>
    <row r="45" spans="1:6">
      <c r="A45" s="1">
        <v>298</v>
      </c>
      <c r="B45" s="1" t="s">
        <v>79</v>
      </c>
      <c r="C45" s="1" t="s">
        <v>80</v>
      </c>
      <c r="D45" s="1" t="s">
        <v>13</v>
      </c>
      <c r="E45" s="1" t="s">
        <v>81</v>
      </c>
      <c r="F4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'298','proyecto' =&gt; '298 - UNIVERSIDAD DE PEREIRA','gerente' =&gt; 'FABIAN ECHEVERRIA','estado' =&gt; 'LIQUIDADO','empresa' =&gt; 'UNIVERSIDAD TECNOLÓGICA DE PEREIRA,'],</v>
      </c>
    </row>
    <row r="46" spans="1:6">
      <c r="A46" s="1">
        <v>299</v>
      </c>
      <c r="B46" s="1" t="s">
        <v>82</v>
      </c>
      <c r="C46" s="1" t="s">
        <v>34</v>
      </c>
      <c r="D46" s="1" t="s">
        <v>8</v>
      </c>
      <c r="E46" s="1" t="s">
        <v>83</v>
      </c>
      <c r="F4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'299','proyecto' =&gt; '299 - FINDETER CONTRATO No.0058 DE 2021','gerente' =&gt; 'DEIZITH DIAZ','estado' =&gt; 'ACTIVO','empresa' =&gt; 'RSN'],</v>
      </c>
    </row>
    <row r="47" spans="1:6">
      <c r="A47" s="1">
        <v>303</v>
      </c>
      <c r="B47" s="1" t="s">
        <v>84</v>
      </c>
      <c r="C47" s="1" t="s">
        <v>61</v>
      </c>
      <c r="D47" s="1" t="s">
        <v>8</v>
      </c>
      <c r="E47" s="1" t="s">
        <v>23</v>
      </c>
      <c r="F4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'303','proyecto' =&gt; '303 - PROYECTO 472 CONTRATO N° 239-2021','gerente' =&gt; 'HENRY CHICA','estado' =&gt; 'ACTIVO','empresa' =&gt; 'LINKTIC'],</v>
      </c>
    </row>
    <row r="48" spans="1:6">
      <c r="A48" s="1">
        <v>305</v>
      </c>
      <c r="B48" s="1" t="s">
        <v>85</v>
      </c>
      <c r="C48" s="1" t="s">
        <v>80</v>
      </c>
      <c r="D48" s="1" t="s">
        <v>8</v>
      </c>
      <c r="E48" s="1" t="s">
        <v>86</v>
      </c>
      <c r="F4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'305','proyecto' =&gt; '305 - UNIPAMPLONA KITS STEM','gerente' =&gt; 'FABIAN ECHEVERRIA','estado' =&gt; 'ACTIVO','empresa' =&gt; 'YAKTIL'],</v>
      </c>
    </row>
    <row r="49" spans="1:6">
      <c r="A49" s="1">
        <v>306</v>
      </c>
      <c r="B49" s="1" t="s">
        <v>87</v>
      </c>
      <c r="C49" s="1" t="s">
        <v>7</v>
      </c>
      <c r="D49" s="1" t="s">
        <v>8</v>
      </c>
      <c r="E49" s="1" t="s">
        <v>88</v>
      </c>
      <c r="F4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'306','proyecto' =&gt; '306 - PROYECTO INTERNO TICTUR FNTP-082-2020','gerente' =&gt; 'PMO','estado' =&gt; 'ACTIVO','empresa' =&gt; 'TICTUR'],</v>
      </c>
    </row>
    <row r="50" spans="1:6">
      <c r="A50" s="1">
        <v>307</v>
      </c>
      <c r="B50" s="1" t="s">
        <v>89</v>
      </c>
      <c r="C50" s="1" t="s">
        <v>90</v>
      </c>
      <c r="D50" s="1" t="s">
        <v>8</v>
      </c>
      <c r="E50" s="1" t="s">
        <v>23</v>
      </c>
      <c r="F5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'307','proyecto' =&gt; '307 - PROYECTO CMMI NIVEL 5','gerente' =&gt; 'JUAN GUARIN','estado' =&gt; 'ACTIVO','empresa' =&gt; 'LINKTIC'],</v>
      </c>
    </row>
    <row r="51" spans="1:6">
      <c r="A51" s="1">
        <v>308</v>
      </c>
      <c r="B51" s="1" t="s">
        <v>91</v>
      </c>
      <c r="C51" s="1" t="s">
        <v>92</v>
      </c>
      <c r="D51" s="1" t="s">
        <v>13</v>
      </c>
      <c r="E51" s="1" t="s">
        <v>23</v>
      </c>
      <c r="F5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'308','proyecto' =&gt; '308 - PROYECTO INTERNO PLAN B (RAMA JUDICIAL)','gerente' =&gt; 'LUIS VILLARREAL','estado' =&gt; 'LIQUIDADO','empresa' =&gt; 'LINKTIC'],</v>
      </c>
    </row>
    <row r="52" spans="1:6">
      <c r="A52" s="1" t="s">
        <v>93</v>
      </c>
      <c r="B52" s="1" t="s">
        <v>94</v>
      </c>
      <c r="C52" s="1" t="s">
        <v>75</v>
      </c>
      <c r="D52" s="1" t="s">
        <v>13</v>
      </c>
      <c r="E52" s="1" t="s">
        <v>76</v>
      </c>
      <c r="F5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'295-2','proyecto' =&gt; '295-2 - REGISTRADURIA DIGITALIZACION E11','gerente' =&gt; 'MARCELA BELTRAN','estado' =&gt; 'LIQUIDADO','empresa' =&gt; 'TRES T'],</v>
      </c>
    </row>
    <row r="53" spans="1:6">
      <c r="A53" s="1" t="s">
        <v>95</v>
      </c>
      <c r="B53" s="1" t="s">
        <v>96</v>
      </c>
      <c r="C53" s="1" t="s">
        <v>75</v>
      </c>
      <c r="D53" s="1" t="s">
        <v>8</v>
      </c>
      <c r="E53" s="1" t="s">
        <v>76</v>
      </c>
      <c r="F5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'295-3','proyecto' =&gt; '295-3 - REGISTRADURIA TPS (Jurados, testigos y delegados)','gerente' =&gt; 'MARCELA BELTRAN','estado' =&gt; 'ACTIVO','empresa' =&gt; 'TRES T'],</v>
      </c>
    </row>
    <row r="54" spans="1:6">
      <c r="A54" s="1" t="s">
        <v>97</v>
      </c>
      <c r="B54" s="1" t="s">
        <v>98</v>
      </c>
      <c r="C54" s="1" t="s">
        <v>75</v>
      </c>
      <c r="D54" s="1" t="s">
        <v>13</v>
      </c>
      <c r="E54" s="1" t="s">
        <v>76</v>
      </c>
      <c r="F5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'295-4','proyecto' =&gt; '295-4 - REGISTRADURIA CALL CENTER','gerente' =&gt; 'MARCELA BELTRAN','estado' =&gt; 'LIQUIDADO','empresa' =&gt; 'TRES T'],</v>
      </c>
    </row>
    <row r="55" spans="1:6">
      <c r="A55" s="1">
        <v>309</v>
      </c>
      <c r="B55" s="1" t="s">
        <v>99</v>
      </c>
      <c r="C55" s="1" t="s">
        <v>80</v>
      </c>
      <c r="D55" s="1" t="s">
        <v>8</v>
      </c>
      <c r="E55" s="1" t="s">
        <v>23</v>
      </c>
      <c r="F5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'309','proyecto' =&gt; '309 - PROYECTO UTP PERIRA FORMACION2022','gerente' =&gt; 'FABIAN ECHEVERRIA','estado' =&gt; 'ACTIVO','empresa' =&gt; 'LINKTIC'],</v>
      </c>
    </row>
    <row r="56" spans="1:6">
      <c r="A56" s="1">
        <v>310</v>
      </c>
      <c r="B56" s="1" t="s">
        <v>100</v>
      </c>
      <c r="C56" s="1" t="s">
        <v>61</v>
      </c>
      <c r="D56" s="1" t="s">
        <v>8</v>
      </c>
      <c r="E56" s="1" t="s">
        <v>23</v>
      </c>
      <c r="F5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'310','proyecto' =&gt; '310 - CNE - CONSEJO NACIONAL ELECTORAL','gerente' =&gt; 'HENRY CHICA','estado' =&gt; 'ACTIVO','empresa' =&gt; 'LINKTIC'],</v>
      </c>
    </row>
    <row r="57" spans="1:6">
      <c r="A57" s="1">
        <v>311</v>
      </c>
      <c r="B57" s="1" t="s">
        <v>101</v>
      </c>
      <c r="C57" s="1" t="s">
        <v>29</v>
      </c>
      <c r="D57" s="1" t="s">
        <v>8</v>
      </c>
      <c r="E57" s="1" t="s">
        <v>23</v>
      </c>
      <c r="F5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'311','proyecto' =&gt; '311 - COMPUTADORES PARA EDUCAR No. 24 -22','gerente' =&gt; 'ANA GUERRA','estado' =&gt; 'ACTIVO','empresa' =&gt; 'LINKTIC'],</v>
      </c>
    </row>
    <row r="58" spans="1:6">
      <c r="A58" s="1">
        <v>312</v>
      </c>
      <c r="B58" s="1" t="s">
        <v>102</v>
      </c>
      <c r="C58" s="1" t="s">
        <v>29</v>
      </c>
      <c r="D58" s="1" t="s">
        <v>13</v>
      </c>
      <c r="E58" s="1" t="s">
        <v>23</v>
      </c>
      <c r="F5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'312','proyecto' =&gt; '312 - LICENCIAS MICROSOFT','gerente' =&gt; 'ANA GUERRA','estado' =&gt; 'LIQUIDADO','empresa' =&gt; 'LINKTIC'],</v>
      </c>
    </row>
    <row r="59" spans="1:6">
      <c r="A59" s="1">
        <v>313</v>
      </c>
      <c r="B59" s="1" t="s">
        <v>103</v>
      </c>
      <c r="C59" s="1" t="s">
        <v>104</v>
      </c>
      <c r="D59" s="1" t="s">
        <v>8</v>
      </c>
      <c r="E59" s="1" t="s">
        <v>23</v>
      </c>
      <c r="F5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'313','proyecto' =&gt; '313 - PROYECTO FINDETER - ARCHIVO','gerente' =&gt; 'ALEXANDER DELGADO','estado' =&gt; 'ACTIVO','empresa' =&gt; 'LINKTIC'],</v>
      </c>
    </row>
    <row r="60" spans="1:6">
      <c r="A60" s="1">
        <v>314</v>
      </c>
      <c r="B60" s="1" t="s">
        <v>105</v>
      </c>
      <c r="C60" s="1" t="s">
        <v>80</v>
      </c>
      <c r="D60" s="1" t="s">
        <v>13</v>
      </c>
      <c r="E60" s="1" t="s">
        <v>23</v>
      </c>
      <c r="F6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'314','proyecto' =&gt; '314 - PROYECTO VENDE DIGITAL 2022','gerente' =&gt; 'FABIAN ECHEVERRIA','estado' =&gt; 'LIQUIDADO','empresa' =&gt; 'LINKTIC'],</v>
      </c>
    </row>
    <row r="61" spans="1:6">
      <c r="A61" s="1">
        <v>315</v>
      </c>
      <c r="B61" s="1" t="s">
        <v>106</v>
      </c>
      <c r="C61" s="1" t="s">
        <v>107</v>
      </c>
      <c r="D61" s="1" t="s">
        <v>8</v>
      </c>
      <c r="E61" s="1" t="s">
        <v>39</v>
      </c>
      <c r="F6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'315','proyecto' =&gt; '315 - PROYECTO TIENDAS VIRTUALES 3.0 2022','gerente' =&gt; 'VICTOR QUINTERO','estado' =&gt; 'ACTIVO','empresa' =&gt; 'DU BRANDS'],</v>
      </c>
    </row>
    <row r="62" spans="1:6">
      <c r="A62" s="1">
        <v>316</v>
      </c>
      <c r="B62" s="1" t="s">
        <v>108</v>
      </c>
      <c r="C62" s="1" t="s">
        <v>80</v>
      </c>
      <c r="D62" s="1" t="s">
        <v>13</v>
      </c>
      <c r="E62" s="1" t="s">
        <v>109</v>
      </c>
      <c r="F6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'316','proyecto' =&gt; '316 - PROYECTO VENDE DIGITAL CYMETRIA 2022','gerente' =&gt; 'FABIAN ECHEVERRIA','estado' =&gt; 'LIQUIDADO','empresa' =&gt; 'CYMETRIA'],</v>
      </c>
    </row>
    <row r="63" spans="1:6">
      <c r="A63" s="1">
        <v>317</v>
      </c>
      <c r="B63" s="1" t="s">
        <v>110</v>
      </c>
      <c r="C63" s="1" t="s">
        <v>54</v>
      </c>
      <c r="D63" s="1" t="s">
        <v>8</v>
      </c>
      <c r="E63" s="1" t="s">
        <v>23</v>
      </c>
      <c r="F6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'317','proyecto' =&gt; '317 - HOTEL BERDEZ MARKETING Y SOPORTE','gerente' =&gt; 'JENNIFER GÜIZA','estado' =&gt; 'ACTIVO','empresa' =&gt; 'LINKTIC'],</v>
      </c>
    </row>
    <row r="64" spans="1:6">
      <c r="A64" s="1">
        <v>318</v>
      </c>
      <c r="B64" s="1" t="s">
        <v>111</v>
      </c>
      <c r="C64" s="1" t="s">
        <v>34</v>
      </c>
      <c r="D64" s="1" t="s">
        <v>8</v>
      </c>
      <c r="E64" s="1" t="s">
        <v>23</v>
      </c>
      <c r="F6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'318','proyecto' =&gt; '318 - PROYECTO FABRICA DE SOFTWARE 2022-FISCALIA','gerente' =&gt; 'DEIZITH DIAZ','estado' =&gt; 'ACTIVO','empresa' =&gt; 'LINKTIC'],</v>
      </c>
    </row>
    <row r="65" spans="1:6">
      <c r="A65" s="1">
        <v>319</v>
      </c>
      <c r="B65" s="1" t="s">
        <v>112</v>
      </c>
      <c r="C65" s="1" t="s">
        <v>29</v>
      </c>
      <c r="D65" s="1" t="s">
        <v>8</v>
      </c>
      <c r="E65" s="1" t="s">
        <v>23</v>
      </c>
      <c r="F6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'319','proyecto' =&gt; '319 - CANCILLERÍA CONTRATO 136 de 2022','gerente' =&gt; 'ANA GUERRA','estado' =&gt; 'ACTIVO','empresa' =&gt; 'LINKTIC'],</v>
      </c>
    </row>
    <row r="66" spans="1:6">
      <c r="A66" s="1">
        <v>320</v>
      </c>
      <c r="B66" s="1" t="s">
        <v>113</v>
      </c>
      <c r="C66" s="1" t="s">
        <v>29</v>
      </c>
      <c r="D66" s="1" t="s">
        <v>8</v>
      </c>
      <c r="E66" s="1" t="s">
        <v>23</v>
      </c>
      <c r="F6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'320','proyecto' =&gt; '320 - PROYECTO OPERADORA DISTRITAL DE TRANSPORTE SA','gerente' =&gt; 'ANA GUERRA','estado' =&gt; 'ACTIVO','empresa' =&gt; 'LINKTIC'],</v>
      </c>
    </row>
    <row r="67" spans="1:6">
      <c r="A67" s="1">
        <v>321</v>
      </c>
      <c r="B67" s="1" t="s">
        <v>114</v>
      </c>
      <c r="C67" s="1" t="s">
        <v>29</v>
      </c>
      <c r="D67" s="1" t="s">
        <v>8</v>
      </c>
      <c r="E67" s="1" t="s">
        <v>23</v>
      </c>
      <c r="F6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'321','proyecto' =&gt; '321 - PROYECTO CPE MONITOREO Y EVALUACIÓN FASE II','gerente' =&gt; 'ANA GUERRA','estado' =&gt; 'ACTIVO','empresa' =&gt; 'LINKTIC'],</v>
      </c>
    </row>
    <row r="68" spans="1:6">
      <c r="A68" s="1">
        <v>322</v>
      </c>
      <c r="B68" s="1" t="s">
        <v>115</v>
      </c>
      <c r="C68" s="1" t="s">
        <v>61</v>
      </c>
      <c r="D68" s="1" t="s">
        <v>8</v>
      </c>
      <c r="E68" s="1" t="s">
        <v>23</v>
      </c>
      <c r="F6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'322','proyecto' =&gt; '322 - PROYECTO UGPP - ADMON PLATAFORMA DE SOFTWARE AG 2022','gerente' =&gt; 'HENRY CHICA','estado' =&gt; 'ACTIVO','empresa' =&gt; 'LINKTIC'],</v>
      </c>
    </row>
    <row r="69" spans="1:6">
      <c r="A69" s="1">
        <v>323</v>
      </c>
      <c r="B69" s="1" t="s">
        <v>116</v>
      </c>
      <c r="C69" s="1" t="s">
        <v>80</v>
      </c>
      <c r="D69" s="1" t="s">
        <v>8</v>
      </c>
      <c r="E69" s="1" t="s">
        <v>23</v>
      </c>
      <c r="F6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'323','proyecto' =&gt; '323 - PROYECTO UTP EDUKLAB 2022','gerente' =&gt; 'FABIAN ECHEVERRIA','estado' =&gt; 'ACTIVO','empresa' =&gt; 'LINKTIC'],</v>
      </c>
    </row>
    <row r="70" spans="1:6">
      <c r="A70" s="1">
        <v>324</v>
      </c>
      <c r="B70" s="1" t="s">
        <v>117</v>
      </c>
      <c r="C70" s="1" t="s">
        <v>118</v>
      </c>
      <c r="D70" s="1" t="s">
        <v>8</v>
      </c>
      <c r="E70" s="1" t="s">
        <v>23</v>
      </c>
      <c r="F7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'324','proyecto' =&gt; '324 - PROYECTO ADRES','gerente' =&gt; 'LORENA MENDEZ','estado' =&gt; 'ACTIVO','empresa' =&gt; 'LINKTIC'],</v>
      </c>
    </row>
    <row r="71" spans="1:6">
      <c r="A71" s="1">
        <v>325</v>
      </c>
      <c r="B71" s="1" t="s">
        <v>119</v>
      </c>
      <c r="C71" s="1" t="s">
        <v>54</v>
      </c>
      <c r="D71" s="1" t="s">
        <v>8</v>
      </c>
      <c r="E71" s="1" t="s">
        <v>23</v>
      </c>
      <c r="F7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'325','proyecto' =&gt; '325 - PROYECTO VILLA NAZARETH','gerente' =&gt; 'JENNIFER GÜIZA','estado' =&gt; 'ACTIVO','empresa' =&gt; 'LINKTIC'],</v>
      </c>
    </row>
    <row r="72" spans="1:6">
      <c r="A72" s="1">
        <v>326</v>
      </c>
      <c r="B72" s="1" t="s">
        <v>120</v>
      </c>
      <c r="C72" s="1" t="s">
        <v>75</v>
      </c>
      <c r="D72" s="1" t="s">
        <v>8</v>
      </c>
      <c r="E72" s="1" t="s">
        <v>23</v>
      </c>
      <c r="F7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'326','proyecto' =&gt; '326 - PROYECTO TELEMEDICINA','gerente' =&gt; 'MARCELA BELTRAN','estado' =&gt; 'ACTIVO','empresa' =&gt; 'LINKTIC'],</v>
      </c>
    </row>
    <row r="73" spans="1:6">
      <c r="A73" s="1">
        <v>327</v>
      </c>
      <c r="B73" s="1" t="s">
        <v>121</v>
      </c>
      <c r="C73" s="1" t="s">
        <v>75</v>
      </c>
      <c r="D73" s="1" t="s">
        <v>8</v>
      </c>
      <c r="E73" s="1" t="s">
        <v>23</v>
      </c>
      <c r="F7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'327','proyecto' =&gt; '327 - PROYECTO RECARGAS URI','gerente' =&gt; 'MARCELA BELTRAN','estado' =&gt; 'ACTIVO','empresa' =&gt; 'LINKTIC'],</v>
      </c>
    </row>
    <row r="74" spans="1:6">
      <c r="A74" s="1">
        <v>328</v>
      </c>
      <c r="B74" s="1" t="s">
        <v>122</v>
      </c>
      <c r="C74" s="1" t="s">
        <v>34</v>
      </c>
      <c r="D74" s="1" t="s">
        <v>8</v>
      </c>
      <c r="E74" s="1" t="s">
        <v>23</v>
      </c>
      <c r="F7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'328','proyecto' =&gt; '328 - PROYECTO MINISTERIO DE COMERCIO,INDUSTRIA, TURISMO','gerente' =&gt; 'DEIZITH DIAZ','estado' =&gt; 'ACTIVO','empresa' =&gt; 'LINKTIC'],</v>
      </c>
    </row>
    <row r="75" spans="1:6">
      <c r="A75" s="1">
        <v>329</v>
      </c>
      <c r="B75" s="1" t="s">
        <v>123</v>
      </c>
      <c r="C75" s="1" t="s">
        <v>124</v>
      </c>
      <c r="D75" s="1" t="s">
        <v>8</v>
      </c>
      <c r="E75" s="1" t="s">
        <v>23</v>
      </c>
      <c r="F7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'329','proyecto' =&gt; '329 - PROYECTO INTERNO ERP LINKTIC','gerente' =&gt; 'SANTIAGO SUAREZ','estado' =&gt; 'ACTIVO','empresa' =&gt; 'LINKTIC'],</v>
      </c>
    </row>
    <row r="76" spans="1:6">
      <c r="A76" s="1">
        <v>331</v>
      </c>
      <c r="B76" s="1" t="s">
        <v>125</v>
      </c>
      <c r="C76" s="1" t="s">
        <v>90</v>
      </c>
      <c r="D76" s="1" t="s">
        <v>8</v>
      </c>
      <c r="E76" s="1" t="s">
        <v>23</v>
      </c>
      <c r="F7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'331','proyecto' =&gt; '331 - PROYECTO INTERNO INICIATIVA IT MARK','gerente' =&gt; 'JUAN GUARIN','estado' =&gt; 'ACTIVO','empresa' =&gt; 'LINKTIC'],</v>
      </c>
    </row>
    <row r="77" spans="1:6">
      <c r="A77" s="1">
        <v>332</v>
      </c>
      <c r="B77" s="1" t="s">
        <v>126</v>
      </c>
      <c r="C77" s="1" t="s">
        <v>127</v>
      </c>
      <c r="D77" s="1" t="s">
        <v>8</v>
      </c>
      <c r="E77" s="1" t="s">
        <v>23</v>
      </c>
      <c r="F7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'332','proyecto' =&gt; '332 - PROYECTO CESOF - CENTRO SOCIAL DE OFICIALES','gerente' =&gt; 'ANDREA RIOS','estado' =&gt; 'ACTIVO','empresa' =&gt; 'LINKTIC'],</v>
      </c>
    </row>
    <row r="78" spans="1:6">
      <c r="A78" s="1">
        <v>333</v>
      </c>
      <c r="B78" s="1" t="s">
        <v>128</v>
      </c>
      <c r="C78" s="1" t="s">
        <v>29</v>
      </c>
      <c r="D78" s="1" t="s">
        <v>8</v>
      </c>
      <c r="E78" s="1" t="s">
        <v>23</v>
      </c>
      <c r="F7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'333','proyecto' =&gt; '333 - PROYECTO CYCLOPS 472 - CONTRATO 197-2022','gerente' =&gt; 'ANA GUERRA','estado' =&gt; 'ACTIVO','empresa' =&gt; 'LINKTIC'],</v>
      </c>
    </row>
    <row r="79" spans="1:6">
      <c r="A79" s="1">
        <v>334</v>
      </c>
      <c r="B79" s="1" t="s">
        <v>129</v>
      </c>
      <c r="C79" s="1" t="s">
        <v>29</v>
      </c>
      <c r="D79" s="1" t="s">
        <v>8</v>
      </c>
      <c r="E79" s="1" t="s">
        <v>23</v>
      </c>
      <c r="F7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'334','proyecto' =&gt; '334 - PROYECTO THANOS Y CRONOS 472 - CONTRATO 198 -2022','gerente' =&gt; 'ANA GUERRA','estado' =&gt; 'ACTIVO','empresa' =&gt; 'LINKTIC'],</v>
      </c>
    </row>
    <row r="80" spans="1:6">
      <c r="A80" s="1">
        <v>335</v>
      </c>
      <c r="B80" s="1" t="s">
        <v>130</v>
      </c>
      <c r="C80" s="1" t="s">
        <v>34</v>
      </c>
      <c r="D80" s="1" t="s">
        <v>8</v>
      </c>
      <c r="E80" s="1" t="s">
        <v>23</v>
      </c>
      <c r="F8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'335','proyecto' =&gt; '335 - PROYECTO FABRICA DE SOFTWARE SECRETARÍA DE EDUCACIÓN - SED','gerente' =&gt; 'DEIZITH DIAZ','estado' =&gt; 'ACTIVO','empresa' =&gt; 'LINKTIC'],</v>
      </c>
    </row>
    <row r="81" spans="1:6">
      <c r="A81" s="1" t="s">
        <v>131</v>
      </c>
      <c r="B81" s="1" t="s">
        <v>132</v>
      </c>
      <c r="C81" s="1" t="s">
        <v>75</v>
      </c>
      <c r="D81" s="1" t="s">
        <v>8</v>
      </c>
      <c r="E81" s="1" t="s">
        <v>23</v>
      </c>
      <c r="F8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'295-6','proyecto' =&gt; '295-6 PROYECTO REGISTRADURIA','gerente' =&gt; 'MARCELA BELTRAN','estado' =&gt; 'ACTIVO','empresa' =&gt; 'LINKTIC'],</v>
      </c>
    </row>
    <row r="82" spans="1:6">
      <c r="A82" s="1">
        <v>7</v>
      </c>
      <c r="B82" s="1" t="s">
        <v>133</v>
      </c>
      <c r="C82" s="1" t="s">
        <v>80</v>
      </c>
      <c r="D82" s="1" t="s">
        <v>13</v>
      </c>
      <c r="E82" s="1" t="s">
        <v>9</v>
      </c>
      <c r="F8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'7','proyecto' =&gt; '007 - PROYECTO UNIPAMPLONA INNOVAPP','gerente' =&gt; 'FABIAN ECHEVERRIA','estado' =&gt; 'LIQUIDADO','empresa' =&gt; 'HICOME'],</v>
      </c>
    </row>
    <row r="83" spans="1:6">
      <c r="A83" s="1">
        <v>337</v>
      </c>
      <c r="B83" s="1" t="s">
        <v>134</v>
      </c>
      <c r="C83" s="1" t="s">
        <v>124</v>
      </c>
      <c r="D83" s="1" t="s">
        <v>13</v>
      </c>
      <c r="E83" s="1" t="s">
        <v>23</v>
      </c>
      <c r="F8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'337','proyecto' =&gt; '337- PROYECTO INTERNO SELECCIÓN, FORMACIÓN TH','gerente' =&gt; 'SANTIAGO SUAREZ','estado' =&gt; 'LIQUIDADO','empresa' =&gt; 'LINKTIC'],</v>
      </c>
    </row>
    <row r="84" spans="1:6">
      <c r="A84" s="1">
        <v>338</v>
      </c>
      <c r="B84" s="1" t="s">
        <v>135</v>
      </c>
      <c r="C84" s="1" t="s">
        <v>7</v>
      </c>
      <c r="D84" s="1" t="s">
        <v>13</v>
      </c>
      <c r="E84" s="1" t="s">
        <v>23</v>
      </c>
      <c r="F8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'338','proyecto' =&gt; '338- Proyecto interno BPM LinkTIC y Filiales','gerente' =&gt; 'PMO','estado' =&gt; 'LIQUIDADO','empresa' =&gt; 'LINKTIC'],</v>
      </c>
    </row>
    <row r="85" spans="1:6">
      <c r="A85" s="1">
        <v>336</v>
      </c>
      <c r="B85" s="1" t="s">
        <v>136</v>
      </c>
      <c r="C85" s="1" t="s">
        <v>54</v>
      </c>
      <c r="D85" s="1" t="s">
        <v>8</v>
      </c>
      <c r="E85" s="1" t="s">
        <v>23</v>
      </c>
      <c r="F8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'336','proyecto' =&gt; '336 - PROYECTO INTERNO NEGOS LINKTIC','gerente' =&gt; 'JENNIFER GÜIZA','estado' =&gt; 'ACTIVO','empresa' =&gt; 'LINKTIC'],</v>
      </c>
    </row>
    <row r="86" spans="1:6">
      <c r="A86" s="1">
        <v>339</v>
      </c>
      <c r="B86" s="1" t="s">
        <v>137</v>
      </c>
      <c r="C86" s="1" t="s">
        <v>138</v>
      </c>
      <c r="D86" s="1" t="s">
        <v>8</v>
      </c>
      <c r="E86" s="1" t="s">
        <v>23</v>
      </c>
      <c r="F8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'339','proyecto' =&gt; '339- PROLINKTIC','gerente' =&gt; 'GERARDO LOPEZ','estado' =&gt; 'ACTIVO','empresa' =&gt; 'LINKTIC'],</v>
      </c>
    </row>
    <row r="87" spans="1:6">
      <c r="A87" s="1">
        <v>8</v>
      </c>
      <c r="B87" s="1" t="s">
        <v>139</v>
      </c>
      <c r="C87" s="1" t="s">
        <v>75</v>
      </c>
      <c r="D87" s="1" t="s">
        <v>8</v>
      </c>
      <c r="E87" s="1" t="s">
        <v>9</v>
      </c>
      <c r="F8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'8','proyecto' =&gt; '008-PROYECTO BANCO - HICOME','gerente' =&gt; 'MARCELA BELTRAN','estado' =&gt; 'ACTIVO','empresa' =&gt; 'HICOME'],</v>
      </c>
    </row>
    <row r="88" spans="1:6">
      <c r="A88" s="1">
        <v>340</v>
      </c>
      <c r="B88" s="1" t="s">
        <v>140</v>
      </c>
      <c r="C88" s="1" t="s">
        <v>141</v>
      </c>
      <c r="D88" s="1" t="s">
        <v>13</v>
      </c>
      <c r="E88" s="1"/>
      <c r="F8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'340','proyecto' =&gt; '340- GESTION DE PREVENTA','gerente' =&gt; 'MIGUEL CORREA','estado' =&gt; 'LIQUIDADO','empresa' =&gt; ''],</v>
      </c>
    </row>
    <row r="89" spans="1:6">
      <c r="A89" s="1">
        <v>341</v>
      </c>
      <c r="B89" s="1" t="s">
        <v>142</v>
      </c>
      <c r="C89" s="1" t="s">
        <v>7</v>
      </c>
      <c r="D89" s="1" t="s">
        <v>8</v>
      </c>
      <c r="E89" s="1" t="s">
        <v>23</v>
      </c>
      <c r="F8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'341','proyecto' =&gt; '341- UT ANTICIPACION Y RESULTADOS','gerente' =&gt; 'PMO','estado' =&gt; 'ACTIVO','empresa' =&gt; 'LINKTIC'],</v>
      </c>
    </row>
    <row r="90" spans="1:6">
      <c r="A90" s="1">
        <v>342</v>
      </c>
      <c r="B90" s="1" t="s">
        <v>143</v>
      </c>
      <c r="C90" s="1" t="s">
        <v>118</v>
      </c>
      <c r="D90" s="1" t="s">
        <v>8</v>
      </c>
      <c r="E90" s="1" t="s">
        <v>23</v>
      </c>
      <c r="F9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'342','proyecto' =&gt; '342- MINMINAS ORFEO','gerente' =&gt; 'LORENA MENDEZ','estado' =&gt; 'ACTIVO','empresa' =&gt; 'LINKTIC'],</v>
      </c>
    </row>
    <row r="91" spans="1:6">
      <c r="A91" s="1">
        <v>343</v>
      </c>
      <c r="B91" s="1" t="s">
        <v>144</v>
      </c>
      <c r="C91" s="1" t="s">
        <v>145</v>
      </c>
      <c r="D91" s="1" t="s">
        <v>8</v>
      </c>
      <c r="E91" s="1" t="s">
        <v>23</v>
      </c>
      <c r="F9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'343','proyecto' =&gt; '343- CONTROL INTERNO','gerente' =&gt; 'XIMENA MOTTA','estado' =&gt; 'ACTIVO','empresa' =&gt; 'LINKTIC'],</v>
      </c>
    </row>
    <row r="92" spans="1:6">
      <c r="A92" s="1">
        <v>345</v>
      </c>
      <c r="B92" s="1" t="s">
        <v>146</v>
      </c>
      <c r="C92" s="1" t="s">
        <v>54</v>
      </c>
      <c r="D92" s="1" t="s">
        <v>8</v>
      </c>
      <c r="E92" s="1" t="s">
        <v>23</v>
      </c>
      <c r="F9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'345','proyecto' =&gt; '345 - PORTALES DIGITALES - LA EQUIDAD','gerente' =&gt; 'JENNIFER GÜIZA','estado' =&gt; 'ACTIVO','empresa' =&gt; 'LINKTIC'],</v>
      </c>
    </row>
    <row r="93" spans="1:6">
      <c r="A93" s="1">
        <v>348</v>
      </c>
      <c r="B93" s="1" t="s">
        <v>147</v>
      </c>
      <c r="C93" s="1" t="s">
        <v>148</v>
      </c>
      <c r="D93" s="1" t="s">
        <v>8</v>
      </c>
      <c r="E93" s="1" t="s">
        <v>23</v>
      </c>
      <c r="F9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'348','proyecto' =&gt; '348 - SGDEA ACUEDUCTO','gerente' =&gt; 'JUAN PABLO ORTIZ','estado' =&gt; 'ACTIVO','empresa' =&gt; 'LINKTIC'],</v>
      </c>
    </row>
    <row r="94" spans="1:6">
      <c r="A94" s="1">
        <v>349</v>
      </c>
      <c r="B94" s="1" t="s">
        <v>149</v>
      </c>
      <c r="C94" s="1" t="s">
        <v>34</v>
      </c>
      <c r="D94" s="1" t="s">
        <v>8</v>
      </c>
      <c r="E94" s="1" t="s">
        <v>23</v>
      </c>
      <c r="F9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'349','proyecto' =&gt; '349 - FABRICA DE SOFTWARE - SUPERFINANCIERA','gerente' =&gt; 'DEIZITH DIAZ','estado' =&gt; 'ACTIVO','empresa' =&gt; 'LINKTIC'],</v>
      </c>
    </row>
    <row r="95" spans="1:6">
      <c r="A95" s="1">
        <v>350</v>
      </c>
      <c r="B95" s="1" t="s">
        <v>150</v>
      </c>
      <c r="C95" s="1" t="s">
        <v>61</v>
      </c>
      <c r="D95" s="1" t="s">
        <v>8</v>
      </c>
      <c r="E95" s="1" t="s">
        <v>23</v>
      </c>
      <c r="F9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'350','proyecto' =&gt; '350 - ADMINISTRACION PLATAFORMA AG BPM - UGPP','gerente' =&gt; 'HENRY CHICA','estado' =&gt; 'ACTIVO','empresa' =&gt; 'LINKTIC'],</v>
      </c>
    </row>
    <row r="96" spans="1:6">
      <c r="A96" s="1">
        <v>353</v>
      </c>
      <c r="B96" s="1" t="s">
        <v>151</v>
      </c>
      <c r="C96" s="1" t="s">
        <v>54</v>
      </c>
      <c r="D96" s="1" t="s">
        <v>8</v>
      </c>
      <c r="E96" s="1" t="s">
        <v>23</v>
      </c>
      <c r="F9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'353','proyecto' =&gt; '353 - ICETEX L&amp;H','gerente' =&gt; 'JENNIFER GÜIZA','estado' =&gt; 'ACTIVO','empresa' =&gt; 'LINKTIC'],</v>
      </c>
    </row>
    <row r="97" spans="1:6">
      <c r="A97" s="1">
        <v>4</v>
      </c>
      <c r="B97" s="1" t="s">
        <v>152</v>
      </c>
      <c r="C97" s="1" t="s">
        <v>38</v>
      </c>
      <c r="D97" s="1" t="s">
        <v>8</v>
      </c>
      <c r="E97" s="1" t="s">
        <v>14</v>
      </c>
      <c r="F9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'4','proyecto' =&gt; '004 - PROYECTO BLANCO','gerente' =&gt; 'KATHERINE ABELLA','estado' =&gt; 'ACTIVO','empresa' =&gt; 'WIMBU'],</v>
      </c>
    </row>
    <row r="98" spans="1:6">
      <c r="A98" s="1">
        <v>5</v>
      </c>
      <c r="B98" s="1" t="s">
        <v>153</v>
      </c>
      <c r="C98" s="1" t="s">
        <v>38</v>
      </c>
      <c r="D98" s="1" t="s">
        <v>8</v>
      </c>
      <c r="E98" s="1" t="s">
        <v>14</v>
      </c>
      <c r="F98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'5','proyecto' =&gt; '005 - PROYECTO GOLD BASICO','gerente' =&gt; 'KATHERINE ABELLA','estado' =&gt; 'ACTIVO','empresa' =&gt; 'WIMBU'],</v>
      </c>
    </row>
    <row r="99" spans="1:6">
      <c r="A99" s="1">
        <v>355</v>
      </c>
      <c r="B99" s="1" t="s">
        <v>154</v>
      </c>
      <c r="C99" s="1" t="s">
        <v>155</v>
      </c>
      <c r="D99" s="1" t="s">
        <v>8</v>
      </c>
      <c r="E99" s="1" t="s">
        <v>23</v>
      </c>
      <c r="F99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'355','proyecto' =&gt; '355 - POSITIVA CORE','gerente' =&gt; 'GERMAN GONZALEZ','estado' =&gt; 'ACTIVO','empresa' =&gt; 'LINKTIC'],</v>
      </c>
    </row>
    <row r="100" spans="1:6">
      <c r="A100" s="1">
        <v>6</v>
      </c>
      <c r="B100" s="1" t="s">
        <v>156</v>
      </c>
      <c r="C100" s="1" t="s">
        <v>107</v>
      </c>
      <c r="D100" s="1" t="s">
        <v>8</v>
      </c>
      <c r="E100" s="1" t="s">
        <v>14</v>
      </c>
      <c r="F100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'6','proyecto' =&gt; '006 - POSITIVA ANALITICA Y CRM','gerente' =&gt; 'VICTOR QUINTERO','estado' =&gt; 'ACTIVO','empresa' =&gt; 'WIMBU'],</v>
      </c>
    </row>
    <row r="101" spans="1:6">
      <c r="A101" s="1">
        <v>1</v>
      </c>
      <c r="B101" s="1" t="s">
        <v>157</v>
      </c>
      <c r="C101" s="1" t="s">
        <v>158</v>
      </c>
      <c r="D101" s="1" t="s">
        <v>8</v>
      </c>
      <c r="E101" s="1" t="s">
        <v>76</v>
      </c>
      <c r="F101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'1','proyecto' =&gt; '001 - POSITIVA SGDEA','gerente' =&gt; 'ANDRES FELIPE RINCON VALENCIA','estado' =&gt; 'ACTIVO','empresa' =&gt; 'TRES T'],</v>
      </c>
    </row>
    <row r="102" spans="1:6">
      <c r="A102" s="1">
        <v>356</v>
      </c>
      <c r="B102" s="1" t="s">
        <v>159</v>
      </c>
      <c r="C102" s="1" t="s">
        <v>54</v>
      </c>
      <c r="D102" s="1" t="s">
        <v>8</v>
      </c>
      <c r="E102" s="1" t="s">
        <v>23</v>
      </c>
      <c r="F102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'356','proyecto' =&gt; '356 - CONSTRUCTORA BERDEZ','gerente' =&gt; 'JENNIFER GÜIZA','estado' =&gt; 'ACTIVO','empresa' =&gt; 'LINKTIC'],</v>
      </c>
    </row>
    <row r="103" spans="1:6">
      <c r="A103" s="1">
        <v>357</v>
      </c>
      <c r="B103" s="1" t="s">
        <v>160</v>
      </c>
      <c r="C103" s="1" t="s">
        <v>161</v>
      </c>
      <c r="D103" s="1" t="s">
        <v>8</v>
      </c>
      <c r="E103" s="1" t="s">
        <v>23</v>
      </c>
      <c r="F103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'357','proyecto' =&gt; '357 - CENTRO DE SERVICIOS COMPARTIDOS','gerente' =&gt; 'DANIEL SALINAS','estado' =&gt; 'ACTIVO','empresa' =&gt; 'LINKTIC'],</v>
      </c>
    </row>
    <row r="104" spans="1:6">
      <c r="A104" s="1">
        <v>358</v>
      </c>
      <c r="B104" s="1" t="s">
        <v>162</v>
      </c>
      <c r="C104" s="1" t="s">
        <v>29</v>
      </c>
      <c r="D104" s="1" t="s">
        <v>8</v>
      </c>
      <c r="E104" s="1" t="s">
        <v>23</v>
      </c>
      <c r="F104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'358','proyecto' =&gt; '358 - CPE No. 20-23 - COMPUTADORES PARA EDUCAR','gerente' =&gt; 'ANA GUERRA','estado' =&gt; 'ACTIVO','empresa' =&gt; 'LINKTIC'],</v>
      </c>
    </row>
    <row r="105" spans="1:6">
      <c r="A105" s="1">
        <v>359</v>
      </c>
      <c r="B105" s="1" t="s">
        <v>163</v>
      </c>
      <c r="C105" s="1" t="s">
        <v>164</v>
      </c>
      <c r="D105" s="1" t="s">
        <v>8</v>
      </c>
      <c r="E105" s="1" t="s">
        <v>109</v>
      </c>
      <c r="F105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'359','proyecto' =&gt; '359 - PÁGINA WEB - POSITIVA - CYMETRIA','gerente' =&gt; 'CAROLINA BETANCOURT','estado' =&gt; 'ACTIVO','empresa' =&gt; 'CYMETRIA'],</v>
      </c>
    </row>
    <row r="106" spans="1:6">
      <c r="A106" s="1">
        <v>360</v>
      </c>
      <c r="B106" s="1" t="s">
        <v>165</v>
      </c>
      <c r="C106" s="1" t="s">
        <v>29</v>
      </c>
      <c r="D106" s="1" t="s">
        <v>8</v>
      </c>
      <c r="E106" s="1" t="s">
        <v>23</v>
      </c>
      <c r="F106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'360','proyecto' =&gt; '360 - MESA DE AYUDA - EQUIDAD - LINKTIC','gerente' =&gt; 'ANA GUERRA','estado' =&gt; 'ACTIVO','empresa' =&gt; 'LINKTIC'],</v>
      </c>
    </row>
    <row r="107" spans="1:6">
      <c r="A107" s="1">
        <v>9</v>
      </c>
      <c r="B107" s="1" t="s">
        <v>166</v>
      </c>
      <c r="C107" s="1" t="s">
        <v>167</v>
      </c>
      <c r="D107" s="1" t="s">
        <v>8</v>
      </c>
      <c r="E107" s="1" t="s">
        <v>9</v>
      </c>
      <c r="F107" s="1" t="str">
        <f>"['numero' =&gt; '"&amp;Tabla1[[#This Row],[CENTRO DE COSTOS]]&amp;"','proyecto' =&gt; '"&amp;Tabla1[[#This Row],[PROYECTO]]&amp;"','gerente' =&gt; '"&amp;Tabla1[[#This Row],[GERENTE]]&amp;"','estado' =&gt; '"&amp;Tabla1[[#This Row],[ESTADO DE VALIDACIÓN]]&amp;"','empresa' =&gt; '"&amp;Tabla1[[#This Row],[EMPRESA 2]]&amp;"'],"</f>
        <v>['numero' =&gt; '9','proyecto' =&gt; '009 - BUS INTEGRACIÓN - POSITIVA - HICOME','gerente' =&gt; 'LUZ FORERO','estado' =&gt; 'ACTIVO','empresa' =&gt; 'HICOME'],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D9483-8BF1-4683-8217-4B954329C317}">
  <dimension ref="A1:B30"/>
  <sheetViews>
    <sheetView workbookViewId="0">
      <selection activeCell="D13" sqref="D13"/>
    </sheetView>
  </sheetViews>
  <sheetFormatPr baseColWidth="10" defaultRowHeight="15"/>
  <sheetData>
    <row r="1" spans="1:2">
      <c r="A1" t="s">
        <v>770</v>
      </c>
      <c r="B1" t="s">
        <v>764</v>
      </c>
    </row>
    <row r="2" spans="1:2">
      <c r="A2" t="s">
        <v>351</v>
      </c>
      <c r="B2">
        <v>1</v>
      </c>
    </row>
    <row r="3" spans="1:2">
      <c r="A3" t="s">
        <v>344</v>
      </c>
      <c r="B3">
        <v>2</v>
      </c>
    </row>
    <row r="4" spans="1:2">
      <c r="A4" t="s">
        <v>266</v>
      </c>
      <c r="B4">
        <v>3</v>
      </c>
    </row>
    <row r="5" spans="1:2">
      <c r="A5" t="s">
        <v>494</v>
      </c>
      <c r="B5">
        <v>4</v>
      </c>
    </row>
    <row r="6" spans="1:2">
      <c r="A6" t="s">
        <v>548</v>
      </c>
      <c r="B6">
        <v>5</v>
      </c>
    </row>
    <row r="7" spans="1:2">
      <c r="A7" t="s">
        <v>473</v>
      </c>
      <c r="B7">
        <v>6</v>
      </c>
    </row>
    <row r="8" spans="1:2">
      <c r="A8" t="s">
        <v>517</v>
      </c>
      <c r="B8">
        <v>7</v>
      </c>
    </row>
    <row r="9" spans="1:2">
      <c r="A9" t="s">
        <v>370</v>
      </c>
      <c r="B9">
        <v>8</v>
      </c>
    </row>
    <row r="10" spans="1:2">
      <c r="A10" t="s">
        <v>418</v>
      </c>
      <c r="B10">
        <v>9</v>
      </c>
    </row>
    <row r="11" spans="1:2">
      <c r="A11" t="s">
        <v>488</v>
      </c>
      <c r="B11">
        <v>10</v>
      </c>
    </row>
    <row r="12" spans="1:2">
      <c r="A12" t="s">
        <v>341</v>
      </c>
      <c r="B12">
        <v>11</v>
      </c>
    </row>
    <row r="13" spans="1:2">
      <c r="A13" t="s">
        <v>213</v>
      </c>
      <c r="B13">
        <v>12</v>
      </c>
    </row>
    <row r="14" spans="1:2">
      <c r="A14" t="s">
        <v>377</v>
      </c>
      <c r="B14">
        <v>13</v>
      </c>
    </row>
    <row r="15" spans="1:2">
      <c r="A15" t="s">
        <v>290</v>
      </c>
      <c r="B15">
        <v>14</v>
      </c>
    </row>
    <row r="16" spans="1:2">
      <c r="A16" t="s">
        <v>293</v>
      </c>
      <c r="B16">
        <v>15</v>
      </c>
    </row>
    <row r="17" spans="1:2">
      <c r="A17" t="s">
        <v>573</v>
      </c>
      <c r="B17">
        <v>16</v>
      </c>
    </row>
    <row r="18" spans="1:2">
      <c r="A18" t="s">
        <v>242</v>
      </c>
      <c r="B18">
        <v>17</v>
      </c>
    </row>
    <row r="19" spans="1:2">
      <c r="A19" t="s">
        <v>505</v>
      </c>
      <c r="B19">
        <v>18</v>
      </c>
    </row>
    <row r="20" spans="1:2">
      <c r="A20" t="s">
        <v>399</v>
      </c>
      <c r="B20">
        <v>19</v>
      </c>
    </row>
    <row r="21" spans="1:2">
      <c r="A21" t="s">
        <v>485</v>
      </c>
      <c r="B21">
        <v>20</v>
      </c>
    </row>
    <row r="22" spans="1:2">
      <c r="A22" t="s">
        <v>577</v>
      </c>
      <c r="B22">
        <v>21</v>
      </c>
    </row>
    <row r="23" spans="1:2">
      <c r="A23" t="s">
        <v>191</v>
      </c>
      <c r="B23">
        <v>22</v>
      </c>
    </row>
    <row r="24" spans="1:2">
      <c r="A24" t="s">
        <v>309</v>
      </c>
      <c r="B24">
        <v>23</v>
      </c>
    </row>
    <row r="25" spans="1:2">
      <c r="A25" t="s">
        <v>356</v>
      </c>
      <c r="B25">
        <v>24</v>
      </c>
    </row>
    <row r="26" spans="1:2">
      <c r="A26" t="s">
        <v>233</v>
      </c>
      <c r="B26">
        <v>25</v>
      </c>
    </row>
    <row r="27" spans="1:2">
      <c r="A27" t="s">
        <v>497</v>
      </c>
      <c r="B27">
        <v>26</v>
      </c>
    </row>
    <row r="28" spans="1:2">
      <c r="A28" t="s">
        <v>531</v>
      </c>
      <c r="B28">
        <v>27</v>
      </c>
    </row>
    <row r="29" spans="1:2">
      <c r="A29" t="s">
        <v>465</v>
      </c>
      <c r="B29">
        <v>28</v>
      </c>
    </row>
    <row r="30" spans="1:2">
      <c r="A30" t="s">
        <v>218</v>
      </c>
      <c r="B30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27D5A-98C3-4D5B-AFFB-E62107FE03F5}">
  <dimension ref="A1:I204"/>
  <sheetViews>
    <sheetView workbookViewId="0">
      <selection activeCell="I2" sqref="I2:I204"/>
    </sheetView>
  </sheetViews>
  <sheetFormatPr baseColWidth="10" defaultRowHeight="15"/>
  <cols>
    <col min="7" max="7" width="11.42578125" style="7"/>
  </cols>
  <sheetData>
    <row r="1" spans="1:9">
      <c r="A1" t="s">
        <v>762</v>
      </c>
    </row>
    <row r="2" spans="1:9">
      <c r="A2" s="4" t="s">
        <v>810</v>
      </c>
      <c r="D2" s="4">
        <v>44790</v>
      </c>
      <c r="G2" s="4">
        <v>44790</v>
      </c>
      <c r="I2" s="8">
        <v>44790</v>
      </c>
    </row>
    <row r="3" spans="1:9">
      <c r="A3" s="4" t="s">
        <v>810</v>
      </c>
      <c r="D3" s="4">
        <v>44790</v>
      </c>
      <c r="G3" s="4">
        <v>44790</v>
      </c>
      <c r="I3" s="8">
        <v>44790</v>
      </c>
    </row>
    <row r="4" spans="1:9">
      <c r="A4" s="4" t="s">
        <v>810</v>
      </c>
      <c r="D4" s="4">
        <v>44790</v>
      </c>
      <c r="G4" s="4">
        <v>44790</v>
      </c>
      <c r="I4" s="8">
        <v>44790</v>
      </c>
    </row>
    <row r="5" spans="1:9">
      <c r="A5" s="4" t="s">
        <v>810</v>
      </c>
      <c r="D5" s="4">
        <v>44790</v>
      </c>
      <c r="G5" s="4">
        <v>44790</v>
      </c>
      <c r="I5" s="8">
        <v>44790</v>
      </c>
    </row>
    <row r="6" spans="1:9">
      <c r="A6" s="4" t="s">
        <v>810</v>
      </c>
      <c r="D6" s="4">
        <v>44790</v>
      </c>
      <c r="G6" s="4">
        <v>44790</v>
      </c>
      <c r="I6" s="8">
        <v>44790</v>
      </c>
    </row>
    <row r="7" spans="1:9">
      <c r="A7" s="4" t="s">
        <v>810</v>
      </c>
      <c r="D7" s="4">
        <v>44790</v>
      </c>
      <c r="G7" s="4">
        <v>44790</v>
      </c>
      <c r="I7" s="8">
        <v>44790</v>
      </c>
    </row>
    <row r="8" spans="1:9">
      <c r="A8" s="4" t="s">
        <v>810</v>
      </c>
      <c r="D8" s="4">
        <v>44790</v>
      </c>
      <c r="G8" s="4">
        <v>44790</v>
      </c>
      <c r="I8" s="8">
        <v>44790</v>
      </c>
    </row>
    <row r="9" spans="1:9">
      <c r="A9" s="4" t="s">
        <v>810</v>
      </c>
      <c r="D9" s="4">
        <v>44790</v>
      </c>
      <c r="G9" s="4">
        <v>44790</v>
      </c>
      <c r="I9" s="8">
        <v>44790</v>
      </c>
    </row>
    <row r="10" spans="1:9">
      <c r="A10" s="4" t="s">
        <v>810</v>
      </c>
      <c r="D10" s="4">
        <v>44790</v>
      </c>
      <c r="G10" s="4">
        <v>44790</v>
      </c>
      <c r="I10" s="8">
        <v>44790</v>
      </c>
    </row>
    <row r="11" spans="1:9">
      <c r="A11" s="4" t="s">
        <v>810</v>
      </c>
      <c r="D11" s="4">
        <v>44790</v>
      </c>
      <c r="G11" s="4">
        <v>44790</v>
      </c>
      <c r="I11" s="8">
        <v>44790</v>
      </c>
    </row>
    <row r="12" spans="1:9">
      <c r="A12" s="4" t="s">
        <v>810</v>
      </c>
      <c r="D12" s="4">
        <v>44790</v>
      </c>
      <c r="G12" s="4">
        <v>44790</v>
      </c>
      <c r="I12" s="8">
        <v>44790</v>
      </c>
    </row>
    <row r="13" spans="1:9">
      <c r="A13" s="4" t="s">
        <v>810</v>
      </c>
      <c r="D13" s="4">
        <v>44790</v>
      </c>
      <c r="G13" s="4">
        <v>44790</v>
      </c>
      <c r="I13" s="8">
        <v>44790</v>
      </c>
    </row>
    <row r="14" spans="1:9">
      <c r="A14" s="4" t="s">
        <v>810</v>
      </c>
      <c r="D14" s="4">
        <v>44790</v>
      </c>
      <c r="G14" s="4">
        <v>44790</v>
      </c>
      <c r="I14" s="8">
        <v>44790</v>
      </c>
    </row>
    <row r="15" spans="1:9">
      <c r="A15" s="4" t="s">
        <v>810</v>
      </c>
      <c r="D15" s="4">
        <v>44790</v>
      </c>
      <c r="G15" s="4">
        <v>44790</v>
      </c>
      <c r="I15" s="8">
        <v>44790</v>
      </c>
    </row>
    <row r="16" spans="1:9">
      <c r="A16" s="4" t="s">
        <v>810</v>
      </c>
      <c r="D16" s="4">
        <v>44790</v>
      </c>
      <c r="G16" s="4">
        <v>44790</v>
      </c>
      <c r="I16" s="8">
        <v>44790</v>
      </c>
    </row>
    <row r="17" spans="1:9">
      <c r="A17" s="4" t="s">
        <v>810</v>
      </c>
      <c r="D17" s="4">
        <v>44790</v>
      </c>
      <c r="G17" s="4">
        <v>44790</v>
      </c>
      <c r="I17" s="8">
        <v>44790</v>
      </c>
    </row>
    <row r="18" spans="1:9">
      <c r="A18" s="4" t="s">
        <v>810</v>
      </c>
      <c r="D18" s="4">
        <v>44790</v>
      </c>
      <c r="G18" s="4">
        <v>44790</v>
      </c>
      <c r="I18" s="8">
        <v>44790</v>
      </c>
    </row>
    <row r="19" spans="1:9">
      <c r="A19" s="4" t="s">
        <v>811</v>
      </c>
      <c r="D19" s="4">
        <v>44454</v>
      </c>
      <c r="G19" s="4">
        <v>44454</v>
      </c>
      <c r="I19" s="8">
        <v>44454</v>
      </c>
    </row>
    <row r="20" spans="1:9">
      <c r="A20" s="4" t="s">
        <v>811</v>
      </c>
      <c r="D20" s="4">
        <v>44454</v>
      </c>
      <c r="G20" s="4">
        <v>44454</v>
      </c>
      <c r="I20" s="8">
        <v>44454</v>
      </c>
    </row>
    <row r="21" spans="1:9">
      <c r="A21" s="4" t="s">
        <v>811</v>
      </c>
      <c r="D21" s="4">
        <v>44454</v>
      </c>
      <c r="G21" s="4">
        <v>44454</v>
      </c>
      <c r="I21" s="8">
        <v>44454</v>
      </c>
    </row>
    <row r="22" spans="1:9">
      <c r="A22" s="4" t="s">
        <v>811</v>
      </c>
      <c r="D22" s="4">
        <v>44454</v>
      </c>
      <c r="G22" s="4">
        <v>44454</v>
      </c>
      <c r="I22" s="8">
        <v>44454</v>
      </c>
    </row>
    <row r="23" spans="1:9">
      <c r="A23" s="4" t="s">
        <v>811</v>
      </c>
      <c r="D23" s="4">
        <v>44454</v>
      </c>
      <c r="G23" s="4">
        <v>44454</v>
      </c>
      <c r="I23" s="8">
        <v>44454</v>
      </c>
    </row>
    <row r="24" spans="1:9">
      <c r="A24" s="4" t="s">
        <v>811</v>
      </c>
      <c r="D24" s="4">
        <v>44454</v>
      </c>
      <c r="G24" s="4">
        <v>44454</v>
      </c>
      <c r="I24" s="8">
        <v>44454</v>
      </c>
    </row>
    <row r="25" spans="1:9">
      <c r="A25" s="4" t="s">
        <v>811</v>
      </c>
      <c r="D25" s="4">
        <v>44454</v>
      </c>
      <c r="G25" s="4">
        <v>44454</v>
      </c>
      <c r="I25" s="8">
        <v>44454</v>
      </c>
    </row>
    <row r="26" spans="1:9">
      <c r="A26" s="4" t="s">
        <v>812</v>
      </c>
      <c r="D26" s="4">
        <v>44411</v>
      </c>
      <c r="G26" s="4">
        <v>44411</v>
      </c>
      <c r="I26" s="8">
        <v>44411</v>
      </c>
    </row>
    <row r="27" spans="1:9">
      <c r="A27" s="4" t="s">
        <v>813</v>
      </c>
      <c r="D27" s="4">
        <v>44293</v>
      </c>
      <c r="G27" s="4">
        <v>44293</v>
      </c>
      <c r="I27" s="8">
        <v>44293</v>
      </c>
    </row>
    <row r="28" spans="1:9">
      <c r="A28" s="4" t="s">
        <v>812</v>
      </c>
      <c r="D28" s="4">
        <v>44411</v>
      </c>
      <c r="G28" s="4">
        <v>44411</v>
      </c>
      <c r="I28" s="8">
        <v>44411</v>
      </c>
    </row>
    <row r="29" spans="1:9">
      <c r="A29" s="4" t="s">
        <v>812</v>
      </c>
      <c r="D29" s="4">
        <v>44411</v>
      </c>
      <c r="G29" s="4">
        <v>44411</v>
      </c>
      <c r="I29" s="8">
        <v>44411</v>
      </c>
    </row>
    <row r="30" spans="1:9">
      <c r="A30" s="4" t="s">
        <v>812</v>
      </c>
      <c r="D30" s="4">
        <v>44411</v>
      </c>
      <c r="G30" s="4">
        <v>44411</v>
      </c>
      <c r="I30" s="8">
        <v>44411</v>
      </c>
    </row>
    <row r="31" spans="1:9">
      <c r="A31" s="4" t="s">
        <v>812</v>
      </c>
      <c r="D31" s="4">
        <v>44411</v>
      </c>
      <c r="G31" s="4">
        <v>44411</v>
      </c>
      <c r="I31" s="8">
        <v>44411</v>
      </c>
    </row>
    <row r="32" spans="1:9">
      <c r="A32" s="4" t="s">
        <v>812</v>
      </c>
      <c r="D32" s="4">
        <v>44411</v>
      </c>
      <c r="G32" s="4">
        <v>44411</v>
      </c>
      <c r="I32" s="8">
        <v>44411</v>
      </c>
    </row>
    <row r="33" spans="1:9">
      <c r="A33" s="4" t="s">
        <v>814</v>
      </c>
      <c r="D33" s="4">
        <v>44413</v>
      </c>
      <c r="G33" s="4">
        <v>44413</v>
      </c>
      <c r="I33" s="8">
        <v>44413</v>
      </c>
    </row>
    <row r="34" spans="1:9">
      <c r="A34" s="4" t="s">
        <v>812</v>
      </c>
      <c r="D34" s="4">
        <v>44411</v>
      </c>
      <c r="G34" s="4">
        <v>44411</v>
      </c>
      <c r="I34" s="8">
        <v>44411</v>
      </c>
    </row>
    <row r="35" spans="1:9">
      <c r="A35" s="4" t="s">
        <v>816</v>
      </c>
      <c r="D35" s="4">
        <v>44608</v>
      </c>
      <c r="G35" s="4">
        <v>44608</v>
      </c>
      <c r="I35" s="8">
        <v>44608</v>
      </c>
    </row>
    <row r="36" spans="1:9">
      <c r="A36" s="4" t="s">
        <v>819</v>
      </c>
      <c r="D36" s="4">
        <v>44442</v>
      </c>
      <c r="G36" s="4">
        <v>44442</v>
      </c>
      <c r="I36" s="8">
        <v>44442</v>
      </c>
    </row>
    <row r="37" spans="1:9">
      <c r="A37" s="4" t="s">
        <v>820</v>
      </c>
      <c r="D37" s="4">
        <v>44475</v>
      </c>
      <c r="G37" s="4">
        <v>44475</v>
      </c>
      <c r="I37" s="8">
        <v>44475</v>
      </c>
    </row>
    <row r="38" spans="1:9">
      <c r="A38" s="4" t="s">
        <v>820</v>
      </c>
      <c r="D38" s="4">
        <v>44475</v>
      </c>
      <c r="G38" s="4">
        <v>44475</v>
      </c>
      <c r="I38" s="8">
        <v>44475</v>
      </c>
    </row>
    <row r="39" spans="1:9">
      <c r="A39" s="4" t="s">
        <v>823</v>
      </c>
      <c r="D39" s="4">
        <v>44544</v>
      </c>
      <c r="G39" s="4">
        <v>44544</v>
      </c>
      <c r="I39" s="8">
        <v>44544</v>
      </c>
    </row>
    <row r="40" spans="1:9">
      <c r="A40" s="4" t="s">
        <v>820</v>
      </c>
      <c r="D40" s="4">
        <v>44475</v>
      </c>
      <c r="G40" s="4">
        <v>44475</v>
      </c>
      <c r="I40" s="8">
        <v>44475</v>
      </c>
    </row>
    <row r="41" spans="1:9">
      <c r="A41" s="4" t="s">
        <v>823</v>
      </c>
      <c r="D41" s="4">
        <v>44544</v>
      </c>
      <c r="G41" s="4">
        <v>44544</v>
      </c>
      <c r="I41" s="8">
        <v>44544</v>
      </c>
    </row>
    <row r="42" spans="1:9">
      <c r="A42" s="4" t="s">
        <v>824</v>
      </c>
      <c r="D42" s="4">
        <v>44594</v>
      </c>
      <c r="G42" s="4">
        <v>44594</v>
      </c>
      <c r="I42" s="8">
        <v>44594</v>
      </c>
    </row>
    <row r="43" spans="1:9">
      <c r="A43" s="4" t="s">
        <v>825</v>
      </c>
      <c r="D43" s="4">
        <v>44533</v>
      </c>
      <c r="G43" s="4">
        <v>44533</v>
      </c>
      <c r="I43" s="8">
        <v>44533</v>
      </c>
    </row>
    <row r="44" spans="1:9">
      <c r="A44" s="4" t="s">
        <v>818</v>
      </c>
      <c r="D44" s="4">
        <v>44484</v>
      </c>
      <c r="G44" s="4">
        <v>44484</v>
      </c>
      <c r="I44" s="8">
        <v>44484</v>
      </c>
    </row>
    <row r="45" spans="1:9">
      <c r="A45" s="4" t="s">
        <v>795</v>
      </c>
      <c r="D45" s="4">
        <v>44596</v>
      </c>
      <c r="G45" s="4">
        <v>44596</v>
      </c>
      <c r="I45" s="8">
        <v>44596</v>
      </c>
    </row>
    <row r="46" spans="1:9">
      <c r="A46" s="4" t="s">
        <v>826</v>
      </c>
      <c r="D46" s="4">
        <v>44438</v>
      </c>
      <c r="G46" s="4">
        <v>44438</v>
      </c>
      <c r="I46" s="8">
        <v>44438</v>
      </c>
    </row>
    <row r="47" spans="1:9">
      <c r="A47" s="4" t="s">
        <v>815</v>
      </c>
      <c r="D47" s="4">
        <v>44530</v>
      </c>
      <c r="G47" s="4">
        <v>44530</v>
      </c>
      <c r="I47" s="8">
        <v>44530</v>
      </c>
    </row>
    <row r="48" spans="1:9">
      <c r="A48" s="4" t="s">
        <v>827</v>
      </c>
      <c r="D48" s="4">
        <v>44816</v>
      </c>
      <c r="G48" s="4">
        <v>44816</v>
      </c>
      <c r="I48" s="8">
        <v>44816</v>
      </c>
    </row>
    <row r="49" spans="1:9">
      <c r="A49" s="4" t="s">
        <v>828</v>
      </c>
      <c r="D49" s="4">
        <v>44805</v>
      </c>
      <c r="G49" s="4">
        <v>44805</v>
      </c>
      <c r="I49" s="8">
        <v>44805</v>
      </c>
    </row>
    <row r="50" spans="1:9">
      <c r="A50" s="4"/>
      <c r="G50"/>
      <c r="I50" s="7"/>
    </row>
    <row r="51" spans="1:9">
      <c r="A51" s="4"/>
      <c r="G51"/>
      <c r="I51" s="7"/>
    </row>
    <row r="52" spans="1:9">
      <c r="A52" s="4" t="s">
        <v>821</v>
      </c>
      <c r="D52" s="4">
        <v>44509</v>
      </c>
      <c r="G52" s="4">
        <v>44509</v>
      </c>
      <c r="I52" s="8">
        <v>44509</v>
      </c>
    </row>
    <row r="53" spans="1:9">
      <c r="A53" s="4" t="s">
        <v>824</v>
      </c>
      <c r="D53" s="4">
        <v>44594</v>
      </c>
      <c r="G53" s="4">
        <v>44594</v>
      </c>
      <c r="I53" s="8">
        <v>44594</v>
      </c>
    </row>
    <row r="54" spans="1:9">
      <c r="A54" s="4" t="s">
        <v>832</v>
      </c>
      <c r="D54" s="4">
        <v>44572</v>
      </c>
      <c r="G54" s="4">
        <v>44572</v>
      </c>
      <c r="I54" s="8">
        <v>44572</v>
      </c>
    </row>
    <row r="55" spans="1:9">
      <c r="A55" s="4" t="s">
        <v>824</v>
      </c>
      <c r="D55" s="4">
        <v>44594</v>
      </c>
      <c r="G55" s="4">
        <v>44594</v>
      </c>
      <c r="I55" s="8">
        <v>44594</v>
      </c>
    </row>
    <row r="56" spans="1:9">
      <c r="A56" s="4" t="s">
        <v>833</v>
      </c>
      <c r="D56" s="4">
        <v>44543</v>
      </c>
      <c r="G56" s="4">
        <v>44543</v>
      </c>
      <c r="I56" s="8">
        <v>44543</v>
      </c>
    </row>
    <row r="57" spans="1:9">
      <c r="A57" s="4"/>
      <c r="G57"/>
      <c r="I57" s="7"/>
    </row>
    <row r="58" spans="1:9">
      <c r="A58" s="4" t="s">
        <v>834</v>
      </c>
      <c r="D58" s="4">
        <v>44620</v>
      </c>
      <c r="G58" s="4">
        <v>44620</v>
      </c>
      <c r="I58" s="8">
        <v>44620</v>
      </c>
    </row>
    <row r="59" spans="1:9">
      <c r="A59" s="4" t="s">
        <v>835</v>
      </c>
      <c r="D59" s="4">
        <v>44652</v>
      </c>
      <c r="G59" s="4">
        <v>44652</v>
      </c>
      <c r="I59" s="8">
        <v>44652</v>
      </c>
    </row>
    <row r="60" spans="1:9">
      <c r="A60" s="4"/>
      <c r="G60"/>
      <c r="I60" s="7"/>
    </row>
    <row r="61" spans="1:9">
      <c r="A61" s="4" t="s">
        <v>836</v>
      </c>
      <c r="D61" s="4">
        <v>44684</v>
      </c>
      <c r="G61" s="4">
        <v>44684</v>
      </c>
      <c r="I61" s="8">
        <v>44684</v>
      </c>
    </row>
    <row r="62" spans="1:9">
      <c r="A62" s="4" t="s">
        <v>835</v>
      </c>
      <c r="D62" s="4">
        <v>44652</v>
      </c>
      <c r="G62" s="4">
        <v>44652</v>
      </c>
      <c r="I62" s="8">
        <v>44652</v>
      </c>
    </row>
    <row r="63" spans="1:9">
      <c r="A63" s="4" t="s">
        <v>836</v>
      </c>
      <c r="D63" s="4">
        <v>44684</v>
      </c>
      <c r="G63" s="4">
        <v>44684</v>
      </c>
      <c r="I63" s="8">
        <v>44684</v>
      </c>
    </row>
    <row r="64" spans="1:9">
      <c r="A64" s="4" t="s">
        <v>836</v>
      </c>
      <c r="D64" s="4">
        <v>44684</v>
      </c>
      <c r="G64" s="4">
        <v>44684</v>
      </c>
      <c r="I64" s="8">
        <v>44684</v>
      </c>
    </row>
    <row r="65" spans="1:9">
      <c r="A65" s="4" t="s">
        <v>836</v>
      </c>
      <c r="D65" s="4">
        <v>44684</v>
      </c>
      <c r="G65" s="4">
        <v>44684</v>
      </c>
      <c r="I65" s="8">
        <v>44684</v>
      </c>
    </row>
    <row r="66" spans="1:9">
      <c r="A66" s="4" t="s">
        <v>836</v>
      </c>
      <c r="D66" s="4">
        <v>44684</v>
      </c>
      <c r="G66" s="4">
        <v>44684</v>
      </c>
      <c r="I66" s="8">
        <v>44684</v>
      </c>
    </row>
    <row r="67" spans="1:9">
      <c r="A67" s="4" t="s">
        <v>836</v>
      </c>
      <c r="D67" s="4">
        <v>44684</v>
      </c>
      <c r="G67" s="4">
        <v>44684</v>
      </c>
      <c r="I67" s="8">
        <v>44684</v>
      </c>
    </row>
    <row r="68" spans="1:9">
      <c r="A68" s="4" t="s">
        <v>836</v>
      </c>
      <c r="D68" s="4">
        <v>44684</v>
      </c>
      <c r="G68" s="4">
        <v>44684</v>
      </c>
      <c r="I68" s="8">
        <v>44684</v>
      </c>
    </row>
    <row r="69" spans="1:9">
      <c r="A69" s="4" t="s">
        <v>828</v>
      </c>
      <c r="D69" s="4">
        <v>44805</v>
      </c>
      <c r="G69" s="4">
        <v>44805</v>
      </c>
      <c r="I69" s="8">
        <v>44805</v>
      </c>
    </row>
    <row r="70" spans="1:9">
      <c r="A70" s="4"/>
      <c r="G70"/>
      <c r="I70" s="7"/>
    </row>
    <row r="71" spans="1:9">
      <c r="A71" s="4" t="s">
        <v>837</v>
      </c>
      <c r="D71" s="4">
        <v>44837</v>
      </c>
      <c r="G71" s="4">
        <v>44837</v>
      </c>
      <c r="I71" s="8">
        <v>44837</v>
      </c>
    </row>
    <row r="72" spans="1:9">
      <c r="A72" s="4" t="s">
        <v>838</v>
      </c>
      <c r="D72" s="4">
        <v>44718</v>
      </c>
      <c r="G72" s="4">
        <v>44718</v>
      </c>
      <c r="I72" s="8">
        <v>44718</v>
      </c>
    </row>
    <row r="73" spans="1:9">
      <c r="A73" s="4" t="s">
        <v>836</v>
      </c>
      <c r="D73" s="4">
        <v>44684</v>
      </c>
      <c r="G73" s="4">
        <v>44684</v>
      </c>
      <c r="I73" s="8">
        <v>44684</v>
      </c>
    </row>
    <row r="74" spans="1:9">
      <c r="A74" s="4" t="s">
        <v>836</v>
      </c>
      <c r="D74" s="4">
        <v>44684</v>
      </c>
      <c r="G74" s="4">
        <v>44684</v>
      </c>
      <c r="I74" s="8">
        <v>44684</v>
      </c>
    </row>
    <row r="75" spans="1:9">
      <c r="A75" s="4" t="s">
        <v>837</v>
      </c>
      <c r="D75" s="4">
        <v>44837</v>
      </c>
      <c r="G75" s="4">
        <v>44837</v>
      </c>
      <c r="I75" s="8">
        <v>44837</v>
      </c>
    </row>
    <row r="76" spans="1:9">
      <c r="A76" s="4" t="s">
        <v>828</v>
      </c>
      <c r="D76" s="4">
        <v>44805</v>
      </c>
      <c r="G76" s="4">
        <v>44805</v>
      </c>
      <c r="I76" s="8">
        <v>44805</v>
      </c>
    </row>
    <row r="77" spans="1:9">
      <c r="A77" s="4" t="s">
        <v>839</v>
      </c>
      <c r="D77" s="4">
        <v>44761</v>
      </c>
      <c r="G77" s="4">
        <v>44761</v>
      </c>
      <c r="I77" s="8">
        <v>44761</v>
      </c>
    </row>
    <row r="78" spans="1:9">
      <c r="A78" t="s">
        <v>839</v>
      </c>
      <c r="D78" s="4">
        <v>44761</v>
      </c>
      <c r="G78" s="4">
        <v>44761</v>
      </c>
      <c r="I78" s="8">
        <v>44761</v>
      </c>
    </row>
    <row r="79" spans="1:9">
      <c r="A79" s="4" t="s">
        <v>839</v>
      </c>
      <c r="D79" s="4">
        <v>44761</v>
      </c>
      <c r="G79" s="4">
        <v>44761</v>
      </c>
      <c r="I79" s="8">
        <v>44761</v>
      </c>
    </row>
    <row r="80" spans="1:9">
      <c r="A80" s="4" t="s">
        <v>839</v>
      </c>
      <c r="D80" s="4">
        <v>44761</v>
      </c>
      <c r="G80" s="4">
        <v>44761</v>
      </c>
      <c r="I80" s="8">
        <v>44761</v>
      </c>
    </row>
    <row r="81" spans="1:9">
      <c r="A81" s="4" t="s">
        <v>839</v>
      </c>
      <c r="D81" s="4">
        <v>44761</v>
      </c>
      <c r="G81" s="4">
        <v>44761</v>
      </c>
      <c r="I81" s="8">
        <v>44761</v>
      </c>
    </row>
    <row r="82" spans="1:9">
      <c r="A82" s="4" t="s">
        <v>839</v>
      </c>
      <c r="D82" s="4">
        <v>44761</v>
      </c>
      <c r="G82" s="4">
        <v>44761</v>
      </c>
      <c r="I82" s="8">
        <v>44761</v>
      </c>
    </row>
    <row r="83" spans="1:9">
      <c r="A83" s="4" t="s">
        <v>839</v>
      </c>
      <c r="D83" s="4">
        <v>44761</v>
      </c>
      <c r="G83" s="4">
        <v>44761</v>
      </c>
      <c r="I83" s="8">
        <v>44761</v>
      </c>
    </row>
    <row r="84" spans="1:9">
      <c r="A84" s="4" t="s">
        <v>839</v>
      </c>
      <c r="D84" s="4">
        <v>44761</v>
      </c>
      <c r="G84" s="4">
        <v>44761</v>
      </c>
      <c r="I84" s="8">
        <v>44761</v>
      </c>
    </row>
    <row r="85" spans="1:9">
      <c r="A85" s="4" t="s">
        <v>839</v>
      </c>
      <c r="D85" s="4">
        <v>44761</v>
      </c>
      <c r="G85" s="4">
        <v>44761</v>
      </c>
      <c r="I85" s="8">
        <v>44761</v>
      </c>
    </row>
    <row r="86" spans="1:9">
      <c r="A86" s="4" t="s">
        <v>839</v>
      </c>
      <c r="D86" s="4">
        <v>44761</v>
      </c>
      <c r="G86" s="4">
        <v>44761</v>
      </c>
      <c r="I86" s="8">
        <v>44761</v>
      </c>
    </row>
    <row r="87" spans="1:9">
      <c r="A87" s="4" t="s">
        <v>840</v>
      </c>
      <c r="D87" s="4">
        <v>44740</v>
      </c>
      <c r="G87" s="4">
        <v>44740</v>
      </c>
      <c r="I87" s="8">
        <v>44740</v>
      </c>
    </row>
    <row r="88" spans="1:9">
      <c r="A88" s="4" t="s">
        <v>839</v>
      </c>
      <c r="D88" s="4">
        <v>44761</v>
      </c>
      <c r="G88" s="4">
        <v>44761</v>
      </c>
      <c r="I88" s="8">
        <v>44761</v>
      </c>
    </row>
    <row r="89" spans="1:9">
      <c r="A89" s="4" t="s">
        <v>840</v>
      </c>
      <c r="D89" s="4">
        <v>44740</v>
      </c>
      <c r="G89" s="4">
        <v>44740</v>
      </c>
      <c r="I89" s="8">
        <v>44740</v>
      </c>
    </row>
    <row r="90" spans="1:9">
      <c r="A90" s="4"/>
      <c r="G90"/>
      <c r="I90" s="7"/>
    </row>
    <row r="91" spans="1:9">
      <c r="A91" s="4" t="s">
        <v>841</v>
      </c>
      <c r="D91" s="4">
        <v>44705</v>
      </c>
      <c r="G91" s="4">
        <v>44705</v>
      </c>
      <c r="I91" s="8">
        <v>44705</v>
      </c>
    </row>
    <row r="92" spans="1:9">
      <c r="A92" s="4"/>
      <c r="G92"/>
      <c r="I92" s="7"/>
    </row>
    <row r="93" spans="1:9">
      <c r="A93" s="4" t="s">
        <v>842</v>
      </c>
      <c r="D93" s="4">
        <v>44840</v>
      </c>
      <c r="G93" s="4">
        <v>44840</v>
      </c>
      <c r="I93" s="8">
        <v>44840</v>
      </c>
    </row>
    <row r="94" spans="1:9">
      <c r="A94" s="4" t="s">
        <v>843</v>
      </c>
      <c r="D94" s="4">
        <v>44792</v>
      </c>
      <c r="G94" s="4">
        <v>44792</v>
      </c>
      <c r="I94" s="8">
        <v>44792</v>
      </c>
    </row>
    <row r="95" spans="1:9">
      <c r="A95" s="4"/>
      <c r="G95"/>
      <c r="I95" s="7"/>
    </row>
    <row r="96" spans="1:9">
      <c r="A96" s="4" t="s">
        <v>483</v>
      </c>
      <c r="D96" t="s">
        <v>483</v>
      </c>
      <c r="G96" t="s">
        <v>483</v>
      </c>
      <c r="I96" s="9" t="s">
        <v>483</v>
      </c>
    </row>
    <row r="97" spans="1:9">
      <c r="A97" s="4"/>
      <c r="G97"/>
      <c r="I97" s="7"/>
    </row>
    <row r="98" spans="1:9">
      <c r="A98" s="4"/>
      <c r="G98"/>
      <c r="I98" s="7"/>
    </row>
    <row r="99" spans="1:9">
      <c r="A99" s="4" t="s">
        <v>844</v>
      </c>
      <c r="D99" s="4">
        <v>44924</v>
      </c>
      <c r="G99" s="4">
        <v>44924</v>
      </c>
      <c r="I99" s="8">
        <v>44924</v>
      </c>
    </row>
    <row r="100" spans="1:9">
      <c r="A100" s="4" t="s">
        <v>844</v>
      </c>
      <c r="D100" s="4">
        <v>44924</v>
      </c>
      <c r="G100" s="4">
        <v>44924</v>
      </c>
      <c r="I100" s="8">
        <v>44924</v>
      </c>
    </row>
    <row r="101" spans="1:9">
      <c r="A101" s="4" t="s">
        <v>844</v>
      </c>
      <c r="D101" s="4">
        <v>44924</v>
      </c>
      <c r="G101" s="4">
        <v>44924</v>
      </c>
      <c r="I101" s="8">
        <v>44924</v>
      </c>
    </row>
    <row r="102" spans="1:9">
      <c r="A102" s="4" t="s">
        <v>844</v>
      </c>
      <c r="D102" s="4">
        <v>44924</v>
      </c>
      <c r="G102" s="4">
        <v>44924</v>
      </c>
      <c r="I102" s="8">
        <v>44924</v>
      </c>
    </row>
    <row r="103" spans="1:9">
      <c r="A103" s="4" t="s">
        <v>844</v>
      </c>
      <c r="D103" s="4">
        <v>44924</v>
      </c>
      <c r="G103" s="4">
        <v>44924</v>
      </c>
      <c r="I103" s="8">
        <v>44924</v>
      </c>
    </row>
    <row r="104" spans="1:9">
      <c r="A104" s="4" t="s">
        <v>844</v>
      </c>
      <c r="D104" s="4">
        <v>44924</v>
      </c>
      <c r="G104" s="4">
        <v>44924</v>
      </c>
      <c r="I104" s="8">
        <v>44924</v>
      </c>
    </row>
    <row r="105" spans="1:9">
      <c r="A105" s="4" t="s">
        <v>844</v>
      </c>
      <c r="D105" s="4">
        <v>44924</v>
      </c>
      <c r="G105" s="4">
        <v>44924</v>
      </c>
      <c r="I105" s="8">
        <v>44924</v>
      </c>
    </row>
    <row r="106" spans="1:9">
      <c r="A106" s="4" t="s">
        <v>844</v>
      </c>
      <c r="D106" s="4">
        <v>44924</v>
      </c>
      <c r="G106" s="4">
        <v>44924</v>
      </c>
      <c r="I106" s="8">
        <v>44924</v>
      </c>
    </row>
    <row r="107" spans="1:9">
      <c r="A107" s="4"/>
      <c r="G107"/>
      <c r="I107" s="7"/>
    </row>
    <row r="108" spans="1:9">
      <c r="A108" s="4"/>
      <c r="G108"/>
      <c r="I108" s="7"/>
    </row>
    <row r="109" spans="1:9">
      <c r="A109" s="4" t="s">
        <v>844</v>
      </c>
      <c r="D109" s="4">
        <v>44924</v>
      </c>
      <c r="G109" s="4">
        <v>44924</v>
      </c>
      <c r="I109" s="8">
        <v>44924</v>
      </c>
    </row>
    <row r="110" spans="1:9">
      <c r="A110" s="4"/>
      <c r="G110"/>
      <c r="I110" s="7"/>
    </row>
    <row r="111" spans="1:9">
      <c r="A111" s="4" t="s">
        <v>844</v>
      </c>
      <c r="D111" s="4">
        <v>44924</v>
      </c>
      <c r="G111" s="4">
        <v>44924</v>
      </c>
      <c r="I111" s="8">
        <v>44924</v>
      </c>
    </row>
    <row r="112" spans="1:9">
      <c r="A112" s="4"/>
      <c r="G112"/>
      <c r="I112" s="7"/>
    </row>
    <row r="113" spans="1:9">
      <c r="A113" s="4" t="s">
        <v>844</v>
      </c>
      <c r="D113" s="4">
        <v>44924</v>
      </c>
      <c r="G113" s="4">
        <v>44924</v>
      </c>
      <c r="I113" s="8">
        <v>44924</v>
      </c>
    </row>
    <row r="114" spans="1:9">
      <c r="A114" s="4"/>
      <c r="G114"/>
      <c r="I114" s="7"/>
    </row>
    <row r="115" spans="1:9">
      <c r="A115" s="4"/>
      <c r="G115"/>
      <c r="I115" s="7"/>
    </row>
    <row r="116" spans="1:9">
      <c r="A116" s="4"/>
      <c r="G116"/>
      <c r="I116" s="7"/>
    </row>
    <row r="117" spans="1:9">
      <c r="A117" s="4"/>
      <c r="G117"/>
      <c r="I117" s="7"/>
    </row>
    <row r="118" spans="1:9">
      <c r="A118" s="4"/>
      <c r="G118"/>
      <c r="I118" s="7"/>
    </row>
    <row r="119" spans="1:9">
      <c r="A119" s="4"/>
      <c r="G119"/>
      <c r="I119" s="7"/>
    </row>
    <row r="120" spans="1:9">
      <c r="A120" s="4"/>
      <c r="G120"/>
      <c r="I120" s="7"/>
    </row>
    <row r="121" spans="1:9">
      <c r="A121" s="4"/>
      <c r="G121"/>
      <c r="I121" s="7"/>
    </row>
    <row r="122" spans="1:9">
      <c r="A122" s="4"/>
      <c r="G122"/>
      <c r="I122" s="7"/>
    </row>
    <row r="123" spans="1:9">
      <c r="A123" s="4"/>
      <c r="G123"/>
      <c r="I123" s="7"/>
    </row>
    <row r="124" spans="1:9">
      <c r="A124" s="4"/>
      <c r="G124"/>
      <c r="I124" s="7"/>
    </row>
    <row r="125" spans="1:9">
      <c r="G125"/>
      <c r="I125" s="7"/>
    </row>
    <row r="126" spans="1:9">
      <c r="G126"/>
      <c r="I126" s="7"/>
    </row>
    <row r="127" spans="1:9">
      <c r="G127"/>
      <c r="I127" s="7"/>
    </row>
    <row r="128" spans="1:9">
      <c r="G128"/>
      <c r="I128" s="7"/>
    </row>
    <row r="129" spans="1:9">
      <c r="G129"/>
      <c r="I129" s="7"/>
    </row>
    <row r="130" spans="1:9">
      <c r="A130" s="5"/>
      <c r="G130"/>
      <c r="I130" s="7"/>
    </row>
    <row r="131" spans="1:9">
      <c r="A131" s="5"/>
      <c r="G131"/>
      <c r="I131" s="7"/>
    </row>
    <row r="132" spans="1:9">
      <c r="A132" s="5" t="s">
        <v>844</v>
      </c>
      <c r="D132" s="4">
        <v>44924</v>
      </c>
      <c r="G132" s="4">
        <v>44924</v>
      </c>
      <c r="I132" s="8">
        <v>44924</v>
      </c>
    </row>
    <row r="133" spans="1:9">
      <c r="A133" s="5"/>
      <c r="G133"/>
      <c r="I133" s="7"/>
    </row>
    <row r="134" spans="1:9">
      <c r="A134" s="5" t="s">
        <v>844</v>
      </c>
      <c r="D134" s="4">
        <v>44924</v>
      </c>
      <c r="G134" s="4">
        <v>44924</v>
      </c>
      <c r="I134" s="8">
        <v>44924</v>
      </c>
    </row>
    <row r="135" spans="1:9">
      <c r="A135" s="5"/>
      <c r="G135"/>
      <c r="I135" s="7"/>
    </row>
    <row r="136" spans="1:9">
      <c r="A136" s="5" t="s">
        <v>844</v>
      </c>
      <c r="D136" s="4">
        <v>44924</v>
      </c>
      <c r="G136" s="4">
        <v>44924</v>
      </c>
      <c r="I136" s="8">
        <v>44924</v>
      </c>
    </row>
    <row r="137" spans="1:9">
      <c r="A137" s="5"/>
      <c r="G137"/>
      <c r="I137" s="7"/>
    </row>
    <row r="138" spans="1:9">
      <c r="A138" s="5"/>
      <c r="G138"/>
      <c r="I138" s="7"/>
    </row>
    <row r="139" spans="1:9">
      <c r="A139" s="5" t="s">
        <v>844</v>
      </c>
      <c r="D139" s="4">
        <v>44924</v>
      </c>
      <c r="G139" s="4">
        <v>44924</v>
      </c>
      <c r="I139" s="8">
        <v>44924</v>
      </c>
    </row>
    <row r="140" spans="1:9">
      <c r="A140" t="s">
        <v>844</v>
      </c>
      <c r="D140" s="4">
        <v>44924</v>
      </c>
      <c r="G140" s="4">
        <v>44924</v>
      </c>
      <c r="I140" s="8">
        <v>44924</v>
      </c>
    </row>
    <row r="141" spans="1:9">
      <c r="A141" t="s">
        <v>844</v>
      </c>
      <c r="D141" s="4">
        <v>44924</v>
      </c>
      <c r="G141" s="4">
        <v>44924</v>
      </c>
      <c r="I141" s="8">
        <v>44924</v>
      </c>
    </row>
    <row r="142" spans="1:9">
      <c r="A142" s="5" t="s">
        <v>844</v>
      </c>
      <c r="D142" s="4">
        <v>44924</v>
      </c>
      <c r="G142" s="4">
        <v>44924</v>
      </c>
      <c r="I142" s="8">
        <v>44924</v>
      </c>
    </row>
    <row r="143" spans="1:9">
      <c r="A143" t="s">
        <v>844</v>
      </c>
      <c r="D143" s="4">
        <v>44924</v>
      </c>
      <c r="G143" s="4">
        <v>44924</v>
      </c>
      <c r="I143" s="8">
        <v>44924</v>
      </c>
    </row>
    <row r="144" spans="1:9">
      <c r="A144" s="5" t="s">
        <v>844</v>
      </c>
      <c r="D144" s="4">
        <v>44924</v>
      </c>
      <c r="G144" s="4">
        <v>44924</v>
      </c>
      <c r="I144" s="8">
        <v>44924</v>
      </c>
    </row>
    <row r="145" spans="1:9">
      <c r="A145" t="s">
        <v>844</v>
      </c>
      <c r="D145" s="4">
        <v>44924</v>
      </c>
      <c r="G145" s="4">
        <v>44924</v>
      </c>
      <c r="I145" s="8">
        <v>44924</v>
      </c>
    </row>
    <row r="146" spans="1:9">
      <c r="A146" s="5" t="s">
        <v>844</v>
      </c>
      <c r="D146" s="4">
        <v>44924</v>
      </c>
      <c r="G146" s="4">
        <v>44924</v>
      </c>
      <c r="I146" s="8">
        <v>44924</v>
      </c>
    </row>
    <row r="147" spans="1:9">
      <c r="A147" t="s">
        <v>844</v>
      </c>
      <c r="D147" s="4">
        <v>44924</v>
      </c>
      <c r="G147" s="4">
        <v>44924</v>
      </c>
      <c r="I147" s="8">
        <v>44924</v>
      </c>
    </row>
    <row r="148" spans="1:9">
      <c r="A148" t="s">
        <v>844</v>
      </c>
      <c r="D148" s="4">
        <v>44924</v>
      </c>
      <c r="G148" s="4">
        <v>44924</v>
      </c>
      <c r="I148" s="8">
        <v>44924</v>
      </c>
    </row>
    <row r="149" spans="1:9">
      <c r="G149"/>
      <c r="I149" s="7"/>
    </row>
    <row r="150" spans="1:9">
      <c r="A150" t="s">
        <v>844</v>
      </c>
      <c r="D150" s="4">
        <v>44924</v>
      </c>
      <c r="G150" s="4">
        <v>44924</v>
      </c>
      <c r="I150" s="8">
        <v>44924</v>
      </c>
    </row>
    <row r="151" spans="1:9">
      <c r="A151" t="s">
        <v>844</v>
      </c>
      <c r="D151" s="4">
        <v>44924</v>
      </c>
      <c r="G151" s="4">
        <v>44924</v>
      </c>
      <c r="I151" s="8">
        <v>44924</v>
      </c>
    </row>
    <row r="152" spans="1:9">
      <c r="A152" t="s">
        <v>844</v>
      </c>
      <c r="D152" s="4">
        <v>44924</v>
      </c>
      <c r="G152" s="4">
        <v>44924</v>
      </c>
      <c r="I152" s="8">
        <v>44924</v>
      </c>
    </row>
    <row r="153" spans="1:9">
      <c r="A153" t="s">
        <v>844</v>
      </c>
      <c r="D153" s="4">
        <v>44924</v>
      </c>
      <c r="G153" s="4">
        <v>44924</v>
      </c>
      <c r="I153" s="8">
        <v>44924</v>
      </c>
    </row>
    <row r="154" spans="1:9">
      <c r="A154" t="s">
        <v>844</v>
      </c>
      <c r="D154" s="4">
        <v>44924</v>
      </c>
      <c r="G154" s="4">
        <v>44924</v>
      </c>
      <c r="I154" s="8">
        <v>44924</v>
      </c>
    </row>
    <row r="155" spans="1:9">
      <c r="A155" t="s">
        <v>844</v>
      </c>
      <c r="D155" s="4">
        <v>44924</v>
      </c>
      <c r="G155" s="4">
        <v>44924</v>
      </c>
      <c r="I155" s="8">
        <v>44924</v>
      </c>
    </row>
    <row r="156" spans="1:9">
      <c r="A156" t="s">
        <v>844</v>
      </c>
      <c r="D156" s="4">
        <v>44924</v>
      </c>
      <c r="G156" s="4">
        <v>44924</v>
      </c>
      <c r="I156" s="8">
        <v>44924</v>
      </c>
    </row>
    <row r="157" spans="1:9">
      <c r="A157" t="s">
        <v>844</v>
      </c>
      <c r="D157" s="4">
        <v>44924</v>
      </c>
      <c r="G157" s="4">
        <v>44924</v>
      </c>
      <c r="I157" s="8">
        <v>44924</v>
      </c>
    </row>
    <row r="158" spans="1:9">
      <c r="A158" t="s">
        <v>844</v>
      </c>
      <c r="D158" s="4">
        <v>44924</v>
      </c>
      <c r="G158" s="4">
        <v>44924</v>
      </c>
      <c r="I158" s="8">
        <v>44924</v>
      </c>
    </row>
    <row r="159" spans="1:9">
      <c r="A159" t="s">
        <v>844</v>
      </c>
      <c r="D159" s="4">
        <v>44924</v>
      </c>
      <c r="G159" s="4">
        <v>44924</v>
      </c>
      <c r="I159" s="8">
        <v>44924</v>
      </c>
    </row>
    <row r="160" spans="1:9">
      <c r="A160" t="s">
        <v>844</v>
      </c>
      <c r="D160" s="4">
        <v>44924</v>
      </c>
      <c r="G160" s="4">
        <v>44924</v>
      </c>
      <c r="I160" s="8">
        <v>44924</v>
      </c>
    </row>
    <row r="161" spans="1:9">
      <c r="A161" t="s">
        <v>844</v>
      </c>
      <c r="D161" s="4">
        <v>44924</v>
      </c>
      <c r="G161" s="4">
        <v>44924</v>
      </c>
      <c r="I161" s="8">
        <v>44924</v>
      </c>
    </row>
    <row r="162" spans="1:9">
      <c r="A162" t="s">
        <v>844</v>
      </c>
      <c r="D162" s="4">
        <v>44924</v>
      </c>
      <c r="G162" s="4">
        <v>44924</v>
      </c>
      <c r="I162" s="8">
        <v>44924</v>
      </c>
    </row>
    <row r="163" spans="1:9">
      <c r="G163"/>
      <c r="I163" s="7"/>
    </row>
    <row r="164" spans="1:9">
      <c r="G164"/>
      <c r="I164" s="7"/>
    </row>
    <row r="165" spans="1:9">
      <c r="G165"/>
      <c r="I165" s="7"/>
    </row>
    <row r="166" spans="1:9">
      <c r="G166"/>
      <c r="I166" s="7"/>
    </row>
    <row r="167" spans="1:9">
      <c r="G167"/>
      <c r="I167" s="7"/>
    </row>
    <row r="168" spans="1:9">
      <c r="A168" s="5">
        <v>44924</v>
      </c>
      <c r="D168" s="4">
        <v>44924</v>
      </c>
      <c r="G168" s="4">
        <v>44924</v>
      </c>
      <c r="I168" s="8">
        <v>44924</v>
      </c>
    </row>
    <row r="169" spans="1:9">
      <c r="G169"/>
      <c r="I169" s="7"/>
    </row>
    <row r="170" spans="1:9">
      <c r="G170"/>
      <c r="I170" s="7"/>
    </row>
    <row r="171" spans="1:9">
      <c r="A171" s="5">
        <v>44924</v>
      </c>
      <c r="D171" s="4">
        <v>44924</v>
      </c>
      <c r="G171" s="4">
        <v>44924</v>
      </c>
      <c r="I171" s="8">
        <v>44924</v>
      </c>
    </row>
    <row r="172" spans="1:9">
      <c r="G172"/>
      <c r="I172" s="7"/>
    </row>
    <row r="173" spans="1:9">
      <c r="A173" s="5">
        <v>44924</v>
      </c>
      <c r="D173" s="4">
        <v>44924</v>
      </c>
      <c r="G173" s="4">
        <v>44924</v>
      </c>
      <c r="I173" s="8">
        <v>44924</v>
      </c>
    </row>
    <row r="174" spans="1:9">
      <c r="G174"/>
      <c r="I174" s="7"/>
    </row>
    <row r="175" spans="1:9">
      <c r="G175"/>
      <c r="I175" s="7"/>
    </row>
    <row r="176" spans="1:9">
      <c r="A176" s="5">
        <v>44924</v>
      </c>
      <c r="D176" s="4">
        <v>44924</v>
      </c>
      <c r="G176" s="4">
        <v>44924</v>
      </c>
      <c r="I176" s="8">
        <v>44924</v>
      </c>
    </row>
    <row r="177" spans="1:9">
      <c r="A177" s="5">
        <v>44924</v>
      </c>
      <c r="D177" s="4">
        <v>44924</v>
      </c>
      <c r="G177" s="4">
        <v>44924</v>
      </c>
      <c r="I177" s="8">
        <v>44924</v>
      </c>
    </row>
    <row r="178" spans="1:9">
      <c r="A178" s="5">
        <v>44924</v>
      </c>
      <c r="D178" s="4">
        <v>44924</v>
      </c>
      <c r="G178" s="4">
        <v>44924</v>
      </c>
      <c r="I178" s="8">
        <v>44924</v>
      </c>
    </row>
    <row r="179" spans="1:9">
      <c r="A179" s="5">
        <v>44924</v>
      </c>
      <c r="D179" s="4">
        <v>44924</v>
      </c>
      <c r="G179" s="4">
        <v>44924</v>
      </c>
      <c r="I179" s="8">
        <v>44924</v>
      </c>
    </row>
    <row r="180" spans="1:9">
      <c r="A180" s="5">
        <v>44924</v>
      </c>
      <c r="D180" s="4">
        <v>44924</v>
      </c>
      <c r="G180" s="4">
        <v>44924</v>
      </c>
      <c r="I180" s="8">
        <v>44924</v>
      </c>
    </row>
    <row r="181" spans="1:9">
      <c r="A181" s="5">
        <v>44924</v>
      </c>
      <c r="D181" s="4">
        <v>44924</v>
      </c>
      <c r="G181" s="4">
        <v>44924</v>
      </c>
      <c r="I181" s="8">
        <v>44924</v>
      </c>
    </row>
    <row r="182" spans="1:9">
      <c r="A182" s="5">
        <v>44924</v>
      </c>
      <c r="D182" s="4">
        <v>44924</v>
      </c>
      <c r="G182" s="4">
        <v>44924</v>
      </c>
      <c r="I182" s="8">
        <v>44924</v>
      </c>
    </row>
    <row r="183" spans="1:9">
      <c r="A183" s="5">
        <v>44924</v>
      </c>
      <c r="D183" s="4">
        <v>44924</v>
      </c>
      <c r="G183" s="4">
        <v>44924</v>
      </c>
      <c r="I183" s="8">
        <v>44924</v>
      </c>
    </row>
    <row r="184" spans="1:9">
      <c r="A184" s="5">
        <v>44924</v>
      </c>
      <c r="D184" s="4">
        <v>44924</v>
      </c>
      <c r="G184" s="4">
        <v>44924</v>
      </c>
      <c r="I184" s="8">
        <v>44924</v>
      </c>
    </row>
    <row r="185" spans="1:9">
      <c r="A185" s="5">
        <v>44924</v>
      </c>
      <c r="D185" s="4">
        <v>44924</v>
      </c>
      <c r="G185" s="4">
        <v>44924</v>
      </c>
      <c r="I185" s="8">
        <v>44924</v>
      </c>
    </row>
    <row r="186" spans="1:9">
      <c r="A186" s="5">
        <v>44924</v>
      </c>
      <c r="D186" s="4">
        <v>44924</v>
      </c>
      <c r="G186" s="4">
        <v>44924</v>
      </c>
      <c r="I186" s="8">
        <v>44924</v>
      </c>
    </row>
    <row r="187" spans="1:9">
      <c r="G187"/>
      <c r="I187" s="7"/>
    </row>
    <row r="188" spans="1:9">
      <c r="A188" s="5">
        <v>44924</v>
      </c>
      <c r="D188" s="4">
        <v>44924</v>
      </c>
      <c r="G188" s="4">
        <v>44924</v>
      </c>
      <c r="I188" s="8">
        <v>44924</v>
      </c>
    </row>
    <row r="189" spans="1:9">
      <c r="A189" s="5">
        <v>44924</v>
      </c>
      <c r="D189" s="4">
        <v>44924</v>
      </c>
      <c r="G189" s="4">
        <v>44924</v>
      </c>
      <c r="I189" s="8">
        <v>44924</v>
      </c>
    </row>
    <row r="190" spans="1:9">
      <c r="A190" s="5">
        <v>44924</v>
      </c>
      <c r="D190" s="4">
        <v>44924</v>
      </c>
      <c r="G190" s="4">
        <v>44924</v>
      </c>
      <c r="I190" s="8">
        <v>44924</v>
      </c>
    </row>
    <row r="191" spans="1:9">
      <c r="A191" s="5">
        <v>44924</v>
      </c>
      <c r="D191" s="4">
        <v>44924</v>
      </c>
      <c r="G191" s="4">
        <v>44924</v>
      </c>
      <c r="I191" s="8">
        <v>44924</v>
      </c>
    </row>
    <row r="192" spans="1:9">
      <c r="A192" s="5">
        <v>44924</v>
      </c>
      <c r="D192" s="4">
        <v>44924</v>
      </c>
      <c r="G192" s="4">
        <v>44924</v>
      </c>
      <c r="I192" s="8">
        <v>44924</v>
      </c>
    </row>
    <row r="193" spans="1:9">
      <c r="A193" s="5">
        <v>44924</v>
      </c>
      <c r="D193" s="4">
        <v>44924</v>
      </c>
      <c r="G193" s="4">
        <v>44924</v>
      </c>
      <c r="I193" s="8">
        <v>44924</v>
      </c>
    </row>
    <row r="194" spans="1:9">
      <c r="A194" s="5">
        <v>44924</v>
      </c>
      <c r="D194" s="4">
        <v>44924</v>
      </c>
      <c r="G194" s="4">
        <v>44924</v>
      </c>
      <c r="I194" s="8">
        <v>44924</v>
      </c>
    </row>
    <row r="195" spans="1:9">
      <c r="A195" s="5">
        <v>44924</v>
      </c>
      <c r="D195" s="4">
        <v>44924</v>
      </c>
      <c r="G195" s="4">
        <v>44924</v>
      </c>
      <c r="I195" s="8">
        <v>44924</v>
      </c>
    </row>
    <row r="196" spans="1:9">
      <c r="A196" s="5">
        <v>44924</v>
      </c>
      <c r="D196" s="4">
        <v>44924</v>
      </c>
      <c r="G196" s="4">
        <v>44924</v>
      </c>
      <c r="I196" s="8">
        <v>44924</v>
      </c>
    </row>
    <row r="197" spans="1:9">
      <c r="A197" s="5">
        <v>44924</v>
      </c>
      <c r="D197" s="4">
        <v>44924</v>
      </c>
      <c r="G197" s="4">
        <v>44924</v>
      </c>
      <c r="I197" s="8">
        <v>44924</v>
      </c>
    </row>
    <row r="198" spans="1:9">
      <c r="A198" s="5">
        <v>44924</v>
      </c>
      <c r="D198" s="4">
        <v>44924</v>
      </c>
      <c r="G198" s="4">
        <v>44924</v>
      </c>
      <c r="I198" s="8">
        <v>44924</v>
      </c>
    </row>
    <row r="199" spans="1:9">
      <c r="A199" s="5">
        <v>44924</v>
      </c>
      <c r="D199" s="4">
        <v>44924</v>
      </c>
      <c r="G199" s="4">
        <v>44924</v>
      </c>
      <c r="I199" s="8">
        <v>44924</v>
      </c>
    </row>
    <row r="200" spans="1:9">
      <c r="A200" s="5">
        <v>44924</v>
      </c>
      <c r="D200" s="4">
        <v>44924</v>
      </c>
      <c r="G200" s="4">
        <v>44924</v>
      </c>
      <c r="I200" s="8">
        <v>44924</v>
      </c>
    </row>
    <row r="201" spans="1:9">
      <c r="A201" s="5">
        <v>44924</v>
      </c>
      <c r="D201" s="4">
        <v>44924</v>
      </c>
      <c r="G201" s="4">
        <v>44924</v>
      </c>
      <c r="I201" s="8">
        <v>44924</v>
      </c>
    </row>
    <row r="202" spans="1:9">
      <c r="A202" s="5">
        <v>44924</v>
      </c>
      <c r="D202" s="4">
        <v>44924</v>
      </c>
      <c r="G202" s="4">
        <v>44924</v>
      </c>
      <c r="I202" s="8">
        <v>44924</v>
      </c>
    </row>
    <row r="203" spans="1:9">
      <c r="A203" s="5">
        <v>44924</v>
      </c>
      <c r="D203" s="4">
        <v>44924</v>
      </c>
      <c r="G203" s="4">
        <v>44924</v>
      </c>
      <c r="I203" s="8">
        <v>44924</v>
      </c>
    </row>
    <row r="204" spans="1:9">
      <c r="A204" s="5">
        <v>44924</v>
      </c>
      <c r="D204" s="4">
        <v>44924</v>
      </c>
      <c r="G204" s="4">
        <v>44924</v>
      </c>
      <c r="I204" s="8">
        <v>44924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B2EB0-BB86-4C53-BA6A-D6397AB36235}">
  <sheetPr filterMode="1"/>
  <dimension ref="A1:W312"/>
  <sheetViews>
    <sheetView topLeftCell="E284" workbookViewId="0">
      <selection activeCell="E2" sqref="E2:W309"/>
    </sheetView>
  </sheetViews>
  <sheetFormatPr baseColWidth="10" defaultRowHeight="15"/>
  <cols>
    <col min="1" max="1" width="27.5703125" bestFit="1" customWidth="1"/>
    <col min="2" max="2" width="6.7109375" style="2" customWidth="1"/>
    <col min="3" max="3" width="21.5703125" bestFit="1" customWidth="1"/>
    <col min="4" max="4" width="14.85546875" bestFit="1" customWidth="1"/>
    <col min="5" max="5" width="5.5703125" bestFit="1" customWidth="1"/>
    <col min="6" max="6" width="29.28515625" bestFit="1" customWidth="1"/>
    <col min="7" max="7" width="14.28515625" customWidth="1"/>
    <col min="8" max="8" width="23.5703125" customWidth="1"/>
    <col min="9" max="9" width="17.85546875" customWidth="1"/>
  </cols>
  <sheetData>
    <row r="1" spans="1:23">
      <c r="A1" t="s">
        <v>751</v>
      </c>
      <c r="C1" s="2" t="s">
        <v>752</v>
      </c>
      <c r="D1" t="s">
        <v>753</v>
      </c>
      <c r="F1" t="s">
        <v>754</v>
      </c>
      <c r="H1" t="s">
        <v>755</v>
      </c>
      <c r="I1" t="s">
        <v>756</v>
      </c>
      <c r="J1" t="s">
        <v>757</v>
      </c>
      <c r="L1" t="s">
        <v>758</v>
      </c>
      <c r="N1" t="s">
        <v>759</v>
      </c>
      <c r="O1" t="s">
        <v>760</v>
      </c>
      <c r="P1" t="s">
        <v>761</v>
      </c>
      <c r="Q1" t="s">
        <v>762</v>
      </c>
      <c r="R1" t="s">
        <v>763</v>
      </c>
    </row>
    <row r="2" spans="1:23">
      <c r="A2" t="s">
        <v>169</v>
      </c>
      <c r="B2" s="3">
        <f>VLOOKUP(A2,Hoja3!$A$1:$B$6,2,0)</f>
        <v>1</v>
      </c>
      <c r="C2">
        <v>9343</v>
      </c>
      <c r="D2">
        <v>291</v>
      </c>
      <c r="E2">
        <f>VLOOKUP(D2,Hoja4!$A$1:$F$107,2,0)</f>
        <v>37</v>
      </c>
      <c r="F2" t="s">
        <v>170</v>
      </c>
      <c r="G2">
        <f>VLOOKUP(F2,Hoja5!$A$2:$B$30,2,0)</f>
        <v>24</v>
      </c>
      <c r="H2" t="s">
        <v>171</v>
      </c>
      <c r="I2" s="4" t="s">
        <v>772</v>
      </c>
      <c r="J2" t="s">
        <v>172</v>
      </c>
      <c r="K2">
        <f>IF(J2=$J$2,2,IF(J2="Bodega",1,IF(J2="En Uso",3,4)))</f>
        <v>2</v>
      </c>
      <c r="L2" t="s">
        <v>173</v>
      </c>
      <c r="M2">
        <f>IF(L2="Desktop",2,IF(L2="Laptop",1,5))</f>
        <v>1</v>
      </c>
      <c r="N2" t="s">
        <v>174</v>
      </c>
      <c r="O2">
        <v>66827</v>
      </c>
      <c r="P2" s="6">
        <v>97900</v>
      </c>
      <c r="Q2" s="4" t="s">
        <v>810</v>
      </c>
      <c r="S2" t="str">
        <f>"['proveedor_rentado_id' =&gt; "&amp;B2&amp;",'centro_costo_id' =&gt; "&amp;E2&amp;",'rentado_responsable_id' =&gt; "&amp;G2&amp;",'rentado_tipo_id' =&gt; "&amp;M2&amp;",'serial' =&gt; '"&amp;N2&amp;"',"</f>
        <v>['proveedor_rentado_id' =&gt; 1,'centro_costo_id' =&gt; 37,'rentado_responsable_id' =&gt; 24,'rentado_tipo_id' =&gt; 1,'serial' =&gt; 'SPF0FGKZ4',</v>
      </c>
      <c r="T2" t="str">
        <f>"'codigo' =&gt; '"&amp;O2&amp;"','ticket' =&gt; '"&amp;C2&amp;"','valor' =&gt; '"&amp;P2&amp;"','fecha_entrega' =&gt; '"&amp;YEAR(I2)&amp;"-"&amp;MONTH(I2)&amp;"-"&amp;DAY(I2)&amp;"','fecha_devolucion' =&gt; '"&amp;IF(Q2="","",YEAR(Q2)&amp;"-"&amp;MONTH(Q2)&amp;"-"&amp;DAY(Q2))&amp;"','rentado_estado_id' =&gt; "&amp;K2&amp;",'observaciones' =&gt; '"&amp;R2&amp;"'],"</f>
        <v>'codigo' =&gt; '66827','ticket' =&gt; '9343','valor' =&gt; '97900','fecha_entrega' =&gt; '2022-4-20','fecha_devolucion' =&gt; '2022-8-17','rentado_estado_id' =&gt; 2,'observaciones' =&gt; ''],</v>
      </c>
      <c r="U2" t="str">
        <f>CONCATENATE(S2,T2)</f>
        <v>['proveedor_rentado_id' =&gt; 1,'centro_costo_id' =&gt; 37,'rentado_responsable_id' =&gt; 24,'rentado_tipo_id' =&gt; 1,'serial' =&gt; 'SPF0FGKZ4','codigo' =&gt; '66827','ticket' =&gt; '9343','valor' =&gt; '97900','fecha_entrega' =&gt; '2022-4-20','fecha_devolucion' =&gt; '2022-8-17','rentado_estado_id' =&gt; 2,'observaciones' =&gt; ''],</v>
      </c>
      <c r="V2">
        <f>VLOOKUP(O2,Hoja12!$A$1:$B$203,2,0)</f>
        <v>1</v>
      </c>
      <c r="W2">
        <f>VLOOKUP(H2,Hoja13!$A$2:$B$134,2,0)</f>
        <v>118</v>
      </c>
    </row>
    <row r="3" spans="1:23">
      <c r="A3" t="s">
        <v>169</v>
      </c>
      <c r="B3" s="3">
        <f>VLOOKUP(A3,Hoja3!$A$1:$B$6,2,0)</f>
        <v>1</v>
      </c>
      <c r="C3">
        <v>9343</v>
      </c>
      <c r="D3">
        <v>291</v>
      </c>
      <c r="E3">
        <f>VLOOKUP(D3,Hoja4!$A$1:$F$107,2,0)</f>
        <v>37</v>
      </c>
      <c r="F3" t="s">
        <v>170</v>
      </c>
      <c r="G3">
        <f>VLOOKUP(F3,Hoja5!$A$2:$B$30,2,0)</f>
        <v>24</v>
      </c>
      <c r="H3" t="s">
        <v>171</v>
      </c>
      <c r="I3" s="4" t="s">
        <v>772</v>
      </c>
      <c r="J3" t="s">
        <v>172</v>
      </c>
      <c r="K3">
        <f t="shared" ref="K3:K66" si="0">IF(J3=$J$2,2,IF(J3="Bodega",1,IF(J3="En Uso",3,4)))</f>
        <v>2</v>
      </c>
      <c r="L3" t="s">
        <v>173</v>
      </c>
      <c r="M3">
        <f t="shared" ref="M3:M66" si="1">IF(L3="Desktop",2,IF(L3="Laptop",1,5))</f>
        <v>1</v>
      </c>
      <c r="N3" t="s">
        <v>175</v>
      </c>
      <c r="O3">
        <v>64651</v>
      </c>
      <c r="P3" s="6">
        <v>97900</v>
      </c>
      <c r="Q3" s="4" t="s">
        <v>810</v>
      </c>
      <c r="S3" t="str">
        <f t="shared" ref="S3:S34" si="2">"['proveedor_rentado_id' =&gt; "&amp;B3&amp;",'centro_costo_id' =&gt; "&amp;E3&amp;",'rentado_responsable_id' =&gt; "&amp;G3&amp;",'rentado_tipo_id' =&gt; "&amp;M3&amp;",'serial' =&gt; '"&amp;N3&amp;"',"</f>
        <v>['proveedor_rentado_id' =&gt; 1,'centro_costo_id' =&gt; 37,'rentado_responsable_id' =&gt; 24,'rentado_tipo_id' =&gt; 1,'serial' =&gt; '5CG5382MM9',</v>
      </c>
      <c r="T3" t="str">
        <f t="shared" ref="T3:T34" si="3">"'codigo' =&gt; '"&amp;O3&amp;"','ticket' =&gt; '"&amp;C3&amp;"','valor' =&gt; '"&amp;P3&amp;"','fecha_entrega' =&gt; '"&amp;YEAR(I3)&amp;"-"&amp;MONTH(I3)&amp;"-"&amp;DAY(I3)&amp;"','fecha_devolucion' =&gt; '"&amp;IF(Q3="","",YEAR(Q3)&amp;"-"&amp;MONTH(Q3)&amp;"-"&amp;DAY(Q3))&amp;"','rentado_estado_id' =&gt; "&amp;K3&amp;",'observaciones' =&gt; '"&amp;R3&amp;"'],"</f>
        <v>'codigo' =&gt; '64651','ticket' =&gt; '9343','valor' =&gt; '97900','fecha_entrega' =&gt; '2022-4-20','fecha_devolucion' =&gt; '2022-8-17','rentado_estado_id' =&gt; 2,'observaciones' =&gt; ''],</v>
      </c>
      <c r="U3" t="str">
        <f t="shared" ref="U3:U34" si="4">CONCATENATE(S3,T3)</f>
        <v>['proveedor_rentado_id' =&gt; 1,'centro_costo_id' =&gt; 37,'rentado_responsable_id' =&gt; 24,'rentado_tipo_id' =&gt; 1,'serial' =&gt; '5CG5382MM9','codigo' =&gt; '64651','ticket' =&gt; '9343','valor' =&gt; '97900','fecha_entrega' =&gt; '2022-4-20','fecha_devolucion' =&gt; '2022-8-17','rentado_estado_id' =&gt; 2,'observaciones' =&gt; ''],</v>
      </c>
      <c r="V3">
        <f>VLOOKUP(O3,Hoja12!$A$1:$B$203,2,0)</f>
        <v>2</v>
      </c>
      <c r="W3">
        <f>VLOOKUP(H3,Hoja13!$A$2:$B$134,2,0)</f>
        <v>118</v>
      </c>
    </row>
    <row r="4" spans="1:23">
      <c r="A4" t="s">
        <v>169</v>
      </c>
      <c r="B4" s="3">
        <f>VLOOKUP(A4,Hoja3!$A$1:$B$6,2,0)</f>
        <v>1</v>
      </c>
      <c r="C4">
        <v>9343</v>
      </c>
      <c r="D4">
        <v>291</v>
      </c>
      <c r="E4">
        <f>VLOOKUP(D4,Hoja4!$A$1:$F$107,2,0)</f>
        <v>37</v>
      </c>
      <c r="F4" t="s">
        <v>170</v>
      </c>
      <c r="G4">
        <f>VLOOKUP(F4,Hoja5!$A$2:$B$30,2,0)</f>
        <v>24</v>
      </c>
      <c r="H4" t="s">
        <v>171</v>
      </c>
      <c r="I4" s="4" t="s">
        <v>772</v>
      </c>
      <c r="J4" t="s">
        <v>172</v>
      </c>
      <c r="K4">
        <f t="shared" si="0"/>
        <v>2</v>
      </c>
      <c r="L4" t="s">
        <v>173</v>
      </c>
      <c r="M4">
        <f t="shared" si="1"/>
        <v>1</v>
      </c>
      <c r="N4" t="s">
        <v>176</v>
      </c>
      <c r="O4">
        <v>64624</v>
      </c>
      <c r="P4" s="6">
        <v>97900</v>
      </c>
      <c r="Q4" s="4" t="s">
        <v>810</v>
      </c>
      <c r="S4" t="str">
        <f t="shared" si="2"/>
        <v>['proveedor_rentado_id' =&gt; 1,'centro_costo_id' =&gt; 37,'rentado_responsable_id' =&gt; 24,'rentado_tipo_id' =&gt; 1,'serial' =&gt; '5CG5382N2B',</v>
      </c>
      <c r="T4" t="str">
        <f t="shared" si="3"/>
        <v>'codigo' =&gt; '64624','ticket' =&gt; '9343','valor' =&gt; '97900','fecha_entrega' =&gt; '2022-4-20','fecha_devolucion' =&gt; '2022-8-17','rentado_estado_id' =&gt; 2,'observaciones' =&gt; ''],</v>
      </c>
      <c r="U4" t="str">
        <f t="shared" si="4"/>
        <v>['proveedor_rentado_id' =&gt; 1,'centro_costo_id' =&gt; 37,'rentado_responsable_id' =&gt; 24,'rentado_tipo_id' =&gt; 1,'serial' =&gt; '5CG5382N2B','codigo' =&gt; '64624','ticket' =&gt; '9343','valor' =&gt; '97900','fecha_entrega' =&gt; '2022-4-20','fecha_devolucion' =&gt; '2022-8-17','rentado_estado_id' =&gt; 2,'observaciones' =&gt; ''],</v>
      </c>
      <c r="V4">
        <f>VLOOKUP(O4,Hoja12!$A$1:$B$203,2,0)</f>
        <v>3</v>
      </c>
      <c r="W4">
        <f>VLOOKUP(H4,Hoja13!$A$2:$B$134,2,0)</f>
        <v>118</v>
      </c>
    </row>
    <row r="5" spans="1:23">
      <c r="A5" t="s">
        <v>169</v>
      </c>
      <c r="B5" s="3">
        <f>VLOOKUP(A5,Hoja3!$A$1:$B$6,2,0)</f>
        <v>1</v>
      </c>
      <c r="C5">
        <v>9343</v>
      </c>
      <c r="D5">
        <v>291</v>
      </c>
      <c r="E5">
        <f>VLOOKUP(D5,Hoja4!$A$1:$F$107,2,0)</f>
        <v>37</v>
      </c>
      <c r="F5" t="s">
        <v>170</v>
      </c>
      <c r="G5">
        <f>VLOOKUP(F5,Hoja5!$A$2:$B$30,2,0)</f>
        <v>24</v>
      </c>
      <c r="H5" t="s">
        <v>171</v>
      </c>
      <c r="I5" s="4" t="s">
        <v>772</v>
      </c>
      <c r="J5" t="s">
        <v>172</v>
      </c>
      <c r="K5">
        <f t="shared" si="0"/>
        <v>2</v>
      </c>
      <c r="L5" t="s">
        <v>173</v>
      </c>
      <c r="M5">
        <f t="shared" si="1"/>
        <v>1</v>
      </c>
      <c r="N5" t="s">
        <v>177</v>
      </c>
      <c r="O5">
        <v>63703</v>
      </c>
      <c r="P5" s="6">
        <v>97900</v>
      </c>
      <c r="Q5" s="4" t="s">
        <v>810</v>
      </c>
      <c r="S5" t="str">
        <f t="shared" si="2"/>
        <v>['proveedor_rentado_id' =&gt; 1,'centro_costo_id' =&gt; 37,'rentado_responsable_id' =&gt; 24,'rentado_tipo_id' =&gt; 1,'serial' =&gt; '5CG5371GCH',</v>
      </c>
      <c r="T5" t="str">
        <f t="shared" si="3"/>
        <v>'codigo' =&gt; '63703','ticket' =&gt; '9343','valor' =&gt; '97900','fecha_entrega' =&gt; '2022-4-20','fecha_devolucion' =&gt; '2022-8-17','rentado_estado_id' =&gt; 2,'observaciones' =&gt; ''],</v>
      </c>
      <c r="U5" t="str">
        <f t="shared" si="4"/>
        <v>['proveedor_rentado_id' =&gt; 1,'centro_costo_id' =&gt; 37,'rentado_responsable_id' =&gt; 24,'rentado_tipo_id' =&gt; 1,'serial' =&gt; '5CG5371GCH','codigo' =&gt; '63703','ticket' =&gt; '9343','valor' =&gt; '97900','fecha_entrega' =&gt; '2022-4-20','fecha_devolucion' =&gt; '2022-8-17','rentado_estado_id' =&gt; 2,'observaciones' =&gt; ''],</v>
      </c>
      <c r="V5">
        <f>VLOOKUP(O5,Hoja12!$A$1:$B$203,2,0)</f>
        <v>4</v>
      </c>
      <c r="W5">
        <f>VLOOKUP(H5,Hoja13!$A$2:$B$134,2,0)</f>
        <v>118</v>
      </c>
    </row>
    <row r="6" spans="1:23">
      <c r="A6" t="s">
        <v>169</v>
      </c>
      <c r="B6" s="3">
        <f>VLOOKUP(A6,Hoja3!$A$1:$B$6,2,0)</f>
        <v>1</v>
      </c>
      <c r="C6">
        <v>9343</v>
      </c>
      <c r="D6">
        <v>291</v>
      </c>
      <c r="E6">
        <f>VLOOKUP(D6,Hoja4!$A$1:$F$107,2,0)</f>
        <v>37</v>
      </c>
      <c r="F6" t="s">
        <v>170</v>
      </c>
      <c r="G6">
        <f>VLOOKUP(F6,Hoja5!$A$2:$B$30,2,0)</f>
        <v>24</v>
      </c>
      <c r="H6" t="s">
        <v>171</v>
      </c>
      <c r="I6" s="4" t="s">
        <v>772</v>
      </c>
      <c r="J6" t="s">
        <v>172</v>
      </c>
      <c r="K6">
        <f t="shared" si="0"/>
        <v>2</v>
      </c>
      <c r="L6" t="s">
        <v>173</v>
      </c>
      <c r="M6">
        <f t="shared" si="1"/>
        <v>1</v>
      </c>
      <c r="N6" t="s">
        <v>178</v>
      </c>
      <c r="O6">
        <v>63859</v>
      </c>
      <c r="P6" s="6">
        <v>97900</v>
      </c>
      <c r="Q6" s="4" t="s">
        <v>810</v>
      </c>
      <c r="S6" t="str">
        <f t="shared" si="2"/>
        <v>['proveedor_rentado_id' =&gt; 1,'centro_costo_id' =&gt; 37,'rentado_responsable_id' =&gt; 24,'rentado_tipo_id' =&gt; 1,'serial' =&gt; '5CG5371MYB',</v>
      </c>
      <c r="T6" t="str">
        <f t="shared" si="3"/>
        <v>'codigo' =&gt; '63859','ticket' =&gt; '9343','valor' =&gt; '97900','fecha_entrega' =&gt; '2022-4-20','fecha_devolucion' =&gt; '2022-8-17','rentado_estado_id' =&gt; 2,'observaciones' =&gt; ''],</v>
      </c>
      <c r="U6" t="str">
        <f t="shared" si="4"/>
        <v>['proveedor_rentado_id' =&gt; 1,'centro_costo_id' =&gt; 37,'rentado_responsable_id' =&gt; 24,'rentado_tipo_id' =&gt; 1,'serial' =&gt; '5CG5371MYB','codigo' =&gt; '63859','ticket' =&gt; '9343','valor' =&gt; '97900','fecha_entrega' =&gt; '2022-4-20','fecha_devolucion' =&gt; '2022-8-17','rentado_estado_id' =&gt; 2,'observaciones' =&gt; ''],</v>
      </c>
      <c r="V6">
        <f>VLOOKUP(O6,Hoja12!$A$1:$B$203,2,0)</f>
        <v>5</v>
      </c>
      <c r="W6">
        <f>VLOOKUP(H6,Hoja13!$A$2:$B$134,2,0)</f>
        <v>118</v>
      </c>
    </row>
    <row r="7" spans="1:23">
      <c r="A7" t="s">
        <v>169</v>
      </c>
      <c r="B7" s="3">
        <f>VLOOKUP(A7,Hoja3!$A$1:$B$6,2,0)</f>
        <v>1</v>
      </c>
      <c r="C7">
        <v>9343</v>
      </c>
      <c r="D7">
        <v>291</v>
      </c>
      <c r="E7">
        <f>VLOOKUP(D7,Hoja4!$A$1:$F$107,2,0)</f>
        <v>37</v>
      </c>
      <c r="F7" t="s">
        <v>170</v>
      </c>
      <c r="G7">
        <f>VLOOKUP(F7,Hoja5!$A$2:$B$30,2,0)</f>
        <v>24</v>
      </c>
      <c r="H7" t="s">
        <v>171</v>
      </c>
      <c r="I7" s="4" t="s">
        <v>772</v>
      </c>
      <c r="J7" t="s">
        <v>172</v>
      </c>
      <c r="K7">
        <f t="shared" si="0"/>
        <v>2</v>
      </c>
      <c r="L7" t="s">
        <v>173</v>
      </c>
      <c r="M7">
        <f t="shared" si="1"/>
        <v>1</v>
      </c>
      <c r="N7" t="s">
        <v>179</v>
      </c>
      <c r="O7">
        <v>64047</v>
      </c>
      <c r="P7" s="6">
        <v>97900</v>
      </c>
      <c r="Q7" s="4" t="s">
        <v>810</v>
      </c>
      <c r="S7" t="str">
        <f t="shared" si="2"/>
        <v>['proveedor_rentado_id' =&gt; 1,'centro_costo_id' =&gt; 37,'rentado_responsable_id' =&gt; 24,'rentado_tipo_id' =&gt; 1,'serial' =&gt; '5CG53737QL',</v>
      </c>
      <c r="T7" t="str">
        <f t="shared" si="3"/>
        <v>'codigo' =&gt; '64047','ticket' =&gt; '9343','valor' =&gt; '97900','fecha_entrega' =&gt; '2022-4-20','fecha_devolucion' =&gt; '2022-8-17','rentado_estado_id' =&gt; 2,'observaciones' =&gt; ''],</v>
      </c>
      <c r="U7" t="str">
        <f t="shared" si="4"/>
        <v>['proveedor_rentado_id' =&gt; 1,'centro_costo_id' =&gt; 37,'rentado_responsable_id' =&gt; 24,'rentado_tipo_id' =&gt; 1,'serial' =&gt; '5CG53737QL','codigo' =&gt; '64047','ticket' =&gt; '9343','valor' =&gt; '97900','fecha_entrega' =&gt; '2022-4-20','fecha_devolucion' =&gt; '2022-8-17','rentado_estado_id' =&gt; 2,'observaciones' =&gt; ''],</v>
      </c>
      <c r="V7">
        <f>VLOOKUP(O7,Hoja12!$A$1:$B$203,2,0)</f>
        <v>6</v>
      </c>
      <c r="W7">
        <f>VLOOKUP(H7,Hoja13!$A$2:$B$134,2,0)</f>
        <v>118</v>
      </c>
    </row>
    <row r="8" spans="1:23">
      <c r="A8" t="s">
        <v>169</v>
      </c>
      <c r="B8" s="3">
        <f>VLOOKUP(A8,Hoja3!$A$1:$B$6,2,0)</f>
        <v>1</v>
      </c>
      <c r="C8">
        <v>9343</v>
      </c>
      <c r="D8">
        <v>291</v>
      </c>
      <c r="E8">
        <f>VLOOKUP(D8,Hoja4!$A$1:$F$107,2,0)</f>
        <v>37</v>
      </c>
      <c r="F8" t="s">
        <v>170</v>
      </c>
      <c r="G8">
        <f>VLOOKUP(F8,Hoja5!$A$2:$B$30,2,0)</f>
        <v>24</v>
      </c>
      <c r="H8" t="s">
        <v>171</v>
      </c>
      <c r="I8" s="4" t="s">
        <v>772</v>
      </c>
      <c r="J8" t="s">
        <v>172</v>
      </c>
      <c r="K8">
        <f t="shared" si="0"/>
        <v>2</v>
      </c>
      <c r="L8" t="s">
        <v>173</v>
      </c>
      <c r="M8">
        <f t="shared" si="1"/>
        <v>1</v>
      </c>
      <c r="N8" t="s">
        <v>180</v>
      </c>
      <c r="O8">
        <v>64621</v>
      </c>
      <c r="P8" s="6">
        <v>97900</v>
      </c>
      <c r="Q8" s="4" t="s">
        <v>810</v>
      </c>
      <c r="S8" t="str">
        <f t="shared" si="2"/>
        <v>['proveedor_rentado_id' =&gt; 1,'centro_costo_id' =&gt; 37,'rentado_responsable_id' =&gt; 24,'rentado_tipo_id' =&gt; 1,'serial' =&gt; '5CG5382SYP',</v>
      </c>
      <c r="T8" t="str">
        <f t="shared" si="3"/>
        <v>'codigo' =&gt; '64621','ticket' =&gt; '9343','valor' =&gt; '97900','fecha_entrega' =&gt; '2022-4-20','fecha_devolucion' =&gt; '2022-8-17','rentado_estado_id' =&gt; 2,'observaciones' =&gt; ''],</v>
      </c>
      <c r="U8" t="str">
        <f t="shared" si="4"/>
        <v>['proveedor_rentado_id' =&gt; 1,'centro_costo_id' =&gt; 37,'rentado_responsable_id' =&gt; 24,'rentado_tipo_id' =&gt; 1,'serial' =&gt; '5CG5382SYP','codigo' =&gt; '64621','ticket' =&gt; '9343','valor' =&gt; '97900','fecha_entrega' =&gt; '2022-4-20','fecha_devolucion' =&gt; '2022-8-17','rentado_estado_id' =&gt; 2,'observaciones' =&gt; ''],</v>
      </c>
      <c r="V8">
        <f>VLOOKUP(O8,Hoja12!$A$1:$B$203,2,0)</f>
        <v>7</v>
      </c>
      <c r="W8">
        <f>VLOOKUP(H8,Hoja13!$A$2:$B$134,2,0)</f>
        <v>118</v>
      </c>
    </row>
    <row r="9" spans="1:23">
      <c r="A9" t="s">
        <v>169</v>
      </c>
      <c r="B9" s="3">
        <f>VLOOKUP(A9,Hoja3!$A$1:$B$6,2,0)</f>
        <v>1</v>
      </c>
      <c r="C9">
        <v>9343</v>
      </c>
      <c r="D9">
        <v>291</v>
      </c>
      <c r="E9">
        <f>VLOOKUP(D9,Hoja4!$A$1:$F$107,2,0)</f>
        <v>37</v>
      </c>
      <c r="F9" t="s">
        <v>170</v>
      </c>
      <c r="G9">
        <f>VLOOKUP(F9,Hoja5!$A$2:$B$30,2,0)</f>
        <v>24</v>
      </c>
      <c r="H9" t="s">
        <v>171</v>
      </c>
      <c r="I9" s="4" t="s">
        <v>772</v>
      </c>
      <c r="J9" t="s">
        <v>172</v>
      </c>
      <c r="K9">
        <f t="shared" si="0"/>
        <v>2</v>
      </c>
      <c r="L9" t="s">
        <v>173</v>
      </c>
      <c r="M9">
        <f t="shared" si="1"/>
        <v>1</v>
      </c>
      <c r="N9" t="s">
        <v>181</v>
      </c>
      <c r="O9">
        <v>64523</v>
      </c>
      <c r="P9" s="6">
        <v>97900</v>
      </c>
      <c r="Q9" s="4" t="s">
        <v>810</v>
      </c>
      <c r="S9" t="str">
        <f t="shared" si="2"/>
        <v>['proveedor_rentado_id' =&gt; 1,'centro_costo_id' =&gt; 37,'rentado_responsable_id' =&gt; 24,'rentado_tipo_id' =&gt; 1,'serial' =&gt; '5CG5382SYZ',</v>
      </c>
      <c r="T9" t="str">
        <f t="shared" si="3"/>
        <v>'codigo' =&gt; '64523','ticket' =&gt; '9343','valor' =&gt; '97900','fecha_entrega' =&gt; '2022-4-20','fecha_devolucion' =&gt; '2022-8-17','rentado_estado_id' =&gt; 2,'observaciones' =&gt; ''],</v>
      </c>
      <c r="U9" t="str">
        <f t="shared" si="4"/>
        <v>['proveedor_rentado_id' =&gt; 1,'centro_costo_id' =&gt; 37,'rentado_responsable_id' =&gt; 24,'rentado_tipo_id' =&gt; 1,'serial' =&gt; '5CG5382SYZ','codigo' =&gt; '64523','ticket' =&gt; '9343','valor' =&gt; '97900','fecha_entrega' =&gt; '2022-4-20','fecha_devolucion' =&gt; '2022-8-17','rentado_estado_id' =&gt; 2,'observaciones' =&gt; ''],</v>
      </c>
      <c r="V9">
        <f>VLOOKUP(O9,Hoja12!$A$1:$B$203,2,0)</f>
        <v>8</v>
      </c>
      <c r="W9">
        <f>VLOOKUP(H9,Hoja13!$A$2:$B$134,2,0)</f>
        <v>118</v>
      </c>
    </row>
    <row r="10" spans="1:23">
      <c r="A10" t="s">
        <v>169</v>
      </c>
      <c r="B10" s="3">
        <f>VLOOKUP(A10,Hoja3!$A$1:$B$6,2,0)</f>
        <v>1</v>
      </c>
      <c r="C10">
        <v>9343</v>
      </c>
      <c r="D10">
        <v>291</v>
      </c>
      <c r="E10">
        <f>VLOOKUP(D10,Hoja4!$A$1:$F$107,2,0)</f>
        <v>37</v>
      </c>
      <c r="F10" t="s">
        <v>170</v>
      </c>
      <c r="G10">
        <f>VLOOKUP(F10,Hoja5!$A$2:$B$30,2,0)</f>
        <v>24</v>
      </c>
      <c r="H10" t="s">
        <v>171</v>
      </c>
      <c r="I10" s="4" t="s">
        <v>772</v>
      </c>
      <c r="J10" t="s">
        <v>172</v>
      </c>
      <c r="K10">
        <f t="shared" si="0"/>
        <v>2</v>
      </c>
      <c r="L10" t="s">
        <v>173</v>
      </c>
      <c r="M10">
        <f t="shared" si="1"/>
        <v>1</v>
      </c>
      <c r="N10" t="s">
        <v>182</v>
      </c>
      <c r="O10">
        <v>68121</v>
      </c>
      <c r="P10" s="6">
        <v>97900</v>
      </c>
      <c r="Q10" s="4" t="s">
        <v>810</v>
      </c>
      <c r="S10" t="str">
        <f t="shared" si="2"/>
        <v>['proveedor_rentado_id' =&gt; 1,'centro_costo_id' =&gt; 37,'rentado_responsable_id' =&gt; 24,'rentado_tipo_id' =&gt; 1,'serial' =&gt; 'SMP127Y1Q',</v>
      </c>
      <c r="T10" t="str">
        <f t="shared" si="3"/>
        <v>'codigo' =&gt; '68121','ticket' =&gt; '9343','valor' =&gt; '97900','fecha_entrega' =&gt; '2022-4-20','fecha_devolucion' =&gt; '2022-8-17','rentado_estado_id' =&gt; 2,'observaciones' =&gt; ''],</v>
      </c>
      <c r="U10" t="str">
        <f t="shared" si="4"/>
        <v>['proveedor_rentado_id' =&gt; 1,'centro_costo_id' =&gt; 37,'rentado_responsable_id' =&gt; 24,'rentado_tipo_id' =&gt; 1,'serial' =&gt; 'SMP127Y1Q','codigo' =&gt; '68121','ticket' =&gt; '9343','valor' =&gt; '97900','fecha_entrega' =&gt; '2022-4-20','fecha_devolucion' =&gt; '2022-8-17','rentado_estado_id' =&gt; 2,'observaciones' =&gt; ''],</v>
      </c>
      <c r="V10">
        <f>VLOOKUP(O10,Hoja12!$A$1:$B$203,2,0)</f>
        <v>9</v>
      </c>
      <c r="W10">
        <f>VLOOKUP(H10,Hoja13!$A$2:$B$134,2,0)</f>
        <v>118</v>
      </c>
    </row>
    <row r="11" spans="1:23">
      <c r="A11" t="s">
        <v>169</v>
      </c>
      <c r="B11" s="3">
        <f>VLOOKUP(A11,Hoja3!$A$1:$B$6,2,0)</f>
        <v>1</v>
      </c>
      <c r="C11">
        <v>9343</v>
      </c>
      <c r="D11">
        <v>291</v>
      </c>
      <c r="E11">
        <f>VLOOKUP(D11,Hoja4!$A$1:$F$107,2,0)</f>
        <v>37</v>
      </c>
      <c r="F11" t="s">
        <v>170</v>
      </c>
      <c r="G11">
        <f>VLOOKUP(F11,Hoja5!$A$2:$B$30,2,0)</f>
        <v>24</v>
      </c>
      <c r="H11" t="s">
        <v>171</v>
      </c>
      <c r="I11" s="4" t="s">
        <v>772</v>
      </c>
      <c r="J11" t="s">
        <v>172</v>
      </c>
      <c r="K11">
        <f t="shared" si="0"/>
        <v>2</v>
      </c>
      <c r="L11" t="s">
        <v>173</v>
      </c>
      <c r="M11">
        <f t="shared" si="1"/>
        <v>1</v>
      </c>
      <c r="N11" t="s">
        <v>183</v>
      </c>
      <c r="O11">
        <v>66260</v>
      </c>
      <c r="P11" s="6">
        <v>97900</v>
      </c>
      <c r="Q11" s="4" t="s">
        <v>810</v>
      </c>
      <c r="S11" t="str">
        <f t="shared" si="2"/>
        <v>['proveedor_rentado_id' =&gt; 1,'centro_costo_id' =&gt; 37,'rentado_responsable_id' =&gt; 24,'rentado_tipo_id' =&gt; 1,'serial' =&gt; '5CG5517KCR',</v>
      </c>
      <c r="T11" t="str">
        <f t="shared" si="3"/>
        <v>'codigo' =&gt; '66260','ticket' =&gt; '9343','valor' =&gt; '97900','fecha_entrega' =&gt; '2022-4-20','fecha_devolucion' =&gt; '2022-8-17','rentado_estado_id' =&gt; 2,'observaciones' =&gt; ''],</v>
      </c>
      <c r="U11" t="str">
        <f t="shared" si="4"/>
        <v>['proveedor_rentado_id' =&gt; 1,'centro_costo_id' =&gt; 37,'rentado_responsable_id' =&gt; 24,'rentado_tipo_id' =&gt; 1,'serial' =&gt; '5CG5517KCR','codigo' =&gt; '66260','ticket' =&gt; '9343','valor' =&gt; '97900','fecha_entrega' =&gt; '2022-4-20','fecha_devolucion' =&gt; '2022-8-17','rentado_estado_id' =&gt; 2,'observaciones' =&gt; ''],</v>
      </c>
      <c r="V11">
        <f>VLOOKUP(O11,Hoja12!$A$1:$B$203,2,0)</f>
        <v>10</v>
      </c>
      <c r="W11">
        <f>VLOOKUP(H11,Hoja13!$A$2:$B$134,2,0)</f>
        <v>118</v>
      </c>
    </row>
    <row r="12" spans="1:23">
      <c r="A12" t="s">
        <v>169</v>
      </c>
      <c r="B12" s="3">
        <f>VLOOKUP(A12,Hoja3!$A$1:$B$6,2,0)</f>
        <v>1</v>
      </c>
      <c r="C12">
        <v>9343</v>
      </c>
      <c r="D12">
        <v>291</v>
      </c>
      <c r="E12">
        <f>VLOOKUP(D12,Hoja4!$A$1:$F$107,2,0)</f>
        <v>37</v>
      </c>
      <c r="F12" t="s">
        <v>170</v>
      </c>
      <c r="G12">
        <f>VLOOKUP(F12,Hoja5!$A$2:$B$30,2,0)</f>
        <v>24</v>
      </c>
      <c r="H12" t="s">
        <v>171</v>
      </c>
      <c r="I12" s="4" t="s">
        <v>772</v>
      </c>
      <c r="J12" t="s">
        <v>172</v>
      </c>
      <c r="K12">
        <f t="shared" si="0"/>
        <v>2</v>
      </c>
      <c r="L12" t="s">
        <v>173</v>
      </c>
      <c r="M12">
        <f t="shared" si="1"/>
        <v>1</v>
      </c>
      <c r="N12" t="s">
        <v>184</v>
      </c>
      <c r="O12">
        <v>66299</v>
      </c>
      <c r="P12" s="6">
        <v>97900</v>
      </c>
      <c r="Q12" s="4" t="s">
        <v>810</v>
      </c>
      <c r="S12" t="str">
        <f t="shared" si="2"/>
        <v>['proveedor_rentado_id' =&gt; 1,'centro_costo_id' =&gt; 37,'rentado_responsable_id' =&gt; 24,'rentado_tipo_id' =&gt; 1,'serial' =&gt; '5CG5517MB5',</v>
      </c>
      <c r="T12" t="str">
        <f t="shared" si="3"/>
        <v>'codigo' =&gt; '66299','ticket' =&gt; '9343','valor' =&gt; '97900','fecha_entrega' =&gt; '2022-4-20','fecha_devolucion' =&gt; '2022-8-17','rentado_estado_id' =&gt; 2,'observaciones' =&gt; ''],</v>
      </c>
      <c r="U12" t="str">
        <f t="shared" si="4"/>
        <v>['proveedor_rentado_id' =&gt; 1,'centro_costo_id' =&gt; 37,'rentado_responsable_id' =&gt; 24,'rentado_tipo_id' =&gt; 1,'serial' =&gt; '5CG5517MB5','codigo' =&gt; '66299','ticket' =&gt; '9343','valor' =&gt; '97900','fecha_entrega' =&gt; '2022-4-20','fecha_devolucion' =&gt; '2022-8-17','rentado_estado_id' =&gt; 2,'observaciones' =&gt; ''],</v>
      </c>
      <c r="V12">
        <f>VLOOKUP(O12,Hoja12!$A$1:$B$203,2,0)</f>
        <v>11</v>
      </c>
      <c r="W12">
        <f>VLOOKUP(H12,Hoja13!$A$2:$B$134,2,0)</f>
        <v>118</v>
      </c>
    </row>
    <row r="13" spans="1:23">
      <c r="A13" t="s">
        <v>169</v>
      </c>
      <c r="B13" s="3">
        <f>VLOOKUP(A13,Hoja3!$A$1:$B$6,2,0)</f>
        <v>1</v>
      </c>
      <c r="C13">
        <v>9343</v>
      </c>
      <c r="D13">
        <v>291</v>
      </c>
      <c r="E13">
        <f>VLOOKUP(D13,Hoja4!$A$1:$F$107,2,0)</f>
        <v>37</v>
      </c>
      <c r="F13" t="s">
        <v>170</v>
      </c>
      <c r="G13">
        <f>VLOOKUP(F13,Hoja5!$A$2:$B$30,2,0)</f>
        <v>24</v>
      </c>
      <c r="H13" t="s">
        <v>171</v>
      </c>
      <c r="I13" s="4" t="s">
        <v>772</v>
      </c>
      <c r="J13" t="s">
        <v>172</v>
      </c>
      <c r="K13">
        <f t="shared" si="0"/>
        <v>2</v>
      </c>
      <c r="L13" t="s">
        <v>173</v>
      </c>
      <c r="M13">
        <f t="shared" si="1"/>
        <v>1</v>
      </c>
      <c r="N13" t="s">
        <v>185</v>
      </c>
      <c r="O13">
        <v>68024</v>
      </c>
      <c r="P13" s="6">
        <v>97900</v>
      </c>
      <c r="Q13" s="4" t="s">
        <v>810</v>
      </c>
      <c r="S13" t="str">
        <f t="shared" si="2"/>
        <v>['proveedor_rentado_id' =&gt; 1,'centro_costo_id' =&gt; 37,'rentado_responsable_id' =&gt; 24,'rentado_tipo_id' =&gt; 1,'serial' =&gt; 'SMP12AZJN',</v>
      </c>
      <c r="T13" t="str">
        <f t="shared" si="3"/>
        <v>'codigo' =&gt; '68024','ticket' =&gt; '9343','valor' =&gt; '97900','fecha_entrega' =&gt; '2022-4-20','fecha_devolucion' =&gt; '2022-8-17','rentado_estado_id' =&gt; 2,'observaciones' =&gt; ''],</v>
      </c>
      <c r="U13" t="str">
        <f t="shared" si="4"/>
        <v>['proveedor_rentado_id' =&gt; 1,'centro_costo_id' =&gt; 37,'rentado_responsable_id' =&gt; 24,'rentado_tipo_id' =&gt; 1,'serial' =&gt; 'SMP12AZJN','codigo' =&gt; '68024','ticket' =&gt; '9343','valor' =&gt; '97900','fecha_entrega' =&gt; '2022-4-20','fecha_devolucion' =&gt; '2022-8-17','rentado_estado_id' =&gt; 2,'observaciones' =&gt; ''],</v>
      </c>
      <c r="V13">
        <f>VLOOKUP(O13,Hoja12!$A$1:$B$203,2,0)</f>
        <v>12</v>
      </c>
      <c r="W13">
        <f>VLOOKUP(H13,Hoja13!$A$2:$B$134,2,0)</f>
        <v>118</v>
      </c>
    </row>
    <row r="14" spans="1:23">
      <c r="A14" t="s">
        <v>169</v>
      </c>
      <c r="B14" s="3">
        <f>VLOOKUP(A14,Hoja3!$A$1:$B$6,2,0)</f>
        <v>1</v>
      </c>
      <c r="C14">
        <v>9343</v>
      </c>
      <c r="D14">
        <v>291</v>
      </c>
      <c r="E14">
        <f>VLOOKUP(D14,Hoja4!$A$1:$F$107,2,0)</f>
        <v>37</v>
      </c>
      <c r="F14" t="s">
        <v>170</v>
      </c>
      <c r="G14">
        <f>VLOOKUP(F14,Hoja5!$A$2:$B$30,2,0)</f>
        <v>24</v>
      </c>
      <c r="H14" t="s">
        <v>171</v>
      </c>
      <c r="I14" s="4" t="s">
        <v>772</v>
      </c>
      <c r="J14" t="s">
        <v>172</v>
      </c>
      <c r="K14">
        <f t="shared" si="0"/>
        <v>2</v>
      </c>
      <c r="L14" t="s">
        <v>173</v>
      </c>
      <c r="M14">
        <f t="shared" si="1"/>
        <v>1</v>
      </c>
      <c r="N14" t="s">
        <v>186</v>
      </c>
      <c r="O14">
        <v>61404</v>
      </c>
      <c r="P14" s="6">
        <v>97900</v>
      </c>
      <c r="Q14" s="4" t="s">
        <v>810</v>
      </c>
      <c r="S14" t="str">
        <f t="shared" si="2"/>
        <v>['proveedor_rentado_id' =&gt; 1,'centro_costo_id' =&gt; 37,'rentado_responsable_id' =&gt; 24,'rentado_tipo_id' =&gt; 1,'serial' =&gt; '5CG419DMRW',</v>
      </c>
      <c r="T14" t="str">
        <f t="shared" si="3"/>
        <v>'codigo' =&gt; '61404','ticket' =&gt; '9343','valor' =&gt; '97900','fecha_entrega' =&gt; '2022-4-20','fecha_devolucion' =&gt; '2022-8-17','rentado_estado_id' =&gt; 2,'observaciones' =&gt; ''],</v>
      </c>
      <c r="U14" t="str">
        <f t="shared" si="4"/>
        <v>['proveedor_rentado_id' =&gt; 1,'centro_costo_id' =&gt; 37,'rentado_responsable_id' =&gt; 24,'rentado_tipo_id' =&gt; 1,'serial' =&gt; '5CG419DMRW','codigo' =&gt; '61404','ticket' =&gt; '9343','valor' =&gt; '97900','fecha_entrega' =&gt; '2022-4-20','fecha_devolucion' =&gt; '2022-8-17','rentado_estado_id' =&gt; 2,'observaciones' =&gt; ''],</v>
      </c>
      <c r="V14">
        <f>VLOOKUP(O14,Hoja12!$A$1:$B$203,2,0)</f>
        <v>13</v>
      </c>
      <c r="W14">
        <f>VLOOKUP(H14,Hoja13!$A$2:$B$134,2,0)</f>
        <v>118</v>
      </c>
    </row>
    <row r="15" spans="1:23">
      <c r="A15" t="s">
        <v>169</v>
      </c>
      <c r="B15" s="3">
        <f>VLOOKUP(A15,Hoja3!$A$1:$B$6,2,0)</f>
        <v>1</v>
      </c>
      <c r="C15">
        <v>9343</v>
      </c>
      <c r="D15">
        <v>291</v>
      </c>
      <c r="E15">
        <f>VLOOKUP(D15,Hoja4!$A$1:$F$107,2,0)</f>
        <v>37</v>
      </c>
      <c r="F15" t="s">
        <v>170</v>
      </c>
      <c r="G15">
        <f>VLOOKUP(F15,Hoja5!$A$2:$B$30,2,0)</f>
        <v>24</v>
      </c>
      <c r="H15" t="s">
        <v>171</v>
      </c>
      <c r="I15" s="4" t="s">
        <v>772</v>
      </c>
      <c r="J15" t="s">
        <v>172</v>
      </c>
      <c r="K15">
        <f t="shared" si="0"/>
        <v>2</v>
      </c>
      <c r="L15" t="s">
        <v>173</v>
      </c>
      <c r="M15">
        <f t="shared" si="1"/>
        <v>1</v>
      </c>
      <c r="N15" t="s">
        <v>187</v>
      </c>
      <c r="O15">
        <v>60598</v>
      </c>
      <c r="P15" s="6">
        <v>97900</v>
      </c>
      <c r="Q15" s="4" t="s">
        <v>810</v>
      </c>
      <c r="S15" t="str">
        <f t="shared" si="2"/>
        <v>['proveedor_rentado_id' =&gt; 1,'centro_costo_id' =&gt; 37,'rentado_responsable_id' =&gt; 24,'rentado_tipo_id' =&gt; 1,'serial' =&gt; '5CG420F6ZY',</v>
      </c>
      <c r="T15" t="str">
        <f t="shared" si="3"/>
        <v>'codigo' =&gt; '60598','ticket' =&gt; '9343','valor' =&gt; '97900','fecha_entrega' =&gt; '2022-4-20','fecha_devolucion' =&gt; '2022-8-17','rentado_estado_id' =&gt; 2,'observaciones' =&gt; ''],</v>
      </c>
      <c r="U15" t="str">
        <f t="shared" si="4"/>
        <v>['proveedor_rentado_id' =&gt; 1,'centro_costo_id' =&gt; 37,'rentado_responsable_id' =&gt; 24,'rentado_tipo_id' =&gt; 1,'serial' =&gt; '5CG420F6ZY','codigo' =&gt; '60598','ticket' =&gt; '9343','valor' =&gt; '97900','fecha_entrega' =&gt; '2022-4-20','fecha_devolucion' =&gt; '2022-8-17','rentado_estado_id' =&gt; 2,'observaciones' =&gt; ''],</v>
      </c>
      <c r="V15">
        <f>VLOOKUP(O15,Hoja12!$A$1:$B$203,2,0)</f>
        <v>14</v>
      </c>
      <c r="W15">
        <f>VLOOKUP(H15,Hoja13!$A$2:$B$134,2,0)</f>
        <v>118</v>
      </c>
    </row>
    <row r="16" spans="1:23">
      <c r="A16" t="s">
        <v>169</v>
      </c>
      <c r="B16" s="3">
        <f>VLOOKUP(A16,Hoja3!$A$1:$B$6,2,0)</f>
        <v>1</v>
      </c>
      <c r="C16">
        <v>9343</v>
      </c>
      <c r="D16">
        <v>291</v>
      </c>
      <c r="E16">
        <f>VLOOKUP(D16,Hoja4!$A$1:$F$107,2,0)</f>
        <v>37</v>
      </c>
      <c r="F16" t="s">
        <v>170</v>
      </c>
      <c r="G16">
        <f>VLOOKUP(F16,Hoja5!$A$2:$B$30,2,0)</f>
        <v>24</v>
      </c>
      <c r="H16" t="s">
        <v>171</v>
      </c>
      <c r="I16" s="4" t="s">
        <v>772</v>
      </c>
      <c r="J16" t="s">
        <v>172</v>
      </c>
      <c r="K16">
        <f t="shared" si="0"/>
        <v>2</v>
      </c>
      <c r="L16" t="s">
        <v>173</v>
      </c>
      <c r="M16">
        <f t="shared" si="1"/>
        <v>1</v>
      </c>
      <c r="N16" t="s">
        <v>188</v>
      </c>
      <c r="O16">
        <v>62160</v>
      </c>
      <c r="P16" s="6">
        <v>97900</v>
      </c>
      <c r="Q16" s="4" t="s">
        <v>810</v>
      </c>
      <c r="S16" t="str">
        <f t="shared" si="2"/>
        <v>['proveedor_rentado_id' =&gt; 1,'centro_costo_id' =&gt; 37,'rentado_responsable_id' =&gt; 24,'rentado_tipo_id' =&gt; 1,'serial' =&gt; 'CND42257FJ',</v>
      </c>
      <c r="T16" t="str">
        <f t="shared" si="3"/>
        <v>'codigo' =&gt; '62160','ticket' =&gt; '9343','valor' =&gt; '97900','fecha_entrega' =&gt; '2022-4-20','fecha_devolucion' =&gt; '2022-8-17','rentado_estado_id' =&gt; 2,'observaciones' =&gt; ''],</v>
      </c>
      <c r="U16" t="str">
        <f t="shared" si="4"/>
        <v>['proveedor_rentado_id' =&gt; 1,'centro_costo_id' =&gt; 37,'rentado_responsable_id' =&gt; 24,'rentado_tipo_id' =&gt; 1,'serial' =&gt; 'CND42257FJ','codigo' =&gt; '62160','ticket' =&gt; '9343','valor' =&gt; '97900','fecha_entrega' =&gt; '2022-4-20','fecha_devolucion' =&gt; '2022-8-17','rentado_estado_id' =&gt; 2,'observaciones' =&gt; ''],</v>
      </c>
      <c r="V16">
        <f>VLOOKUP(O16,Hoja12!$A$1:$B$203,2,0)</f>
        <v>15</v>
      </c>
      <c r="W16">
        <f>VLOOKUP(H16,Hoja13!$A$2:$B$134,2,0)</f>
        <v>118</v>
      </c>
    </row>
    <row r="17" spans="1:23">
      <c r="A17" t="s">
        <v>169</v>
      </c>
      <c r="B17" s="3">
        <f>VLOOKUP(A17,Hoja3!$A$1:$B$6,2,0)</f>
        <v>1</v>
      </c>
      <c r="C17">
        <v>9343</v>
      </c>
      <c r="D17">
        <v>291</v>
      </c>
      <c r="E17">
        <f>VLOOKUP(D17,Hoja4!$A$1:$F$107,2,0)</f>
        <v>37</v>
      </c>
      <c r="F17" t="s">
        <v>170</v>
      </c>
      <c r="G17">
        <f>VLOOKUP(F17,Hoja5!$A$2:$B$30,2,0)</f>
        <v>24</v>
      </c>
      <c r="H17" t="s">
        <v>171</v>
      </c>
      <c r="I17" s="4" t="s">
        <v>772</v>
      </c>
      <c r="J17" t="s">
        <v>172</v>
      </c>
      <c r="K17">
        <f t="shared" si="0"/>
        <v>2</v>
      </c>
      <c r="L17" t="s">
        <v>173</v>
      </c>
      <c r="M17">
        <f t="shared" si="1"/>
        <v>1</v>
      </c>
      <c r="N17" t="s">
        <v>189</v>
      </c>
      <c r="O17">
        <v>62531</v>
      </c>
      <c r="P17" s="6">
        <v>97900</v>
      </c>
      <c r="Q17" s="4" t="s">
        <v>810</v>
      </c>
      <c r="S17" t="str">
        <f t="shared" si="2"/>
        <v>['proveedor_rentado_id' =&gt; 1,'centro_costo_id' =&gt; 37,'rentado_responsable_id' =&gt; 24,'rentado_tipo_id' =&gt; 1,'serial' =&gt; '5CG50748PP',</v>
      </c>
      <c r="T17" t="str">
        <f t="shared" si="3"/>
        <v>'codigo' =&gt; '62531','ticket' =&gt; '9343','valor' =&gt; '97900','fecha_entrega' =&gt; '2022-4-20','fecha_devolucion' =&gt; '2022-8-17','rentado_estado_id' =&gt; 2,'observaciones' =&gt; ''],</v>
      </c>
      <c r="U17" t="str">
        <f t="shared" si="4"/>
        <v>['proveedor_rentado_id' =&gt; 1,'centro_costo_id' =&gt; 37,'rentado_responsable_id' =&gt; 24,'rentado_tipo_id' =&gt; 1,'serial' =&gt; '5CG50748PP','codigo' =&gt; '62531','ticket' =&gt; '9343','valor' =&gt; '97900','fecha_entrega' =&gt; '2022-4-20','fecha_devolucion' =&gt; '2022-8-17','rentado_estado_id' =&gt; 2,'observaciones' =&gt; ''],</v>
      </c>
      <c r="V17">
        <f>VLOOKUP(O17,Hoja12!$A$1:$B$203,2,0)</f>
        <v>16</v>
      </c>
      <c r="W17">
        <f>VLOOKUP(H17,Hoja13!$A$2:$B$134,2,0)</f>
        <v>118</v>
      </c>
    </row>
    <row r="18" spans="1:23">
      <c r="A18" t="s">
        <v>169</v>
      </c>
      <c r="B18" s="3">
        <f>VLOOKUP(A18,Hoja3!$A$1:$B$6,2,0)</f>
        <v>1</v>
      </c>
      <c r="C18">
        <v>9343</v>
      </c>
      <c r="D18">
        <v>291</v>
      </c>
      <c r="E18">
        <f>VLOOKUP(D18,Hoja4!$A$1:$F$107,2,0)</f>
        <v>37</v>
      </c>
      <c r="F18" t="s">
        <v>170</v>
      </c>
      <c r="G18">
        <f>VLOOKUP(F18,Hoja5!$A$2:$B$30,2,0)</f>
        <v>24</v>
      </c>
      <c r="H18" t="s">
        <v>171</v>
      </c>
      <c r="I18" s="4" t="s">
        <v>772</v>
      </c>
      <c r="J18" t="s">
        <v>172</v>
      </c>
      <c r="K18">
        <f t="shared" si="0"/>
        <v>2</v>
      </c>
      <c r="L18" t="s">
        <v>173</v>
      </c>
      <c r="M18">
        <f t="shared" si="1"/>
        <v>1</v>
      </c>
      <c r="N18" t="s">
        <v>190</v>
      </c>
      <c r="O18">
        <v>60609</v>
      </c>
      <c r="P18" s="6">
        <v>97900</v>
      </c>
      <c r="Q18" s="4" t="s">
        <v>810</v>
      </c>
      <c r="S18" t="str">
        <f t="shared" si="2"/>
        <v>['proveedor_rentado_id' =&gt; 1,'centro_costo_id' =&gt; 37,'rentado_responsable_id' =&gt; 24,'rentado_tipo_id' =&gt; 1,'serial' =&gt; '5CG420F7VL',</v>
      </c>
      <c r="T18" t="str">
        <f t="shared" si="3"/>
        <v>'codigo' =&gt; '60609','ticket' =&gt; '9343','valor' =&gt; '97900','fecha_entrega' =&gt; '2022-4-20','fecha_devolucion' =&gt; '2022-8-17','rentado_estado_id' =&gt; 2,'observaciones' =&gt; ''],</v>
      </c>
      <c r="U18" t="str">
        <f t="shared" si="4"/>
        <v>['proveedor_rentado_id' =&gt; 1,'centro_costo_id' =&gt; 37,'rentado_responsable_id' =&gt; 24,'rentado_tipo_id' =&gt; 1,'serial' =&gt; '5CG420F7VL','codigo' =&gt; '60609','ticket' =&gt; '9343','valor' =&gt; '97900','fecha_entrega' =&gt; '2022-4-20','fecha_devolucion' =&gt; '2022-8-17','rentado_estado_id' =&gt; 2,'observaciones' =&gt; ''],</v>
      </c>
      <c r="V18">
        <f>VLOOKUP(O18,Hoja12!$A$1:$B$203,2,0)</f>
        <v>17</v>
      </c>
      <c r="W18">
        <f>VLOOKUP(H18,Hoja13!$A$2:$B$134,2,0)</f>
        <v>118</v>
      </c>
    </row>
    <row r="19" spans="1:23">
      <c r="A19" t="s">
        <v>169</v>
      </c>
      <c r="B19" s="3">
        <f>VLOOKUP(A19,Hoja3!$A$1:$B$6,2,0)</f>
        <v>1</v>
      </c>
      <c r="C19">
        <v>5110</v>
      </c>
      <c r="D19">
        <v>265</v>
      </c>
      <c r="E19">
        <f>VLOOKUP(D19,Hoja4!$A$1:$F$107,2,0)</f>
        <v>20</v>
      </c>
      <c r="F19" t="s">
        <v>191</v>
      </c>
      <c r="G19">
        <f>VLOOKUP(F19,Hoja5!$A$2:$B$30,2,0)</f>
        <v>22</v>
      </c>
      <c r="H19" t="s">
        <v>192</v>
      </c>
      <c r="I19" s="4" t="s">
        <v>773</v>
      </c>
      <c r="J19" t="s">
        <v>172</v>
      </c>
      <c r="K19">
        <f t="shared" si="0"/>
        <v>2</v>
      </c>
      <c r="L19" t="s">
        <v>193</v>
      </c>
      <c r="M19">
        <f t="shared" si="1"/>
        <v>2</v>
      </c>
      <c r="N19" t="s">
        <v>194</v>
      </c>
      <c r="O19" t="s">
        <v>194</v>
      </c>
      <c r="P19">
        <v>200000</v>
      </c>
      <c r="Q19" s="4" t="s">
        <v>811</v>
      </c>
      <c r="S19" t="str">
        <f t="shared" si="2"/>
        <v>['proveedor_rentado_id' =&gt; 1,'centro_costo_id' =&gt; 20,'rentado_responsable_id' =&gt; 22,'rentado_tipo_id' =&gt; 2,'serial' =&gt; 'MXL85035XK',</v>
      </c>
      <c r="T19" t="str">
        <f t="shared" si="3"/>
        <v>'codigo' =&gt; 'MXL85035XK','ticket' =&gt; '5110','valor' =&gt; '200000','fecha_entrega' =&gt; '2019-7-5','fecha_devolucion' =&gt; '2021-9-15','rentado_estado_id' =&gt; 2,'observaciones' =&gt; ''],</v>
      </c>
      <c r="U19" t="str">
        <f t="shared" si="4"/>
        <v>['proveedor_rentado_id' =&gt; 1,'centro_costo_id' =&gt; 20,'rentado_responsable_id' =&gt; 22,'rentado_tipo_id' =&gt; 2,'serial' =&gt; 'MXL85035XK','codigo' =&gt; 'MXL85035XK','ticket' =&gt; '5110','valor' =&gt; '200000','fecha_entrega' =&gt; '2019-7-5','fecha_devolucion' =&gt; '2021-9-15','rentado_estado_id' =&gt; 2,'observaciones' =&gt; ''],</v>
      </c>
      <c r="V19">
        <f>VLOOKUP(O19,Hoja12!$A$1:$B$203,2,0)</f>
        <v>18</v>
      </c>
      <c r="W19">
        <f>VLOOKUP(H19,Hoja13!$A$2:$B$134,2,0)</f>
        <v>47</v>
      </c>
    </row>
    <row r="20" spans="1:23">
      <c r="A20" t="s">
        <v>169</v>
      </c>
      <c r="B20" s="3">
        <f>VLOOKUP(A20,Hoja3!$A$1:$B$6,2,0)</f>
        <v>1</v>
      </c>
      <c r="C20">
        <v>5110</v>
      </c>
      <c r="D20">
        <v>265</v>
      </c>
      <c r="E20">
        <f>VLOOKUP(D20,Hoja4!$A$1:$F$107,2,0)</f>
        <v>20</v>
      </c>
      <c r="F20" t="s">
        <v>191</v>
      </c>
      <c r="G20">
        <f>VLOOKUP(F20,Hoja5!$A$2:$B$30,2,0)</f>
        <v>22</v>
      </c>
      <c r="H20" t="s">
        <v>192</v>
      </c>
      <c r="I20" s="4" t="s">
        <v>773</v>
      </c>
      <c r="J20" t="s">
        <v>172</v>
      </c>
      <c r="K20">
        <f t="shared" si="0"/>
        <v>2</v>
      </c>
      <c r="L20" t="s">
        <v>193</v>
      </c>
      <c r="M20">
        <f t="shared" si="1"/>
        <v>2</v>
      </c>
      <c r="N20" t="s">
        <v>195</v>
      </c>
      <c r="O20" t="s">
        <v>195</v>
      </c>
      <c r="P20">
        <v>200000</v>
      </c>
      <c r="Q20" s="4" t="s">
        <v>811</v>
      </c>
      <c r="S20" t="str">
        <f t="shared" si="2"/>
        <v>['proveedor_rentado_id' =&gt; 1,'centro_costo_id' =&gt; 20,'rentado_responsable_id' =&gt; 22,'rentado_tipo_id' =&gt; 2,'serial' =&gt; 'MXL8512KFZ',</v>
      </c>
      <c r="T20" t="str">
        <f t="shared" si="3"/>
        <v>'codigo' =&gt; 'MXL8512KFZ','ticket' =&gt; '5110','valor' =&gt; '200000','fecha_entrega' =&gt; '2019-7-5','fecha_devolucion' =&gt; '2021-9-15','rentado_estado_id' =&gt; 2,'observaciones' =&gt; ''],</v>
      </c>
      <c r="U20" t="str">
        <f t="shared" si="4"/>
        <v>['proveedor_rentado_id' =&gt; 1,'centro_costo_id' =&gt; 20,'rentado_responsable_id' =&gt; 22,'rentado_tipo_id' =&gt; 2,'serial' =&gt; 'MXL8512KFZ','codigo' =&gt; 'MXL8512KFZ','ticket' =&gt; '5110','valor' =&gt; '200000','fecha_entrega' =&gt; '2019-7-5','fecha_devolucion' =&gt; '2021-9-15','rentado_estado_id' =&gt; 2,'observaciones' =&gt; ''],</v>
      </c>
      <c r="V20">
        <f>VLOOKUP(O20,Hoja12!$A$1:$B$203,2,0)</f>
        <v>19</v>
      </c>
      <c r="W20">
        <f>VLOOKUP(H20,Hoja13!$A$2:$B$134,2,0)</f>
        <v>47</v>
      </c>
    </row>
    <row r="21" spans="1:23">
      <c r="A21" t="s">
        <v>169</v>
      </c>
      <c r="B21" s="3">
        <f>VLOOKUP(A21,Hoja3!$A$1:$B$6,2,0)</f>
        <v>1</v>
      </c>
      <c r="C21">
        <v>5110</v>
      </c>
      <c r="D21">
        <v>265</v>
      </c>
      <c r="E21">
        <f>VLOOKUP(D21,Hoja4!$A$1:$F$107,2,0)</f>
        <v>20</v>
      </c>
      <c r="F21" t="s">
        <v>191</v>
      </c>
      <c r="G21">
        <f>VLOOKUP(F21,Hoja5!$A$2:$B$30,2,0)</f>
        <v>22</v>
      </c>
      <c r="H21" t="s">
        <v>192</v>
      </c>
      <c r="I21" s="4" t="s">
        <v>773</v>
      </c>
      <c r="J21" t="s">
        <v>172</v>
      </c>
      <c r="K21">
        <f t="shared" si="0"/>
        <v>2</v>
      </c>
      <c r="L21" t="s">
        <v>193</v>
      </c>
      <c r="M21">
        <f t="shared" si="1"/>
        <v>2</v>
      </c>
      <c r="N21" t="s">
        <v>196</v>
      </c>
      <c r="O21" t="s">
        <v>196</v>
      </c>
      <c r="P21">
        <v>200000</v>
      </c>
      <c r="Q21" s="4" t="s">
        <v>811</v>
      </c>
      <c r="S21" t="str">
        <f t="shared" si="2"/>
        <v>['proveedor_rentado_id' =&gt; 1,'centro_costo_id' =&gt; 20,'rentado_responsable_id' =&gt; 22,'rentado_tipo_id' =&gt; 2,'serial' =&gt; 'MXL8512J9Y',</v>
      </c>
      <c r="T21" t="str">
        <f t="shared" si="3"/>
        <v>'codigo' =&gt; 'MXL8512J9Y','ticket' =&gt; '5110','valor' =&gt; '200000','fecha_entrega' =&gt; '2019-7-5','fecha_devolucion' =&gt; '2021-9-15','rentado_estado_id' =&gt; 2,'observaciones' =&gt; ''],</v>
      </c>
      <c r="U21" t="str">
        <f t="shared" si="4"/>
        <v>['proveedor_rentado_id' =&gt; 1,'centro_costo_id' =&gt; 20,'rentado_responsable_id' =&gt; 22,'rentado_tipo_id' =&gt; 2,'serial' =&gt; 'MXL8512J9Y','codigo' =&gt; 'MXL8512J9Y','ticket' =&gt; '5110','valor' =&gt; '200000','fecha_entrega' =&gt; '2019-7-5','fecha_devolucion' =&gt; '2021-9-15','rentado_estado_id' =&gt; 2,'observaciones' =&gt; ''],</v>
      </c>
      <c r="V21">
        <f>VLOOKUP(O21,Hoja12!$A$1:$B$203,2,0)</f>
        <v>20</v>
      </c>
      <c r="W21">
        <f>VLOOKUP(H21,Hoja13!$A$2:$B$134,2,0)</f>
        <v>47</v>
      </c>
    </row>
    <row r="22" spans="1:23">
      <c r="A22" t="s">
        <v>169</v>
      </c>
      <c r="B22" s="3">
        <f>VLOOKUP(A22,Hoja3!$A$1:$B$6,2,0)</f>
        <v>1</v>
      </c>
      <c r="C22">
        <v>5110</v>
      </c>
      <c r="D22">
        <v>265</v>
      </c>
      <c r="E22">
        <f>VLOOKUP(D22,Hoja4!$A$1:$F$107,2,0)</f>
        <v>20</v>
      </c>
      <c r="F22" t="s">
        <v>191</v>
      </c>
      <c r="G22">
        <f>VLOOKUP(F22,Hoja5!$A$2:$B$30,2,0)</f>
        <v>22</v>
      </c>
      <c r="H22" t="s">
        <v>192</v>
      </c>
      <c r="I22" s="4" t="s">
        <v>773</v>
      </c>
      <c r="J22" t="s">
        <v>172</v>
      </c>
      <c r="K22">
        <f t="shared" si="0"/>
        <v>2</v>
      </c>
      <c r="L22" t="s">
        <v>193</v>
      </c>
      <c r="M22">
        <f t="shared" si="1"/>
        <v>2</v>
      </c>
      <c r="N22" t="s">
        <v>197</v>
      </c>
      <c r="O22" t="s">
        <v>197</v>
      </c>
      <c r="P22">
        <v>200000</v>
      </c>
      <c r="Q22" s="4" t="s">
        <v>811</v>
      </c>
      <c r="S22" t="str">
        <f t="shared" si="2"/>
        <v>['proveedor_rentado_id' =&gt; 1,'centro_costo_id' =&gt; 20,'rentado_responsable_id' =&gt; 22,'rentado_tipo_id' =&gt; 2,'serial' =&gt; 'MXL8512JBZ',</v>
      </c>
      <c r="T22" t="str">
        <f t="shared" si="3"/>
        <v>'codigo' =&gt; 'MXL8512JBZ','ticket' =&gt; '5110','valor' =&gt; '200000','fecha_entrega' =&gt; '2019-7-5','fecha_devolucion' =&gt; '2021-9-15','rentado_estado_id' =&gt; 2,'observaciones' =&gt; ''],</v>
      </c>
      <c r="U22" t="str">
        <f t="shared" si="4"/>
        <v>['proveedor_rentado_id' =&gt; 1,'centro_costo_id' =&gt; 20,'rentado_responsable_id' =&gt; 22,'rentado_tipo_id' =&gt; 2,'serial' =&gt; 'MXL8512JBZ','codigo' =&gt; 'MXL8512JBZ','ticket' =&gt; '5110','valor' =&gt; '200000','fecha_entrega' =&gt; '2019-7-5','fecha_devolucion' =&gt; '2021-9-15','rentado_estado_id' =&gt; 2,'observaciones' =&gt; ''],</v>
      </c>
      <c r="V22">
        <f>VLOOKUP(O22,Hoja12!$A$1:$B$203,2,0)</f>
        <v>21</v>
      </c>
      <c r="W22">
        <f>VLOOKUP(H22,Hoja13!$A$2:$B$134,2,0)</f>
        <v>47</v>
      </c>
    </row>
    <row r="23" spans="1:23">
      <c r="A23" t="s">
        <v>169</v>
      </c>
      <c r="B23" s="3">
        <f>VLOOKUP(A23,Hoja3!$A$1:$B$6,2,0)</f>
        <v>1</v>
      </c>
      <c r="C23">
        <v>5110</v>
      </c>
      <c r="D23">
        <v>265</v>
      </c>
      <c r="E23">
        <f>VLOOKUP(D23,Hoja4!$A$1:$F$107,2,0)</f>
        <v>20</v>
      </c>
      <c r="F23" t="s">
        <v>191</v>
      </c>
      <c r="G23">
        <f>VLOOKUP(F23,Hoja5!$A$2:$B$30,2,0)</f>
        <v>22</v>
      </c>
      <c r="H23" t="s">
        <v>192</v>
      </c>
      <c r="I23" s="4" t="s">
        <v>773</v>
      </c>
      <c r="J23" t="s">
        <v>172</v>
      </c>
      <c r="K23">
        <f t="shared" si="0"/>
        <v>2</v>
      </c>
      <c r="L23" t="s">
        <v>193</v>
      </c>
      <c r="M23">
        <f t="shared" si="1"/>
        <v>2</v>
      </c>
      <c r="N23" t="s">
        <v>198</v>
      </c>
      <c r="O23" t="s">
        <v>198</v>
      </c>
      <c r="P23">
        <v>200000</v>
      </c>
      <c r="Q23" s="4" t="s">
        <v>811</v>
      </c>
      <c r="S23" t="str">
        <f t="shared" si="2"/>
        <v>['proveedor_rentado_id' =&gt; 1,'centro_costo_id' =&gt; 20,'rentado_responsable_id' =&gt; 22,'rentado_tipo_id' =&gt; 2,'serial' =&gt; 'MXL8512JB4',</v>
      </c>
      <c r="T23" t="str">
        <f t="shared" si="3"/>
        <v>'codigo' =&gt; 'MXL8512JB4','ticket' =&gt; '5110','valor' =&gt; '200000','fecha_entrega' =&gt; '2019-7-5','fecha_devolucion' =&gt; '2021-9-15','rentado_estado_id' =&gt; 2,'observaciones' =&gt; ''],</v>
      </c>
      <c r="U23" t="str">
        <f t="shared" si="4"/>
        <v>['proveedor_rentado_id' =&gt; 1,'centro_costo_id' =&gt; 20,'rentado_responsable_id' =&gt; 22,'rentado_tipo_id' =&gt; 2,'serial' =&gt; 'MXL8512JB4','codigo' =&gt; 'MXL8512JB4','ticket' =&gt; '5110','valor' =&gt; '200000','fecha_entrega' =&gt; '2019-7-5','fecha_devolucion' =&gt; '2021-9-15','rentado_estado_id' =&gt; 2,'observaciones' =&gt; ''],</v>
      </c>
      <c r="V23">
        <f>VLOOKUP(O23,Hoja12!$A$1:$B$203,2,0)</f>
        <v>22</v>
      </c>
      <c r="W23">
        <f>VLOOKUP(H23,Hoja13!$A$2:$B$134,2,0)</f>
        <v>47</v>
      </c>
    </row>
    <row r="24" spans="1:23">
      <c r="A24" t="s">
        <v>169</v>
      </c>
      <c r="B24" s="3">
        <f>VLOOKUP(A24,Hoja3!$A$1:$B$6,2,0)</f>
        <v>1</v>
      </c>
      <c r="C24">
        <v>5110</v>
      </c>
      <c r="D24">
        <v>265</v>
      </c>
      <c r="E24">
        <f>VLOOKUP(D24,Hoja4!$A$1:$F$107,2,0)</f>
        <v>20</v>
      </c>
      <c r="F24" t="s">
        <v>191</v>
      </c>
      <c r="G24">
        <f>VLOOKUP(F24,Hoja5!$A$2:$B$30,2,0)</f>
        <v>22</v>
      </c>
      <c r="H24" t="s">
        <v>192</v>
      </c>
      <c r="I24" s="4" t="s">
        <v>773</v>
      </c>
      <c r="J24" t="s">
        <v>172</v>
      </c>
      <c r="K24">
        <f t="shared" si="0"/>
        <v>2</v>
      </c>
      <c r="L24" t="s">
        <v>193</v>
      </c>
      <c r="M24">
        <f t="shared" si="1"/>
        <v>2</v>
      </c>
      <c r="N24" t="s">
        <v>199</v>
      </c>
      <c r="O24" t="s">
        <v>199</v>
      </c>
      <c r="P24">
        <v>200000</v>
      </c>
      <c r="Q24" s="4" t="s">
        <v>811</v>
      </c>
      <c r="S24" t="str">
        <f t="shared" si="2"/>
        <v>['proveedor_rentado_id' =&gt; 1,'centro_costo_id' =&gt; 20,'rentado_responsable_id' =&gt; 22,'rentado_tipo_id' =&gt; 2,'serial' =&gt; 'MXL85035D8',</v>
      </c>
      <c r="T24" t="str">
        <f t="shared" si="3"/>
        <v>'codigo' =&gt; 'MXL85035D8','ticket' =&gt; '5110','valor' =&gt; '200000','fecha_entrega' =&gt; '2019-7-5','fecha_devolucion' =&gt; '2021-9-15','rentado_estado_id' =&gt; 2,'observaciones' =&gt; ''],</v>
      </c>
      <c r="U24" t="str">
        <f t="shared" si="4"/>
        <v>['proveedor_rentado_id' =&gt; 1,'centro_costo_id' =&gt; 20,'rentado_responsable_id' =&gt; 22,'rentado_tipo_id' =&gt; 2,'serial' =&gt; 'MXL85035D8','codigo' =&gt; 'MXL85035D8','ticket' =&gt; '5110','valor' =&gt; '200000','fecha_entrega' =&gt; '2019-7-5','fecha_devolucion' =&gt; '2021-9-15','rentado_estado_id' =&gt; 2,'observaciones' =&gt; ''],</v>
      </c>
      <c r="V24">
        <f>VLOOKUP(O24,Hoja12!$A$1:$B$203,2,0)</f>
        <v>23</v>
      </c>
      <c r="W24">
        <f>VLOOKUP(H24,Hoja13!$A$2:$B$134,2,0)</f>
        <v>47</v>
      </c>
    </row>
    <row r="25" spans="1:23">
      <c r="A25" t="s">
        <v>169</v>
      </c>
      <c r="B25" s="3">
        <f>VLOOKUP(A25,Hoja3!$A$1:$B$6,2,0)</f>
        <v>1</v>
      </c>
      <c r="C25">
        <v>5110</v>
      </c>
      <c r="D25">
        <v>265</v>
      </c>
      <c r="E25">
        <f>VLOOKUP(D25,Hoja4!$A$1:$F$107,2,0)</f>
        <v>20</v>
      </c>
      <c r="F25" t="s">
        <v>191</v>
      </c>
      <c r="G25">
        <f>VLOOKUP(F25,Hoja5!$A$2:$B$30,2,0)</f>
        <v>22</v>
      </c>
      <c r="H25" t="s">
        <v>192</v>
      </c>
      <c r="I25" s="4" t="s">
        <v>773</v>
      </c>
      <c r="J25" t="s">
        <v>172</v>
      </c>
      <c r="K25">
        <f t="shared" si="0"/>
        <v>2</v>
      </c>
      <c r="L25" t="s">
        <v>193</v>
      </c>
      <c r="M25">
        <f t="shared" si="1"/>
        <v>2</v>
      </c>
      <c r="N25" t="s">
        <v>200</v>
      </c>
      <c r="O25" t="s">
        <v>200</v>
      </c>
      <c r="P25">
        <v>200000</v>
      </c>
      <c r="Q25" s="4" t="s">
        <v>811</v>
      </c>
      <c r="S25" t="str">
        <f t="shared" si="2"/>
        <v>['proveedor_rentado_id' =&gt; 1,'centro_costo_id' =&gt; 20,'rentado_responsable_id' =&gt; 22,'rentado_tipo_id' =&gt; 2,'serial' =&gt; 'MXL8512J7L',</v>
      </c>
      <c r="T25" t="str">
        <f t="shared" si="3"/>
        <v>'codigo' =&gt; 'MXL8512J7L','ticket' =&gt; '5110','valor' =&gt; '200000','fecha_entrega' =&gt; '2019-7-5','fecha_devolucion' =&gt; '2021-9-15','rentado_estado_id' =&gt; 2,'observaciones' =&gt; ''],</v>
      </c>
      <c r="U25" t="str">
        <f t="shared" si="4"/>
        <v>['proveedor_rentado_id' =&gt; 1,'centro_costo_id' =&gt; 20,'rentado_responsable_id' =&gt; 22,'rentado_tipo_id' =&gt; 2,'serial' =&gt; 'MXL8512J7L','codigo' =&gt; 'MXL8512J7L','ticket' =&gt; '5110','valor' =&gt; '200000','fecha_entrega' =&gt; '2019-7-5','fecha_devolucion' =&gt; '2021-9-15','rentado_estado_id' =&gt; 2,'observaciones' =&gt; ''],</v>
      </c>
      <c r="V25">
        <f>VLOOKUP(O25,Hoja12!$A$1:$B$203,2,0)</f>
        <v>24</v>
      </c>
      <c r="W25">
        <f>VLOOKUP(H25,Hoja13!$A$2:$B$134,2,0)</f>
        <v>47</v>
      </c>
    </row>
    <row r="26" spans="1:23">
      <c r="A26" t="s">
        <v>201</v>
      </c>
      <c r="B26" s="3">
        <f>VLOOKUP(A26,Hoja3!$A$1:$B$6,2,0)</f>
        <v>2</v>
      </c>
      <c r="C26">
        <v>5854</v>
      </c>
      <c r="D26">
        <v>265</v>
      </c>
      <c r="E26">
        <f>VLOOKUP(D26,Hoja4!$A$1:$F$107,2,0)</f>
        <v>20</v>
      </c>
      <c r="F26" t="s">
        <v>191</v>
      </c>
      <c r="G26">
        <f>VLOOKUP(F26,Hoja5!$A$2:$B$30,2,0)</f>
        <v>22</v>
      </c>
      <c r="H26" t="s">
        <v>192</v>
      </c>
      <c r="I26" s="4" t="s">
        <v>774</v>
      </c>
      <c r="J26" t="s">
        <v>172</v>
      </c>
      <c r="K26">
        <f t="shared" si="0"/>
        <v>2</v>
      </c>
      <c r="L26" t="s">
        <v>173</v>
      </c>
      <c r="M26">
        <f t="shared" si="1"/>
        <v>1</v>
      </c>
      <c r="N26" t="s">
        <v>202</v>
      </c>
      <c r="O26" t="s">
        <v>202</v>
      </c>
      <c r="P26">
        <v>100000</v>
      </c>
      <c r="Q26" s="4" t="s">
        <v>812</v>
      </c>
      <c r="S26" t="str">
        <f t="shared" si="2"/>
        <v>['proveedor_rentado_id' =&gt; 2,'centro_costo_id' =&gt; 20,'rentado_responsable_id' =&gt; 22,'rentado_tipo_id' =&gt; 1,'serial' =&gt; 'RC11176',</v>
      </c>
      <c r="T26" t="str">
        <f t="shared" si="3"/>
        <v>'codigo' =&gt; 'RC11176','ticket' =&gt; '5854','valor' =&gt; '100000','fecha_entrega' =&gt; '2020-7-21','fecha_devolucion' =&gt; '2021-8-3','rentado_estado_id' =&gt; 2,'observaciones' =&gt; ''],</v>
      </c>
      <c r="U26" t="str">
        <f t="shared" si="4"/>
        <v>['proveedor_rentado_id' =&gt; 2,'centro_costo_id' =&gt; 20,'rentado_responsable_id' =&gt; 22,'rentado_tipo_id' =&gt; 1,'serial' =&gt; 'RC11176','codigo' =&gt; 'RC11176','ticket' =&gt; '5854','valor' =&gt; '100000','fecha_entrega' =&gt; '2020-7-21','fecha_devolucion' =&gt; '2021-8-3','rentado_estado_id' =&gt; 2,'observaciones' =&gt; ''],</v>
      </c>
      <c r="V26">
        <f>VLOOKUP(O26,Hoja12!$A$1:$B$203,2,0)</f>
        <v>25</v>
      </c>
      <c r="W26">
        <f>VLOOKUP(H26,Hoja13!$A$2:$B$134,2,0)</f>
        <v>47</v>
      </c>
    </row>
    <row r="27" spans="1:23">
      <c r="A27" t="s">
        <v>201</v>
      </c>
      <c r="B27" s="3">
        <f>VLOOKUP(A27,Hoja3!$A$1:$B$6,2,0)</f>
        <v>2</v>
      </c>
      <c r="C27">
        <v>5854</v>
      </c>
      <c r="D27">
        <v>265</v>
      </c>
      <c r="E27">
        <f>VLOOKUP(D27,Hoja4!$A$1:$F$107,2,0)</f>
        <v>20</v>
      </c>
      <c r="F27" t="s">
        <v>191</v>
      </c>
      <c r="G27">
        <f>VLOOKUP(F27,Hoja5!$A$2:$B$30,2,0)</f>
        <v>22</v>
      </c>
      <c r="H27" t="s">
        <v>192</v>
      </c>
      <c r="I27" s="4" t="s">
        <v>774</v>
      </c>
      <c r="J27" t="s">
        <v>172</v>
      </c>
      <c r="K27">
        <f t="shared" si="0"/>
        <v>2</v>
      </c>
      <c r="L27" t="s">
        <v>173</v>
      </c>
      <c r="M27">
        <f t="shared" si="1"/>
        <v>1</v>
      </c>
      <c r="N27" t="s">
        <v>203</v>
      </c>
      <c r="O27" t="s">
        <v>203</v>
      </c>
      <c r="P27">
        <v>100000</v>
      </c>
      <c r="Q27" s="4" t="s">
        <v>813</v>
      </c>
      <c r="S27" t="str">
        <f t="shared" si="2"/>
        <v>['proveedor_rentado_id' =&gt; 2,'centro_costo_id' =&gt; 20,'rentado_responsable_id' =&gt; 22,'rentado_tipo_id' =&gt; 1,'serial' =&gt; 'RC11177',</v>
      </c>
      <c r="T27" t="str">
        <f t="shared" si="3"/>
        <v>'codigo' =&gt; 'RC11177','ticket' =&gt; '5854','valor' =&gt; '100000','fecha_entrega' =&gt; '2020-7-21','fecha_devolucion' =&gt; '2021-4-7','rentado_estado_id' =&gt; 2,'observaciones' =&gt; ''],</v>
      </c>
      <c r="U27" t="str">
        <f t="shared" si="4"/>
        <v>['proveedor_rentado_id' =&gt; 2,'centro_costo_id' =&gt; 20,'rentado_responsable_id' =&gt; 22,'rentado_tipo_id' =&gt; 1,'serial' =&gt; 'RC11177','codigo' =&gt; 'RC11177','ticket' =&gt; '5854','valor' =&gt; '100000','fecha_entrega' =&gt; '2020-7-21','fecha_devolucion' =&gt; '2021-4-7','rentado_estado_id' =&gt; 2,'observaciones' =&gt; ''],</v>
      </c>
      <c r="V27">
        <f>VLOOKUP(O27,Hoja12!$A$1:$B$203,2,0)</f>
        <v>26</v>
      </c>
      <c r="W27">
        <f>VLOOKUP(H27,Hoja13!$A$2:$B$134,2,0)</f>
        <v>47</v>
      </c>
    </row>
    <row r="28" spans="1:23">
      <c r="A28" t="s">
        <v>201</v>
      </c>
      <c r="B28" s="3">
        <f>VLOOKUP(A28,Hoja3!$A$1:$B$6,2,0)</f>
        <v>2</v>
      </c>
      <c r="C28">
        <v>5880</v>
      </c>
      <c r="D28">
        <v>265</v>
      </c>
      <c r="E28">
        <f>VLOOKUP(D28,Hoja4!$A$1:$F$107,2,0)</f>
        <v>20</v>
      </c>
      <c r="F28" t="s">
        <v>191</v>
      </c>
      <c r="G28">
        <f>VLOOKUP(F28,Hoja5!$A$2:$B$30,2,0)</f>
        <v>22</v>
      </c>
      <c r="H28" t="s">
        <v>192</v>
      </c>
      <c r="I28" s="4" t="s">
        <v>775</v>
      </c>
      <c r="J28" t="s">
        <v>172</v>
      </c>
      <c r="K28">
        <f t="shared" si="0"/>
        <v>2</v>
      </c>
      <c r="L28" t="s">
        <v>173</v>
      </c>
      <c r="M28">
        <f t="shared" si="1"/>
        <v>1</v>
      </c>
      <c r="N28" t="s">
        <v>204</v>
      </c>
      <c r="O28" t="s">
        <v>204</v>
      </c>
      <c r="P28">
        <v>189000</v>
      </c>
      <c r="Q28" s="4" t="s">
        <v>812</v>
      </c>
      <c r="S28" t="str">
        <f t="shared" si="2"/>
        <v>['proveedor_rentado_id' =&gt; 2,'centro_costo_id' =&gt; 20,'rentado_responsable_id' =&gt; 22,'rentado_tipo_id' =&gt; 1,'serial' =&gt; 'RC16678',</v>
      </c>
      <c r="T28" t="str">
        <f t="shared" si="3"/>
        <v>'codigo' =&gt; 'RC16678','ticket' =&gt; '5880','valor' =&gt; '189000','fecha_entrega' =&gt; '2020-8-14','fecha_devolucion' =&gt; '2021-8-3','rentado_estado_id' =&gt; 2,'observaciones' =&gt; ''],</v>
      </c>
      <c r="U28" t="str">
        <f t="shared" si="4"/>
        <v>['proveedor_rentado_id' =&gt; 2,'centro_costo_id' =&gt; 20,'rentado_responsable_id' =&gt; 22,'rentado_tipo_id' =&gt; 1,'serial' =&gt; 'RC16678','codigo' =&gt; 'RC16678','ticket' =&gt; '5880','valor' =&gt; '189000','fecha_entrega' =&gt; '2020-8-14','fecha_devolucion' =&gt; '2021-8-3','rentado_estado_id' =&gt; 2,'observaciones' =&gt; ''],</v>
      </c>
      <c r="V28">
        <f>VLOOKUP(O28,Hoja12!$A$1:$B$203,2,0)</f>
        <v>27</v>
      </c>
      <c r="W28">
        <f>VLOOKUP(H28,Hoja13!$A$2:$B$134,2,0)</f>
        <v>47</v>
      </c>
    </row>
    <row r="29" spans="1:23">
      <c r="A29" t="s">
        <v>201</v>
      </c>
      <c r="B29" s="3">
        <f>VLOOKUP(A29,Hoja3!$A$1:$B$6,2,0)</f>
        <v>2</v>
      </c>
      <c r="C29">
        <v>6234</v>
      </c>
      <c r="D29">
        <v>265</v>
      </c>
      <c r="E29">
        <f>VLOOKUP(D29,Hoja4!$A$1:$F$107,2,0)</f>
        <v>20</v>
      </c>
      <c r="F29" t="s">
        <v>191</v>
      </c>
      <c r="G29">
        <f>VLOOKUP(F29,Hoja5!$A$2:$B$30,2,0)</f>
        <v>22</v>
      </c>
      <c r="H29" t="s">
        <v>192</v>
      </c>
      <c r="I29" s="4" t="s">
        <v>776</v>
      </c>
      <c r="J29" t="s">
        <v>172</v>
      </c>
      <c r="K29">
        <f t="shared" si="0"/>
        <v>2</v>
      </c>
      <c r="L29" t="s">
        <v>173</v>
      </c>
      <c r="M29">
        <f t="shared" si="1"/>
        <v>1</v>
      </c>
      <c r="N29" t="s">
        <v>205</v>
      </c>
      <c r="O29" t="s">
        <v>205</v>
      </c>
      <c r="P29">
        <v>189000</v>
      </c>
      <c r="Q29" s="4" t="s">
        <v>812</v>
      </c>
      <c r="S29" t="str">
        <f t="shared" si="2"/>
        <v>['proveedor_rentado_id' =&gt; 2,'centro_costo_id' =&gt; 20,'rentado_responsable_id' =&gt; 22,'rentado_tipo_id' =&gt; 1,'serial' =&gt; 'RC16677',</v>
      </c>
      <c r="T29" t="str">
        <f t="shared" si="3"/>
        <v>'codigo' =&gt; 'RC16677','ticket' =&gt; '6234','valor' =&gt; '189000','fecha_entrega' =&gt; '2020-9-15','fecha_devolucion' =&gt; '2021-8-3','rentado_estado_id' =&gt; 2,'observaciones' =&gt; ''],</v>
      </c>
      <c r="U29" t="str">
        <f t="shared" si="4"/>
        <v>['proveedor_rentado_id' =&gt; 2,'centro_costo_id' =&gt; 20,'rentado_responsable_id' =&gt; 22,'rentado_tipo_id' =&gt; 1,'serial' =&gt; 'RC16677','codigo' =&gt; 'RC16677','ticket' =&gt; '6234','valor' =&gt; '189000','fecha_entrega' =&gt; '2020-9-15','fecha_devolucion' =&gt; '2021-8-3','rentado_estado_id' =&gt; 2,'observaciones' =&gt; ''],</v>
      </c>
      <c r="V29">
        <f>VLOOKUP(O29,Hoja12!$A$1:$B$203,2,0)</f>
        <v>28</v>
      </c>
      <c r="W29">
        <f>VLOOKUP(H29,Hoja13!$A$2:$B$134,2,0)</f>
        <v>47</v>
      </c>
    </row>
    <row r="30" spans="1:23">
      <c r="A30" t="s">
        <v>201</v>
      </c>
      <c r="B30" s="3">
        <f>VLOOKUP(A30,Hoja3!$A$1:$B$6,2,0)</f>
        <v>2</v>
      </c>
      <c r="C30">
        <v>6335</v>
      </c>
      <c r="D30">
        <v>265</v>
      </c>
      <c r="E30">
        <f>VLOOKUP(D30,Hoja4!$A$1:$F$107,2,0)</f>
        <v>20</v>
      </c>
      <c r="F30" t="s">
        <v>191</v>
      </c>
      <c r="G30">
        <f>VLOOKUP(F30,Hoja5!$A$2:$B$30,2,0)</f>
        <v>22</v>
      </c>
      <c r="H30" t="s">
        <v>192</v>
      </c>
      <c r="I30" s="4" t="s">
        <v>777</v>
      </c>
      <c r="J30" t="s">
        <v>172</v>
      </c>
      <c r="K30">
        <f t="shared" si="0"/>
        <v>2</v>
      </c>
      <c r="L30" t="s">
        <v>173</v>
      </c>
      <c r="M30">
        <f t="shared" si="1"/>
        <v>1</v>
      </c>
      <c r="N30" t="s">
        <v>206</v>
      </c>
      <c r="O30" t="s">
        <v>206</v>
      </c>
      <c r="P30">
        <v>189000</v>
      </c>
      <c r="Q30" s="4" t="s">
        <v>812</v>
      </c>
      <c r="S30" t="str">
        <f t="shared" si="2"/>
        <v>['proveedor_rentado_id' =&gt; 2,'centro_costo_id' =&gt; 20,'rentado_responsable_id' =&gt; 22,'rentado_tipo_id' =&gt; 1,'serial' =&gt; 'RC15934',</v>
      </c>
      <c r="T30" t="str">
        <f t="shared" si="3"/>
        <v>'codigo' =&gt; 'RC15934','ticket' =&gt; '6335','valor' =&gt; '189000','fecha_entrega' =&gt; '2020-9-19','fecha_devolucion' =&gt; '2021-8-3','rentado_estado_id' =&gt; 2,'observaciones' =&gt; ''],</v>
      </c>
      <c r="U30" t="str">
        <f t="shared" si="4"/>
        <v>['proveedor_rentado_id' =&gt; 2,'centro_costo_id' =&gt; 20,'rentado_responsable_id' =&gt; 22,'rentado_tipo_id' =&gt; 1,'serial' =&gt; 'RC15934','codigo' =&gt; 'RC15934','ticket' =&gt; '6335','valor' =&gt; '189000','fecha_entrega' =&gt; '2020-9-19','fecha_devolucion' =&gt; '2021-8-3','rentado_estado_id' =&gt; 2,'observaciones' =&gt; ''],</v>
      </c>
      <c r="V30">
        <f>VLOOKUP(O30,Hoja12!$A$1:$B$203,2,0)</f>
        <v>29</v>
      </c>
      <c r="W30">
        <f>VLOOKUP(H30,Hoja13!$A$2:$B$134,2,0)</f>
        <v>47</v>
      </c>
    </row>
    <row r="31" spans="1:23">
      <c r="A31" t="s">
        <v>201</v>
      </c>
      <c r="B31" s="3">
        <f>VLOOKUP(A31,Hoja3!$A$1:$B$6,2,0)</f>
        <v>2</v>
      </c>
      <c r="C31">
        <v>6335</v>
      </c>
      <c r="D31">
        <v>265</v>
      </c>
      <c r="E31">
        <f>VLOOKUP(D31,Hoja4!$A$1:$F$107,2,0)</f>
        <v>20</v>
      </c>
      <c r="F31" t="s">
        <v>191</v>
      </c>
      <c r="G31">
        <f>VLOOKUP(F31,Hoja5!$A$2:$B$30,2,0)</f>
        <v>22</v>
      </c>
      <c r="H31" t="s">
        <v>192</v>
      </c>
      <c r="I31" s="4" t="s">
        <v>778</v>
      </c>
      <c r="J31" t="s">
        <v>172</v>
      </c>
      <c r="K31">
        <f t="shared" si="0"/>
        <v>2</v>
      </c>
      <c r="L31" t="s">
        <v>173</v>
      </c>
      <c r="M31">
        <f t="shared" si="1"/>
        <v>1</v>
      </c>
      <c r="N31" t="s">
        <v>207</v>
      </c>
      <c r="O31" t="s">
        <v>207</v>
      </c>
      <c r="P31">
        <v>189000</v>
      </c>
      <c r="Q31" s="4" t="s">
        <v>812</v>
      </c>
      <c r="S31" t="str">
        <f t="shared" si="2"/>
        <v>['proveedor_rentado_id' =&gt; 2,'centro_costo_id' =&gt; 20,'rentado_responsable_id' =&gt; 22,'rentado_tipo_id' =&gt; 1,'serial' =&gt; 'RC16679',</v>
      </c>
      <c r="T31" t="str">
        <f t="shared" si="3"/>
        <v>'codigo' =&gt; 'RC16679','ticket' =&gt; '6335','valor' =&gt; '189000','fecha_entrega' =&gt; '2020-10-6','fecha_devolucion' =&gt; '2021-8-3','rentado_estado_id' =&gt; 2,'observaciones' =&gt; ''],</v>
      </c>
      <c r="U31" t="str">
        <f t="shared" si="4"/>
        <v>['proveedor_rentado_id' =&gt; 2,'centro_costo_id' =&gt; 20,'rentado_responsable_id' =&gt; 22,'rentado_tipo_id' =&gt; 1,'serial' =&gt; 'RC16679','codigo' =&gt; 'RC16679','ticket' =&gt; '6335','valor' =&gt; '189000','fecha_entrega' =&gt; '2020-10-6','fecha_devolucion' =&gt; '2021-8-3','rentado_estado_id' =&gt; 2,'observaciones' =&gt; ''],</v>
      </c>
      <c r="V31">
        <f>VLOOKUP(O31,Hoja12!$A$1:$B$203,2,0)</f>
        <v>30</v>
      </c>
      <c r="W31">
        <f>VLOOKUP(H31,Hoja13!$A$2:$B$134,2,0)</f>
        <v>47</v>
      </c>
    </row>
    <row r="32" spans="1:23">
      <c r="A32" t="s">
        <v>201</v>
      </c>
      <c r="B32" s="3">
        <f>VLOOKUP(A32,Hoja3!$A$1:$B$6,2,0)</f>
        <v>2</v>
      </c>
      <c r="C32">
        <v>6335</v>
      </c>
      <c r="D32">
        <v>265</v>
      </c>
      <c r="E32">
        <f>VLOOKUP(D32,Hoja4!$A$1:$F$107,2,0)</f>
        <v>20</v>
      </c>
      <c r="F32" t="s">
        <v>191</v>
      </c>
      <c r="G32">
        <f>VLOOKUP(F32,Hoja5!$A$2:$B$30,2,0)</f>
        <v>22</v>
      </c>
      <c r="H32" t="s">
        <v>192</v>
      </c>
      <c r="I32" s="4" t="s">
        <v>779</v>
      </c>
      <c r="J32" t="s">
        <v>172</v>
      </c>
      <c r="K32">
        <f t="shared" si="0"/>
        <v>2</v>
      </c>
      <c r="L32" t="s">
        <v>173</v>
      </c>
      <c r="M32">
        <f t="shared" si="1"/>
        <v>1</v>
      </c>
      <c r="N32" t="s">
        <v>208</v>
      </c>
      <c r="O32" t="s">
        <v>208</v>
      </c>
      <c r="P32">
        <v>189900</v>
      </c>
      <c r="Q32" s="4" t="s">
        <v>812</v>
      </c>
      <c r="S32" t="str">
        <f t="shared" si="2"/>
        <v>['proveedor_rentado_id' =&gt; 2,'centro_costo_id' =&gt; 20,'rentado_responsable_id' =&gt; 22,'rentado_tipo_id' =&gt; 1,'serial' =&gt; 'RC13706',</v>
      </c>
      <c r="T32" t="str">
        <f t="shared" si="3"/>
        <v>'codigo' =&gt; 'RC13706','ticket' =&gt; '6335','valor' =&gt; '189900','fecha_entrega' =&gt; '2020-10-8','fecha_devolucion' =&gt; '2021-8-3','rentado_estado_id' =&gt; 2,'observaciones' =&gt; ''],</v>
      </c>
      <c r="U32" t="str">
        <f t="shared" si="4"/>
        <v>['proveedor_rentado_id' =&gt; 2,'centro_costo_id' =&gt; 20,'rentado_responsable_id' =&gt; 22,'rentado_tipo_id' =&gt; 1,'serial' =&gt; 'RC13706','codigo' =&gt; 'RC13706','ticket' =&gt; '6335','valor' =&gt; '189900','fecha_entrega' =&gt; '2020-10-8','fecha_devolucion' =&gt; '2021-8-3','rentado_estado_id' =&gt; 2,'observaciones' =&gt; ''],</v>
      </c>
      <c r="V32">
        <f>VLOOKUP(O32,Hoja12!$A$1:$B$203,2,0)</f>
        <v>31</v>
      </c>
      <c r="W32">
        <f>VLOOKUP(H32,Hoja13!$A$2:$B$134,2,0)</f>
        <v>47</v>
      </c>
    </row>
    <row r="33" spans="1:23">
      <c r="A33" t="s">
        <v>209</v>
      </c>
      <c r="B33" s="3">
        <f>VLOOKUP(A33,Hoja3!$A$1:$B$6,2,0)</f>
        <v>3</v>
      </c>
      <c r="C33">
        <v>6513</v>
      </c>
      <c r="D33">
        <v>265</v>
      </c>
      <c r="E33">
        <f>VLOOKUP(D33,Hoja4!$A$1:$F$107,2,0)</f>
        <v>20</v>
      </c>
      <c r="F33" t="s">
        <v>191</v>
      </c>
      <c r="G33">
        <f>VLOOKUP(F33,Hoja5!$A$2:$B$30,2,0)</f>
        <v>22</v>
      </c>
      <c r="H33" t="s">
        <v>192</v>
      </c>
      <c r="I33" s="4" t="s">
        <v>780</v>
      </c>
      <c r="J33" t="s">
        <v>172</v>
      </c>
      <c r="K33">
        <f t="shared" si="0"/>
        <v>2</v>
      </c>
      <c r="L33" t="s">
        <v>210</v>
      </c>
      <c r="M33">
        <f t="shared" si="1"/>
        <v>5</v>
      </c>
      <c r="N33" t="s">
        <v>211</v>
      </c>
      <c r="O33" t="s">
        <v>211</v>
      </c>
      <c r="P33">
        <v>720000</v>
      </c>
      <c r="Q33" s="4" t="s">
        <v>814</v>
      </c>
      <c r="S33" t="str">
        <f t="shared" si="2"/>
        <v>['proveedor_rentado_id' =&gt; 3,'centro_costo_id' =&gt; 20,'rentado_responsable_id' =&gt; 22,'rentado_tipo_id' =&gt; 5,'serial' =&gt; 'MXQ44704L9',</v>
      </c>
      <c r="T33" t="str">
        <f t="shared" si="3"/>
        <v>'codigo' =&gt; 'MXQ44704L9','ticket' =&gt; '6513','valor' =&gt; '720000','fecha_entrega' =&gt; '2020-10-15','fecha_devolucion' =&gt; '2021-8-5','rentado_estado_id' =&gt; 2,'observaciones' =&gt; ''],</v>
      </c>
      <c r="U33" t="str">
        <f t="shared" si="4"/>
        <v>['proveedor_rentado_id' =&gt; 3,'centro_costo_id' =&gt; 20,'rentado_responsable_id' =&gt; 22,'rentado_tipo_id' =&gt; 5,'serial' =&gt; 'MXQ44704L9','codigo' =&gt; 'MXQ44704L9','ticket' =&gt; '6513','valor' =&gt; '720000','fecha_entrega' =&gt; '2020-10-15','fecha_devolucion' =&gt; '2021-8-5','rentado_estado_id' =&gt; 2,'observaciones' =&gt; ''],</v>
      </c>
      <c r="V33">
        <f>VLOOKUP(O33,Hoja12!$A$1:$B$203,2,0)</f>
        <v>32</v>
      </c>
      <c r="W33">
        <f>VLOOKUP(H33,Hoja13!$A$2:$B$134,2,0)</f>
        <v>47</v>
      </c>
    </row>
    <row r="34" spans="1:23">
      <c r="A34" t="s">
        <v>201</v>
      </c>
      <c r="B34" s="3">
        <f>VLOOKUP(A34,Hoja3!$A$1:$B$6,2,0)</f>
        <v>2</v>
      </c>
      <c r="C34">
        <v>6714</v>
      </c>
      <c r="D34">
        <v>265</v>
      </c>
      <c r="E34">
        <f>VLOOKUP(D34,Hoja4!$A$1:$F$107,2,0)</f>
        <v>20</v>
      </c>
      <c r="F34" t="s">
        <v>191</v>
      </c>
      <c r="G34">
        <f>VLOOKUP(F34,Hoja5!$A$2:$B$30,2,0)</f>
        <v>22</v>
      </c>
      <c r="H34" t="s">
        <v>192</v>
      </c>
      <c r="I34" s="4" t="s">
        <v>781</v>
      </c>
      <c r="J34" t="s">
        <v>172</v>
      </c>
      <c r="K34">
        <f t="shared" si="0"/>
        <v>2</v>
      </c>
      <c r="L34" t="s">
        <v>173</v>
      </c>
      <c r="M34">
        <f t="shared" si="1"/>
        <v>1</v>
      </c>
      <c r="N34" t="s">
        <v>212</v>
      </c>
      <c r="O34" t="s">
        <v>212</v>
      </c>
      <c r="P34">
        <v>189000</v>
      </c>
      <c r="Q34" s="4" t="s">
        <v>812</v>
      </c>
      <c r="S34" t="str">
        <f t="shared" si="2"/>
        <v>['proveedor_rentado_id' =&gt; 2,'centro_costo_id' =&gt; 20,'rentado_responsable_id' =&gt; 22,'rentado_tipo_id' =&gt; 1,'serial' =&gt; 'AS20383',</v>
      </c>
      <c r="T34" t="str">
        <f t="shared" si="3"/>
        <v>'codigo' =&gt; 'AS20383','ticket' =&gt; '6714','valor' =&gt; '189000','fecha_entrega' =&gt; '2020-12-16','fecha_devolucion' =&gt; '2021-8-3','rentado_estado_id' =&gt; 2,'observaciones' =&gt; ''],</v>
      </c>
      <c r="U34" t="str">
        <f t="shared" si="4"/>
        <v>['proveedor_rentado_id' =&gt; 2,'centro_costo_id' =&gt; 20,'rentado_responsable_id' =&gt; 22,'rentado_tipo_id' =&gt; 1,'serial' =&gt; 'AS20383','codigo' =&gt; 'AS20383','ticket' =&gt; '6714','valor' =&gt; '189000','fecha_entrega' =&gt; '2020-12-16','fecha_devolucion' =&gt; '2021-8-3','rentado_estado_id' =&gt; 2,'observaciones' =&gt; ''],</v>
      </c>
      <c r="V34">
        <f>VLOOKUP(O34,Hoja12!$A$1:$B$203,2,0)</f>
        <v>33</v>
      </c>
      <c r="W34">
        <f>VLOOKUP(H34,Hoja13!$A$2:$B$134,2,0)</f>
        <v>47</v>
      </c>
    </row>
    <row r="35" spans="1:23" hidden="1">
      <c r="A35" t="s">
        <v>169</v>
      </c>
      <c r="B35" s="3">
        <f>VLOOKUP(A35,Hoja3!$A$1:$B$6,2,0)</f>
        <v>1</v>
      </c>
      <c r="C35">
        <v>6781</v>
      </c>
      <c r="D35">
        <v>146</v>
      </c>
      <c r="E35" t="e">
        <f>VLOOKUP(D35,Hoja4!$A$1:$F$107,2,0)</f>
        <v>#N/A</v>
      </c>
      <c r="F35" t="s">
        <v>213</v>
      </c>
      <c r="G35">
        <f>VLOOKUP(F35,Hoja5!$A$2:$B$30,2,0)</f>
        <v>12</v>
      </c>
      <c r="H35" t="s">
        <v>214</v>
      </c>
      <c r="I35" s="4" t="s">
        <v>782</v>
      </c>
      <c r="J35" t="s">
        <v>172</v>
      </c>
      <c r="K35">
        <f t="shared" si="0"/>
        <v>2</v>
      </c>
      <c r="L35" t="s">
        <v>173</v>
      </c>
      <c r="M35">
        <f t="shared" si="1"/>
        <v>1</v>
      </c>
      <c r="N35" t="s">
        <v>215</v>
      </c>
      <c r="O35">
        <v>72317</v>
      </c>
      <c r="P35" s="6">
        <v>105000</v>
      </c>
      <c r="Q35" s="4" t="s">
        <v>815</v>
      </c>
      <c r="V35" t="e">
        <f>VLOOKUP(O35,Hoja12!$A$1:$B$203,2,0)</f>
        <v>#N/A</v>
      </c>
      <c r="W35">
        <f>VLOOKUP(H35,Hoja13!$A$2:$B$134,2,0)</f>
        <v>85</v>
      </c>
    </row>
    <row r="36" spans="1:23" hidden="1">
      <c r="A36" t="s">
        <v>169</v>
      </c>
      <c r="B36" s="3">
        <f>VLOOKUP(A36,Hoja3!$A$1:$B$6,2,0)</f>
        <v>1</v>
      </c>
      <c r="C36">
        <v>6781</v>
      </c>
      <c r="D36">
        <v>280</v>
      </c>
      <c r="E36">
        <f>VLOOKUP(D36,Hoja4!$A$1:$F$107,2,0)</f>
        <v>27</v>
      </c>
      <c r="F36" t="s">
        <v>213</v>
      </c>
      <c r="G36">
        <f>VLOOKUP(F36,Hoja5!$A$2:$B$30,2,0)</f>
        <v>12</v>
      </c>
      <c r="H36" t="s">
        <v>216</v>
      </c>
      <c r="I36" s="4" t="s">
        <v>783</v>
      </c>
      <c r="J36" t="s">
        <v>172</v>
      </c>
      <c r="K36">
        <f t="shared" si="0"/>
        <v>2</v>
      </c>
      <c r="L36" t="s">
        <v>173</v>
      </c>
      <c r="M36">
        <f t="shared" si="1"/>
        <v>1</v>
      </c>
      <c r="N36" t="s">
        <v>217</v>
      </c>
      <c r="O36">
        <v>64620</v>
      </c>
      <c r="P36" s="6">
        <v>105000</v>
      </c>
      <c r="Q36" s="4" t="s">
        <v>816</v>
      </c>
      <c r="S36" t="str">
        <f>"['proveedor_rentado_id' =&gt; "&amp;B36&amp;",'centro_costo_id' =&gt; "&amp;E36&amp;",'rentado_responsable_id' =&gt; "&amp;G36&amp;",'rentado_tipo_id' =&gt; "&amp;M36&amp;",'serial' =&gt; '"&amp;N36&amp;"',"</f>
        <v>['proveedor_rentado_id' =&gt; 1,'centro_costo_id' =&gt; 27,'rentado_responsable_id' =&gt; 12,'rentado_tipo_id' =&gt; 1,'serial' =&gt; '5CG5382VK5',</v>
      </c>
      <c r="T36" t="str">
        <f>"'codigo' =&gt; '"&amp;O36&amp;"','ticket' =&gt; '"&amp;C36&amp;"','valor' =&gt; '"&amp;P36&amp;"','fecha_entrega' =&gt; '"&amp;YEAR(I36)&amp;"-"&amp;MONTH(I36)&amp;"-"&amp;DAY(I36)&amp;"','fecha_devolucion' =&gt; '"&amp;IF(Q36="","",YEAR(Q36)&amp;"-"&amp;MONTH(Q36)&amp;"-"&amp;DAY(Q36))&amp;"','rentado_estado_id' =&gt; "&amp;K36&amp;",'observaciones' =&gt; '"&amp;R36&amp;"'],"</f>
        <v>'codigo' =&gt; '64620','ticket' =&gt; '6781','valor' =&gt; '105000','fecha_entrega' =&gt; '2021-2-15','fecha_devolucion' =&gt; '2022-2-16','rentado_estado_id' =&gt; 2,'observaciones' =&gt; ''],</v>
      </c>
      <c r="U36" t="str">
        <f>CONCATENATE(S36,T36)</f>
        <v>['proveedor_rentado_id' =&gt; 1,'centro_costo_id' =&gt; 27,'rentado_responsable_id' =&gt; 12,'rentado_tipo_id' =&gt; 1,'serial' =&gt; '5CG5382VK5','codigo' =&gt; '64620','ticket' =&gt; '6781','valor' =&gt; '105000','fecha_entrega' =&gt; '2021-2-15','fecha_devolucion' =&gt; '2022-2-16','rentado_estado_id' =&gt; 2,'observaciones' =&gt; ''],</v>
      </c>
      <c r="V36">
        <f>VLOOKUP(O36,Hoja12!$A$1:$B$203,2,0)</f>
        <v>34</v>
      </c>
      <c r="W36" t="e">
        <f>VLOOKUP(H36,Hoja13!$A$2:$B$134,2,0)</f>
        <v>#N/A</v>
      </c>
    </row>
    <row r="37" spans="1:23" hidden="1">
      <c r="A37" t="s">
        <v>169</v>
      </c>
      <c r="B37" s="3">
        <f>VLOOKUP(A37,Hoja3!$A$1:$B$6,2,0)</f>
        <v>1</v>
      </c>
      <c r="C37">
        <v>6781</v>
      </c>
      <c r="D37">
        <v>146</v>
      </c>
      <c r="E37" t="e">
        <f>VLOOKUP(D37,Hoja4!$A$1:$F$107,2,0)</f>
        <v>#N/A</v>
      </c>
      <c r="F37" t="s">
        <v>218</v>
      </c>
      <c r="G37">
        <f>VLOOKUP(F37,Hoja5!$A$2:$B$30,2,0)</f>
        <v>29</v>
      </c>
      <c r="H37" t="s">
        <v>219</v>
      </c>
      <c r="I37" s="4" t="s">
        <v>783</v>
      </c>
      <c r="J37" t="s">
        <v>172</v>
      </c>
      <c r="K37">
        <f t="shared" si="0"/>
        <v>2</v>
      </c>
      <c r="L37" t="s">
        <v>173</v>
      </c>
      <c r="M37">
        <f t="shared" si="1"/>
        <v>1</v>
      </c>
      <c r="N37" t="s">
        <v>220</v>
      </c>
      <c r="O37">
        <v>66253</v>
      </c>
      <c r="P37" s="6">
        <v>105000</v>
      </c>
      <c r="Q37" s="4" t="s">
        <v>817</v>
      </c>
      <c r="V37" t="e">
        <f>VLOOKUP(O37,Hoja12!$A$1:$B$203,2,0)</f>
        <v>#N/A</v>
      </c>
      <c r="W37">
        <f>VLOOKUP(H37,Hoja13!$A$2:$B$134,2,0)</f>
        <v>63</v>
      </c>
    </row>
    <row r="38" spans="1:23" hidden="1">
      <c r="A38" t="s">
        <v>169</v>
      </c>
      <c r="B38" s="3">
        <f>VLOOKUP(A38,Hoja3!$A$1:$B$6,2,0)</f>
        <v>1</v>
      </c>
      <c r="C38">
        <v>6831</v>
      </c>
      <c r="D38">
        <v>146</v>
      </c>
      <c r="E38" t="e">
        <f>VLOOKUP(D38,Hoja4!$A$1:$F$107,2,0)</f>
        <v>#N/A</v>
      </c>
      <c r="F38" t="s">
        <v>218</v>
      </c>
      <c r="G38">
        <f>VLOOKUP(F38,Hoja5!$A$2:$B$30,2,0)</f>
        <v>29</v>
      </c>
      <c r="H38" t="s">
        <v>221</v>
      </c>
      <c r="I38" s="4" t="s">
        <v>784</v>
      </c>
      <c r="J38" t="s">
        <v>222</v>
      </c>
      <c r="K38">
        <f t="shared" si="0"/>
        <v>4</v>
      </c>
      <c r="L38" t="s">
        <v>173</v>
      </c>
      <c r="M38">
        <f t="shared" si="1"/>
        <v>1</v>
      </c>
      <c r="N38" t="s">
        <v>223</v>
      </c>
      <c r="O38">
        <v>83102</v>
      </c>
      <c r="P38" s="6">
        <v>115000</v>
      </c>
      <c r="Q38" s="4" t="s">
        <v>818</v>
      </c>
      <c r="V38" t="e">
        <f>VLOOKUP(O38,Hoja12!$A$1:$B$203,2,0)</f>
        <v>#N/A</v>
      </c>
      <c r="W38">
        <f>VLOOKUP(H38,Hoja13!$A$2:$B$134,2,0)</f>
        <v>14</v>
      </c>
    </row>
    <row r="39" spans="1:23">
      <c r="A39" t="s">
        <v>169</v>
      </c>
      <c r="B39" s="3">
        <f>VLOOKUP(A39,Hoja3!$A$1:$B$6,2,0)</f>
        <v>1</v>
      </c>
      <c r="C39">
        <v>6860</v>
      </c>
      <c r="D39">
        <v>280</v>
      </c>
      <c r="E39">
        <f>VLOOKUP(D39,Hoja4!$A$1:$F$107,2,0)</f>
        <v>27</v>
      </c>
      <c r="F39" t="s">
        <v>213</v>
      </c>
      <c r="G39">
        <f>VLOOKUP(F39,Hoja5!$A$2:$B$30,2,0)</f>
        <v>12</v>
      </c>
      <c r="H39" t="s">
        <v>224</v>
      </c>
      <c r="I39" s="4" t="s">
        <v>784</v>
      </c>
      <c r="J39" t="s">
        <v>172</v>
      </c>
      <c r="K39">
        <f t="shared" si="0"/>
        <v>2</v>
      </c>
      <c r="L39" t="s">
        <v>173</v>
      </c>
      <c r="M39">
        <f t="shared" si="1"/>
        <v>1</v>
      </c>
      <c r="N39" t="s">
        <v>225</v>
      </c>
      <c r="O39">
        <v>86956</v>
      </c>
      <c r="P39" s="6">
        <v>105000</v>
      </c>
      <c r="Q39" s="4" t="s">
        <v>819</v>
      </c>
      <c r="S39" t="str">
        <f t="shared" ref="S39:S40" si="5">"['proveedor_rentado_id' =&gt; "&amp;B39&amp;",'centro_costo_id' =&gt; "&amp;E39&amp;",'rentado_responsable_id' =&gt; "&amp;G39&amp;",'rentado_tipo_id' =&gt; "&amp;M39&amp;",'serial' =&gt; '"&amp;N39&amp;"',"</f>
        <v>['proveedor_rentado_id' =&gt; 1,'centro_costo_id' =&gt; 27,'rentado_responsable_id' =&gt; 12,'rentado_tipo_id' =&gt; 1,'serial' =&gt; '5CG1081FV1',</v>
      </c>
      <c r="T39" t="str">
        <f t="shared" ref="T39:T40" si="6">"'codigo' =&gt; '"&amp;O39&amp;"','ticket' =&gt; '"&amp;C39&amp;"','valor' =&gt; '"&amp;P39&amp;"','fecha_entrega' =&gt; '"&amp;YEAR(I39)&amp;"-"&amp;MONTH(I39)&amp;"-"&amp;DAY(I39)&amp;"','fecha_devolucion' =&gt; '"&amp;IF(Q39="","",YEAR(Q39)&amp;"-"&amp;MONTH(Q39)&amp;"-"&amp;DAY(Q39))&amp;"','rentado_estado_id' =&gt; "&amp;K39&amp;",'observaciones' =&gt; '"&amp;R39&amp;"'],"</f>
        <v>'codigo' =&gt; '86956','ticket' =&gt; '6860','valor' =&gt; '105000','fecha_entrega' =&gt; '2021-2-23','fecha_devolucion' =&gt; '2021-9-3','rentado_estado_id' =&gt; 2,'observaciones' =&gt; ''],</v>
      </c>
      <c r="U39" t="str">
        <f t="shared" ref="U39:U40" si="7">CONCATENATE(S39,T39)</f>
        <v>['proveedor_rentado_id' =&gt; 1,'centro_costo_id' =&gt; 27,'rentado_responsable_id' =&gt; 12,'rentado_tipo_id' =&gt; 1,'serial' =&gt; '5CG1081FV1','codigo' =&gt; '86956','ticket' =&gt; '6860','valor' =&gt; '105000','fecha_entrega' =&gt; '2021-2-23','fecha_devolucion' =&gt; '2021-9-3','rentado_estado_id' =&gt; 2,'observaciones' =&gt; ''],</v>
      </c>
      <c r="V39">
        <f>VLOOKUP(O39,Hoja12!$A$1:$B$203,2,0)</f>
        <v>35</v>
      </c>
      <c r="W39">
        <f>VLOOKUP(H39,Hoja13!$A$2:$B$134,2,0)</f>
        <v>21</v>
      </c>
    </row>
    <row r="40" spans="1:23">
      <c r="A40" t="s">
        <v>169</v>
      </c>
      <c r="B40" s="3">
        <f>VLOOKUP(A40,Hoja3!$A$1:$B$6,2,0)</f>
        <v>1</v>
      </c>
      <c r="C40">
        <v>6860</v>
      </c>
      <c r="D40">
        <v>280</v>
      </c>
      <c r="E40">
        <f>VLOOKUP(D40,Hoja4!$A$1:$F$107,2,0)</f>
        <v>27</v>
      </c>
      <c r="F40" t="s">
        <v>213</v>
      </c>
      <c r="G40">
        <f>VLOOKUP(F40,Hoja5!$A$2:$B$30,2,0)</f>
        <v>12</v>
      </c>
      <c r="H40" t="s">
        <v>226</v>
      </c>
      <c r="I40" s="4" t="s">
        <v>784</v>
      </c>
      <c r="J40" t="s">
        <v>172</v>
      </c>
      <c r="K40">
        <f t="shared" si="0"/>
        <v>2</v>
      </c>
      <c r="L40" t="s">
        <v>173</v>
      </c>
      <c r="M40">
        <f t="shared" si="1"/>
        <v>1</v>
      </c>
      <c r="N40" t="s">
        <v>227</v>
      </c>
      <c r="O40">
        <v>79038</v>
      </c>
      <c r="P40" s="6">
        <v>105000</v>
      </c>
      <c r="Q40" s="4" t="s">
        <v>820</v>
      </c>
      <c r="S40" t="str">
        <f t="shared" si="5"/>
        <v>['proveedor_rentado_id' =&gt; 1,'centro_costo_id' =&gt; 27,'rentado_responsable_id' =&gt; 12,'rentado_tipo_id' =&gt; 1,'serial' =&gt; '5CD8400W31',</v>
      </c>
      <c r="T40" t="str">
        <f t="shared" si="6"/>
        <v>'codigo' =&gt; '79038','ticket' =&gt; '6860','valor' =&gt; '105000','fecha_entrega' =&gt; '2021-2-23','fecha_devolucion' =&gt; '2021-10-6','rentado_estado_id' =&gt; 2,'observaciones' =&gt; ''],</v>
      </c>
      <c r="U40" t="str">
        <f t="shared" si="7"/>
        <v>['proveedor_rentado_id' =&gt; 1,'centro_costo_id' =&gt; 27,'rentado_responsable_id' =&gt; 12,'rentado_tipo_id' =&gt; 1,'serial' =&gt; '5CD8400W31','codigo' =&gt; '79038','ticket' =&gt; '6860','valor' =&gt; '105000','fecha_entrega' =&gt; '2021-2-23','fecha_devolucion' =&gt; '2021-10-6','rentado_estado_id' =&gt; 2,'observaciones' =&gt; ''],</v>
      </c>
      <c r="V40">
        <f>VLOOKUP(O40,Hoja12!$A$1:$B$203,2,0)</f>
        <v>36</v>
      </c>
      <c r="W40">
        <f>VLOOKUP(H40,Hoja13!$A$2:$B$134,2,0)</f>
        <v>4</v>
      </c>
    </row>
    <row r="41" spans="1:23" hidden="1">
      <c r="A41" t="s">
        <v>169</v>
      </c>
      <c r="B41" s="3">
        <f>VLOOKUP(A41,Hoja3!$A$1:$B$6,2,0)</f>
        <v>1</v>
      </c>
      <c r="C41">
        <v>6860</v>
      </c>
      <c r="D41">
        <v>280</v>
      </c>
      <c r="E41">
        <f>VLOOKUP(D41,Hoja4!$A$1:$F$107,2,0)</f>
        <v>27</v>
      </c>
      <c r="F41" t="s">
        <v>213</v>
      </c>
      <c r="G41">
        <f>VLOOKUP(F41,Hoja5!$A$2:$B$30,2,0)</f>
        <v>12</v>
      </c>
      <c r="H41" t="s">
        <v>228</v>
      </c>
      <c r="I41" s="4" t="s">
        <v>785</v>
      </c>
      <c r="J41" t="s">
        <v>172</v>
      </c>
      <c r="K41">
        <f t="shared" si="0"/>
        <v>2</v>
      </c>
      <c r="L41" t="s">
        <v>173</v>
      </c>
      <c r="M41">
        <f t="shared" si="1"/>
        <v>1</v>
      </c>
      <c r="O41">
        <v>73979</v>
      </c>
      <c r="P41" s="6">
        <v>105000</v>
      </c>
      <c r="Q41" s="4" t="s">
        <v>821</v>
      </c>
      <c r="V41" t="e">
        <f>VLOOKUP(O41,Hoja12!$A$1:$B$203,2,0)</f>
        <v>#N/A</v>
      </c>
      <c r="W41">
        <f>VLOOKUP(H41,Hoja13!$A$2:$B$134,2,0)</f>
        <v>132</v>
      </c>
    </row>
    <row r="42" spans="1:23" hidden="1">
      <c r="A42" t="s">
        <v>169</v>
      </c>
      <c r="B42" s="3">
        <f>VLOOKUP(A42,Hoja3!$A$1:$B$6,2,0)</f>
        <v>1</v>
      </c>
      <c r="C42">
        <v>6990</v>
      </c>
      <c r="D42">
        <v>146</v>
      </c>
      <c r="E42" t="e">
        <f>VLOOKUP(D42,Hoja4!$A$1:$F$107,2,0)</f>
        <v>#N/A</v>
      </c>
      <c r="F42" t="s">
        <v>213</v>
      </c>
      <c r="G42">
        <f>VLOOKUP(F42,Hoja5!$A$2:$B$30,2,0)</f>
        <v>12</v>
      </c>
      <c r="H42" t="s">
        <v>229</v>
      </c>
      <c r="I42" s="4" t="s">
        <v>786</v>
      </c>
      <c r="J42" t="s">
        <v>172</v>
      </c>
      <c r="K42">
        <f t="shared" si="0"/>
        <v>2</v>
      </c>
      <c r="L42" t="s">
        <v>173</v>
      </c>
      <c r="M42">
        <f t="shared" si="1"/>
        <v>1</v>
      </c>
      <c r="N42" t="s">
        <v>230</v>
      </c>
      <c r="O42">
        <v>58922</v>
      </c>
      <c r="P42" s="6">
        <v>95000</v>
      </c>
      <c r="Q42" s="4" t="s">
        <v>822</v>
      </c>
      <c r="V42" t="e">
        <f>VLOOKUP(O42,Hoja12!$A$1:$B$203,2,0)</f>
        <v>#N/A</v>
      </c>
      <c r="W42">
        <f>VLOOKUP(H42,Hoja13!$A$2:$B$134,2,0)</f>
        <v>11</v>
      </c>
    </row>
    <row r="43" spans="1:23">
      <c r="A43" t="s">
        <v>169</v>
      </c>
      <c r="B43" s="3">
        <f>VLOOKUP(A43,Hoja3!$A$1:$B$6,2,0)</f>
        <v>1</v>
      </c>
      <c r="C43">
        <v>6990</v>
      </c>
      <c r="D43">
        <v>280</v>
      </c>
      <c r="E43">
        <f>VLOOKUP(D43,Hoja4!$A$1:$F$107,2,0)</f>
        <v>27</v>
      </c>
      <c r="F43" t="s">
        <v>213</v>
      </c>
      <c r="G43">
        <f>VLOOKUP(F43,Hoja5!$A$2:$B$30,2,0)</f>
        <v>12</v>
      </c>
      <c r="H43" t="s">
        <v>231</v>
      </c>
      <c r="I43" s="4" t="s">
        <v>786</v>
      </c>
      <c r="J43" t="s">
        <v>172</v>
      </c>
      <c r="K43">
        <f t="shared" si="0"/>
        <v>2</v>
      </c>
      <c r="L43" t="s">
        <v>173</v>
      </c>
      <c r="M43">
        <f t="shared" si="1"/>
        <v>1</v>
      </c>
      <c r="N43" t="s">
        <v>232</v>
      </c>
      <c r="O43">
        <v>72337</v>
      </c>
      <c r="P43" s="6">
        <v>95000</v>
      </c>
      <c r="Q43" s="4" t="s">
        <v>820</v>
      </c>
      <c r="S43" t="str">
        <f>"['proveedor_rentado_id' =&gt; "&amp;B43&amp;",'centro_costo_id' =&gt; "&amp;E43&amp;",'rentado_responsable_id' =&gt; "&amp;G43&amp;",'rentado_tipo_id' =&gt; "&amp;M43&amp;",'serial' =&gt; '"&amp;N43&amp;"',"</f>
        <v>['proveedor_rentado_id' =&gt; 1,'centro_costo_id' =&gt; 27,'rentado_responsable_id' =&gt; 12,'rentado_tipo_id' =&gt; 1,'serial' =&gt; 'CATNBC15G628HP',</v>
      </c>
      <c r="T43" t="str">
        <f>"'codigo' =&gt; '"&amp;O43&amp;"','ticket' =&gt; '"&amp;C43&amp;"','valor' =&gt; '"&amp;P43&amp;"','fecha_entrega' =&gt; '"&amp;YEAR(I43)&amp;"-"&amp;MONTH(I43)&amp;"-"&amp;DAY(I43)&amp;"','fecha_devolucion' =&gt; '"&amp;IF(Q43="","",YEAR(Q43)&amp;"-"&amp;MONTH(Q43)&amp;"-"&amp;DAY(Q43))&amp;"','rentado_estado_id' =&gt; "&amp;K43&amp;",'observaciones' =&gt; '"&amp;R43&amp;"'],"</f>
        <v>'codigo' =&gt; '72337','ticket' =&gt; '6990','valor' =&gt; '95000','fecha_entrega' =&gt; '2021-3-29','fecha_devolucion' =&gt; '2021-10-6','rentado_estado_id' =&gt; 2,'observaciones' =&gt; ''],</v>
      </c>
      <c r="U43" t="str">
        <f>CONCATENATE(S43,T43)</f>
        <v>['proveedor_rentado_id' =&gt; 1,'centro_costo_id' =&gt; 27,'rentado_responsable_id' =&gt; 12,'rentado_tipo_id' =&gt; 1,'serial' =&gt; 'CATNBC15G628HP','codigo' =&gt; '72337','ticket' =&gt; '6990','valor' =&gt; '95000','fecha_entrega' =&gt; '2021-3-29','fecha_devolucion' =&gt; '2021-10-6','rentado_estado_id' =&gt; 2,'observaciones' =&gt; ''],</v>
      </c>
      <c r="V43">
        <f>VLOOKUP(O43,Hoja12!$A$1:$B$203,2,0)</f>
        <v>37</v>
      </c>
      <c r="W43">
        <f>VLOOKUP(H43,Hoja13!$A$2:$B$134,2,0)</f>
        <v>29</v>
      </c>
    </row>
    <row r="44" spans="1:23" hidden="1">
      <c r="A44" t="s">
        <v>169</v>
      </c>
      <c r="B44" s="3">
        <f>VLOOKUP(A44,Hoja3!$A$1:$B$6,2,0)</f>
        <v>1</v>
      </c>
      <c r="C44">
        <v>6990</v>
      </c>
      <c r="D44">
        <v>146</v>
      </c>
      <c r="E44" t="e">
        <f>VLOOKUP(D44,Hoja4!$A$1:$F$107,2,0)</f>
        <v>#N/A</v>
      </c>
      <c r="F44" t="s">
        <v>233</v>
      </c>
      <c r="G44">
        <f>VLOOKUP(F44,Hoja5!$A$2:$B$30,2,0)</f>
        <v>25</v>
      </c>
      <c r="H44" t="s">
        <v>234</v>
      </c>
      <c r="I44" s="4" t="s">
        <v>787</v>
      </c>
      <c r="J44" t="s">
        <v>172</v>
      </c>
      <c r="K44">
        <f t="shared" si="0"/>
        <v>2</v>
      </c>
      <c r="L44" t="s">
        <v>173</v>
      </c>
      <c r="M44">
        <f t="shared" si="1"/>
        <v>1</v>
      </c>
      <c r="N44" t="s">
        <v>235</v>
      </c>
      <c r="O44">
        <v>61893</v>
      </c>
      <c r="P44" s="6">
        <v>95000</v>
      </c>
      <c r="Q44" s="4" t="s">
        <v>822</v>
      </c>
      <c r="V44" t="e">
        <f>VLOOKUP(O44,Hoja12!$A$1:$B$203,2,0)</f>
        <v>#N/A</v>
      </c>
      <c r="W44">
        <f>VLOOKUP(H44,Hoja13!$A$2:$B$134,2,0)</f>
        <v>127</v>
      </c>
    </row>
    <row r="45" spans="1:23">
      <c r="A45" t="s">
        <v>169</v>
      </c>
      <c r="B45" s="3">
        <f>VLOOKUP(A45,Hoja3!$A$1:$B$6,2,0)</f>
        <v>1</v>
      </c>
      <c r="C45">
        <v>6990</v>
      </c>
      <c r="D45">
        <v>280</v>
      </c>
      <c r="E45">
        <f>VLOOKUP(D45,Hoja4!$A$1:$F$107,2,0)</f>
        <v>27</v>
      </c>
      <c r="F45" t="s">
        <v>213</v>
      </c>
      <c r="G45">
        <f>VLOOKUP(F45,Hoja5!$A$2:$B$30,2,0)</f>
        <v>12</v>
      </c>
      <c r="H45" t="s">
        <v>236</v>
      </c>
      <c r="I45" s="4" t="s">
        <v>787</v>
      </c>
      <c r="J45" t="s">
        <v>172</v>
      </c>
      <c r="K45">
        <f t="shared" si="0"/>
        <v>2</v>
      </c>
      <c r="L45" t="s">
        <v>173</v>
      </c>
      <c r="M45">
        <f t="shared" si="1"/>
        <v>1</v>
      </c>
      <c r="N45" t="s">
        <v>237</v>
      </c>
      <c r="O45">
        <v>59422</v>
      </c>
      <c r="P45" s="6">
        <v>95000</v>
      </c>
      <c r="Q45" s="4" t="s">
        <v>823</v>
      </c>
      <c r="S45" t="str">
        <f t="shared" ref="S45:S46" si="8">"['proveedor_rentado_id' =&gt; "&amp;B45&amp;",'centro_costo_id' =&gt; "&amp;E45&amp;",'rentado_responsable_id' =&gt; "&amp;G45&amp;",'rentado_tipo_id' =&gt; "&amp;M45&amp;",'serial' =&gt; '"&amp;N45&amp;"',"</f>
        <v>['proveedor_rentado_id' =&gt; 1,'centro_costo_id' =&gt; 27,'rentado_responsable_id' =&gt; 12,'rentado_tipo_id' =&gt; 1,'serial' =&gt; 'SYD036505H',</v>
      </c>
      <c r="T45" t="str">
        <f t="shared" ref="T45:T46" si="9">"'codigo' =&gt; '"&amp;O45&amp;"','ticket' =&gt; '"&amp;C45&amp;"','valor' =&gt; '"&amp;P45&amp;"','fecha_entrega' =&gt; '"&amp;YEAR(I45)&amp;"-"&amp;MONTH(I45)&amp;"-"&amp;DAY(I45)&amp;"','fecha_devolucion' =&gt; '"&amp;IF(Q45="","",YEAR(Q45)&amp;"-"&amp;MONTH(Q45)&amp;"-"&amp;DAY(Q45))&amp;"','rentado_estado_id' =&gt; "&amp;K45&amp;",'observaciones' =&gt; '"&amp;R45&amp;"'],"</f>
        <v>'codigo' =&gt; '59422','ticket' =&gt; '6990','valor' =&gt; '95000','fecha_entrega' =&gt; '2021-4-27','fecha_devolucion' =&gt; '2021-12-14','rentado_estado_id' =&gt; 2,'observaciones' =&gt; ''],</v>
      </c>
      <c r="U45" t="str">
        <f t="shared" ref="U45:U46" si="10">CONCATENATE(S45,T45)</f>
        <v>['proveedor_rentado_id' =&gt; 1,'centro_costo_id' =&gt; 27,'rentado_responsable_id' =&gt; 12,'rentado_tipo_id' =&gt; 1,'serial' =&gt; 'SYD036505H','codigo' =&gt; '59422','ticket' =&gt; '6990','valor' =&gt; '95000','fecha_entrega' =&gt; '2021-4-27','fecha_devolucion' =&gt; '2021-12-14','rentado_estado_id' =&gt; 2,'observaciones' =&gt; ''],</v>
      </c>
      <c r="V45">
        <f>VLOOKUP(O45,Hoja12!$A$1:$B$203,2,0)</f>
        <v>38</v>
      </c>
      <c r="W45">
        <f>VLOOKUP(H45,Hoja13!$A$2:$B$134,2,0)</f>
        <v>9</v>
      </c>
    </row>
    <row r="46" spans="1:23">
      <c r="A46" t="s">
        <v>169</v>
      </c>
      <c r="B46" s="3">
        <f>VLOOKUP(A46,Hoja3!$A$1:$B$6,2,0)</f>
        <v>1</v>
      </c>
      <c r="C46">
        <v>6990</v>
      </c>
      <c r="D46">
        <v>280</v>
      </c>
      <c r="E46">
        <f>VLOOKUP(D46,Hoja4!$A$1:$F$107,2,0)</f>
        <v>27</v>
      </c>
      <c r="F46" t="s">
        <v>213</v>
      </c>
      <c r="G46">
        <f>VLOOKUP(F46,Hoja5!$A$2:$B$30,2,0)</f>
        <v>12</v>
      </c>
      <c r="H46" t="s">
        <v>238</v>
      </c>
      <c r="I46" s="4" t="s">
        <v>787</v>
      </c>
      <c r="J46" t="s">
        <v>172</v>
      </c>
      <c r="K46">
        <f t="shared" si="0"/>
        <v>2</v>
      </c>
      <c r="L46" t="s">
        <v>173</v>
      </c>
      <c r="M46">
        <f t="shared" si="1"/>
        <v>1</v>
      </c>
      <c r="N46" t="s">
        <v>239</v>
      </c>
      <c r="O46">
        <v>60535</v>
      </c>
      <c r="P46" s="6">
        <v>95000</v>
      </c>
      <c r="Q46" s="4" t="s">
        <v>820</v>
      </c>
      <c r="S46" t="str">
        <f t="shared" si="8"/>
        <v>['proveedor_rentado_id' =&gt; 1,'centro_costo_id' =&gt; 27,'rentado_responsable_id' =&gt; 12,'rentado_tipo_id' =&gt; 1,'serial' =&gt; 'SWB14557310',</v>
      </c>
      <c r="T46" t="str">
        <f t="shared" si="9"/>
        <v>'codigo' =&gt; '60535','ticket' =&gt; '6990','valor' =&gt; '95000','fecha_entrega' =&gt; '2021-4-27','fecha_devolucion' =&gt; '2021-10-6','rentado_estado_id' =&gt; 2,'observaciones' =&gt; ''],</v>
      </c>
      <c r="U46" t="str">
        <f t="shared" si="10"/>
        <v>['proveedor_rentado_id' =&gt; 1,'centro_costo_id' =&gt; 27,'rentado_responsable_id' =&gt; 12,'rentado_tipo_id' =&gt; 1,'serial' =&gt; 'SWB14557310','codigo' =&gt; '60535','ticket' =&gt; '6990','valor' =&gt; '95000','fecha_entrega' =&gt; '2021-4-27','fecha_devolucion' =&gt; '2021-10-6','rentado_estado_id' =&gt; 2,'observaciones' =&gt; ''],</v>
      </c>
      <c r="V46">
        <f>VLOOKUP(O46,Hoja12!$A$1:$B$203,2,0)</f>
        <v>39</v>
      </c>
      <c r="W46">
        <f>VLOOKUP(H46,Hoja13!$A$2:$B$134,2,0)</f>
        <v>116</v>
      </c>
    </row>
    <row r="47" spans="1:23" hidden="1">
      <c r="A47" t="s">
        <v>169</v>
      </c>
      <c r="B47" s="3">
        <f>VLOOKUP(A47,Hoja3!$A$1:$B$6,2,0)</f>
        <v>1</v>
      </c>
      <c r="C47">
        <v>7011</v>
      </c>
      <c r="D47">
        <v>146</v>
      </c>
      <c r="E47" t="e">
        <f>VLOOKUP(D47,Hoja4!$A$1:$F$107,2,0)</f>
        <v>#N/A</v>
      </c>
      <c r="F47" t="s">
        <v>213</v>
      </c>
      <c r="G47">
        <f>VLOOKUP(F47,Hoja5!$A$2:$B$30,2,0)</f>
        <v>12</v>
      </c>
      <c r="H47" t="s">
        <v>240</v>
      </c>
      <c r="I47" s="4" t="s">
        <v>787</v>
      </c>
      <c r="J47" t="s">
        <v>172</v>
      </c>
      <c r="K47">
        <f t="shared" si="0"/>
        <v>2</v>
      </c>
      <c r="L47" t="s">
        <v>173</v>
      </c>
      <c r="M47">
        <f t="shared" si="1"/>
        <v>1</v>
      </c>
      <c r="N47" t="s">
        <v>241</v>
      </c>
      <c r="O47">
        <v>70143</v>
      </c>
      <c r="P47" s="6">
        <v>95000</v>
      </c>
      <c r="Q47" s="4" t="s">
        <v>794</v>
      </c>
      <c r="V47" t="e">
        <f>VLOOKUP(O47,Hoja12!$A$1:$B$203,2,0)</f>
        <v>#N/A</v>
      </c>
      <c r="W47">
        <f>VLOOKUP(H47,Hoja13!$A$2:$B$134,2,0)</f>
        <v>31</v>
      </c>
    </row>
    <row r="48" spans="1:23">
      <c r="A48" t="s">
        <v>169</v>
      </c>
      <c r="B48" s="3">
        <f>VLOOKUP(A48,Hoja3!$A$1:$B$6,2,0)</f>
        <v>1</v>
      </c>
      <c r="C48">
        <v>7047</v>
      </c>
      <c r="D48">
        <v>280</v>
      </c>
      <c r="E48">
        <f>VLOOKUP(D48,Hoja4!$A$1:$F$107,2,0)</f>
        <v>27</v>
      </c>
      <c r="F48" t="s">
        <v>242</v>
      </c>
      <c r="G48">
        <f>VLOOKUP(F48,Hoja5!$A$2:$B$30,2,0)</f>
        <v>17</v>
      </c>
      <c r="H48" t="s">
        <v>243</v>
      </c>
      <c r="I48" s="4" t="s">
        <v>787</v>
      </c>
      <c r="J48" t="s">
        <v>172</v>
      </c>
      <c r="K48">
        <f t="shared" si="0"/>
        <v>2</v>
      </c>
      <c r="L48" t="s">
        <v>173</v>
      </c>
      <c r="M48">
        <f t="shared" si="1"/>
        <v>1</v>
      </c>
      <c r="N48" t="s">
        <v>244</v>
      </c>
      <c r="O48">
        <v>87226</v>
      </c>
      <c r="P48" s="6">
        <v>105000</v>
      </c>
      <c r="Q48" s="4" t="s">
        <v>823</v>
      </c>
      <c r="S48" t="str">
        <f t="shared" ref="S48:S52" si="11">"['proveedor_rentado_id' =&gt; "&amp;B48&amp;",'centro_costo_id' =&gt; "&amp;E48&amp;",'rentado_responsable_id' =&gt; "&amp;G48&amp;",'rentado_tipo_id' =&gt; "&amp;M48&amp;",'serial' =&gt; '"&amp;N48&amp;"',"</f>
        <v>['proveedor_rentado_id' =&gt; 1,'centro_costo_id' =&gt; 27,'rentado_responsable_id' =&gt; 17,'rentado_tipo_id' =&gt; 1,'serial' =&gt; '5CG9179373',</v>
      </c>
      <c r="T48" t="str">
        <f t="shared" ref="T48:T52" si="12">"'codigo' =&gt; '"&amp;O48&amp;"','ticket' =&gt; '"&amp;C48&amp;"','valor' =&gt; '"&amp;P48&amp;"','fecha_entrega' =&gt; '"&amp;YEAR(I48)&amp;"-"&amp;MONTH(I48)&amp;"-"&amp;DAY(I48)&amp;"','fecha_devolucion' =&gt; '"&amp;IF(Q48="","",YEAR(Q48)&amp;"-"&amp;MONTH(Q48)&amp;"-"&amp;DAY(Q48))&amp;"','rentado_estado_id' =&gt; "&amp;K48&amp;",'observaciones' =&gt; '"&amp;R48&amp;"'],"</f>
        <v>'codigo' =&gt; '87226','ticket' =&gt; '7047','valor' =&gt; '105000','fecha_entrega' =&gt; '2021-4-27','fecha_devolucion' =&gt; '2021-12-14','rentado_estado_id' =&gt; 2,'observaciones' =&gt; ''],</v>
      </c>
      <c r="U48" t="str">
        <f t="shared" ref="U48:U52" si="13">CONCATENATE(S48,T48)</f>
        <v>['proveedor_rentado_id' =&gt; 1,'centro_costo_id' =&gt; 27,'rentado_responsable_id' =&gt; 17,'rentado_tipo_id' =&gt; 1,'serial' =&gt; '5CG9179373','codigo' =&gt; '87226','ticket' =&gt; '7047','valor' =&gt; '105000','fecha_entrega' =&gt; '2021-4-27','fecha_devolucion' =&gt; '2021-12-14','rentado_estado_id' =&gt; 2,'observaciones' =&gt; ''],</v>
      </c>
      <c r="V48">
        <f>VLOOKUP(O48,Hoja12!$A$1:$B$203,2,0)</f>
        <v>40</v>
      </c>
      <c r="W48">
        <f>VLOOKUP(H48,Hoja13!$A$2:$B$134,2,0)</f>
        <v>104</v>
      </c>
    </row>
    <row r="49" spans="1:23">
      <c r="A49" t="s">
        <v>169</v>
      </c>
      <c r="B49" s="3">
        <f>VLOOKUP(A49,Hoja3!$A$1:$B$6,2,0)</f>
        <v>1</v>
      </c>
      <c r="C49">
        <v>7149</v>
      </c>
      <c r="D49">
        <v>280</v>
      </c>
      <c r="E49">
        <f>VLOOKUP(D49,Hoja4!$A$1:$F$107,2,0)</f>
        <v>27</v>
      </c>
      <c r="F49" t="s">
        <v>213</v>
      </c>
      <c r="G49">
        <f>VLOOKUP(F49,Hoja5!$A$2:$B$30,2,0)</f>
        <v>12</v>
      </c>
      <c r="H49" t="s">
        <v>245</v>
      </c>
      <c r="I49" s="4" t="s">
        <v>787</v>
      </c>
      <c r="J49" t="s">
        <v>172</v>
      </c>
      <c r="K49">
        <f t="shared" si="0"/>
        <v>2</v>
      </c>
      <c r="L49" t="s">
        <v>173</v>
      </c>
      <c r="M49">
        <f t="shared" si="1"/>
        <v>1</v>
      </c>
      <c r="N49" t="s">
        <v>246</v>
      </c>
      <c r="O49">
        <v>58326</v>
      </c>
      <c r="P49" s="6">
        <v>95000</v>
      </c>
      <c r="Q49" s="4" t="s">
        <v>824</v>
      </c>
      <c r="S49" t="str">
        <f t="shared" si="11"/>
        <v>['proveedor_rentado_id' =&gt; 1,'centro_costo_id' =&gt; 27,'rentado_responsable_id' =&gt; 12,'rentado_tipo_id' =&gt; 1,'serial' =&gt; '5CG3313B4R',</v>
      </c>
      <c r="T49" t="str">
        <f t="shared" si="12"/>
        <v>'codigo' =&gt; '58326','ticket' =&gt; '7149','valor' =&gt; '95000','fecha_entrega' =&gt; '2021-4-27','fecha_devolucion' =&gt; '2022-2-2','rentado_estado_id' =&gt; 2,'observaciones' =&gt; ''],</v>
      </c>
      <c r="U49" t="str">
        <f t="shared" si="13"/>
        <v>['proveedor_rentado_id' =&gt; 1,'centro_costo_id' =&gt; 27,'rentado_responsable_id' =&gt; 12,'rentado_tipo_id' =&gt; 1,'serial' =&gt; '5CG3313B4R','codigo' =&gt; '58326','ticket' =&gt; '7149','valor' =&gt; '95000','fecha_entrega' =&gt; '2021-4-27','fecha_devolucion' =&gt; '2022-2-2','rentado_estado_id' =&gt; 2,'observaciones' =&gt; ''],</v>
      </c>
      <c r="V49">
        <f>VLOOKUP(O49,Hoja12!$A$1:$B$203,2,0)</f>
        <v>41</v>
      </c>
      <c r="W49">
        <f>VLOOKUP(H49,Hoja13!$A$2:$B$134,2,0)</f>
        <v>125</v>
      </c>
    </row>
    <row r="50" spans="1:23">
      <c r="A50" t="s">
        <v>169</v>
      </c>
      <c r="B50" s="3">
        <f>VLOOKUP(A50,Hoja3!$A$1:$B$6,2,0)</f>
        <v>1</v>
      </c>
      <c r="C50">
        <v>7149</v>
      </c>
      <c r="D50">
        <v>280</v>
      </c>
      <c r="E50">
        <f>VLOOKUP(D50,Hoja4!$A$1:$F$107,2,0)</f>
        <v>27</v>
      </c>
      <c r="F50" t="s">
        <v>213</v>
      </c>
      <c r="G50">
        <f>VLOOKUP(F50,Hoja5!$A$2:$B$30,2,0)</f>
        <v>12</v>
      </c>
      <c r="H50" t="s">
        <v>247</v>
      </c>
      <c r="I50" s="4" t="s">
        <v>787</v>
      </c>
      <c r="J50" t="s">
        <v>172</v>
      </c>
      <c r="K50">
        <f t="shared" si="0"/>
        <v>2</v>
      </c>
      <c r="L50" t="s">
        <v>173</v>
      </c>
      <c r="M50">
        <f t="shared" si="1"/>
        <v>1</v>
      </c>
      <c r="N50" t="s">
        <v>248</v>
      </c>
      <c r="O50">
        <v>61460</v>
      </c>
      <c r="P50" s="6">
        <v>95000</v>
      </c>
      <c r="Q50" s="4" t="s">
        <v>825</v>
      </c>
      <c r="S50" t="str">
        <f t="shared" si="11"/>
        <v>['proveedor_rentado_id' =&gt; 1,'centro_costo_id' =&gt; 27,'rentado_responsable_id' =&gt; 12,'rentado_tipo_id' =&gt; 1,'serial' =&gt; 'CATNBCI525LEN',</v>
      </c>
      <c r="T50" t="str">
        <f t="shared" si="12"/>
        <v>'codigo' =&gt; '61460','ticket' =&gt; '7149','valor' =&gt; '95000','fecha_entrega' =&gt; '2021-4-27','fecha_devolucion' =&gt; '2021-12-3','rentado_estado_id' =&gt; 2,'observaciones' =&gt; ''],</v>
      </c>
      <c r="U50" t="str">
        <f t="shared" si="13"/>
        <v>['proveedor_rentado_id' =&gt; 1,'centro_costo_id' =&gt; 27,'rentado_responsable_id' =&gt; 12,'rentado_tipo_id' =&gt; 1,'serial' =&gt; 'CATNBCI525LEN','codigo' =&gt; '61460','ticket' =&gt; '7149','valor' =&gt; '95000','fecha_entrega' =&gt; '2021-4-27','fecha_devolucion' =&gt; '2021-12-3','rentado_estado_id' =&gt; 2,'observaciones' =&gt; ''],</v>
      </c>
      <c r="V50">
        <f>VLOOKUP(O50,Hoja12!$A$1:$B$203,2,0)</f>
        <v>42</v>
      </c>
      <c r="W50">
        <f>VLOOKUP(H50,Hoja13!$A$2:$B$134,2,0)</f>
        <v>88</v>
      </c>
    </row>
    <row r="51" spans="1:23">
      <c r="A51" t="s">
        <v>169</v>
      </c>
      <c r="B51" s="3">
        <f>VLOOKUP(A51,Hoja3!$A$1:$B$6,2,0)</f>
        <v>1</v>
      </c>
      <c r="C51">
        <v>7345</v>
      </c>
      <c r="D51">
        <v>280</v>
      </c>
      <c r="E51">
        <f>VLOOKUP(D51,Hoja4!$A$1:$F$107,2,0)</f>
        <v>27</v>
      </c>
      <c r="F51" t="s">
        <v>213</v>
      </c>
      <c r="G51">
        <f>VLOOKUP(F51,Hoja5!$A$2:$B$30,2,0)</f>
        <v>12</v>
      </c>
      <c r="H51" t="s">
        <v>249</v>
      </c>
      <c r="I51" s="4" t="s">
        <v>788</v>
      </c>
      <c r="J51" t="s">
        <v>172</v>
      </c>
      <c r="K51">
        <f t="shared" si="0"/>
        <v>2</v>
      </c>
      <c r="L51" t="s">
        <v>173</v>
      </c>
      <c r="M51">
        <f t="shared" si="1"/>
        <v>1</v>
      </c>
      <c r="N51" t="s">
        <v>250</v>
      </c>
      <c r="O51">
        <v>57995</v>
      </c>
      <c r="P51" s="6">
        <v>95000</v>
      </c>
      <c r="Q51" s="4" t="s">
        <v>818</v>
      </c>
      <c r="S51" t="str">
        <f t="shared" si="11"/>
        <v>['proveedor_rentado_id' =&gt; 1,'centro_costo_id' =&gt; 27,'rentado_responsable_id' =&gt; 12,'rentado_tipo_id' =&gt; 1,'serial' =&gt; '5CG3163RJ4',</v>
      </c>
      <c r="T51" t="str">
        <f t="shared" si="12"/>
        <v>'codigo' =&gt; '57995','ticket' =&gt; '7345','valor' =&gt; '95000','fecha_entrega' =&gt; '2021-6-9','fecha_devolucion' =&gt; '2021-10-15','rentado_estado_id' =&gt; 2,'observaciones' =&gt; ''],</v>
      </c>
      <c r="U51" t="str">
        <f t="shared" si="13"/>
        <v>['proveedor_rentado_id' =&gt; 1,'centro_costo_id' =&gt; 27,'rentado_responsable_id' =&gt; 12,'rentado_tipo_id' =&gt; 1,'serial' =&gt; '5CG3163RJ4','codigo' =&gt; '57995','ticket' =&gt; '7345','valor' =&gt; '95000','fecha_entrega' =&gt; '2021-6-9','fecha_devolucion' =&gt; '2021-10-15','rentado_estado_id' =&gt; 2,'observaciones' =&gt; ''],</v>
      </c>
      <c r="V51">
        <f>VLOOKUP(O51,Hoja12!$A$1:$B$203,2,0)</f>
        <v>43</v>
      </c>
      <c r="W51">
        <f>VLOOKUP(H51,Hoja13!$A$2:$B$134,2,0)</f>
        <v>51</v>
      </c>
    </row>
    <row r="52" spans="1:23">
      <c r="A52" t="s">
        <v>169</v>
      </c>
      <c r="B52" s="3">
        <f>VLOOKUP(A52,Hoja3!$A$1:$B$6,2,0)</f>
        <v>1</v>
      </c>
      <c r="C52">
        <v>7345</v>
      </c>
      <c r="D52">
        <v>280</v>
      </c>
      <c r="E52">
        <f>VLOOKUP(D52,Hoja4!$A$1:$F$107,2,0)</f>
        <v>27</v>
      </c>
      <c r="F52" t="s">
        <v>213</v>
      </c>
      <c r="G52">
        <f>VLOOKUP(F52,Hoja5!$A$2:$B$30,2,0)</f>
        <v>12</v>
      </c>
      <c r="H52" t="s">
        <v>251</v>
      </c>
      <c r="I52" s="4" t="s">
        <v>789</v>
      </c>
      <c r="J52" t="s">
        <v>172</v>
      </c>
      <c r="K52">
        <f t="shared" si="0"/>
        <v>2</v>
      </c>
      <c r="L52" t="s">
        <v>173</v>
      </c>
      <c r="M52">
        <f t="shared" si="1"/>
        <v>1</v>
      </c>
      <c r="N52" t="s">
        <v>252</v>
      </c>
      <c r="O52">
        <v>58584</v>
      </c>
      <c r="P52" s="6">
        <v>95000</v>
      </c>
      <c r="Q52" s="4" t="s">
        <v>795</v>
      </c>
      <c r="S52" t="str">
        <f t="shared" si="11"/>
        <v>['proveedor_rentado_id' =&gt; 1,'centro_costo_id' =&gt; 27,'rentado_responsable_id' =&gt; 12,'rentado_tipo_id' =&gt; 1,'serial' =&gt; '5CG3386FK8',</v>
      </c>
      <c r="T52" t="str">
        <f t="shared" si="12"/>
        <v>'codigo' =&gt; '58584','ticket' =&gt; '7345','valor' =&gt; '95000','fecha_entrega' =&gt; '2021-7-29','fecha_devolucion' =&gt; '2022-2-4','rentado_estado_id' =&gt; 2,'observaciones' =&gt; ''],</v>
      </c>
      <c r="U52" t="str">
        <f t="shared" si="13"/>
        <v>['proveedor_rentado_id' =&gt; 1,'centro_costo_id' =&gt; 27,'rentado_responsable_id' =&gt; 12,'rentado_tipo_id' =&gt; 1,'serial' =&gt; '5CG3386FK8','codigo' =&gt; '58584','ticket' =&gt; '7345','valor' =&gt; '95000','fecha_entrega' =&gt; '2021-7-29','fecha_devolucion' =&gt; '2022-2-4','rentado_estado_id' =&gt; 2,'observaciones' =&gt; ''],</v>
      </c>
      <c r="V52">
        <f>VLOOKUP(O52,Hoja12!$A$1:$B$203,2,0)</f>
        <v>44</v>
      </c>
      <c r="W52">
        <f>VLOOKUP(H52,Hoja13!$A$2:$B$134,2,0)</f>
        <v>89</v>
      </c>
    </row>
    <row r="53" spans="1:23" hidden="1">
      <c r="A53" t="s">
        <v>169</v>
      </c>
      <c r="B53" s="3">
        <f>VLOOKUP(A53,Hoja3!$A$1:$B$6,2,0)</f>
        <v>1</v>
      </c>
      <c r="C53">
        <v>7345</v>
      </c>
      <c r="D53">
        <v>146</v>
      </c>
      <c r="E53" t="e">
        <f>VLOOKUP(D53,Hoja4!$A$1:$F$107,2,0)</f>
        <v>#N/A</v>
      </c>
      <c r="F53" t="s">
        <v>218</v>
      </c>
      <c r="G53">
        <f>VLOOKUP(F53,Hoja5!$A$2:$B$30,2,0)</f>
        <v>29</v>
      </c>
      <c r="H53" t="s">
        <v>253</v>
      </c>
      <c r="I53" s="4" t="s">
        <v>789</v>
      </c>
      <c r="J53" t="s">
        <v>172</v>
      </c>
      <c r="K53">
        <f t="shared" si="0"/>
        <v>2</v>
      </c>
      <c r="L53" t="s">
        <v>173</v>
      </c>
      <c r="M53">
        <f t="shared" si="1"/>
        <v>1</v>
      </c>
      <c r="N53" t="s">
        <v>254</v>
      </c>
      <c r="O53">
        <v>58851</v>
      </c>
      <c r="P53" s="6">
        <v>95000</v>
      </c>
      <c r="Q53" s="4"/>
      <c r="V53" t="e">
        <f>VLOOKUP(O53,Hoja12!$A$1:$B$203,2,0)</f>
        <v>#N/A</v>
      </c>
      <c r="W53" t="e">
        <f>VLOOKUP(H53,Hoja13!$A$2:$B$134,2,0)</f>
        <v>#N/A</v>
      </c>
    </row>
    <row r="54" spans="1:23">
      <c r="A54" t="s">
        <v>169</v>
      </c>
      <c r="B54" s="3">
        <f>VLOOKUP(A54,Hoja3!$A$1:$B$6,2,0)</f>
        <v>1</v>
      </c>
      <c r="C54">
        <v>7345</v>
      </c>
      <c r="D54">
        <v>280</v>
      </c>
      <c r="E54">
        <f>VLOOKUP(D54,Hoja4!$A$1:$F$107,2,0)</f>
        <v>27</v>
      </c>
      <c r="F54" t="s">
        <v>213</v>
      </c>
      <c r="G54">
        <f>VLOOKUP(F54,Hoja5!$A$2:$B$30,2,0)</f>
        <v>12</v>
      </c>
      <c r="H54" t="s">
        <v>255</v>
      </c>
      <c r="I54" s="4" t="s">
        <v>789</v>
      </c>
      <c r="J54" t="s">
        <v>172</v>
      </c>
      <c r="K54">
        <f t="shared" si="0"/>
        <v>2</v>
      </c>
      <c r="L54" t="s">
        <v>173</v>
      </c>
      <c r="M54">
        <f t="shared" si="1"/>
        <v>1</v>
      </c>
      <c r="N54" t="s">
        <v>256</v>
      </c>
      <c r="O54">
        <v>60283</v>
      </c>
      <c r="P54" s="6">
        <v>95000</v>
      </c>
      <c r="Q54" s="4" t="s">
        <v>826</v>
      </c>
      <c r="S54" t="str">
        <f t="shared" ref="S54:S58" si="14">"['proveedor_rentado_id' =&gt; "&amp;B54&amp;",'centro_costo_id' =&gt; "&amp;E54&amp;",'rentado_responsable_id' =&gt; "&amp;G54&amp;",'rentado_tipo_id' =&gt; "&amp;M54&amp;",'serial' =&gt; '"&amp;N54&amp;"',"</f>
        <v>['proveedor_rentado_id' =&gt; 1,'centro_costo_id' =&gt; 27,'rentado_responsable_id' =&gt; 12,'rentado_tipo_id' =&gt; 1,'serial' =&gt; '1S59404819WB13766505',</v>
      </c>
      <c r="T54" t="str">
        <f t="shared" ref="T54:T58" si="15">"'codigo' =&gt; '"&amp;O54&amp;"','ticket' =&gt; '"&amp;C54&amp;"','valor' =&gt; '"&amp;P54&amp;"','fecha_entrega' =&gt; '"&amp;YEAR(I54)&amp;"-"&amp;MONTH(I54)&amp;"-"&amp;DAY(I54)&amp;"','fecha_devolucion' =&gt; '"&amp;IF(Q54="","",YEAR(Q54)&amp;"-"&amp;MONTH(Q54)&amp;"-"&amp;DAY(Q54))&amp;"','rentado_estado_id' =&gt; "&amp;K54&amp;",'observaciones' =&gt; '"&amp;R54&amp;"'],"</f>
        <v>'codigo' =&gt; '60283','ticket' =&gt; '7345','valor' =&gt; '95000','fecha_entrega' =&gt; '2021-7-29','fecha_devolucion' =&gt; '2021-8-30','rentado_estado_id' =&gt; 2,'observaciones' =&gt; ''],</v>
      </c>
      <c r="U54" t="str">
        <f t="shared" ref="U54:U58" si="16">CONCATENATE(S54,T54)</f>
        <v>['proveedor_rentado_id' =&gt; 1,'centro_costo_id' =&gt; 27,'rentado_responsable_id' =&gt; 12,'rentado_tipo_id' =&gt; 1,'serial' =&gt; '1S59404819WB13766505','codigo' =&gt; '60283','ticket' =&gt; '7345','valor' =&gt; '95000','fecha_entrega' =&gt; '2021-7-29','fecha_devolucion' =&gt; '2021-8-30','rentado_estado_id' =&gt; 2,'observaciones' =&gt; ''],</v>
      </c>
      <c r="V54">
        <f>VLOOKUP(O54,Hoja12!$A$1:$B$203,2,0)</f>
        <v>45</v>
      </c>
      <c r="W54">
        <f>VLOOKUP(H54,Hoja13!$A$2:$B$134,2,0)</f>
        <v>1</v>
      </c>
    </row>
    <row r="55" spans="1:23">
      <c r="A55" t="s">
        <v>169</v>
      </c>
      <c r="B55" s="3">
        <f>VLOOKUP(A55,Hoja3!$A$1:$B$6,2,0)</f>
        <v>1</v>
      </c>
      <c r="C55">
        <v>7345</v>
      </c>
      <c r="D55">
        <v>280</v>
      </c>
      <c r="E55">
        <f>VLOOKUP(D55,Hoja4!$A$1:$F$107,2,0)</f>
        <v>27</v>
      </c>
      <c r="F55" t="s">
        <v>213</v>
      </c>
      <c r="G55">
        <f>VLOOKUP(F55,Hoja5!$A$2:$B$30,2,0)</f>
        <v>12</v>
      </c>
      <c r="H55" t="s">
        <v>257</v>
      </c>
      <c r="I55" s="4" t="s">
        <v>789</v>
      </c>
      <c r="J55" t="s">
        <v>172</v>
      </c>
      <c r="K55">
        <f t="shared" si="0"/>
        <v>2</v>
      </c>
      <c r="L55" t="s">
        <v>173</v>
      </c>
      <c r="M55">
        <f t="shared" si="1"/>
        <v>1</v>
      </c>
      <c r="N55" t="s">
        <v>258</v>
      </c>
      <c r="O55">
        <v>62764</v>
      </c>
      <c r="P55" s="6">
        <v>95000</v>
      </c>
      <c r="Q55" s="4" t="s">
        <v>815</v>
      </c>
      <c r="S55" t="str">
        <f t="shared" si="14"/>
        <v>['proveedor_rentado_id' =&gt; 1,'centro_costo_id' =&gt; 27,'rentado_responsable_id' =&gt; 12,'rentado_tipo_id' =&gt; 1,'serial' =&gt; '5CG4522FJS',</v>
      </c>
      <c r="T55" t="str">
        <f t="shared" si="15"/>
        <v>'codigo' =&gt; '62764','ticket' =&gt; '7345','valor' =&gt; '95000','fecha_entrega' =&gt; '2021-7-29','fecha_devolucion' =&gt; '2021-11-30','rentado_estado_id' =&gt; 2,'observaciones' =&gt; ''],</v>
      </c>
      <c r="U55" t="str">
        <f t="shared" si="16"/>
        <v>['proveedor_rentado_id' =&gt; 1,'centro_costo_id' =&gt; 27,'rentado_responsable_id' =&gt; 12,'rentado_tipo_id' =&gt; 1,'serial' =&gt; '5CG4522FJS','codigo' =&gt; '62764','ticket' =&gt; '7345','valor' =&gt; '95000','fecha_entrega' =&gt; '2021-7-29','fecha_devolucion' =&gt; '2021-11-30','rentado_estado_id' =&gt; 2,'observaciones' =&gt; ''],</v>
      </c>
      <c r="V55">
        <f>VLOOKUP(O55,Hoja12!$A$1:$B$203,2,0)</f>
        <v>46</v>
      </c>
      <c r="W55">
        <f>VLOOKUP(H55,Hoja13!$A$2:$B$134,2,0)</f>
        <v>131</v>
      </c>
    </row>
    <row r="56" spans="1:23">
      <c r="A56" t="s">
        <v>169</v>
      </c>
      <c r="B56" s="3">
        <f>VLOOKUP(A56,Hoja3!$A$1:$B$6,2,0)</f>
        <v>1</v>
      </c>
      <c r="C56">
        <v>7345</v>
      </c>
      <c r="D56">
        <v>280</v>
      </c>
      <c r="E56">
        <f>VLOOKUP(D56,Hoja4!$A$1:$F$107,2,0)</f>
        <v>27</v>
      </c>
      <c r="F56" t="s">
        <v>213</v>
      </c>
      <c r="G56">
        <f>VLOOKUP(F56,Hoja5!$A$2:$B$30,2,0)</f>
        <v>12</v>
      </c>
      <c r="H56" t="s">
        <v>259</v>
      </c>
      <c r="I56" s="4" t="s">
        <v>789</v>
      </c>
      <c r="J56" t="s">
        <v>172</v>
      </c>
      <c r="K56">
        <f t="shared" si="0"/>
        <v>2</v>
      </c>
      <c r="L56" t="s">
        <v>173</v>
      </c>
      <c r="M56">
        <f t="shared" si="1"/>
        <v>1</v>
      </c>
      <c r="N56" t="s">
        <v>260</v>
      </c>
      <c r="O56">
        <v>57786</v>
      </c>
      <c r="P56" s="6">
        <v>95000</v>
      </c>
      <c r="Q56" s="4" t="s">
        <v>827</v>
      </c>
      <c r="S56" t="str">
        <f t="shared" si="14"/>
        <v>['proveedor_rentado_id' =&gt; 1,'centro_costo_id' =&gt; 27,'rentado_responsable_id' =&gt; 12,'rentado_tipo_id' =&gt; 1,'serial' =&gt; '5CG3160744',</v>
      </c>
      <c r="T56" t="str">
        <f t="shared" si="15"/>
        <v>'codigo' =&gt; '57786','ticket' =&gt; '7345','valor' =&gt; '95000','fecha_entrega' =&gt; '2021-7-29','fecha_devolucion' =&gt; '2022-9-12','rentado_estado_id' =&gt; 2,'observaciones' =&gt; ''],</v>
      </c>
      <c r="U56" t="str">
        <f t="shared" si="16"/>
        <v>['proveedor_rentado_id' =&gt; 1,'centro_costo_id' =&gt; 27,'rentado_responsable_id' =&gt; 12,'rentado_tipo_id' =&gt; 1,'serial' =&gt; '5CG3160744','codigo' =&gt; '57786','ticket' =&gt; '7345','valor' =&gt; '95000','fecha_entrega' =&gt; '2021-7-29','fecha_devolucion' =&gt; '2022-9-12','rentado_estado_id' =&gt; 2,'observaciones' =&gt; ''],</v>
      </c>
      <c r="V56">
        <f>VLOOKUP(O56,Hoja12!$A$1:$B$203,2,0)</f>
        <v>47</v>
      </c>
      <c r="W56">
        <f>VLOOKUP(H56,Hoja13!$A$2:$B$134,2,0)</f>
        <v>82</v>
      </c>
    </row>
    <row r="57" spans="1:23">
      <c r="A57" t="s">
        <v>169</v>
      </c>
      <c r="B57" s="3">
        <f>VLOOKUP(A57,Hoja3!$A$1:$B$6,2,0)</f>
        <v>1</v>
      </c>
      <c r="C57">
        <v>7345</v>
      </c>
      <c r="D57">
        <v>280</v>
      </c>
      <c r="E57">
        <f>VLOOKUP(D57,Hoja4!$A$1:$F$107,2,0)</f>
        <v>27</v>
      </c>
      <c r="F57" t="s">
        <v>213</v>
      </c>
      <c r="G57">
        <f>VLOOKUP(F57,Hoja5!$A$2:$B$30,2,0)</f>
        <v>12</v>
      </c>
      <c r="H57" t="s">
        <v>261</v>
      </c>
      <c r="I57" s="4" t="s">
        <v>789</v>
      </c>
      <c r="J57" t="s">
        <v>172</v>
      </c>
      <c r="K57">
        <f t="shared" si="0"/>
        <v>2</v>
      </c>
      <c r="L57" t="s">
        <v>173</v>
      </c>
      <c r="M57">
        <f t="shared" si="1"/>
        <v>1</v>
      </c>
      <c r="N57" t="s">
        <v>262</v>
      </c>
      <c r="O57">
        <v>74480</v>
      </c>
      <c r="P57" s="6">
        <v>95000</v>
      </c>
      <c r="Q57" s="4" t="s">
        <v>828</v>
      </c>
      <c r="S57" t="str">
        <f t="shared" si="14"/>
        <v>['proveedor_rentado_id' =&gt; 1,'centro_costo_id' =&gt; 27,'rentado_responsable_id' =&gt; 12,'rentado_tipo_id' =&gt; 1,'serial' =&gt; '5CD7349XM9',</v>
      </c>
      <c r="T57" t="str">
        <f t="shared" si="15"/>
        <v>'codigo' =&gt; '74480','ticket' =&gt; '7345','valor' =&gt; '95000','fecha_entrega' =&gt; '2021-7-29','fecha_devolucion' =&gt; '2022-9-1','rentado_estado_id' =&gt; 2,'observaciones' =&gt; ''],</v>
      </c>
      <c r="U57" t="str">
        <f t="shared" si="16"/>
        <v>['proveedor_rentado_id' =&gt; 1,'centro_costo_id' =&gt; 27,'rentado_responsable_id' =&gt; 12,'rentado_tipo_id' =&gt; 1,'serial' =&gt; '5CD7349XM9','codigo' =&gt; '74480','ticket' =&gt; '7345','valor' =&gt; '95000','fecha_entrega' =&gt; '2021-7-29','fecha_devolucion' =&gt; '2022-9-1','rentado_estado_id' =&gt; 2,'observaciones' =&gt; ''],</v>
      </c>
      <c r="V57">
        <f>VLOOKUP(O57,Hoja12!$A$1:$B$203,2,0)</f>
        <v>48</v>
      </c>
      <c r="W57">
        <f>VLOOKUP(H57,Hoja13!$A$2:$B$134,2,0)</f>
        <v>19</v>
      </c>
    </row>
    <row r="58" spans="1:23">
      <c r="A58" t="s">
        <v>169</v>
      </c>
      <c r="B58" s="3">
        <f>VLOOKUP(A58,Hoja3!$A$1:$B$6,2,0)</f>
        <v>1</v>
      </c>
      <c r="C58">
        <v>7345</v>
      </c>
      <c r="D58">
        <v>280</v>
      </c>
      <c r="E58">
        <f>VLOOKUP(D58,Hoja4!$A$1:$F$107,2,0)</f>
        <v>27</v>
      </c>
      <c r="F58" t="s">
        <v>213</v>
      </c>
      <c r="G58">
        <f>VLOOKUP(F58,Hoja5!$A$2:$B$30,2,0)</f>
        <v>12</v>
      </c>
      <c r="H58" t="s">
        <v>263</v>
      </c>
      <c r="I58" s="4" t="s">
        <v>790</v>
      </c>
      <c r="J58" t="s">
        <v>172</v>
      </c>
      <c r="K58">
        <f t="shared" si="0"/>
        <v>2</v>
      </c>
      <c r="L58" t="s">
        <v>173</v>
      </c>
      <c r="M58">
        <f t="shared" si="1"/>
        <v>1</v>
      </c>
      <c r="N58" t="s">
        <v>264</v>
      </c>
      <c r="O58">
        <v>57169</v>
      </c>
      <c r="P58" s="6">
        <v>95000</v>
      </c>
      <c r="Q58" s="4"/>
      <c r="S58" t="str">
        <f t="shared" si="14"/>
        <v>['proveedor_rentado_id' =&gt; 1,'centro_costo_id' =&gt; 27,'rentado_responsable_id' =&gt; 12,'rentado_tipo_id' =&gt; 1,'serial' =&gt; 'HYXT91RD500157',</v>
      </c>
      <c r="T58" t="str">
        <f t="shared" si="15"/>
        <v>'codigo' =&gt; '57169','ticket' =&gt; '7345','valor' =&gt; '95000','fecha_entrega' =&gt; '2021-9-1','fecha_devolucion' =&gt; '','rentado_estado_id' =&gt; 2,'observaciones' =&gt; ''],</v>
      </c>
      <c r="U58" t="str">
        <f t="shared" si="16"/>
        <v>['proveedor_rentado_id' =&gt; 1,'centro_costo_id' =&gt; 27,'rentado_responsable_id' =&gt; 12,'rentado_tipo_id' =&gt; 1,'serial' =&gt; 'HYXT91RD500157','codigo' =&gt; '57169','ticket' =&gt; '7345','valor' =&gt; '95000','fecha_entrega' =&gt; '2021-9-1','fecha_devolucion' =&gt; '','rentado_estado_id' =&gt; 2,'observaciones' =&gt; ''],</v>
      </c>
      <c r="V58">
        <f>VLOOKUP(O58,Hoja12!$A$1:$B$203,2,0)</f>
        <v>49</v>
      </c>
      <c r="W58">
        <f>VLOOKUP(H58,Hoja13!$A$2:$B$134,2,0)</f>
        <v>49</v>
      </c>
    </row>
    <row r="59" spans="1:23" hidden="1">
      <c r="A59" t="s">
        <v>169</v>
      </c>
      <c r="B59" s="3">
        <f>VLOOKUP(A59,Hoja3!$A$1:$B$6,2,0)</f>
        <v>1</v>
      </c>
      <c r="C59">
        <v>7473</v>
      </c>
      <c r="D59" t="s">
        <v>265</v>
      </c>
      <c r="E59" t="e">
        <f>VLOOKUP(D59,Hoja4!$A$1:$F$107,2,0)</f>
        <v>#N/A</v>
      </c>
      <c r="F59" t="s">
        <v>266</v>
      </c>
      <c r="G59">
        <f>VLOOKUP(F59,Hoja5!$A$2:$B$30,2,0)</f>
        <v>3</v>
      </c>
      <c r="H59" t="s">
        <v>267</v>
      </c>
      <c r="I59" s="4" t="s">
        <v>790</v>
      </c>
      <c r="J59" t="s">
        <v>172</v>
      </c>
      <c r="K59">
        <f t="shared" si="0"/>
        <v>2</v>
      </c>
      <c r="L59" t="s">
        <v>173</v>
      </c>
      <c r="M59">
        <f t="shared" si="1"/>
        <v>1</v>
      </c>
      <c r="N59" t="s">
        <v>268</v>
      </c>
      <c r="O59">
        <v>57994</v>
      </c>
      <c r="P59" s="6">
        <v>95000</v>
      </c>
      <c r="Q59" s="4"/>
      <c r="V59" t="e">
        <f>VLOOKUP(O59,Hoja12!$A$1:$B$203,2,0)</f>
        <v>#N/A</v>
      </c>
      <c r="W59" t="e">
        <f>VLOOKUP(H59,Hoja13!$A$2:$B$134,2,0)</f>
        <v>#N/A</v>
      </c>
    </row>
    <row r="60" spans="1:23" hidden="1">
      <c r="A60" t="s">
        <v>169</v>
      </c>
      <c r="B60" s="3">
        <f>VLOOKUP(A60,Hoja3!$A$1:$B$6,2,0)</f>
        <v>1</v>
      </c>
      <c r="C60">
        <v>7473</v>
      </c>
      <c r="D60" t="s">
        <v>265</v>
      </c>
      <c r="E60" t="e">
        <f>VLOOKUP(D60,Hoja4!$A$1:$F$107,2,0)</f>
        <v>#N/A</v>
      </c>
      <c r="F60" t="s">
        <v>266</v>
      </c>
      <c r="G60">
        <f>VLOOKUP(F60,Hoja5!$A$2:$B$30,2,0)</f>
        <v>3</v>
      </c>
      <c r="H60" t="s">
        <v>267</v>
      </c>
      <c r="I60" s="4" t="s">
        <v>790</v>
      </c>
      <c r="J60" t="s">
        <v>172</v>
      </c>
      <c r="K60">
        <f t="shared" si="0"/>
        <v>2</v>
      </c>
      <c r="L60" t="s">
        <v>173</v>
      </c>
      <c r="M60">
        <f t="shared" si="1"/>
        <v>1</v>
      </c>
      <c r="N60" t="s">
        <v>269</v>
      </c>
      <c r="O60">
        <v>63866</v>
      </c>
      <c r="P60" s="6">
        <v>95000</v>
      </c>
      <c r="Q60" s="4"/>
      <c r="V60" t="e">
        <f>VLOOKUP(O60,Hoja12!$A$1:$B$203,2,0)</f>
        <v>#N/A</v>
      </c>
      <c r="W60" t="e">
        <f>VLOOKUP(H60,Hoja13!$A$2:$B$134,2,0)</f>
        <v>#N/A</v>
      </c>
    </row>
    <row r="61" spans="1:23" hidden="1">
      <c r="A61" t="s">
        <v>169</v>
      </c>
      <c r="B61" s="3">
        <f>VLOOKUP(A61,Hoja3!$A$1:$B$6,2,0)</f>
        <v>1</v>
      </c>
      <c r="C61">
        <v>7473</v>
      </c>
      <c r="D61" t="s">
        <v>265</v>
      </c>
      <c r="E61" t="e">
        <f>VLOOKUP(D61,Hoja4!$A$1:$F$107,2,0)</f>
        <v>#N/A</v>
      </c>
      <c r="F61" t="s">
        <v>266</v>
      </c>
      <c r="G61">
        <f>VLOOKUP(F61,Hoja5!$A$2:$B$30,2,0)</f>
        <v>3</v>
      </c>
      <c r="H61" t="s">
        <v>267</v>
      </c>
      <c r="I61" s="4" t="s">
        <v>790</v>
      </c>
      <c r="J61" t="s">
        <v>172</v>
      </c>
      <c r="K61">
        <f t="shared" si="0"/>
        <v>2</v>
      </c>
      <c r="L61" t="s">
        <v>173</v>
      </c>
      <c r="M61">
        <f t="shared" si="1"/>
        <v>1</v>
      </c>
      <c r="N61" t="s">
        <v>270</v>
      </c>
      <c r="O61">
        <v>56600</v>
      </c>
      <c r="P61" s="6">
        <v>95000</v>
      </c>
      <c r="Q61" s="4"/>
      <c r="V61" t="e">
        <f>VLOOKUP(O61,Hoja12!$A$1:$B$203,2,0)</f>
        <v>#N/A</v>
      </c>
      <c r="W61" t="e">
        <f>VLOOKUP(H61,Hoja13!$A$2:$B$134,2,0)</f>
        <v>#N/A</v>
      </c>
    </row>
    <row r="62" spans="1:23" hidden="1">
      <c r="A62" t="s">
        <v>169</v>
      </c>
      <c r="B62" s="3">
        <f>VLOOKUP(A62,Hoja3!$A$1:$B$6,2,0)</f>
        <v>1</v>
      </c>
      <c r="C62">
        <v>7473</v>
      </c>
      <c r="D62" t="s">
        <v>265</v>
      </c>
      <c r="E62" t="e">
        <f>VLOOKUP(D62,Hoja4!$A$1:$F$107,2,0)</f>
        <v>#N/A</v>
      </c>
      <c r="F62" t="s">
        <v>266</v>
      </c>
      <c r="G62">
        <f>VLOOKUP(F62,Hoja5!$A$2:$B$30,2,0)</f>
        <v>3</v>
      </c>
      <c r="H62" t="s">
        <v>267</v>
      </c>
      <c r="I62" s="4" t="s">
        <v>790</v>
      </c>
      <c r="J62" t="s">
        <v>172</v>
      </c>
      <c r="K62">
        <f t="shared" si="0"/>
        <v>2</v>
      </c>
      <c r="L62" t="s">
        <v>173</v>
      </c>
      <c r="M62">
        <f t="shared" si="1"/>
        <v>1</v>
      </c>
      <c r="N62" t="s">
        <v>271</v>
      </c>
      <c r="O62">
        <v>71539</v>
      </c>
      <c r="P62" s="6">
        <v>95000</v>
      </c>
      <c r="Q62" s="4" t="s">
        <v>829</v>
      </c>
      <c r="V62" t="e">
        <f>VLOOKUP(O62,Hoja12!$A$1:$B$203,2,0)</f>
        <v>#N/A</v>
      </c>
      <c r="W62" t="e">
        <f>VLOOKUP(H62,Hoja13!$A$2:$B$134,2,0)</f>
        <v>#N/A</v>
      </c>
    </row>
    <row r="63" spans="1:23" hidden="1">
      <c r="A63" t="s">
        <v>169</v>
      </c>
      <c r="B63" s="3">
        <f>VLOOKUP(A63,Hoja3!$A$1:$B$6,2,0)</f>
        <v>1</v>
      </c>
      <c r="C63">
        <v>7473</v>
      </c>
      <c r="D63" t="s">
        <v>265</v>
      </c>
      <c r="E63" t="e">
        <f>VLOOKUP(D63,Hoja4!$A$1:$F$107,2,0)</f>
        <v>#N/A</v>
      </c>
      <c r="F63" t="s">
        <v>266</v>
      </c>
      <c r="G63">
        <f>VLOOKUP(F63,Hoja5!$A$2:$B$30,2,0)</f>
        <v>3</v>
      </c>
      <c r="H63" t="s">
        <v>267</v>
      </c>
      <c r="I63" s="4" t="s">
        <v>791</v>
      </c>
      <c r="J63" t="s">
        <v>172</v>
      </c>
      <c r="K63">
        <f t="shared" si="0"/>
        <v>2</v>
      </c>
      <c r="L63" t="s">
        <v>173</v>
      </c>
      <c r="M63">
        <f t="shared" si="1"/>
        <v>1</v>
      </c>
      <c r="N63" t="s">
        <v>272</v>
      </c>
      <c r="O63">
        <v>71545</v>
      </c>
      <c r="P63" s="6">
        <v>95000</v>
      </c>
      <c r="Q63" s="4"/>
      <c r="V63" t="e">
        <f>VLOOKUP(O63,Hoja12!$A$1:$B$203,2,0)</f>
        <v>#N/A</v>
      </c>
      <c r="W63" t="e">
        <f>VLOOKUP(H63,Hoja13!$A$2:$B$134,2,0)</f>
        <v>#N/A</v>
      </c>
    </row>
    <row r="64" spans="1:23" hidden="1">
      <c r="A64" t="s">
        <v>169</v>
      </c>
      <c r="B64" s="3">
        <f>VLOOKUP(A64,Hoja3!$A$1:$B$6,2,0)</f>
        <v>1</v>
      </c>
      <c r="C64">
        <v>7509</v>
      </c>
      <c r="D64">
        <v>146</v>
      </c>
      <c r="E64" t="e">
        <f>VLOOKUP(D64,Hoja4!$A$1:$F$107,2,0)</f>
        <v>#N/A</v>
      </c>
      <c r="F64" t="s">
        <v>213</v>
      </c>
      <c r="G64">
        <f>VLOOKUP(F64,Hoja5!$A$2:$B$30,2,0)</f>
        <v>12</v>
      </c>
      <c r="H64" t="s">
        <v>273</v>
      </c>
      <c r="I64" s="4" t="s">
        <v>791</v>
      </c>
      <c r="J64" t="s">
        <v>172</v>
      </c>
      <c r="K64">
        <f t="shared" si="0"/>
        <v>2</v>
      </c>
      <c r="L64" t="s">
        <v>173</v>
      </c>
      <c r="M64">
        <f t="shared" si="1"/>
        <v>1</v>
      </c>
      <c r="N64" t="s">
        <v>274</v>
      </c>
      <c r="O64">
        <v>72330</v>
      </c>
      <c r="P64" s="6">
        <v>95000</v>
      </c>
      <c r="Q64" s="4"/>
      <c r="V64" t="e">
        <f>VLOOKUP(O64,Hoja12!$A$1:$B$203,2,0)</f>
        <v>#N/A</v>
      </c>
      <c r="W64">
        <f>VLOOKUP(H64,Hoja13!$A$2:$B$134,2,0)</f>
        <v>110</v>
      </c>
    </row>
    <row r="65" spans="1:23">
      <c r="A65" t="s">
        <v>169</v>
      </c>
      <c r="B65" s="3">
        <f>VLOOKUP(A65,Hoja3!$A$1:$B$6,2,0)</f>
        <v>1</v>
      </c>
      <c r="C65">
        <v>7845</v>
      </c>
      <c r="D65">
        <v>280</v>
      </c>
      <c r="E65">
        <f>VLOOKUP(D65,Hoja4!$A$1:$F$107,2,0)</f>
        <v>27</v>
      </c>
      <c r="F65" t="s">
        <v>213</v>
      </c>
      <c r="G65">
        <f>VLOOKUP(F65,Hoja5!$A$2:$B$30,2,0)</f>
        <v>12</v>
      </c>
      <c r="H65" t="s">
        <v>275</v>
      </c>
      <c r="I65" s="4" t="s">
        <v>791</v>
      </c>
      <c r="J65" t="s">
        <v>172</v>
      </c>
      <c r="K65">
        <f t="shared" si="0"/>
        <v>2</v>
      </c>
      <c r="L65" t="s">
        <v>173</v>
      </c>
      <c r="M65">
        <f t="shared" si="1"/>
        <v>1</v>
      </c>
      <c r="N65" t="s">
        <v>276</v>
      </c>
      <c r="O65">
        <v>68250</v>
      </c>
      <c r="P65" s="6">
        <v>95000</v>
      </c>
      <c r="Q65" s="4"/>
      <c r="S65" t="str">
        <f>"['proveedor_rentado_id' =&gt; "&amp;B65&amp;",'centro_costo_id' =&gt; "&amp;E65&amp;",'rentado_responsable_id' =&gt; "&amp;G65&amp;",'rentado_tipo_id' =&gt; "&amp;M65&amp;",'serial' =&gt; '"&amp;N65&amp;"',"</f>
        <v>['proveedor_rentado_id' =&gt; 1,'centro_costo_id' =&gt; 27,'rentado_responsable_id' =&gt; 12,'rentado_tipo_id' =&gt; 1,'serial' =&gt; '5CD6304TVD',</v>
      </c>
      <c r="T65" t="str">
        <f>"'codigo' =&gt; '"&amp;O65&amp;"','ticket' =&gt; '"&amp;C65&amp;"','valor' =&gt; '"&amp;P65&amp;"','fecha_entrega' =&gt; '"&amp;YEAR(I65)&amp;"-"&amp;MONTH(I65)&amp;"-"&amp;DAY(I65)&amp;"','fecha_devolucion' =&gt; '"&amp;IF(Q65="","",YEAR(Q65)&amp;"-"&amp;MONTH(Q65)&amp;"-"&amp;DAY(Q65))&amp;"','rentado_estado_id' =&gt; "&amp;K65&amp;",'observaciones' =&gt; '"&amp;R65&amp;"'],"</f>
        <v>'codigo' =&gt; '68250','ticket' =&gt; '7845','valor' =&gt; '95000','fecha_entrega' =&gt; '2021-9-16','fecha_devolucion' =&gt; '','rentado_estado_id' =&gt; 2,'observaciones' =&gt; ''],</v>
      </c>
      <c r="U65" t="str">
        <f>CONCATENATE(S65,T65)</f>
        <v>['proveedor_rentado_id' =&gt; 1,'centro_costo_id' =&gt; 27,'rentado_responsable_id' =&gt; 12,'rentado_tipo_id' =&gt; 1,'serial' =&gt; '5CD6304TVD','codigo' =&gt; '68250','ticket' =&gt; '7845','valor' =&gt; '95000','fecha_entrega' =&gt; '2021-9-16','fecha_devolucion' =&gt; '','rentado_estado_id' =&gt; 2,'observaciones' =&gt; ''],</v>
      </c>
      <c r="V65">
        <f>VLOOKUP(O65,Hoja12!$A$1:$B$203,2,0)</f>
        <v>50</v>
      </c>
      <c r="W65">
        <f>VLOOKUP(H65,Hoja13!$A$2:$B$134,2,0)</f>
        <v>45</v>
      </c>
    </row>
    <row r="66" spans="1:23" hidden="1">
      <c r="A66" t="s">
        <v>169</v>
      </c>
      <c r="B66" s="3">
        <f>VLOOKUP(A66,Hoja3!$A$1:$B$6,2,0)</f>
        <v>1</v>
      </c>
      <c r="C66">
        <v>7845</v>
      </c>
      <c r="D66">
        <v>146</v>
      </c>
      <c r="E66" t="e">
        <f>VLOOKUP(D66,Hoja4!$A$1:$F$107,2,0)</f>
        <v>#N/A</v>
      </c>
      <c r="F66" t="s">
        <v>218</v>
      </c>
      <c r="G66">
        <f>VLOOKUP(F66,Hoja5!$A$2:$B$30,2,0)</f>
        <v>29</v>
      </c>
      <c r="H66" t="s">
        <v>277</v>
      </c>
      <c r="I66" s="4" t="s">
        <v>791</v>
      </c>
      <c r="J66" t="s">
        <v>172</v>
      </c>
      <c r="K66">
        <f t="shared" si="0"/>
        <v>2</v>
      </c>
      <c r="L66" t="s">
        <v>173</v>
      </c>
      <c r="M66">
        <f t="shared" si="1"/>
        <v>1</v>
      </c>
      <c r="N66" t="s">
        <v>278</v>
      </c>
      <c r="O66" t="s">
        <v>279</v>
      </c>
      <c r="P66" s="6">
        <v>129000</v>
      </c>
      <c r="Q66" s="4" t="s">
        <v>818</v>
      </c>
      <c r="V66" t="e">
        <f>VLOOKUP(O66,Hoja12!$A$1:$B$203,2,0)</f>
        <v>#N/A</v>
      </c>
      <c r="W66">
        <f>VLOOKUP(H66,Hoja13!$A$2:$B$134,2,0)</f>
        <v>111</v>
      </c>
    </row>
    <row r="67" spans="1:23" hidden="1">
      <c r="A67" t="s">
        <v>169</v>
      </c>
      <c r="B67" s="3">
        <f>VLOOKUP(A67,Hoja3!$A$1:$B$6,2,0)</f>
        <v>1</v>
      </c>
      <c r="C67">
        <v>7845</v>
      </c>
      <c r="D67">
        <v>146</v>
      </c>
      <c r="E67" t="e">
        <f>VLOOKUP(D67,Hoja4!$A$1:$F$107,2,0)</f>
        <v>#N/A</v>
      </c>
      <c r="F67" t="s">
        <v>213</v>
      </c>
      <c r="G67">
        <f>VLOOKUP(F67,Hoja5!$A$2:$B$30,2,0)</f>
        <v>12</v>
      </c>
      <c r="H67" t="s">
        <v>280</v>
      </c>
      <c r="I67" s="4" t="s">
        <v>791</v>
      </c>
      <c r="J67" t="s">
        <v>172</v>
      </c>
      <c r="K67">
        <f t="shared" ref="K67:K130" si="17">IF(J67=$J$2,2,IF(J67="Bodega",1,IF(J67="En Uso",3,4)))</f>
        <v>2</v>
      </c>
      <c r="L67" t="s">
        <v>173</v>
      </c>
      <c r="M67">
        <f t="shared" ref="M67:M130" si="18">IF(L67="Desktop",2,IF(L67="Laptop",1,5))</f>
        <v>1</v>
      </c>
      <c r="N67" t="s">
        <v>281</v>
      </c>
      <c r="O67">
        <v>80799</v>
      </c>
      <c r="P67" s="6">
        <v>129000</v>
      </c>
      <c r="Q67" s="4" t="s">
        <v>830</v>
      </c>
      <c r="V67" t="e">
        <f>VLOOKUP(O67,Hoja12!$A$1:$B$203,2,0)</f>
        <v>#N/A</v>
      </c>
      <c r="W67">
        <f>VLOOKUP(H67,Hoja13!$A$2:$B$134,2,0)</f>
        <v>68</v>
      </c>
    </row>
    <row r="68" spans="1:23">
      <c r="A68" t="s">
        <v>169</v>
      </c>
      <c r="B68" s="3">
        <f>VLOOKUP(A68,Hoja3!$A$1:$B$6,2,0)</f>
        <v>1</v>
      </c>
      <c r="C68">
        <v>7845</v>
      </c>
      <c r="D68">
        <v>280</v>
      </c>
      <c r="E68">
        <f>VLOOKUP(D68,Hoja4!$A$1:$F$107,2,0)</f>
        <v>27</v>
      </c>
      <c r="F68" t="s">
        <v>213</v>
      </c>
      <c r="G68">
        <f>VLOOKUP(F68,Hoja5!$A$2:$B$30,2,0)</f>
        <v>12</v>
      </c>
      <c r="H68" t="s">
        <v>282</v>
      </c>
      <c r="I68" s="4" t="s">
        <v>791</v>
      </c>
      <c r="J68" t="s">
        <v>172</v>
      </c>
      <c r="K68">
        <f t="shared" si="17"/>
        <v>2</v>
      </c>
      <c r="L68" t="s">
        <v>173</v>
      </c>
      <c r="M68">
        <f t="shared" si="18"/>
        <v>1</v>
      </c>
      <c r="N68" t="s">
        <v>283</v>
      </c>
      <c r="O68">
        <v>76478</v>
      </c>
      <c r="P68" s="6">
        <v>163000</v>
      </c>
      <c r="Q68" s="4" t="s">
        <v>821</v>
      </c>
      <c r="S68" t="str">
        <f>"['proveedor_rentado_id' =&gt; "&amp;B68&amp;",'centro_costo_id' =&gt; "&amp;E68&amp;",'rentado_responsable_id' =&gt; "&amp;G68&amp;",'rentado_tipo_id' =&gt; "&amp;M68&amp;",'serial' =&gt; '"&amp;N68&amp;"',"</f>
        <v>['proveedor_rentado_id' =&gt; 1,'centro_costo_id' =&gt; 27,'rentado_responsable_id' =&gt; 12,'rentado_tipo_id' =&gt; 1,'serial' =&gt; '5CD8066T59',</v>
      </c>
      <c r="T68" t="str">
        <f>"'codigo' =&gt; '"&amp;O68&amp;"','ticket' =&gt; '"&amp;C68&amp;"','valor' =&gt; '"&amp;P68&amp;"','fecha_entrega' =&gt; '"&amp;YEAR(I68)&amp;"-"&amp;MONTH(I68)&amp;"-"&amp;DAY(I68)&amp;"','fecha_devolucion' =&gt; '"&amp;IF(Q68="","",YEAR(Q68)&amp;"-"&amp;MONTH(Q68)&amp;"-"&amp;DAY(Q68))&amp;"','rentado_estado_id' =&gt; "&amp;K68&amp;",'observaciones' =&gt; '"&amp;R68&amp;"'],"</f>
        <v>'codigo' =&gt; '76478','ticket' =&gt; '7845','valor' =&gt; '163000','fecha_entrega' =&gt; '2021-9-16','fecha_devolucion' =&gt; '2021-11-9','rentado_estado_id' =&gt; 2,'observaciones' =&gt; ''],</v>
      </c>
      <c r="U68" t="str">
        <f>CONCATENATE(S68,T68)</f>
        <v>['proveedor_rentado_id' =&gt; 1,'centro_costo_id' =&gt; 27,'rentado_responsable_id' =&gt; 12,'rentado_tipo_id' =&gt; 1,'serial' =&gt; '5CD8066T59','codigo' =&gt; '76478','ticket' =&gt; '7845','valor' =&gt; '163000','fecha_entrega' =&gt; '2021-9-16','fecha_devolucion' =&gt; '2021-11-9','rentado_estado_id' =&gt; 2,'observaciones' =&gt; ''],</v>
      </c>
      <c r="V68">
        <f>VLOOKUP(O68,Hoja12!$A$1:$B$203,2,0)</f>
        <v>51</v>
      </c>
      <c r="W68">
        <f>VLOOKUP(H68,Hoja13!$A$2:$B$134,2,0)</f>
        <v>109</v>
      </c>
    </row>
    <row r="69" spans="1:23" hidden="1">
      <c r="A69" t="s">
        <v>169</v>
      </c>
      <c r="B69" s="3">
        <f>VLOOKUP(A69,Hoja3!$A$1:$B$6,2,0)</f>
        <v>1</v>
      </c>
      <c r="C69">
        <v>7845</v>
      </c>
      <c r="D69">
        <v>146</v>
      </c>
      <c r="E69" t="e">
        <f>VLOOKUP(D69,Hoja4!$A$1:$F$107,2,0)</f>
        <v>#N/A</v>
      </c>
      <c r="F69" t="s">
        <v>213</v>
      </c>
      <c r="G69">
        <f>VLOOKUP(F69,Hoja5!$A$2:$B$30,2,0)</f>
        <v>12</v>
      </c>
      <c r="H69" t="s">
        <v>284</v>
      </c>
      <c r="I69" s="4" t="s">
        <v>791</v>
      </c>
      <c r="J69" t="s">
        <v>172</v>
      </c>
      <c r="K69">
        <f t="shared" si="17"/>
        <v>2</v>
      </c>
      <c r="L69" t="s">
        <v>173</v>
      </c>
      <c r="M69">
        <f t="shared" si="18"/>
        <v>1</v>
      </c>
      <c r="N69" t="s">
        <v>285</v>
      </c>
      <c r="O69">
        <v>81175</v>
      </c>
      <c r="P69">
        <v>129000</v>
      </c>
      <c r="Q69" s="4" t="s">
        <v>820</v>
      </c>
      <c r="V69" t="e">
        <f>VLOOKUP(O69,Hoja12!$A$1:$B$203,2,0)</f>
        <v>#N/A</v>
      </c>
      <c r="W69">
        <f>VLOOKUP(H69,Hoja13!$A$2:$B$134,2,0)</f>
        <v>115</v>
      </c>
    </row>
    <row r="70" spans="1:23" hidden="1">
      <c r="A70" t="s">
        <v>169</v>
      </c>
      <c r="B70" s="3">
        <f>VLOOKUP(A70,Hoja3!$A$1:$B$6,2,0)</f>
        <v>1</v>
      </c>
      <c r="C70">
        <v>7845</v>
      </c>
      <c r="D70">
        <v>146</v>
      </c>
      <c r="E70" t="e">
        <f>VLOOKUP(D70,Hoja4!$A$1:$F$107,2,0)</f>
        <v>#N/A</v>
      </c>
      <c r="F70" t="s">
        <v>213</v>
      </c>
      <c r="G70">
        <f>VLOOKUP(F70,Hoja5!$A$2:$B$30,2,0)</f>
        <v>12</v>
      </c>
      <c r="H70" t="s">
        <v>286</v>
      </c>
      <c r="I70" s="4" t="s">
        <v>791</v>
      </c>
      <c r="J70" t="s">
        <v>172</v>
      </c>
      <c r="K70">
        <f t="shared" si="17"/>
        <v>2</v>
      </c>
      <c r="L70" t="s">
        <v>173</v>
      </c>
      <c r="M70">
        <f t="shared" si="18"/>
        <v>1</v>
      </c>
      <c r="N70" t="s">
        <v>287</v>
      </c>
      <c r="O70" t="s">
        <v>288</v>
      </c>
      <c r="P70">
        <v>129000</v>
      </c>
      <c r="Q70" s="4" t="s">
        <v>825</v>
      </c>
      <c r="V70" t="e">
        <f>VLOOKUP(O70,Hoja12!$A$1:$B$203,2,0)</f>
        <v>#N/A</v>
      </c>
      <c r="W70">
        <f>VLOOKUP(H70,Hoja13!$A$2:$B$134,2,0)</f>
        <v>16</v>
      </c>
    </row>
    <row r="71" spans="1:23" hidden="1">
      <c r="A71" t="s">
        <v>169</v>
      </c>
      <c r="B71" s="3">
        <f>VLOOKUP(A71,Hoja3!$A$1:$B$6,2,0)</f>
        <v>1</v>
      </c>
      <c r="C71">
        <v>7845</v>
      </c>
      <c r="D71">
        <v>146</v>
      </c>
      <c r="E71" t="e">
        <f>VLOOKUP(D71,Hoja4!$A$1:$F$107,2,0)</f>
        <v>#N/A</v>
      </c>
      <c r="F71" t="s">
        <v>213</v>
      </c>
      <c r="G71">
        <f>VLOOKUP(F71,Hoja5!$A$2:$B$30,2,0)</f>
        <v>12</v>
      </c>
      <c r="H71" t="s">
        <v>213</v>
      </c>
      <c r="I71" s="4" t="s">
        <v>791</v>
      </c>
      <c r="J71" t="s">
        <v>172</v>
      </c>
      <c r="K71">
        <f t="shared" si="17"/>
        <v>2</v>
      </c>
      <c r="L71" t="s">
        <v>173</v>
      </c>
      <c r="M71">
        <f t="shared" si="18"/>
        <v>1</v>
      </c>
      <c r="N71" t="s">
        <v>289</v>
      </c>
      <c r="O71">
        <v>83724</v>
      </c>
      <c r="P71">
        <v>129000</v>
      </c>
      <c r="Q71" s="4" t="s">
        <v>818</v>
      </c>
      <c r="V71" t="e">
        <f>VLOOKUP(O71,Hoja12!$A$1:$B$203,2,0)</f>
        <v>#N/A</v>
      </c>
      <c r="W71" t="e">
        <f>VLOOKUP(H71,Hoja13!$A$2:$B$134,2,0)</f>
        <v>#N/A</v>
      </c>
    </row>
    <row r="72" spans="1:23" hidden="1">
      <c r="A72" t="s">
        <v>169</v>
      </c>
      <c r="B72" s="3">
        <f>VLOOKUP(A72,Hoja3!$A$1:$B$6,2,0)</f>
        <v>1</v>
      </c>
      <c r="C72">
        <v>7845</v>
      </c>
      <c r="D72">
        <v>202</v>
      </c>
      <c r="E72" t="e">
        <f>VLOOKUP(D72,Hoja4!$A$1:$F$107,2,0)</f>
        <v>#N/A</v>
      </c>
      <c r="F72" t="s">
        <v>290</v>
      </c>
      <c r="G72">
        <f>VLOOKUP(F72,Hoja5!$A$2:$B$30,2,0)</f>
        <v>14</v>
      </c>
      <c r="H72" t="s">
        <v>291</v>
      </c>
      <c r="I72" s="4" t="s">
        <v>791</v>
      </c>
      <c r="J72" t="s">
        <v>172</v>
      </c>
      <c r="K72">
        <f t="shared" si="17"/>
        <v>2</v>
      </c>
      <c r="L72" t="s">
        <v>173</v>
      </c>
      <c r="M72">
        <f t="shared" si="18"/>
        <v>1</v>
      </c>
      <c r="N72" t="s">
        <v>292</v>
      </c>
      <c r="O72">
        <v>76517</v>
      </c>
      <c r="P72">
        <v>163000</v>
      </c>
      <c r="Q72" s="4" t="s">
        <v>831</v>
      </c>
      <c r="V72" t="e">
        <f>VLOOKUP(O72,Hoja12!$A$1:$B$203,2,0)</f>
        <v>#N/A</v>
      </c>
      <c r="W72">
        <f>VLOOKUP(H72,Hoja13!$A$2:$B$134,2,0)</f>
        <v>90</v>
      </c>
    </row>
    <row r="73" spans="1:23" hidden="1">
      <c r="A73" t="s">
        <v>169</v>
      </c>
      <c r="B73" s="3">
        <f>VLOOKUP(A73,Hoja3!$A$1:$B$6,2,0)</f>
        <v>1</v>
      </c>
      <c r="C73">
        <v>7845</v>
      </c>
      <c r="D73">
        <v>242</v>
      </c>
      <c r="E73" t="e">
        <f>VLOOKUP(D73,Hoja4!$A$1:$F$107,2,0)</f>
        <v>#N/A</v>
      </c>
      <c r="F73" t="s">
        <v>293</v>
      </c>
      <c r="G73">
        <f>VLOOKUP(F73,Hoja5!$A$2:$B$30,2,0)</f>
        <v>15</v>
      </c>
      <c r="H73" t="s">
        <v>294</v>
      </c>
      <c r="I73" s="4" t="s">
        <v>791</v>
      </c>
      <c r="J73" t="s">
        <v>172</v>
      </c>
      <c r="K73">
        <f t="shared" si="17"/>
        <v>2</v>
      </c>
      <c r="L73" t="s">
        <v>173</v>
      </c>
      <c r="M73">
        <f t="shared" si="18"/>
        <v>1</v>
      </c>
      <c r="N73" t="s">
        <v>295</v>
      </c>
      <c r="O73" t="s">
        <v>296</v>
      </c>
      <c r="P73">
        <v>129000</v>
      </c>
      <c r="Q73" s="4" t="s">
        <v>818</v>
      </c>
      <c r="V73" t="e">
        <f>VLOOKUP(O73,Hoja12!$A$1:$B$203,2,0)</f>
        <v>#N/A</v>
      </c>
      <c r="W73">
        <f>VLOOKUP(H73,Hoja13!$A$2:$B$134,2,0)</f>
        <v>50</v>
      </c>
    </row>
    <row r="74" spans="1:23">
      <c r="A74" t="s">
        <v>169</v>
      </c>
      <c r="B74" s="3">
        <f>VLOOKUP(A74,Hoja3!$A$1:$B$6,2,0)</f>
        <v>1</v>
      </c>
      <c r="C74">
        <v>7845</v>
      </c>
      <c r="D74">
        <v>291</v>
      </c>
      <c r="E74">
        <f>VLOOKUP(D74,Hoja4!$A$1:$F$107,2,0)</f>
        <v>37</v>
      </c>
      <c r="F74" t="s">
        <v>170</v>
      </c>
      <c r="G74">
        <f>VLOOKUP(F74,Hoja5!$A$2:$B$30,2,0)</f>
        <v>24</v>
      </c>
      <c r="H74" t="s">
        <v>297</v>
      </c>
      <c r="I74" s="4" t="s">
        <v>791</v>
      </c>
      <c r="J74" t="s">
        <v>172</v>
      </c>
      <c r="K74">
        <f t="shared" si="17"/>
        <v>2</v>
      </c>
      <c r="L74" t="s">
        <v>173</v>
      </c>
      <c r="M74">
        <f t="shared" si="18"/>
        <v>1</v>
      </c>
      <c r="N74" t="s">
        <v>298</v>
      </c>
      <c r="O74">
        <v>82480</v>
      </c>
      <c r="P74">
        <v>129000</v>
      </c>
      <c r="Q74" s="4" t="s">
        <v>824</v>
      </c>
      <c r="S74" t="str">
        <f t="shared" ref="S74:S78" si="19">"['proveedor_rentado_id' =&gt; "&amp;B74&amp;",'centro_costo_id' =&gt; "&amp;E74&amp;",'rentado_responsable_id' =&gt; "&amp;G74&amp;",'rentado_tipo_id' =&gt; "&amp;M74&amp;",'serial' =&gt; '"&amp;N74&amp;"',"</f>
        <v>['proveedor_rentado_id' =&gt; 1,'centro_costo_id' =&gt; 37,'rentado_responsable_id' =&gt; 24,'rentado_tipo_id' =&gt; 1,'serial' =&gt; '5CG95019ZQ',</v>
      </c>
      <c r="T74" t="str">
        <f t="shared" ref="T74:T78" si="20">"'codigo' =&gt; '"&amp;O74&amp;"','ticket' =&gt; '"&amp;C74&amp;"','valor' =&gt; '"&amp;P74&amp;"','fecha_entrega' =&gt; '"&amp;YEAR(I74)&amp;"-"&amp;MONTH(I74)&amp;"-"&amp;DAY(I74)&amp;"','fecha_devolucion' =&gt; '"&amp;IF(Q74="","",YEAR(Q74)&amp;"-"&amp;MONTH(Q74)&amp;"-"&amp;DAY(Q74))&amp;"','rentado_estado_id' =&gt; "&amp;K74&amp;",'observaciones' =&gt; '"&amp;R74&amp;"'],"</f>
        <v>'codigo' =&gt; '82480','ticket' =&gt; '7845','valor' =&gt; '129000','fecha_entrega' =&gt; '2021-9-16','fecha_devolucion' =&gt; '2022-2-2','rentado_estado_id' =&gt; 2,'observaciones' =&gt; ''],</v>
      </c>
      <c r="U74" t="str">
        <f t="shared" ref="U74:U78" si="21">CONCATENATE(S74,T74)</f>
        <v>['proveedor_rentado_id' =&gt; 1,'centro_costo_id' =&gt; 37,'rentado_responsable_id' =&gt; 24,'rentado_tipo_id' =&gt; 1,'serial' =&gt; '5CG95019ZQ','codigo' =&gt; '82480','ticket' =&gt; '7845','valor' =&gt; '129000','fecha_entrega' =&gt; '2021-9-16','fecha_devolucion' =&gt; '2022-2-2','rentado_estado_id' =&gt; 2,'observaciones' =&gt; ''],</v>
      </c>
      <c r="V74">
        <f>VLOOKUP(O74,Hoja12!$A$1:$B$203,2,0)</f>
        <v>52</v>
      </c>
      <c r="W74">
        <f>VLOOKUP(H74,Hoja13!$A$2:$B$134,2,0)</f>
        <v>6</v>
      </c>
    </row>
    <row r="75" spans="1:23">
      <c r="A75" t="s">
        <v>169</v>
      </c>
      <c r="B75" s="3">
        <f>VLOOKUP(A75,Hoja3!$A$1:$B$6,2,0)</f>
        <v>1</v>
      </c>
      <c r="C75">
        <v>7845</v>
      </c>
      <c r="D75">
        <v>291</v>
      </c>
      <c r="E75">
        <f>VLOOKUP(D75,Hoja4!$A$1:$F$107,2,0)</f>
        <v>37</v>
      </c>
      <c r="F75" t="s">
        <v>218</v>
      </c>
      <c r="G75">
        <f>VLOOKUP(F75,Hoja5!$A$2:$B$30,2,0)</f>
        <v>29</v>
      </c>
      <c r="H75" t="s">
        <v>299</v>
      </c>
      <c r="I75" s="4" t="s">
        <v>792</v>
      </c>
      <c r="J75" t="s">
        <v>172</v>
      </c>
      <c r="K75">
        <f t="shared" si="17"/>
        <v>2</v>
      </c>
      <c r="L75" t="s">
        <v>173</v>
      </c>
      <c r="M75">
        <f t="shared" si="18"/>
        <v>1</v>
      </c>
      <c r="N75" t="s">
        <v>300</v>
      </c>
      <c r="O75">
        <v>80612</v>
      </c>
      <c r="P75">
        <v>129000</v>
      </c>
      <c r="Q75" s="4" t="s">
        <v>832</v>
      </c>
      <c r="S75" t="str">
        <f t="shared" si="19"/>
        <v>['proveedor_rentado_id' =&gt; 1,'centro_costo_id' =&gt; 37,'rentado_responsable_id' =&gt; 29,'rentado_tipo_id' =&gt; 1,'serial' =&gt; 'NXVBXAL003639062976600',</v>
      </c>
      <c r="T75" t="str">
        <f t="shared" si="20"/>
        <v>'codigo' =&gt; '80612','ticket' =&gt; '7845','valor' =&gt; '129000','fecha_entrega' =&gt; '2021-10-14','fecha_devolucion' =&gt; '2022-1-11','rentado_estado_id' =&gt; 2,'observaciones' =&gt; ''],</v>
      </c>
      <c r="U75" t="str">
        <f t="shared" si="21"/>
        <v>['proveedor_rentado_id' =&gt; 1,'centro_costo_id' =&gt; 37,'rentado_responsable_id' =&gt; 29,'rentado_tipo_id' =&gt; 1,'serial' =&gt; 'NXVBXAL003639062976600','codigo' =&gt; '80612','ticket' =&gt; '7845','valor' =&gt; '129000','fecha_entrega' =&gt; '2021-10-14','fecha_devolucion' =&gt; '2022-1-11','rentado_estado_id' =&gt; 2,'observaciones' =&gt; ''],</v>
      </c>
      <c r="V75">
        <f>VLOOKUP(O75,Hoja12!$A$1:$B$203,2,0)</f>
        <v>53</v>
      </c>
      <c r="W75">
        <f>VLOOKUP(H75,Hoja13!$A$2:$B$134,2,0)</f>
        <v>27</v>
      </c>
    </row>
    <row r="76" spans="1:23">
      <c r="A76" t="s">
        <v>169</v>
      </c>
      <c r="B76" s="3">
        <f>VLOOKUP(A76,Hoja3!$A$1:$B$6,2,0)</f>
        <v>1</v>
      </c>
      <c r="C76">
        <v>7845</v>
      </c>
      <c r="D76">
        <v>291</v>
      </c>
      <c r="E76">
        <f>VLOOKUP(D76,Hoja4!$A$1:$F$107,2,0)</f>
        <v>37</v>
      </c>
      <c r="F76" t="s">
        <v>218</v>
      </c>
      <c r="G76">
        <f>VLOOKUP(F76,Hoja5!$A$2:$B$30,2,0)</f>
        <v>29</v>
      </c>
      <c r="H76" t="s">
        <v>301</v>
      </c>
      <c r="I76" s="4" t="s">
        <v>792</v>
      </c>
      <c r="J76" t="s">
        <v>172</v>
      </c>
      <c r="K76">
        <f t="shared" si="17"/>
        <v>2</v>
      </c>
      <c r="L76" t="s">
        <v>173</v>
      </c>
      <c r="M76">
        <f t="shared" si="18"/>
        <v>1</v>
      </c>
      <c r="N76" t="s">
        <v>302</v>
      </c>
      <c r="O76">
        <v>77916</v>
      </c>
      <c r="P76">
        <v>163000</v>
      </c>
      <c r="Q76" s="4" t="s">
        <v>824</v>
      </c>
      <c r="S76" t="str">
        <f t="shared" si="19"/>
        <v>['proveedor_rentado_id' =&gt; 1,'centro_costo_id' =&gt; 37,'rentado_responsable_id' =&gt; 29,'rentado_tipo_id' =&gt; 1,'serial' =&gt; '5CG8063GSF',</v>
      </c>
      <c r="T76" t="str">
        <f t="shared" si="20"/>
        <v>'codigo' =&gt; '77916','ticket' =&gt; '7845','valor' =&gt; '163000','fecha_entrega' =&gt; '2021-10-14','fecha_devolucion' =&gt; '2022-2-2','rentado_estado_id' =&gt; 2,'observaciones' =&gt; ''],</v>
      </c>
      <c r="U76" t="str">
        <f t="shared" si="21"/>
        <v>['proveedor_rentado_id' =&gt; 1,'centro_costo_id' =&gt; 37,'rentado_responsable_id' =&gt; 29,'rentado_tipo_id' =&gt; 1,'serial' =&gt; '5CG8063GSF','codigo' =&gt; '77916','ticket' =&gt; '7845','valor' =&gt; '163000','fecha_entrega' =&gt; '2021-10-14','fecha_devolucion' =&gt; '2022-2-2','rentado_estado_id' =&gt; 2,'observaciones' =&gt; ''],</v>
      </c>
      <c r="V76">
        <f>VLOOKUP(O76,Hoja12!$A$1:$B$203,2,0)</f>
        <v>54</v>
      </c>
      <c r="W76">
        <f>VLOOKUP(H76,Hoja13!$A$2:$B$134,2,0)</f>
        <v>95</v>
      </c>
    </row>
    <row r="77" spans="1:23">
      <c r="A77" t="s">
        <v>169</v>
      </c>
      <c r="B77" s="3">
        <f>VLOOKUP(A77,Hoja3!$A$1:$B$6,2,0)</f>
        <v>1</v>
      </c>
      <c r="C77">
        <v>7845</v>
      </c>
      <c r="D77">
        <v>291</v>
      </c>
      <c r="E77">
        <f>VLOOKUP(D77,Hoja4!$A$1:$F$107,2,0)</f>
        <v>37</v>
      </c>
      <c r="F77" t="s">
        <v>170</v>
      </c>
      <c r="G77">
        <f>VLOOKUP(F77,Hoja5!$A$2:$B$30,2,0)</f>
        <v>24</v>
      </c>
      <c r="H77" t="s">
        <v>303</v>
      </c>
      <c r="I77" s="4" t="s">
        <v>793</v>
      </c>
      <c r="J77" t="s">
        <v>172</v>
      </c>
      <c r="K77">
        <f t="shared" si="17"/>
        <v>2</v>
      </c>
      <c r="L77" t="s">
        <v>173</v>
      </c>
      <c r="M77">
        <f t="shared" si="18"/>
        <v>1</v>
      </c>
      <c r="N77" t="s">
        <v>304</v>
      </c>
      <c r="O77" t="s">
        <v>305</v>
      </c>
      <c r="P77">
        <v>129000</v>
      </c>
      <c r="Q77" s="4" t="s">
        <v>833</v>
      </c>
      <c r="S77" t="str">
        <f t="shared" si="19"/>
        <v>['proveedor_rentado_id' =&gt; 1,'centro_costo_id' =&gt; 37,'rentado_responsable_id' =&gt; 24,'rentado_tipo_id' =&gt; 1,'serial' =&gt; '5CG0347YLP',</v>
      </c>
      <c r="T77" t="str">
        <f t="shared" si="20"/>
        <v>'codigo' =&gt; 'RC16470','ticket' =&gt; '7845','valor' =&gt; '129000','fecha_entrega' =&gt; '2021-10-27','fecha_devolucion' =&gt; '2021-12-13','rentado_estado_id' =&gt; 2,'observaciones' =&gt; ''],</v>
      </c>
      <c r="U77" t="str">
        <f t="shared" si="21"/>
        <v>['proveedor_rentado_id' =&gt; 1,'centro_costo_id' =&gt; 37,'rentado_responsable_id' =&gt; 24,'rentado_tipo_id' =&gt; 1,'serial' =&gt; '5CG0347YLP','codigo' =&gt; 'RC16470','ticket' =&gt; '7845','valor' =&gt; '129000','fecha_entrega' =&gt; '2021-10-27','fecha_devolucion' =&gt; '2021-12-13','rentado_estado_id' =&gt; 2,'observaciones' =&gt; ''],</v>
      </c>
      <c r="V77">
        <f>VLOOKUP(O77,Hoja12!$A$1:$B$203,2,0)</f>
        <v>55</v>
      </c>
      <c r="W77">
        <f>VLOOKUP(H77,Hoja13!$A$2:$B$134,2,0)</f>
        <v>58</v>
      </c>
    </row>
    <row r="78" spans="1:23">
      <c r="A78" t="s">
        <v>169</v>
      </c>
      <c r="B78" s="3">
        <f>VLOOKUP(A78,Hoja3!$A$1:$B$6,2,0)</f>
        <v>1</v>
      </c>
      <c r="C78">
        <v>7845</v>
      </c>
      <c r="D78">
        <v>291</v>
      </c>
      <c r="E78">
        <f>VLOOKUP(D78,Hoja4!$A$1:$F$107,2,0)</f>
        <v>37</v>
      </c>
      <c r="F78" t="s">
        <v>170</v>
      </c>
      <c r="G78">
        <f>VLOOKUP(F78,Hoja5!$A$2:$B$30,2,0)</f>
        <v>24</v>
      </c>
      <c r="H78" t="s">
        <v>306</v>
      </c>
      <c r="I78" s="4" t="s">
        <v>794</v>
      </c>
      <c r="J78" t="s">
        <v>172</v>
      </c>
      <c r="K78">
        <f t="shared" si="17"/>
        <v>2</v>
      </c>
      <c r="L78" t="s">
        <v>173</v>
      </c>
      <c r="M78">
        <f t="shared" si="18"/>
        <v>1</v>
      </c>
      <c r="N78" t="s">
        <v>307</v>
      </c>
      <c r="O78">
        <v>78385</v>
      </c>
      <c r="P78">
        <v>129000</v>
      </c>
      <c r="Q78" s="4"/>
      <c r="S78" t="str">
        <f t="shared" si="19"/>
        <v>['proveedor_rentado_id' =&gt; 1,'centro_costo_id' =&gt; 37,'rentado_responsable_id' =&gt; 24,'rentado_tipo_id' =&gt; 1,'serial' =&gt; '5CD8326JVD',</v>
      </c>
      <c r="T78" t="str">
        <f t="shared" si="20"/>
        <v>'codigo' =&gt; '78385','ticket' =&gt; '7845','valor' =&gt; '129000','fecha_entrega' =&gt; '2021-12-16','fecha_devolucion' =&gt; '','rentado_estado_id' =&gt; 2,'observaciones' =&gt; ''],</v>
      </c>
      <c r="U78" t="str">
        <f t="shared" si="21"/>
        <v>['proveedor_rentado_id' =&gt; 1,'centro_costo_id' =&gt; 37,'rentado_responsable_id' =&gt; 24,'rentado_tipo_id' =&gt; 1,'serial' =&gt; '5CD8326JVD','codigo' =&gt; '78385','ticket' =&gt; '7845','valor' =&gt; '129000','fecha_entrega' =&gt; '2021-12-16','fecha_devolucion' =&gt; '','rentado_estado_id' =&gt; 2,'observaciones' =&gt; ''],</v>
      </c>
      <c r="V78">
        <f>VLOOKUP(O78,Hoja12!$A$1:$B$203,2,0)</f>
        <v>56</v>
      </c>
      <c r="W78">
        <f>VLOOKUP(H78,Hoja13!$A$2:$B$134,2,0)</f>
        <v>130</v>
      </c>
    </row>
    <row r="79" spans="1:23" hidden="1">
      <c r="A79" t="s">
        <v>169</v>
      </c>
      <c r="B79" s="3">
        <f>VLOOKUP(A79,Hoja3!$A$1:$B$6,2,0)</f>
        <v>1</v>
      </c>
      <c r="C79">
        <v>7845</v>
      </c>
      <c r="D79">
        <v>295</v>
      </c>
      <c r="E79" t="e">
        <f>VLOOKUP(D79,Hoja4!$A$1:$F$107,2,0)</f>
        <v>#N/A</v>
      </c>
      <c r="F79" t="s">
        <v>293</v>
      </c>
      <c r="G79">
        <f>VLOOKUP(F79,Hoja5!$A$2:$B$30,2,0)</f>
        <v>15</v>
      </c>
      <c r="H79" t="s">
        <v>293</v>
      </c>
      <c r="I79" s="4" t="s">
        <v>795</v>
      </c>
      <c r="J79" t="s">
        <v>172</v>
      </c>
      <c r="K79">
        <f t="shared" si="17"/>
        <v>2</v>
      </c>
      <c r="L79" t="s">
        <v>173</v>
      </c>
      <c r="M79">
        <f t="shared" si="18"/>
        <v>1</v>
      </c>
      <c r="N79" t="s">
        <v>308</v>
      </c>
      <c r="O79">
        <v>80108</v>
      </c>
      <c r="P79">
        <v>129000</v>
      </c>
      <c r="Q79" s="4"/>
      <c r="V79" t="e">
        <f>VLOOKUP(O79,Hoja12!$A$1:$B$203,2,0)</f>
        <v>#N/A</v>
      </c>
      <c r="W79">
        <f>VLOOKUP(H79,Hoja13!$A$2:$B$134,2,0)</f>
        <v>101</v>
      </c>
    </row>
    <row r="80" spans="1:23">
      <c r="A80" t="s">
        <v>169</v>
      </c>
      <c r="B80" s="3">
        <f>VLOOKUP(A80,Hoja3!$A$1:$B$6,2,0)</f>
        <v>1</v>
      </c>
      <c r="C80">
        <v>8019</v>
      </c>
      <c r="D80">
        <v>297</v>
      </c>
      <c r="E80">
        <f>VLOOKUP(D80,Hoja4!$A$1:$F$107,2,0)</f>
        <v>43</v>
      </c>
      <c r="F80" t="s">
        <v>309</v>
      </c>
      <c r="G80">
        <f>VLOOKUP(F80,Hoja5!$A$2:$B$30,2,0)</f>
        <v>23</v>
      </c>
      <c r="H80" t="s">
        <v>310</v>
      </c>
      <c r="I80" s="4" t="s">
        <v>796</v>
      </c>
      <c r="J80" t="s">
        <v>172</v>
      </c>
      <c r="K80">
        <f t="shared" si="17"/>
        <v>2</v>
      </c>
      <c r="L80" t="s">
        <v>173</v>
      </c>
      <c r="M80">
        <f t="shared" si="18"/>
        <v>1</v>
      </c>
      <c r="N80" t="s">
        <v>311</v>
      </c>
      <c r="O80">
        <v>73240</v>
      </c>
      <c r="P80">
        <v>105000</v>
      </c>
      <c r="Q80" s="4" t="s">
        <v>834</v>
      </c>
      <c r="S80" t="str">
        <f t="shared" ref="S80:S98" si="22">"['proveedor_rentado_id' =&gt; "&amp;B80&amp;",'centro_costo_id' =&gt; "&amp;E80&amp;",'rentado_responsable_id' =&gt; "&amp;G80&amp;",'rentado_tipo_id' =&gt; "&amp;M80&amp;",'serial' =&gt; '"&amp;N80&amp;"',"</f>
        <v>['proveedor_rentado_id' =&gt; 1,'centro_costo_id' =&gt; 43,'rentado_responsable_id' =&gt; 23,'rentado_tipo_id' =&gt; 1,'serial' =&gt; '5CG721439V',</v>
      </c>
      <c r="T80" t="str">
        <f t="shared" ref="T80:T98" si="23">"'codigo' =&gt; '"&amp;O80&amp;"','ticket' =&gt; '"&amp;C80&amp;"','valor' =&gt; '"&amp;P80&amp;"','fecha_entrega' =&gt; '"&amp;YEAR(I80)&amp;"-"&amp;MONTH(I80)&amp;"-"&amp;DAY(I80)&amp;"','fecha_devolucion' =&gt; '"&amp;IF(Q80="","",YEAR(Q80)&amp;"-"&amp;MONTH(Q80)&amp;"-"&amp;DAY(Q80))&amp;"','rentado_estado_id' =&gt; "&amp;K80&amp;",'observaciones' =&gt; '"&amp;R80&amp;"'],"</f>
        <v>'codigo' =&gt; '73240','ticket' =&gt; '8019','valor' =&gt; '105000','fecha_entrega' =&gt; '2022-2-7','fecha_devolucion' =&gt; '2022-2-28','rentado_estado_id' =&gt; 2,'observaciones' =&gt; ''],</v>
      </c>
      <c r="U80" t="str">
        <f t="shared" ref="U80:U98" si="24">CONCATENATE(S80,T80)</f>
        <v>['proveedor_rentado_id' =&gt; 1,'centro_costo_id' =&gt; 43,'rentado_responsable_id' =&gt; 23,'rentado_tipo_id' =&gt; 1,'serial' =&gt; '5CG721439V','codigo' =&gt; '73240','ticket' =&gt; '8019','valor' =&gt; '105000','fecha_entrega' =&gt; '2022-2-7','fecha_devolucion' =&gt; '2022-2-28','rentado_estado_id' =&gt; 2,'observaciones' =&gt; ''],</v>
      </c>
      <c r="V80">
        <f>VLOOKUP(O80,Hoja12!$A$1:$B$203,2,0)</f>
        <v>57</v>
      </c>
      <c r="W80">
        <f>VLOOKUP(H80,Hoja13!$A$2:$B$134,2,0)</f>
        <v>39</v>
      </c>
    </row>
    <row r="81" spans="1:23">
      <c r="A81" t="s">
        <v>169</v>
      </c>
      <c r="B81" s="3">
        <f>VLOOKUP(A81,Hoja3!$A$1:$B$6,2,0)</f>
        <v>1</v>
      </c>
      <c r="C81">
        <v>8019</v>
      </c>
      <c r="D81">
        <v>297</v>
      </c>
      <c r="E81">
        <f>VLOOKUP(D81,Hoja4!$A$1:$F$107,2,0)</f>
        <v>43</v>
      </c>
      <c r="F81" t="s">
        <v>309</v>
      </c>
      <c r="G81">
        <f>VLOOKUP(F81,Hoja5!$A$2:$B$30,2,0)</f>
        <v>23</v>
      </c>
      <c r="H81" t="s">
        <v>312</v>
      </c>
      <c r="I81" s="4" t="s">
        <v>796</v>
      </c>
      <c r="J81" t="s">
        <v>172</v>
      </c>
      <c r="K81">
        <f t="shared" si="17"/>
        <v>2</v>
      </c>
      <c r="L81" t="s">
        <v>173</v>
      </c>
      <c r="M81">
        <f t="shared" si="18"/>
        <v>1</v>
      </c>
      <c r="N81" t="s">
        <v>300</v>
      </c>
      <c r="O81">
        <v>74849</v>
      </c>
      <c r="P81">
        <v>105000</v>
      </c>
      <c r="Q81" s="4" t="s">
        <v>835</v>
      </c>
      <c r="S81" t="str">
        <f t="shared" si="22"/>
        <v>['proveedor_rentado_id' =&gt; 1,'centro_costo_id' =&gt; 43,'rentado_responsable_id' =&gt; 23,'rentado_tipo_id' =&gt; 1,'serial' =&gt; 'NXVBXAL003639062976600',</v>
      </c>
      <c r="T81" t="str">
        <f t="shared" si="23"/>
        <v>'codigo' =&gt; '74849','ticket' =&gt; '8019','valor' =&gt; '105000','fecha_entrega' =&gt; '2022-2-7','fecha_devolucion' =&gt; '2022-4-1','rentado_estado_id' =&gt; 2,'observaciones' =&gt; ''],</v>
      </c>
      <c r="U81" t="str">
        <f t="shared" si="24"/>
        <v>['proveedor_rentado_id' =&gt; 1,'centro_costo_id' =&gt; 43,'rentado_responsable_id' =&gt; 23,'rentado_tipo_id' =&gt; 1,'serial' =&gt; 'NXVBXAL003639062976600','codigo' =&gt; '74849','ticket' =&gt; '8019','valor' =&gt; '105000','fecha_entrega' =&gt; '2022-2-7','fecha_devolucion' =&gt; '2022-4-1','rentado_estado_id' =&gt; 2,'observaciones' =&gt; ''],</v>
      </c>
      <c r="V81">
        <f>VLOOKUP(O81,Hoja12!$A$1:$B$203,2,0)</f>
        <v>58</v>
      </c>
      <c r="W81">
        <f>VLOOKUP(H81,Hoja13!$A$2:$B$134,2,0)</f>
        <v>113</v>
      </c>
    </row>
    <row r="82" spans="1:23">
      <c r="A82" t="s">
        <v>169</v>
      </c>
      <c r="B82" s="3">
        <f>VLOOKUP(A82,Hoja3!$A$1:$B$6,2,0)</f>
        <v>1</v>
      </c>
      <c r="C82">
        <v>8019</v>
      </c>
      <c r="D82">
        <v>297</v>
      </c>
      <c r="E82">
        <f>VLOOKUP(D82,Hoja4!$A$1:$F$107,2,0)</f>
        <v>43</v>
      </c>
      <c r="F82" t="s">
        <v>309</v>
      </c>
      <c r="G82">
        <f>VLOOKUP(F82,Hoja5!$A$2:$B$30,2,0)</f>
        <v>23</v>
      </c>
      <c r="H82" t="s">
        <v>313</v>
      </c>
      <c r="I82" s="4" t="s">
        <v>797</v>
      </c>
      <c r="J82" t="s">
        <v>172</v>
      </c>
      <c r="K82">
        <f t="shared" si="17"/>
        <v>2</v>
      </c>
      <c r="L82" t="s">
        <v>173</v>
      </c>
      <c r="M82">
        <f t="shared" si="18"/>
        <v>1</v>
      </c>
      <c r="N82" t="s">
        <v>314</v>
      </c>
      <c r="O82">
        <v>66811</v>
      </c>
      <c r="P82">
        <v>105000</v>
      </c>
      <c r="Q82" s="4"/>
      <c r="S82" t="str">
        <f t="shared" si="22"/>
        <v>['proveedor_rentado_id' =&gt; 1,'centro_costo_id' =&gt; 43,'rentado_responsable_id' =&gt; 23,'rentado_tipo_id' =&gt; 1,'serial' =&gt; 'SLR085SDU',</v>
      </c>
      <c r="T82" t="str">
        <f t="shared" si="23"/>
        <v>'codigo' =&gt; '66811','ticket' =&gt; '8019','valor' =&gt; '105000','fecha_entrega' =&gt; '2022-2-22','fecha_devolucion' =&gt; '','rentado_estado_id' =&gt; 2,'observaciones' =&gt; ''],</v>
      </c>
      <c r="U82" t="str">
        <f t="shared" si="24"/>
        <v>['proveedor_rentado_id' =&gt; 1,'centro_costo_id' =&gt; 43,'rentado_responsable_id' =&gt; 23,'rentado_tipo_id' =&gt; 1,'serial' =&gt; 'SLR085SDU','codigo' =&gt; '66811','ticket' =&gt; '8019','valor' =&gt; '105000','fecha_entrega' =&gt; '2022-2-22','fecha_devolucion' =&gt; '','rentado_estado_id' =&gt; 2,'observaciones' =&gt; ''],</v>
      </c>
      <c r="V82">
        <f>VLOOKUP(O82,Hoja12!$A$1:$B$203,2,0)</f>
        <v>59</v>
      </c>
      <c r="W82">
        <f>VLOOKUP(H82,Hoja13!$A$2:$B$134,2,0)</f>
        <v>98</v>
      </c>
    </row>
    <row r="83" spans="1:23">
      <c r="A83" t="s">
        <v>169</v>
      </c>
      <c r="B83" s="3">
        <f>VLOOKUP(A83,Hoja3!$A$1:$B$6,2,0)</f>
        <v>1</v>
      </c>
      <c r="C83">
        <v>8019</v>
      </c>
      <c r="D83">
        <v>297</v>
      </c>
      <c r="E83">
        <f>VLOOKUP(D83,Hoja4!$A$1:$F$107,2,0)</f>
        <v>43</v>
      </c>
      <c r="F83" t="s">
        <v>309</v>
      </c>
      <c r="G83">
        <f>VLOOKUP(F83,Hoja5!$A$2:$B$30,2,0)</f>
        <v>23</v>
      </c>
      <c r="H83" t="s">
        <v>315</v>
      </c>
      <c r="I83" s="4" t="s">
        <v>798</v>
      </c>
      <c r="J83" t="s">
        <v>172</v>
      </c>
      <c r="K83">
        <f t="shared" si="17"/>
        <v>2</v>
      </c>
      <c r="L83" t="s">
        <v>173</v>
      </c>
      <c r="M83">
        <f t="shared" si="18"/>
        <v>1</v>
      </c>
      <c r="N83" t="s">
        <v>316</v>
      </c>
      <c r="O83">
        <v>72370</v>
      </c>
      <c r="P83">
        <v>105000</v>
      </c>
      <c r="Q83" s="4" t="s">
        <v>836</v>
      </c>
      <c r="S83" t="str">
        <f t="shared" si="22"/>
        <v>['proveedor_rentado_id' =&gt; 1,'centro_costo_id' =&gt; 43,'rentado_responsable_id' =&gt; 23,'rentado_tipo_id' =&gt; 1,'serial' =&gt; '5CG71228NR',</v>
      </c>
      <c r="T83" t="str">
        <f t="shared" si="23"/>
        <v>'codigo' =&gt; '72370','ticket' =&gt; '8019','valor' =&gt; '105000','fecha_entrega' =&gt; '2022-2-23','fecha_devolucion' =&gt; '2022-5-3','rentado_estado_id' =&gt; 2,'observaciones' =&gt; ''],</v>
      </c>
      <c r="U83" t="str">
        <f t="shared" si="24"/>
        <v>['proveedor_rentado_id' =&gt; 1,'centro_costo_id' =&gt; 43,'rentado_responsable_id' =&gt; 23,'rentado_tipo_id' =&gt; 1,'serial' =&gt; '5CG71228NR','codigo' =&gt; '72370','ticket' =&gt; '8019','valor' =&gt; '105000','fecha_entrega' =&gt; '2022-2-23','fecha_devolucion' =&gt; '2022-5-3','rentado_estado_id' =&gt; 2,'observaciones' =&gt; ''],</v>
      </c>
      <c r="V83">
        <f>VLOOKUP(O83,Hoja12!$A$1:$B$203,2,0)</f>
        <v>60</v>
      </c>
      <c r="W83">
        <f>VLOOKUP(H83,Hoja13!$A$2:$B$134,2,0)</f>
        <v>23</v>
      </c>
    </row>
    <row r="84" spans="1:23">
      <c r="A84" t="s">
        <v>169</v>
      </c>
      <c r="B84" s="3">
        <f>VLOOKUP(A84,Hoja3!$A$1:$B$6,2,0)</f>
        <v>1</v>
      </c>
      <c r="C84">
        <v>8019</v>
      </c>
      <c r="D84">
        <v>297</v>
      </c>
      <c r="E84">
        <f>VLOOKUP(D84,Hoja4!$A$1:$F$107,2,0)</f>
        <v>43</v>
      </c>
      <c r="F84" t="s">
        <v>309</v>
      </c>
      <c r="G84">
        <f>VLOOKUP(F84,Hoja5!$A$2:$B$30,2,0)</f>
        <v>23</v>
      </c>
      <c r="H84" t="s">
        <v>317</v>
      </c>
      <c r="I84" s="4" t="s">
        <v>798</v>
      </c>
      <c r="J84" t="s">
        <v>172</v>
      </c>
      <c r="K84">
        <f t="shared" si="17"/>
        <v>2</v>
      </c>
      <c r="L84" t="s">
        <v>173</v>
      </c>
      <c r="M84">
        <f t="shared" si="18"/>
        <v>1</v>
      </c>
      <c r="N84" t="s">
        <v>318</v>
      </c>
      <c r="O84">
        <v>74878</v>
      </c>
      <c r="P84">
        <v>105000</v>
      </c>
      <c r="Q84" s="4" t="s">
        <v>835</v>
      </c>
      <c r="S84" t="str">
        <f t="shared" si="22"/>
        <v>['proveedor_rentado_id' =&gt; 1,'centro_costo_id' =&gt; 43,'rentado_responsable_id' =&gt; 23,'rentado_tipo_id' =&gt; 1,'serial' =&gt; 'NXVBXAL0036390626B6600',</v>
      </c>
      <c r="T84" t="str">
        <f t="shared" si="23"/>
        <v>'codigo' =&gt; '74878','ticket' =&gt; '8019','valor' =&gt; '105000','fecha_entrega' =&gt; '2022-2-23','fecha_devolucion' =&gt; '2022-4-1','rentado_estado_id' =&gt; 2,'observaciones' =&gt; ''],</v>
      </c>
      <c r="U84" t="str">
        <f t="shared" si="24"/>
        <v>['proveedor_rentado_id' =&gt; 1,'centro_costo_id' =&gt; 43,'rentado_responsable_id' =&gt; 23,'rentado_tipo_id' =&gt; 1,'serial' =&gt; 'NXVBXAL0036390626B6600','codigo' =&gt; '74878','ticket' =&gt; '8019','valor' =&gt; '105000','fecha_entrega' =&gt; '2022-2-23','fecha_devolucion' =&gt; '2022-4-1','rentado_estado_id' =&gt; 2,'observaciones' =&gt; ''],</v>
      </c>
      <c r="V84">
        <f>VLOOKUP(O84,Hoja12!$A$1:$B$203,2,0)</f>
        <v>61</v>
      </c>
      <c r="W84">
        <f>VLOOKUP(H84,Hoja13!$A$2:$B$134,2,0)</f>
        <v>76</v>
      </c>
    </row>
    <row r="85" spans="1:23">
      <c r="A85" t="s">
        <v>169</v>
      </c>
      <c r="B85" s="3">
        <f>VLOOKUP(A85,Hoja3!$A$1:$B$6,2,0)</f>
        <v>1</v>
      </c>
      <c r="C85">
        <v>8102</v>
      </c>
      <c r="D85">
        <v>280</v>
      </c>
      <c r="E85">
        <f>VLOOKUP(D85,Hoja4!$A$1:$F$107,2,0)</f>
        <v>27</v>
      </c>
      <c r="F85" t="s">
        <v>213</v>
      </c>
      <c r="G85">
        <f>VLOOKUP(F85,Hoja5!$A$2:$B$30,2,0)</f>
        <v>12</v>
      </c>
      <c r="H85" t="s">
        <v>319</v>
      </c>
      <c r="I85" s="4" t="s">
        <v>798</v>
      </c>
      <c r="J85" t="s">
        <v>222</v>
      </c>
      <c r="K85">
        <f t="shared" si="17"/>
        <v>4</v>
      </c>
      <c r="L85" t="s">
        <v>173</v>
      </c>
      <c r="M85">
        <f t="shared" si="18"/>
        <v>1</v>
      </c>
      <c r="N85" t="s">
        <v>320</v>
      </c>
      <c r="O85">
        <v>64582</v>
      </c>
      <c r="P85" s="6">
        <v>95000</v>
      </c>
      <c r="Q85" s="4" t="s">
        <v>836</v>
      </c>
      <c r="S85" t="str">
        <f t="shared" si="22"/>
        <v>['proveedor_rentado_id' =&gt; 1,'centro_costo_id' =&gt; 27,'rentado_responsable_id' =&gt; 12,'rentado_tipo_id' =&gt; 1,'serial' =&gt; '5CG5382THH',</v>
      </c>
      <c r="T85" t="str">
        <f t="shared" si="23"/>
        <v>'codigo' =&gt; '64582','ticket' =&gt; '8102','valor' =&gt; '95000','fecha_entrega' =&gt; '2022-2-23','fecha_devolucion' =&gt; '2022-5-3','rentado_estado_id' =&gt; 4,'observaciones' =&gt; ''],</v>
      </c>
      <c r="U85" t="str">
        <f t="shared" si="24"/>
        <v>['proveedor_rentado_id' =&gt; 1,'centro_costo_id' =&gt; 27,'rentado_responsable_id' =&gt; 12,'rentado_tipo_id' =&gt; 1,'serial' =&gt; '5CG5382THH','codigo' =&gt; '64582','ticket' =&gt; '8102','valor' =&gt; '95000','fecha_entrega' =&gt; '2022-2-23','fecha_devolucion' =&gt; '2022-5-3','rentado_estado_id' =&gt; 4,'observaciones' =&gt; ''],</v>
      </c>
      <c r="V85">
        <f>VLOOKUP(O85,Hoja12!$A$1:$B$203,2,0)</f>
        <v>62</v>
      </c>
      <c r="W85">
        <f>VLOOKUP(H85,Hoja13!$A$2:$B$134,2,0)</f>
        <v>102</v>
      </c>
    </row>
    <row r="86" spans="1:23">
      <c r="A86" t="s">
        <v>169</v>
      </c>
      <c r="B86" s="3">
        <f>VLOOKUP(A86,Hoja3!$A$1:$B$6,2,0)</f>
        <v>1</v>
      </c>
      <c r="C86">
        <v>8102</v>
      </c>
      <c r="D86">
        <v>280</v>
      </c>
      <c r="E86">
        <f>VLOOKUP(D86,Hoja4!$A$1:$F$107,2,0)</f>
        <v>27</v>
      </c>
      <c r="F86" t="s">
        <v>213</v>
      </c>
      <c r="G86">
        <f>VLOOKUP(F86,Hoja5!$A$2:$B$30,2,0)</f>
        <v>12</v>
      </c>
      <c r="H86" t="s">
        <v>321</v>
      </c>
      <c r="I86" s="4" t="s">
        <v>798</v>
      </c>
      <c r="J86" t="s">
        <v>222</v>
      </c>
      <c r="K86">
        <f t="shared" si="17"/>
        <v>4</v>
      </c>
      <c r="L86" t="s">
        <v>173</v>
      </c>
      <c r="M86">
        <f t="shared" si="18"/>
        <v>1</v>
      </c>
      <c r="N86" t="s">
        <v>322</v>
      </c>
      <c r="O86">
        <v>63334</v>
      </c>
      <c r="P86" s="6">
        <v>95000</v>
      </c>
      <c r="Q86" s="4" t="s">
        <v>836</v>
      </c>
      <c r="S86" t="str">
        <f t="shared" si="22"/>
        <v>['proveedor_rentado_id' =&gt; 1,'centro_costo_id' =&gt; 27,'rentado_responsable_id' =&gt; 12,'rentado_tipo_id' =&gt; 1,'serial' =&gt; 'CND51086XZ',</v>
      </c>
      <c r="T86" t="str">
        <f t="shared" si="23"/>
        <v>'codigo' =&gt; '63334','ticket' =&gt; '8102','valor' =&gt; '95000','fecha_entrega' =&gt; '2022-2-23','fecha_devolucion' =&gt; '2022-5-3','rentado_estado_id' =&gt; 4,'observaciones' =&gt; ''],</v>
      </c>
      <c r="U86" t="str">
        <f t="shared" si="24"/>
        <v>['proveedor_rentado_id' =&gt; 1,'centro_costo_id' =&gt; 27,'rentado_responsable_id' =&gt; 12,'rentado_tipo_id' =&gt; 1,'serial' =&gt; 'CND51086XZ','codigo' =&gt; '63334','ticket' =&gt; '8102','valor' =&gt; '95000','fecha_entrega' =&gt; '2022-2-23','fecha_devolucion' =&gt; '2022-5-3','rentado_estado_id' =&gt; 4,'observaciones' =&gt; ''],</v>
      </c>
      <c r="V86">
        <f>VLOOKUP(O86,Hoja12!$A$1:$B$203,2,0)</f>
        <v>63</v>
      </c>
      <c r="W86">
        <f>VLOOKUP(H86,Hoja13!$A$2:$B$134,2,0)</f>
        <v>121</v>
      </c>
    </row>
    <row r="87" spans="1:23">
      <c r="A87" t="s">
        <v>169</v>
      </c>
      <c r="B87" s="3">
        <f>VLOOKUP(A87,Hoja3!$A$1:$B$6,2,0)</f>
        <v>1</v>
      </c>
      <c r="C87">
        <v>8102</v>
      </c>
      <c r="D87">
        <v>280</v>
      </c>
      <c r="E87">
        <f>VLOOKUP(D87,Hoja4!$A$1:$F$107,2,0)</f>
        <v>27</v>
      </c>
      <c r="F87" t="s">
        <v>213</v>
      </c>
      <c r="G87">
        <f>VLOOKUP(F87,Hoja5!$A$2:$B$30,2,0)</f>
        <v>12</v>
      </c>
      <c r="H87" t="s">
        <v>323</v>
      </c>
      <c r="I87" s="4" t="s">
        <v>798</v>
      </c>
      <c r="J87" t="s">
        <v>222</v>
      </c>
      <c r="K87">
        <f t="shared" si="17"/>
        <v>4</v>
      </c>
      <c r="L87" t="s">
        <v>173</v>
      </c>
      <c r="M87">
        <f t="shared" si="18"/>
        <v>1</v>
      </c>
      <c r="N87" t="s">
        <v>324</v>
      </c>
      <c r="O87">
        <v>61537</v>
      </c>
      <c r="P87" s="6">
        <v>95000</v>
      </c>
      <c r="Q87" s="4" t="s">
        <v>836</v>
      </c>
      <c r="S87" t="str">
        <f t="shared" si="22"/>
        <v>['proveedor_rentado_id' =&gt; 1,'centro_costo_id' =&gt; 27,'rentado_responsable_id' =&gt; 12,'rentado_tipo_id' =&gt; 1,'serial' =&gt; 'CB32110091CB04072536',</v>
      </c>
      <c r="T87" t="str">
        <f t="shared" si="23"/>
        <v>'codigo' =&gt; '61537','ticket' =&gt; '8102','valor' =&gt; '95000','fecha_entrega' =&gt; '2022-2-23','fecha_devolucion' =&gt; '2022-5-3','rentado_estado_id' =&gt; 4,'observaciones' =&gt; ''],</v>
      </c>
      <c r="U87" t="str">
        <f t="shared" si="24"/>
        <v>['proveedor_rentado_id' =&gt; 1,'centro_costo_id' =&gt; 27,'rentado_responsable_id' =&gt; 12,'rentado_tipo_id' =&gt; 1,'serial' =&gt; 'CB32110091CB04072536','codigo' =&gt; '61537','ticket' =&gt; '8102','valor' =&gt; '95000','fecha_entrega' =&gt; '2022-2-23','fecha_devolucion' =&gt; '2022-5-3','rentado_estado_id' =&gt; 4,'observaciones' =&gt; ''],</v>
      </c>
      <c r="V87">
        <f>VLOOKUP(O87,Hoja12!$A$1:$B$203,2,0)</f>
        <v>64</v>
      </c>
      <c r="W87">
        <f>VLOOKUP(H87,Hoja13!$A$2:$B$134,2,0)</f>
        <v>114</v>
      </c>
    </row>
    <row r="88" spans="1:23">
      <c r="A88" t="s">
        <v>169</v>
      </c>
      <c r="B88" s="3">
        <f>VLOOKUP(A88,Hoja3!$A$1:$B$6,2,0)</f>
        <v>1</v>
      </c>
      <c r="C88">
        <v>8102</v>
      </c>
      <c r="D88">
        <v>280</v>
      </c>
      <c r="E88">
        <f>VLOOKUP(D88,Hoja4!$A$1:$F$107,2,0)</f>
        <v>27</v>
      </c>
      <c r="F88" t="s">
        <v>213</v>
      </c>
      <c r="G88">
        <f>VLOOKUP(F88,Hoja5!$A$2:$B$30,2,0)</f>
        <v>12</v>
      </c>
      <c r="H88" t="s">
        <v>325</v>
      </c>
      <c r="I88" s="4" t="s">
        <v>798</v>
      </c>
      <c r="J88" t="s">
        <v>172</v>
      </c>
      <c r="K88">
        <f t="shared" si="17"/>
        <v>2</v>
      </c>
      <c r="L88" t="s">
        <v>173</v>
      </c>
      <c r="M88">
        <f t="shared" si="18"/>
        <v>1</v>
      </c>
      <c r="N88" t="s">
        <v>326</v>
      </c>
      <c r="O88">
        <v>74877</v>
      </c>
      <c r="P88" s="6">
        <v>95000</v>
      </c>
      <c r="Q88" s="4" t="s">
        <v>836</v>
      </c>
      <c r="S88" t="str">
        <f t="shared" si="22"/>
        <v>['proveedor_rentado_id' =&gt; 1,'centro_costo_id' =&gt; 27,'rentado_responsable_id' =&gt; 12,'rentado_tipo_id' =&gt; 1,'serial' =&gt; 'NXVBXAL003639062016600',</v>
      </c>
      <c r="T88" t="str">
        <f t="shared" si="23"/>
        <v>'codigo' =&gt; '74877','ticket' =&gt; '8102','valor' =&gt; '95000','fecha_entrega' =&gt; '2022-2-23','fecha_devolucion' =&gt; '2022-5-3','rentado_estado_id' =&gt; 2,'observaciones' =&gt; ''],</v>
      </c>
      <c r="U88" t="str">
        <f t="shared" si="24"/>
        <v>['proveedor_rentado_id' =&gt; 1,'centro_costo_id' =&gt; 27,'rentado_responsable_id' =&gt; 12,'rentado_tipo_id' =&gt; 1,'serial' =&gt; 'NXVBXAL003639062016600','codigo' =&gt; '74877','ticket' =&gt; '8102','valor' =&gt; '95000','fecha_entrega' =&gt; '2022-2-23','fecha_devolucion' =&gt; '2022-5-3','rentado_estado_id' =&gt; 2,'observaciones' =&gt; ''],</v>
      </c>
      <c r="V88">
        <f>VLOOKUP(O88,Hoja12!$A$1:$B$203,2,0)</f>
        <v>65</v>
      </c>
      <c r="W88">
        <f>VLOOKUP(H88,Hoja13!$A$2:$B$134,2,0)</f>
        <v>20</v>
      </c>
    </row>
    <row r="89" spans="1:23">
      <c r="A89" t="s">
        <v>169</v>
      </c>
      <c r="B89" s="3">
        <f>VLOOKUP(A89,Hoja3!$A$1:$B$6,2,0)</f>
        <v>1</v>
      </c>
      <c r="C89">
        <v>8102</v>
      </c>
      <c r="D89">
        <v>280</v>
      </c>
      <c r="E89">
        <f>VLOOKUP(D89,Hoja4!$A$1:$F$107,2,0)</f>
        <v>27</v>
      </c>
      <c r="F89" t="s">
        <v>213</v>
      </c>
      <c r="G89">
        <f>VLOOKUP(F89,Hoja5!$A$2:$B$30,2,0)</f>
        <v>12</v>
      </c>
      <c r="H89" t="s">
        <v>327</v>
      </c>
      <c r="I89" s="4" t="s">
        <v>798</v>
      </c>
      <c r="J89" t="s">
        <v>172</v>
      </c>
      <c r="K89">
        <f t="shared" si="17"/>
        <v>2</v>
      </c>
      <c r="L89" t="s">
        <v>173</v>
      </c>
      <c r="M89">
        <f t="shared" si="18"/>
        <v>1</v>
      </c>
      <c r="N89" t="s">
        <v>326</v>
      </c>
      <c r="O89">
        <v>74885</v>
      </c>
      <c r="P89" s="6">
        <v>95000</v>
      </c>
      <c r="Q89" s="4" t="s">
        <v>836</v>
      </c>
      <c r="S89" t="str">
        <f t="shared" si="22"/>
        <v>['proveedor_rentado_id' =&gt; 1,'centro_costo_id' =&gt; 27,'rentado_responsable_id' =&gt; 12,'rentado_tipo_id' =&gt; 1,'serial' =&gt; 'NXVBXAL003639062016600',</v>
      </c>
      <c r="T89" t="str">
        <f t="shared" si="23"/>
        <v>'codigo' =&gt; '74885','ticket' =&gt; '8102','valor' =&gt; '95000','fecha_entrega' =&gt; '2022-2-23','fecha_devolucion' =&gt; '2022-5-3','rentado_estado_id' =&gt; 2,'observaciones' =&gt; ''],</v>
      </c>
      <c r="U89" t="str">
        <f t="shared" si="24"/>
        <v>['proveedor_rentado_id' =&gt; 1,'centro_costo_id' =&gt; 27,'rentado_responsable_id' =&gt; 12,'rentado_tipo_id' =&gt; 1,'serial' =&gt; 'NXVBXAL003639062016600','codigo' =&gt; '74885','ticket' =&gt; '8102','valor' =&gt; '95000','fecha_entrega' =&gt; '2022-2-23','fecha_devolucion' =&gt; '2022-5-3','rentado_estado_id' =&gt; 2,'observaciones' =&gt; ''],</v>
      </c>
      <c r="V89">
        <f>VLOOKUP(O89,Hoja12!$A$1:$B$203,2,0)</f>
        <v>66</v>
      </c>
      <c r="W89">
        <f>VLOOKUP(H89,Hoja13!$A$2:$B$134,2,0)</f>
        <v>10</v>
      </c>
    </row>
    <row r="90" spans="1:23">
      <c r="A90" t="s">
        <v>169</v>
      </c>
      <c r="B90" s="3">
        <f>VLOOKUP(A90,Hoja3!$A$1:$B$6,2,0)</f>
        <v>1</v>
      </c>
      <c r="C90">
        <v>8102</v>
      </c>
      <c r="D90">
        <v>280</v>
      </c>
      <c r="E90">
        <f>VLOOKUP(D90,Hoja4!$A$1:$F$107,2,0)</f>
        <v>27</v>
      </c>
      <c r="F90" t="s">
        <v>213</v>
      </c>
      <c r="G90">
        <f>VLOOKUP(F90,Hoja5!$A$2:$B$30,2,0)</f>
        <v>12</v>
      </c>
      <c r="H90" t="s">
        <v>328</v>
      </c>
      <c r="I90" s="4" t="s">
        <v>798</v>
      </c>
      <c r="J90" t="s">
        <v>172</v>
      </c>
      <c r="K90">
        <f t="shared" si="17"/>
        <v>2</v>
      </c>
      <c r="L90" t="s">
        <v>173</v>
      </c>
      <c r="M90">
        <f t="shared" si="18"/>
        <v>1</v>
      </c>
      <c r="N90" t="s">
        <v>329</v>
      </c>
      <c r="O90">
        <v>64558</v>
      </c>
      <c r="P90" s="6">
        <v>95000</v>
      </c>
      <c r="Q90" s="4" t="s">
        <v>836</v>
      </c>
      <c r="S90" t="str">
        <f t="shared" si="22"/>
        <v>['proveedor_rentado_id' =&gt; 1,'centro_costo_id' =&gt; 27,'rentado_responsable_id' =&gt; 12,'rentado_tipo_id' =&gt; 1,'serial' =&gt; '5CG5382S5S',</v>
      </c>
      <c r="T90" t="str">
        <f t="shared" si="23"/>
        <v>'codigo' =&gt; '64558','ticket' =&gt; '8102','valor' =&gt; '95000','fecha_entrega' =&gt; '2022-2-23','fecha_devolucion' =&gt; '2022-5-3','rentado_estado_id' =&gt; 2,'observaciones' =&gt; ''],</v>
      </c>
      <c r="U90" t="str">
        <f t="shared" si="24"/>
        <v>['proveedor_rentado_id' =&gt; 1,'centro_costo_id' =&gt; 27,'rentado_responsable_id' =&gt; 12,'rentado_tipo_id' =&gt; 1,'serial' =&gt; '5CG5382S5S','codigo' =&gt; '64558','ticket' =&gt; '8102','valor' =&gt; '95000','fecha_entrega' =&gt; '2022-2-23','fecha_devolucion' =&gt; '2022-5-3','rentado_estado_id' =&gt; 2,'observaciones' =&gt; ''],</v>
      </c>
      <c r="V90">
        <f>VLOOKUP(O90,Hoja12!$A$1:$B$203,2,0)</f>
        <v>67</v>
      </c>
      <c r="W90">
        <f>VLOOKUP(H90,Hoja13!$A$2:$B$134,2,0)</f>
        <v>44</v>
      </c>
    </row>
    <row r="91" spans="1:23" hidden="1">
      <c r="A91" t="s">
        <v>169</v>
      </c>
      <c r="B91" s="3">
        <f>VLOOKUP(A91,Hoja3!$A$1:$B$6,2,0)</f>
        <v>1</v>
      </c>
      <c r="C91">
        <v>8102</v>
      </c>
      <c r="D91">
        <v>280</v>
      </c>
      <c r="E91">
        <f>VLOOKUP(D91,Hoja4!$A$1:$F$107,2,0)</f>
        <v>27</v>
      </c>
      <c r="F91" t="s">
        <v>213</v>
      </c>
      <c r="G91">
        <f>VLOOKUP(F91,Hoja5!$A$2:$B$30,2,0)</f>
        <v>12</v>
      </c>
      <c r="I91" s="4" t="s">
        <v>799</v>
      </c>
      <c r="J91" t="s">
        <v>172</v>
      </c>
      <c r="K91">
        <f t="shared" si="17"/>
        <v>2</v>
      </c>
      <c r="L91" t="s">
        <v>173</v>
      </c>
      <c r="M91">
        <f t="shared" si="18"/>
        <v>1</v>
      </c>
      <c r="N91" t="s">
        <v>330</v>
      </c>
      <c r="O91">
        <v>64617</v>
      </c>
      <c r="P91" s="6">
        <v>95000</v>
      </c>
      <c r="Q91" s="4" t="s">
        <v>828</v>
      </c>
      <c r="S91" t="str">
        <f t="shared" si="22"/>
        <v>['proveedor_rentado_id' =&gt; 1,'centro_costo_id' =&gt; 27,'rentado_responsable_id' =&gt; 12,'rentado_tipo_id' =&gt; 1,'serial' =&gt; '5CG5382TGY',</v>
      </c>
      <c r="T91" t="str">
        <f t="shared" si="23"/>
        <v>'codigo' =&gt; '64617','ticket' =&gt; '8102','valor' =&gt; '95000','fecha_entrega' =&gt; '2022-3-18','fecha_devolucion' =&gt; '2022-9-1','rentado_estado_id' =&gt; 2,'observaciones' =&gt; ''],</v>
      </c>
      <c r="U91" t="str">
        <f t="shared" si="24"/>
        <v>['proveedor_rentado_id' =&gt; 1,'centro_costo_id' =&gt; 27,'rentado_responsable_id' =&gt; 12,'rentado_tipo_id' =&gt; 1,'serial' =&gt; '5CG5382TGY','codigo' =&gt; '64617','ticket' =&gt; '8102','valor' =&gt; '95000','fecha_entrega' =&gt; '2022-3-18','fecha_devolucion' =&gt; '2022-9-1','rentado_estado_id' =&gt; 2,'observaciones' =&gt; ''],</v>
      </c>
    </row>
    <row r="92" spans="1:23">
      <c r="A92" t="s">
        <v>169</v>
      </c>
      <c r="B92" s="3">
        <f>VLOOKUP(A92,Hoja3!$A$1:$B$6,2,0)</f>
        <v>1</v>
      </c>
      <c r="C92">
        <v>8102</v>
      </c>
      <c r="D92">
        <v>280</v>
      </c>
      <c r="E92">
        <f>VLOOKUP(D92,Hoja4!$A$1:$F$107,2,0)</f>
        <v>27</v>
      </c>
      <c r="F92" t="s">
        <v>213</v>
      </c>
      <c r="G92">
        <f>VLOOKUP(F92,Hoja5!$A$2:$B$30,2,0)</f>
        <v>12</v>
      </c>
      <c r="H92" t="s">
        <v>331</v>
      </c>
      <c r="I92" s="4" t="s">
        <v>799</v>
      </c>
      <c r="J92" t="s">
        <v>172</v>
      </c>
      <c r="K92">
        <f t="shared" si="17"/>
        <v>2</v>
      </c>
      <c r="L92" t="s">
        <v>173</v>
      </c>
      <c r="M92">
        <f t="shared" si="18"/>
        <v>1</v>
      </c>
      <c r="N92" t="s">
        <v>332</v>
      </c>
      <c r="O92">
        <v>66835</v>
      </c>
      <c r="P92" s="6">
        <v>95000</v>
      </c>
      <c r="Q92" s="4"/>
      <c r="S92" t="str">
        <f t="shared" si="22"/>
        <v>['proveedor_rentado_id' =&gt; 1,'centro_costo_id' =&gt; 27,'rentado_responsable_id' =&gt; 12,'rentado_tipo_id' =&gt; 1,'serial' =&gt; 'SPF0F3YTC',</v>
      </c>
      <c r="T92" t="str">
        <f t="shared" si="23"/>
        <v>'codigo' =&gt; '66835','ticket' =&gt; '8102','valor' =&gt; '95000','fecha_entrega' =&gt; '2022-3-18','fecha_devolucion' =&gt; '','rentado_estado_id' =&gt; 2,'observaciones' =&gt; ''],</v>
      </c>
      <c r="U92" t="str">
        <f t="shared" si="24"/>
        <v>['proveedor_rentado_id' =&gt; 1,'centro_costo_id' =&gt; 27,'rentado_responsable_id' =&gt; 12,'rentado_tipo_id' =&gt; 1,'serial' =&gt; 'SPF0F3YTC','codigo' =&gt; '66835','ticket' =&gt; '8102','valor' =&gt; '95000','fecha_entrega' =&gt; '2022-3-18','fecha_devolucion' =&gt; '','rentado_estado_id' =&gt; 2,'observaciones' =&gt; ''],</v>
      </c>
      <c r="V92">
        <f>VLOOKUP(O92,Hoja12!$A$1:$B$203,2,0)</f>
        <v>69</v>
      </c>
      <c r="W92">
        <f>VLOOKUP(H92,Hoja13!$A$2:$B$134,2,0)</f>
        <v>13</v>
      </c>
    </row>
    <row r="93" spans="1:23">
      <c r="A93" t="s">
        <v>169</v>
      </c>
      <c r="B93" s="3">
        <f>VLOOKUP(A93,Hoja3!$A$1:$B$6,2,0)</f>
        <v>1</v>
      </c>
      <c r="C93">
        <v>8102</v>
      </c>
      <c r="D93">
        <v>280</v>
      </c>
      <c r="E93">
        <f>VLOOKUP(D93,Hoja4!$A$1:$F$107,2,0)</f>
        <v>27</v>
      </c>
      <c r="F93" t="s">
        <v>213</v>
      </c>
      <c r="G93">
        <f>VLOOKUP(F93,Hoja5!$A$2:$B$30,2,0)</f>
        <v>12</v>
      </c>
      <c r="H93" t="s">
        <v>333</v>
      </c>
      <c r="I93" s="4" t="s">
        <v>799</v>
      </c>
      <c r="J93" t="s">
        <v>172</v>
      </c>
      <c r="K93">
        <f t="shared" si="17"/>
        <v>2</v>
      </c>
      <c r="L93" t="s">
        <v>173</v>
      </c>
      <c r="M93">
        <f t="shared" si="18"/>
        <v>1</v>
      </c>
      <c r="N93" t="s">
        <v>334</v>
      </c>
      <c r="O93">
        <v>64220</v>
      </c>
      <c r="P93" s="6">
        <v>95000</v>
      </c>
      <c r="Q93" s="4" t="s">
        <v>837</v>
      </c>
      <c r="S93" t="str">
        <f t="shared" si="22"/>
        <v>['proveedor_rentado_id' =&gt; 1,'centro_costo_id' =&gt; 27,'rentado_responsable_id' =&gt; 12,'rentado_tipo_id' =&gt; 1,'serial' =&gt; '5CG5382LPB',</v>
      </c>
      <c r="T93" t="str">
        <f t="shared" si="23"/>
        <v>'codigo' =&gt; '64220','ticket' =&gt; '8102','valor' =&gt; '95000','fecha_entrega' =&gt; '2022-3-18','fecha_devolucion' =&gt; '2022-10-3','rentado_estado_id' =&gt; 2,'observaciones' =&gt; ''],</v>
      </c>
      <c r="U93" t="str">
        <f t="shared" si="24"/>
        <v>['proveedor_rentado_id' =&gt; 1,'centro_costo_id' =&gt; 27,'rentado_responsable_id' =&gt; 12,'rentado_tipo_id' =&gt; 1,'serial' =&gt; '5CG5382LPB','codigo' =&gt; '64220','ticket' =&gt; '8102','valor' =&gt; '95000','fecha_entrega' =&gt; '2022-3-18','fecha_devolucion' =&gt; '2022-10-3','rentado_estado_id' =&gt; 2,'observaciones' =&gt; ''],</v>
      </c>
      <c r="V93">
        <f>VLOOKUP(O93,Hoja12!$A$1:$B$203,2,0)</f>
        <v>70</v>
      </c>
      <c r="W93">
        <f>VLOOKUP(H93,Hoja13!$A$2:$B$134,2,0)</f>
        <v>61</v>
      </c>
    </row>
    <row r="94" spans="1:23">
      <c r="A94" t="s">
        <v>169</v>
      </c>
      <c r="B94" s="3">
        <f>VLOOKUP(A94,Hoja3!$A$1:$B$6,2,0)</f>
        <v>1</v>
      </c>
      <c r="C94">
        <v>8102</v>
      </c>
      <c r="D94">
        <v>280</v>
      </c>
      <c r="E94">
        <f>VLOOKUP(D94,Hoja4!$A$1:$F$107,2,0)</f>
        <v>27</v>
      </c>
      <c r="F94" t="s">
        <v>213</v>
      </c>
      <c r="G94">
        <f>VLOOKUP(F94,Hoja5!$A$2:$B$30,2,0)</f>
        <v>12</v>
      </c>
      <c r="H94" t="s">
        <v>335</v>
      </c>
      <c r="I94" s="4" t="s">
        <v>799</v>
      </c>
      <c r="J94" t="s">
        <v>172</v>
      </c>
      <c r="K94">
        <f t="shared" si="17"/>
        <v>2</v>
      </c>
      <c r="L94" t="s">
        <v>173</v>
      </c>
      <c r="M94">
        <f t="shared" si="18"/>
        <v>1</v>
      </c>
      <c r="N94" t="s">
        <v>336</v>
      </c>
      <c r="O94">
        <v>63783</v>
      </c>
      <c r="P94" s="6">
        <v>95000</v>
      </c>
      <c r="Q94" s="4" t="s">
        <v>838</v>
      </c>
      <c r="S94" t="str">
        <f t="shared" si="22"/>
        <v>['proveedor_rentado_id' =&gt; 1,'centro_costo_id' =&gt; 27,'rentado_responsable_id' =&gt; 12,'rentado_tipo_id' =&gt; 1,'serial' =&gt; '5CG5371GD0',</v>
      </c>
      <c r="T94" t="str">
        <f t="shared" si="23"/>
        <v>'codigo' =&gt; '63783','ticket' =&gt; '8102','valor' =&gt; '95000','fecha_entrega' =&gt; '2022-3-18','fecha_devolucion' =&gt; '2022-6-6','rentado_estado_id' =&gt; 2,'observaciones' =&gt; ''],</v>
      </c>
      <c r="U94" t="str">
        <f t="shared" si="24"/>
        <v>['proveedor_rentado_id' =&gt; 1,'centro_costo_id' =&gt; 27,'rentado_responsable_id' =&gt; 12,'rentado_tipo_id' =&gt; 1,'serial' =&gt; '5CG5371GD0','codigo' =&gt; '63783','ticket' =&gt; '8102','valor' =&gt; '95000','fecha_entrega' =&gt; '2022-3-18','fecha_devolucion' =&gt; '2022-6-6','rentado_estado_id' =&gt; 2,'observaciones' =&gt; ''],</v>
      </c>
      <c r="V94">
        <f>VLOOKUP(O94,Hoja12!$A$1:$B$203,2,0)</f>
        <v>71</v>
      </c>
      <c r="W94">
        <f>VLOOKUP(H94,Hoja13!$A$2:$B$134,2,0)</f>
        <v>106</v>
      </c>
    </row>
    <row r="95" spans="1:23">
      <c r="A95" t="s">
        <v>169</v>
      </c>
      <c r="B95" s="3">
        <f>VLOOKUP(A95,Hoja3!$A$1:$B$6,2,0)</f>
        <v>1</v>
      </c>
      <c r="C95">
        <v>8102</v>
      </c>
      <c r="D95">
        <v>280</v>
      </c>
      <c r="E95">
        <f>VLOOKUP(D95,Hoja4!$A$1:$F$107,2,0)</f>
        <v>27</v>
      </c>
      <c r="F95" t="s">
        <v>213</v>
      </c>
      <c r="G95">
        <f>VLOOKUP(F95,Hoja5!$A$2:$B$30,2,0)</f>
        <v>12</v>
      </c>
      <c r="H95" t="s">
        <v>337</v>
      </c>
      <c r="I95" s="4" t="s">
        <v>800</v>
      </c>
      <c r="J95" t="s">
        <v>172</v>
      </c>
      <c r="K95">
        <f t="shared" si="17"/>
        <v>2</v>
      </c>
      <c r="L95" t="s">
        <v>173</v>
      </c>
      <c r="M95">
        <f t="shared" si="18"/>
        <v>1</v>
      </c>
      <c r="N95" t="s">
        <v>338</v>
      </c>
      <c r="O95">
        <v>68097</v>
      </c>
      <c r="P95" s="6">
        <v>95000</v>
      </c>
      <c r="Q95" s="4" t="s">
        <v>836</v>
      </c>
      <c r="S95" t="str">
        <f t="shared" si="22"/>
        <v>['proveedor_rentado_id' =&gt; 1,'centro_costo_id' =&gt; 27,'rentado_responsable_id' =&gt; 12,'rentado_tipo_id' =&gt; 1,'serial' =&gt; 'SMP129NU3',</v>
      </c>
      <c r="T95" t="str">
        <f t="shared" si="23"/>
        <v>'codigo' =&gt; '68097','ticket' =&gt; '8102','valor' =&gt; '95000','fecha_entrega' =&gt; '2022-3-23','fecha_devolucion' =&gt; '2022-5-3','rentado_estado_id' =&gt; 2,'observaciones' =&gt; ''],</v>
      </c>
      <c r="U95" t="str">
        <f t="shared" si="24"/>
        <v>['proveedor_rentado_id' =&gt; 1,'centro_costo_id' =&gt; 27,'rentado_responsable_id' =&gt; 12,'rentado_tipo_id' =&gt; 1,'serial' =&gt; 'SMP129NU3','codigo' =&gt; '68097','ticket' =&gt; '8102','valor' =&gt; '95000','fecha_entrega' =&gt; '2022-3-23','fecha_devolucion' =&gt; '2022-5-3','rentado_estado_id' =&gt; 2,'observaciones' =&gt; ''],</v>
      </c>
      <c r="V95">
        <f>VLOOKUP(O95,Hoja12!$A$1:$B$203,2,0)</f>
        <v>72</v>
      </c>
      <c r="W95">
        <f>VLOOKUP(H95,Hoja13!$A$2:$B$134,2,0)</f>
        <v>35</v>
      </c>
    </row>
    <row r="96" spans="1:23">
      <c r="A96" t="s">
        <v>169</v>
      </c>
      <c r="B96" s="3">
        <f>VLOOKUP(A96,Hoja3!$A$1:$B$6,2,0)</f>
        <v>1</v>
      </c>
      <c r="C96">
        <v>8102</v>
      </c>
      <c r="D96">
        <v>280</v>
      </c>
      <c r="E96">
        <f>VLOOKUP(D96,Hoja4!$A$1:$F$107,2,0)</f>
        <v>27</v>
      </c>
      <c r="F96" t="s">
        <v>213</v>
      </c>
      <c r="G96">
        <f>VLOOKUP(F96,Hoja5!$A$2:$B$30,2,0)</f>
        <v>12</v>
      </c>
      <c r="H96" t="s">
        <v>339</v>
      </c>
      <c r="I96" s="4" t="s">
        <v>800</v>
      </c>
      <c r="J96" t="s">
        <v>172</v>
      </c>
      <c r="K96">
        <f t="shared" si="17"/>
        <v>2</v>
      </c>
      <c r="L96" t="s">
        <v>173</v>
      </c>
      <c r="M96">
        <f t="shared" si="18"/>
        <v>1</v>
      </c>
      <c r="N96" t="s">
        <v>340</v>
      </c>
      <c r="O96">
        <v>73230</v>
      </c>
      <c r="P96" s="6">
        <v>95000</v>
      </c>
      <c r="Q96" s="4" t="s">
        <v>836</v>
      </c>
      <c r="S96" t="str">
        <f t="shared" si="22"/>
        <v>['proveedor_rentado_id' =&gt; 1,'centro_costo_id' =&gt; 27,'rentado_responsable_id' =&gt; 12,'rentado_tipo_id' =&gt; 1,'serial' =&gt; '5CG5517LSQ - 5CG7214386',</v>
      </c>
      <c r="T96" t="str">
        <f t="shared" si="23"/>
        <v>'codigo' =&gt; '73230','ticket' =&gt; '8102','valor' =&gt; '95000','fecha_entrega' =&gt; '2022-3-23','fecha_devolucion' =&gt; '2022-5-3','rentado_estado_id' =&gt; 2,'observaciones' =&gt; ''],</v>
      </c>
      <c r="U96" t="str">
        <f t="shared" si="24"/>
        <v>['proveedor_rentado_id' =&gt; 1,'centro_costo_id' =&gt; 27,'rentado_responsable_id' =&gt; 12,'rentado_tipo_id' =&gt; 1,'serial' =&gt; '5CG5517LSQ - 5CG7214386','codigo' =&gt; '73230','ticket' =&gt; '8102','valor' =&gt; '95000','fecha_entrega' =&gt; '2022-3-23','fecha_devolucion' =&gt; '2022-5-3','rentado_estado_id' =&gt; 2,'observaciones' =&gt; ''],</v>
      </c>
      <c r="V96">
        <f>VLOOKUP(O96,Hoja12!$A$1:$B$203,2,0)</f>
        <v>73</v>
      </c>
      <c r="W96">
        <f>VLOOKUP(H96,Hoja13!$A$2:$B$134,2,0)</f>
        <v>15</v>
      </c>
    </row>
    <row r="97" spans="1:23">
      <c r="A97" t="s">
        <v>169</v>
      </c>
      <c r="B97" s="3">
        <f>VLOOKUP(A97,Hoja3!$A$1:$B$6,2,0)</f>
        <v>1</v>
      </c>
      <c r="C97">
        <v>8298</v>
      </c>
      <c r="D97">
        <v>296</v>
      </c>
      <c r="E97">
        <f>VLOOKUP(D97,Hoja4!$A$1:$F$107,2,0)</f>
        <v>42</v>
      </c>
      <c r="F97" t="s">
        <v>341</v>
      </c>
      <c r="G97">
        <f>VLOOKUP(F97,Hoja5!$A$2:$B$30,2,0)</f>
        <v>11</v>
      </c>
      <c r="H97" t="s">
        <v>342</v>
      </c>
      <c r="I97" s="4" t="s">
        <v>801</v>
      </c>
      <c r="J97" t="s">
        <v>172</v>
      </c>
      <c r="K97">
        <f t="shared" si="17"/>
        <v>2</v>
      </c>
      <c r="L97" t="s">
        <v>173</v>
      </c>
      <c r="M97">
        <f t="shared" si="18"/>
        <v>1</v>
      </c>
      <c r="N97" t="s">
        <v>343</v>
      </c>
      <c r="O97">
        <v>79030</v>
      </c>
      <c r="P97">
        <v>183000</v>
      </c>
      <c r="Q97" s="4" t="s">
        <v>837</v>
      </c>
      <c r="S97" t="str">
        <f t="shared" si="22"/>
        <v>['proveedor_rentado_id' =&gt; 1,'centro_costo_id' =&gt; 42,'rentado_responsable_id' =&gt; 11,'rentado_tipo_id' =&gt; 1,'serial' =&gt; '5CG9026864',</v>
      </c>
      <c r="T97" t="str">
        <f t="shared" si="23"/>
        <v>'codigo' =&gt; '79030','ticket' =&gt; '8298','valor' =&gt; '183000','fecha_entrega' =&gt; '2022-3-25','fecha_devolucion' =&gt; '2022-10-3','rentado_estado_id' =&gt; 2,'observaciones' =&gt; ''],</v>
      </c>
      <c r="U97" t="str">
        <f t="shared" si="24"/>
        <v>['proveedor_rentado_id' =&gt; 1,'centro_costo_id' =&gt; 42,'rentado_responsable_id' =&gt; 11,'rentado_tipo_id' =&gt; 1,'serial' =&gt; '5CG9026864','codigo' =&gt; '79030','ticket' =&gt; '8298','valor' =&gt; '183000','fecha_entrega' =&gt; '2022-3-25','fecha_devolucion' =&gt; '2022-10-3','rentado_estado_id' =&gt; 2,'observaciones' =&gt; ''],</v>
      </c>
      <c r="V97">
        <f>VLOOKUP(O97,Hoja12!$A$1:$B$203,2,0)</f>
        <v>74</v>
      </c>
      <c r="W97">
        <f>VLOOKUP(H97,Hoja13!$A$2:$B$134,2,0)</f>
        <v>65</v>
      </c>
    </row>
    <row r="98" spans="1:23">
      <c r="A98" t="s">
        <v>169</v>
      </c>
      <c r="B98" s="3">
        <f>VLOOKUP(A98,Hoja3!$A$1:$B$6,2,0)</f>
        <v>1</v>
      </c>
      <c r="C98">
        <v>8184</v>
      </c>
      <c r="D98">
        <v>280</v>
      </c>
      <c r="E98">
        <f>VLOOKUP(D98,Hoja4!$A$1:$F$107,2,0)</f>
        <v>27</v>
      </c>
      <c r="F98" t="s">
        <v>344</v>
      </c>
      <c r="G98">
        <f>VLOOKUP(F98,Hoja5!$A$2:$B$30,2,0)</f>
        <v>2</v>
      </c>
      <c r="H98" t="s">
        <v>345</v>
      </c>
      <c r="I98" s="4" t="s">
        <v>801</v>
      </c>
      <c r="J98" t="s">
        <v>172</v>
      </c>
      <c r="K98">
        <f t="shared" si="17"/>
        <v>2</v>
      </c>
      <c r="L98" t="s">
        <v>173</v>
      </c>
      <c r="M98">
        <f t="shared" si="18"/>
        <v>1</v>
      </c>
      <c r="N98" t="s">
        <v>346</v>
      </c>
      <c r="O98" t="s">
        <v>347</v>
      </c>
      <c r="P98">
        <v>129000</v>
      </c>
      <c r="Q98" s="4" t="s">
        <v>828</v>
      </c>
      <c r="S98" t="str">
        <f t="shared" si="22"/>
        <v>['proveedor_rentado_id' =&gt; 1,'centro_costo_id' =&gt; 27,'rentado_responsable_id' =&gt; 2,'rentado_tipo_id' =&gt; 1,'serial' =&gt; '5CG1081LT0',</v>
      </c>
      <c r="T98" t="str">
        <f t="shared" si="23"/>
        <v>'codigo' =&gt; 'AS25623','ticket' =&gt; '8184','valor' =&gt; '129000','fecha_entrega' =&gt; '2022-3-25','fecha_devolucion' =&gt; '2022-9-1','rentado_estado_id' =&gt; 2,'observaciones' =&gt; ''],</v>
      </c>
      <c r="U98" t="str">
        <f t="shared" si="24"/>
        <v>['proveedor_rentado_id' =&gt; 1,'centro_costo_id' =&gt; 27,'rentado_responsable_id' =&gt; 2,'rentado_tipo_id' =&gt; 1,'serial' =&gt; '5CG1081LT0','codigo' =&gt; 'AS25623','ticket' =&gt; '8184','valor' =&gt; '129000','fecha_entrega' =&gt; '2022-3-25','fecha_devolucion' =&gt; '2022-9-1','rentado_estado_id' =&gt; 2,'observaciones' =&gt; ''],</v>
      </c>
      <c r="V98">
        <f>VLOOKUP(O98,Hoja12!$A$1:$B$203,2,0)</f>
        <v>75</v>
      </c>
      <c r="W98">
        <f>VLOOKUP(H98,Hoja13!$A$2:$B$134,2,0)</f>
        <v>48</v>
      </c>
    </row>
    <row r="99" spans="1:23" hidden="1">
      <c r="A99" t="s">
        <v>169</v>
      </c>
      <c r="B99" s="3">
        <f>VLOOKUP(A99,Hoja3!$A$1:$B$6,2,0)</f>
        <v>1</v>
      </c>
      <c r="C99">
        <v>8296</v>
      </c>
      <c r="D99" t="s">
        <v>348</v>
      </c>
      <c r="E99" t="e">
        <f>VLOOKUP(D99,Hoja4!$A$1:$F$107,2,0)</f>
        <v>#N/A</v>
      </c>
      <c r="F99" t="s">
        <v>242</v>
      </c>
      <c r="G99">
        <f>VLOOKUP(F99,Hoja5!$A$2:$B$30,2,0)</f>
        <v>17</v>
      </c>
      <c r="H99" t="s">
        <v>349</v>
      </c>
      <c r="I99" s="4" t="s">
        <v>772</v>
      </c>
      <c r="J99" t="s">
        <v>172</v>
      </c>
      <c r="K99">
        <f t="shared" si="17"/>
        <v>2</v>
      </c>
      <c r="L99" t="s">
        <v>173</v>
      </c>
      <c r="M99">
        <f t="shared" si="18"/>
        <v>1</v>
      </c>
      <c r="N99" t="s">
        <v>350</v>
      </c>
      <c r="O99">
        <v>87851</v>
      </c>
      <c r="P99">
        <v>139000</v>
      </c>
      <c r="Q99" s="4" t="s">
        <v>839</v>
      </c>
      <c r="V99" t="e">
        <f>VLOOKUP(O99,Hoja12!$A$1:$B$203,2,0)</f>
        <v>#N/A</v>
      </c>
      <c r="W99">
        <f>VLOOKUP(H99,Hoja13!$A$2:$B$134,2,0)</f>
        <v>5</v>
      </c>
    </row>
    <row r="100" spans="1:23">
      <c r="A100" t="s">
        <v>169</v>
      </c>
      <c r="B100" s="3">
        <f>VLOOKUP(A100,Hoja3!$A$1:$B$6,2,0)</f>
        <v>1</v>
      </c>
      <c r="C100">
        <v>8292</v>
      </c>
      <c r="D100">
        <v>296</v>
      </c>
      <c r="E100">
        <f>VLOOKUP(D100,Hoja4!$A$1:$F$107,2,0)</f>
        <v>42</v>
      </c>
      <c r="F100" t="s">
        <v>351</v>
      </c>
      <c r="G100">
        <f>VLOOKUP(F100,Hoja5!$A$2:$B$30,2,0)</f>
        <v>1</v>
      </c>
      <c r="H100" t="s">
        <v>352</v>
      </c>
      <c r="I100" s="4" t="s">
        <v>772</v>
      </c>
      <c r="J100" t="s">
        <v>172</v>
      </c>
      <c r="K100">
        <f t="shared" si="17"/>
        <v>2</v>
      </c>
      <c r="L100" t="s">
        <v>173</v>
      </c>
      <c r="M100">
        <f t="shared" si="18"/>
        <v>1</v>
      </c>
      <c r="N100" t="s">
        <v>353</v>
      </c>
      <c r="O100">
        <v>84548</v>
      </c>
      <c r="P100">
        <v>139000</v>
      </c>
      <c r="Q100" s="4" t="s">
        <v>839</v>
      </c>
      <c r="S100" t="str">
        <f>"['proveedor_rentado_id' =&gt; "&amp;B100&amp;",'centro_costo_id' =&gt; "&amp;E100&amp;",'rentado_responsable_id' =&gt; "&amp;G100&amp;",'rentado_tipo_id' =&gt; "&amp;M100&amp;",'serial' =&gt; '"&amp;N100&amp;"',"</f>
        <v>['proveedor_rentado_id' =&gt; 1,'centro_costo_id' =&gt; 42,'rentado_responsable_id' =&gt; 1,'rentado_tipo_id' =&gt; 1,'serial' =&gt; '5CG0347QB2',</v>
      </c>
      <c r="T100" t="str">
        <f>"'codigo' =&gt; '"&amp;O100&amp;"','ticket' =&gt; '"&amp;C100&amp;"','valor' =&gt; '"&amp;P100&amp;"','fecha_entrega' =&gt; '"&amp;YEAR(I100)&amp;"-"&amp;MONTH(I100)&amp;"-"&amp;DAY(I100)&amp;"','fecha_devolucion' =&gt; '"&amp;IF(Q100="","",YEAR(Q100)&amp;"-"&amp;MONTH(Q100)&amp;"-"&amp;DAY(Q100))&amp;"','rentado_estado_id' =&gt; "&amp;K100&amp;",'observaciones' =&gt; '"&amp;R100&amp;"'],"</f>
        <v>'codigo' =&gt; '84548','ticket' =&gt; '8292','valor' =&gt; '139000','fecha_entrega' =&gt; '2022-4-20','fecha_devolucion' =&gt; '2022-7-19','rentado_estado_id' =&gt; 2,'observaciones' =&gt; ''],</v>
      </c>
      <c r="U100" t="str">
        <f>CONCATENATE(S100,T100)</f>
        <v>['proveedor_rentado_id' =&gt; 1,'centro_costo_id' =&gt; 42,'rentado_responsable_id' =&gt; 1,'rentado_tipo_id' =&gt; 1,'serial' =&gt; '5CG0347QB2','codigo' =&gt; '84548','ticket' =&gt; '8292','valor' =&gt; '139000','fecha_entrega' =&gt; '2022-4-20','fecha_devolucion' =&gt; '2022-7-19','rentado_estado_id' =&gt; 2,'observaciones' =&gt; ''],</v>
      </c>
      <c r="V100">
        <f>VLOOKUP(O100,Hoja12!$A$1:$B$203,2,0)</f>
        <v>76</v>
      </c>
      <c r="W100">
        <f>VLOOKUP(H100,Hoja13!$A$2:$B$134,2,0)</f>
        <v>112</v>
      </c>
    </row>
    <row r="101" spans="1:23" hidden="1">
      <c r="A101" t="s">
        <v>169</v>
      </c>
      <c r="B101" s="3">
        <f>VLOOKUP(A101,Hoja3!$A$1:$B$6,2,0)</f>
        <v>1</v>
      </c>
      <c r="C101">
        <v>8310</v>
      </c>
      <c r="D101">
        <v>146</v>
      </c>
      <c r="E101" t="e">
        <f>VLOOKUP(D101,Hoja4!$A$1:$F$107,2,0)</f>
        <v>#N/A</v>
      </c>
      <c r="F101" t="s">
        <v>351</v>
      </c>
      <c r="G101">
        <f>VLOOKUP(F101,Hoja5!$A$2:$B$30,2,0)</f>
        <v>1</v>
      </c>
      <c r="H101" t="s">
        <v>354</v>
      </c>
      <c r="I101" s="4" t="s">
        <v>772</v>
      </c>
      <c r="J101" t="s">
        <v>172</v>
      </c>
      <c r="K101">
        <f t="shared" si="17"/>
        <v>2</v>
      </c>
      <c r="L101" t="s">
        <v>173</v>
      </c>
      <c r="M101">
        <f t="shared" si="18"/>
        <v>1</v>
      </c>
      <c r="N101" t="s">
        <v>355</v>
      </c>
      <c r="O101">
        <v>79619</v>
      </c>
      <c r="P101">
        <v>139000</v>
      </c>
      <c r="Q101" s="4" t="s">
        <v>839</v>
      </c>
      <c r="V101" t="e">
        <f>VLOOKUP(O101,Hoja12!$A$1:$B$203,2,0)</f>
        <v>#N/A</v>
      </c>
      <c r="W101">
        <f>VLOOKUP(H101,Hoja13!$A$2:$B$134,2,0)</f>
        <v>103</v>
      </c>
    </row>
    <row r="102" spans="1:23">
      <c r="A102" t="s">
        <v>201</v>
      </c>
      <c r="B102" s="3">
        <f>VLOOKUP(A102,Hoja3!$A$1:$B$6,2,0)</f>
        <v>2</v>
      </c>
      <c r="C102">
        <v>8509</v>
      </c>
      <c r="D102">
        <v>291</v>
      </c>
      <c r="E102">
        <f>VLOOKUP(D102,Hoja4!$A$1:$F$107,2,0)</f>
        <v>37</v>
      </c>
      <c r="F102" t="s">
        <v>356</v>
      </c>
      <c r="G102">
        <f>VLOOKUP(F102,Hoja5!$A$2:$B$30,2,0)</f>
        <v>24</v>
      </c>
      <c r="H102" t="s">
        <v>357</v>
      </c>
      <c r="I102" s="4" t="s">
        <v>772</v>
      </c>
      <c r="J102" t="s">
        <v>358</v>
      </c>
      <c r="K102">
        <f t="shared" si="17"/>
        <v>3</v>
      </c>
      <c r="L102" t="s">
        <v>173</v>
      </c>
      <c r="M102">
        <f t="shared" si="18"/>
        <v>1</v>
      </c>
      <c r="N102" t="s">
        <v>359</v>
      </c>
      <c r="O102" t="s">
        <v>360</v>
      </c>
      <c r="P102">
        <v>149000</v>
      </c>
      <c r="Q102" t="s">
        <v>839</v>
      </c>
      <c r="S102" t="str">
        <f>"['proveedor_rentado_id' =&gt; "&amp;B102&amp;",'centro_costo_id' =&gt; "&amp;E102&amp;",'rentado_responsable_id' =&gt; "&amp;G102&amp;",'rentado_tipo_id' =&gt; "&amp;M102&amp;",'serial' =&gt; '"&amp;N102&amp;"',"</f>
        <v>['proveedor_rentado_id' =&gt; 2,'centro_costo_id' =&gt; 37,'rentado_responsable_id' =&gt; 24,'rentado_tipo_id' =&gt; 1,'serial' =&gt; '5CG1101VLZ',</v>
      </c>
      <c r="T102" t="str">
        <f>"'codigo' =&gt; '"&amp;O102&amp;"','ticket' =&gt; '"&amp;C102&amp;"','valor' =&gt; '"&amp;P102&amp;"','fecha_entrega' =&gt; '"&amp;YEAR(I102)&amp;"-"&amp;MONTH(I102)&amp;"-"&amp;DAY(I102)&amp;"','fecha_devolucion' =&gt; '"&amp;IF(Q102="","",YEAR(Q102)&amp;"-"&amp;MONTH(Q102)&amp;"-"&amp;DAY(Q102))&amp;"','rentado_estado_id' =&gt; "&amp;K102&amp;",'observaciones' =&gt; '"&amp;R102&amp;"'],"</f>
        <v>'codigo' =&gt; 'RC17604','ticket' =&gt; '8509','valor' =&gt; '149000','fecha_entrega' =&gt; '2022-4-20','fecha_devolucion' =&gt; '2022-7-19','rentado_estado_id' =&gt; 3,'observaciones' =&gt; ''],</v>
      </c>
      <c r="U102" t="str">
        <f>CONCATENATE(S102,T102)</f>
        <v>['proveedor_rentado_id' =&gt; 2,'centro_costo_id' =&gt; 37,'rentado_responsable_id' =&gt; 24,'rentado_tipo_id' =&gt; 1,'serial' =&gt; '5CG1101VLZ','codigo' =&gt; 'RC17604','ticket' =&gt; '8509','valor' =&gt; '149000','fecha_entrega' =&gt; '2022-4-20','fecha_devolucion' =&gt; '2022-7-19','rentado_estado_id' =&gt; 3,'observaciones' =&gt; ''],</v>
      </c>
      <c r="V102">
        <f>VLOOKUP(O102,Hoja12!$A$1:$B$203,2,0)</f>
        <v>77</v>
      </c>
      <c r="W102">
        <f>VLOOKUP(H102,Hoja13!$A$2:$B$134,2,0)</f>
        <v>129</v>
      </c>
    </row>
    <row r="103" spans="1:23" hidden="1">
      <c r="A103" t="s">
        <v>201</v>
      </c>
      <c r="B103" s="3">
        <f>VLOOKUP(A103,Hoja3!$A$1:$B$6,2,0)</f>
        <v>2</v>
      </c>
      <c r="C103">
        <v>8561</v>
      </c>
      <c r="D103">
        <v>204</v>
      </c>
      <c r="E103" t="e">
        <f>VLOOKUP(D103,Hoja4!$A$1:$F$107,2,0)</f>
        <v>#N/A</v>
      </c>
      <c r="G103" t="e">
        <f>VLOOKUP(F103,Hoja5!$A$2:$B$30,2,0)</f>
        <v>#N/A</v>
      </c>
      <c r="H103" t="s">
        <v>361</v>
      </c>
      <c r="I103" s="4" t="s">
        <v>772</v>
      </c>
      <c r="J103" t="s">
        <v>172</v>
      </c>
      <c r="K103">
        <f t="shared" si="17"/>
        <v>2</v>
      </c>
      <c r="L103" t="s">
        <v>173</v>
      </c>
      <c r="M103">
        <f t="shared" si="18"/>
        <v>1</v>
      </c>
      <c r="N103" t="s">
        <v>362</v>
      </c>
      <c r="O103" t="s">
        <v>363</v>
      </c>
      <c r="P103">
        <v>149000</v>
      </c>
      <c r="Q103" s="4" t="s">
        <v>839</v>
      </c>
      <c r="V103" t="e">
        <f>VLOOKUP(O103,Hoja12!$A$1:$B$203,2,0)</f>
        <v>#N/A</v>
      </c>
      <c r="W103">
        <f>VLOOKUP(H103,Hoja13!$A$2:$B$134,2,0)</f>
        <v>64</v>
      </c>
    </row>
    <row r="104" spans="1:23" hidden="1">
      <c r="A104" t="s">
        <v>169</v>
      </c>
      <c r="B104" s="3">
        <f>VLOOKUP(A104,Hoja3!$A$1:$B$6,2,0)</f>
        <v>1</v>
      </c>
      <c r="C104">
        <v>8397</v>
      </c>
      <c r="D104">
        <v>291</v>
      </c>
      <c r="E104">
        <f>VLOOKUP(D104,Hoja4!$A$1:$F$107,2,0)</f>
        <v>37</v>
      </c>
      <c r="G104" t="e">
        <f>VLOOKUP(F104,Hoja5!$A$2:$B$30,2,0)</f>
        <v>#N/A</v>
      </c>
      <c r="H104" t="s">
        <v>364</v>
      </c>
      <c r="I104" s="4" t="s">
        <v>772</v>
      </c>
      <c r="J104" t="s">
        <v>172</v>
      </c>
      <c r="K104">
        <f t="shared" si="17"/>
        <v>2</v>
      </c>
      <c r="L104" t="s">
        <v>173</v>
      </c>
      <c r="M104">
        <f t="shared" si="18"/>
        <v>1</v>
      </c>
      <c r="N104" t="s">
        <v>365</v>
      </c>
      <c r="O104">
        <v>90138</v>
      </c>
      <c r="P104">
        <v>191000</v>
      </c>
      <c r="Q104" s="4" t="s">
        <v>839</v>
      </c>
      <c r="V104" t="e">
        <f>VLOOKUP(O104,Hoja12!$A$1:$B$203,2,0)</f>
        <v>#N/A</v>
      </c>
      <c r="W104">
        <f>VLOOKUP(H104,Hoja13!$A$2:$B$134,2,0)</f>
        <v>28</v>
      </c>
    </row>
    <row r="105" spans="1:23" hidden="1">
      <c r="A105" t="s">
        <v>169</v>
      </c>
      <c r="B105" s="3">
        <f>VLOOKUP(A105,Hoja3!$A$1:$B$6,2,0)</f>
        <v>1</v>
      </c>
      <c r="C105">
        <v>8466</v>
      </c>
      <c r="D105">
        <v>291</v>
      </c>
      <c r="E105">
        <f>VLOOKUP(D105,Hoja4!$A$1:$F$107,2,0)</f>
        <v>37</v>
      </c>
      <c r="G105" t="e">
        <f>VLOOKUP(F105,Hoja5!$A$2:$B$30,2,0)</f>
        <v>#N/A</v>
      </c>
      <c r="H105" t="s">
        <v>366</v>
      </c>
      <c r="I105" s="4" t="s">
        <v>772</v>
      </c>
      <c r="J105" t="s">
        <v>172</v>
      </c>
      <c r="K105">
        <f t="shared" si="17"/>
        <v>2</v>
      </c>
      <c r="L105" t="s">
        <v>173</v>
      </c>
      <c r="M105">
        <f t="shared" si="18"/>
        <v>1</v>
      </c>
      <c r="N105" t="s">
        <v>367</v>
      </c>
      <c r="O105">
        <v>90130</v>
      </c>
      <c r="P105">
        <v>201000</v>
      </c>
      <c r="Q105" s="4" t="s">
        <v>839</v>
      </c>
      <c r="V105" t="e">
        <f>VLOOKUP(O105,Hoja12!$A$1:$B$203,2,0)</f>
        <v>#N/A</v>
      </c>
      <c r="W105">
        <f>VLOOKUP(H105,Hoja13!$A$2:$B$134,2,0)</f>
        <v>67</v>
      </c>
    </row>
    <row r="106" spans="1:23" hidden="1">
      <c r="A106" t="s">
        <v>169</v>
      </c>
      <c r="B106" s="3">
        <f>VLOOKUP(A106,Hoja3!$A$1:$B$6,2,0)</f>
        <v>1</v>
      </c>
      <c r="C106">
        <v>8562</v>
      </c>
      <c r="D106">
        <v>302</v>
      </c>
      <c r="E106" t="e">
        <f>VLOOKUP(D106,Hoja4!$A$1:$F$107,2,0)</f>
        <v>#N/A</v>
      </c>
      <c r="G106" t="e">
        <f>VLOOKUP(F106,Hoja5!$A$2:$B$30,2,0)</f>
        <v>#N/A</v>
      </c>
      <c r="H106" t="s">
        <v>368</v>
      </c>
      <c r="I106" s="4" t="s">
        <v>772</v>
      </c>
      <c r="J106" t="s">
        <v>172</v>
      </c>
      <c r="K106">
        <f t="shared" si="17"/>
        <v>2</v>
      </c>
      <c r="L106" t="s">
        <v>173</v>
      </c>
      <c r="M106">
        <f t="shared" si="18"/>
        <v>1</v>
      </c>
      <c r="N106" t="s">
        <v>369</v>
      </c>
      <c r="O106">
        <v>90122</v>
      </c>
      <c r="P106">
        <v>191000</v>
      </c>
      <c r="Q106" s="4" t="s">
        <v>839</v>
      </c>
      <c r="V106" t="e">
        <f>VLOOKUP(O106,Hoja12!$A$1:$B$203,2,0)</f>
        <v>#N/A</v>
      </c>
      <c r="W106">
        <f>VLOOKUP(H106,Hoja13!$A$2:$B$134,2,0)</f>
        <v>92</v>
      </c>
    </row>
    <row r="107" spans="1:23" hidden="1">
      <c r="A107" t="s">
        <v>169</v>
      </c>
      <c r="B107" s="3">
        <f>VLOOKUP(A107,Hoja3!$A$1:$B$6,2,0)</f>
        <v>1</v>
      </c>
      <c r="D107">
        <v>309</v>
      </c>
      <c r="E107">
        <f>VLOOKUP(D107,Hoja4!$A$1:$F$107,2,0)</f>
        <v>54</v>
      </c>
      <c r="F107" t="s">
        <v>370</v>
      </c>
      <c r="G107">
        <f>VLOOKUP(F107,Hoja5!$A$2:$B$30,2,0)</f>
        <v>8</v>
      </c>
      <c r="H107" t="s">
        <v>371</v>
      </c>
      <c r="I107" s="4" t="s">
        <v>772</v>
      </c>
      <c r="J107" t="s">
        <v>172</v>
      </c>
      <c r="K107">
        <f t="shared" si="17"/>
        <v>2</v>
      </c>
      <c r="L107" t="s">
        <v>173</v>
      </c>
      <c r="M107">
        <f t="shared" si="18"/>
        <v>1</v>
      </c>
      <c r="N107" t="s">
        <v>372</v>
      </c>
      <c r="O107">
        <v>73532</v>
      </c>
      <c r="P107">
        <v>143000</v>
      </c>
      <c r="Q107" s="4" t="s">
        <v>839</v>
      </c>
      <c r="V107" t="e">
        <f>VLOOKUP(O107,Hoja12!$A$1:$B$203,2,0)</f>
        <v>#N/A</v>
      </c>
      <c r="W107">
        <f>VLOOKUP(H107,Hoja13!$A$2:$B$134,2,0)</f>
        <v>105</v>
      </c>
    </row>
    <row r="108" spans="1:23">
      <c r="A108" t="s">
        <v>169</v>
      </c>
      <c r="B108" s="3">
        <f>VLOOKUP(A108,Hoja3!$A$1:$B$6,2,0)</f>
        <v>1</v>
      </c>
      <c r="C108">
        <v>8852</v>
      </c>
      <c r="D108">
        <v>291</v>
      </c>
      <c r="E108">
        <f>VLOOKUP(D108,Hoja4!$A$1:$F$107,2,0)</f>
        <v>37</v>
      </c>
      <c r="F108" t="s">
        <v>356</v>
      </c>
      <c r="G108">
        <f>VLOOKUP(F108,Hoja5!$A$2:$B$30,2,0)</f>
        <v>24</v>
      </c>
      <c r="H108" t="s">
        <v>373</v>
      </c>
      <c r="I108" s="4" t="s">
        <v>772</v>
      </c>
      <c r="J108" t="s">
        <v>172</v>
      </c>
      <c r="K108">
        <f t="shared" si="17"/>
        <v>2</v>
      </c>
      <c r="L108" t="s">
        <v>173</v>
      </c>
      <c r="M108">
        <f t="shared" si="18"/>
        <v>1</v>
      </c>
      <c r="N108" t="s">
        <v>374</v>
      </c>
      <c r="O108">
        <v>78493</v>
      </c>
      <c r="P108">
        <v>143000</v>
      </c>
      <c r="Q108" s="4" t="s">
        <v>839</v>
      </c>
      <c r="S108" t="str">
        <f t="shared" ref="S108:S125" si="25">"['proveedor_rentado_id' =&gt; "&amp;B108&amp;",'centro_costo_id' =&gt; "&amp;E108&amp;",'rentado_responsable_id' =&gt; "&amp;G108&amp;",'rentado_tipo_id' =&gt; "&amp;M108&amp;",'serial' =&gt; '"&amp;N108&amp;"',"</f>
        <v>['proveedor_rentado_id' =&gt; 1,'centro_costo_id' =&gt; 37,'rentado_responsable_id' =&gt; 24,'rentado_tipo_id' =&gt; 1,'serial' =&gt; '5CD8326K32',</v>
      </c>
      <c r="T108" t="str">
        <f t="shared" ref="T108:T125" si="26">"'codigo' =&gt; '"&amp;O108&amp;"','ticket' =&gt; '"&amp;C108&amp;"','valor' =&gt; '"&amp;P108&amp;"','fecha_entrega' =&gt; '"&amp;YEAR(I108)&amp;"-"&amp;MONTH(I108)&amp;"-"&amp;DAY(I108)&amp;"','fecha_devolucion' =&gt; '"&amp;IF(Q108="","",YEAR(Q108)&amp;"-"&amp;MONTH(Q108)&amp;"-"&amp;DAY(Q108))&amp;"','rentado_estado_id' =&gt; "&amp;K108&amp;",'observaciones' =&gt; '"&amp;R108&amp;"'],"</f>
        <v>'codigo' =&gt; '78493','ticket' =&gt; '8852','valor' =&gt; '143000','fecha_entrega' =&gt; '2022-4-20','fecha_devolucion' =&gt; '2022-7-19','rentado_estado_id' =&gt; 2,'observaciones' =&gt; ''],</v>
      </c>
      <c r="U108" t="str">
        <f t="shared" ref="U108:U125" si="27">CONCATENATE(S108,T108)</f>
        <v>['proveedor_rentado_id' =&gt; 1,'centro_costo_id' =&gt; 37,'rentado_responsable_id' =&gt; 24,'rentado_tipo_id' =&gt; 1,'serial' =&gt; '5CD8326K32','codigo' =&gt; '78493','ticket' =&gt; '8852','valor' =&gt; '143000','fecha_entrega' =&gt; '2022-4-20','fecha_devolucion' =&gt; '2022-7-19','rentado_estado_id' =&gt; 2,'observaciones' =&gt; ''],</v>
      </c>
      <c r="V108">
        <f>VLOOKUP(O108,Hoja12!$A$1:$B$203,2,0)</f>
        <v>78</v>
      </c>
      <c r="W108">
        <f>VLOOKUP(H108,Hoja13!$A$2:$B$134,2,0)</f>
        <v>79</v>
      </c>
    </row>
    <row r="109" spans="1:23">
      <c r="A109" t="s">
        <v>169</v>
      </c>
      <c r="B109" s="3">
        <f>VLOOKUP(A109,Hoja3!$A$1:$B$6,2,0)</f>
        <v>1</v>
      </c>
      <c r="C109">
        <v>8745</v>
      </c>
      <c r="D109">
        <v>297</v>
      </c>
      <c r="E109">
        <f>VLOOKUP(D109,Hoja4!$A$1:$F$107,2,0)</f>
        <v>43</v>
      </c>
      <c r="F109" t="s">
        <v>309</v>
      </c>
      <c r="G109">
        <f>VLOOKUP(F109,Hoja5!$A$2:$B$30,2,0)</f>
        <v>23</v>
      </c>
      <c r="H109" t="s">
        <v>375</v>
      </c>
      <c r="I109" s="4" t="s">
        <v>772</v>
      </c>
      <c r="J109" t="s">
        <v>172</v>
      </c>
      <c r="K109">
        <f t="shared" si="17"/>
        <v>2</v>
      </c>
      <c r="L109" t="s">
        <v>173</v>
      </c>
      <c r="M109">
        <f t="shared" si="18"/>
        <v>1</v>
      </c>
      <c r="N109" t="s">
        <v>376</v>
      </c>
      <c r="O109">
        <v>90346</v>
      </c>
      <c r="P109">
        <v>249000</v>
      </c>
      <c r="Q109" s="4" t="s">
        <v>839</v>
      </c>
      <c r="S109" t="str">
        <f t="shared" si="25"/>
        <v>['proveedor_rentado_id' =&gt; 1,'centro_costo_id' =&gt; 43,'rentado_responsable_id' =&gt; 23,'rentado_tipo_id' =&gt; 1,'serial' =&gt; 'FM0ZYH3',</v>
      </c>
      <c r="T109" t="str">
        <f t="shared" si="26"/>
        <v>'codigo' =&gt; '90346','ticket' =&gt; '8745','valor' =&gt; '249000','fecha_entrega' =&gt; '2022-4-20','fecha_devolucion' =&gt; '2022-7-19','rentado_estado_id' =&gt; 2,'observaciones' =&gt; ''],</v>
      </c>
      <c r="U109" t="str">
        <f t="shared" si="27"/>
        <v>['proveedor_rentado_id' =&gt; 1,'centro_costo_id' =&gt; 43,'rentado_responsable_id' =&gt; 23,'rentado_tipo_id' =&gt; 1,'serial' =&gt; 'FM0ZYH3','codigo' =&gt; '90346','ticket' =&gt; '8745','valor' =&gt; '249000','fecha_entrega' =&gt; '2022-4-20','fecha_devolucion' =&gt; '2022-7-19','rentado_estado_id' =&gt; 2,'observaciones' =&gt; ''],</v>
      </c>
      <c r="V109">
        <f>VLOOKUP(O109,Hoja12!$A$1:$B$203,2,0)</f>
        <v>79</v>
      </c>
      <c r="W109">
        <f>VLOOKUP(H109,Hoja13!$A$2:$B$134,2,0)</f>
        <v>66</v>
      </c>
    </row>
    <row r="110" spans="1:23">
      <c r="A110" t="s">
        <v>169</v>
      </c>
      <c r="B110" s="3">
        <f>VLOOKUP(A110,Hoja3!$A$1:$B$6,2,0)</f>
        <v>1</v>
      </c>
      <c r="C110">
        <v>8727</v>
      </c>
      <c r="D110">
        <v>293</v>
      </c>
      <c r="E110">
        <f>VLOOKUP(D110,Hoja4!$A$1:$F$107,2,0)</f>
        <v>39</v>
      </c>
      <c r="F110" t="s">
        <v>377</v>
      </c>
      <c r="G110">
        <f>VLOOKUP(F110,Hoja5!$A$2:$B$30,2,0)</f>
        <v>13</v>
      </c>
      <c r="H110" t="s">
        <v>378</v>
      </c>
      <c r="I110" s="4" t="s">
        <v>772</v>
      </c>
      <c r="J110" t="s">
        <v>172</v>
      </c>
      <c r="K110">
        <f t="shared" si="17"/>
        <v>2</v>
      </c>
      <c r="L110" t="s">
        <v>173</v>
      </c>
      <c r="M110">
        <f t="shared" si="18"/>
        <v>1</v>
      </c>
      <c r="N110" t="s">
        <v>379</v>
      </c>
      <c r="O110">
        <v>90359</v>
      </c>
      <c r="P110">
        <v>249000</v>
      </c>
      <c r="Q110" s="4" t="s">
        <v>839</v>
      </c>
      <c r="S110" t="str">
        <f t="shared" si="25"/>
        <v>['proveedor_rentado_id' =&gt; 1,'centro_costo_id' =&gt; 39,'rentado_responsable_id' =&gt; 13,'rentado_tipo_id' =&gt; 1,'serial' =&gt; 'DMY4HJ3',</v>
      </c>
      <c r="T110" t="str">
        <f t="shared" si="26"/>
        <v>'codigo' =&gt; '90359','ticket' =&gt; '8727','valor' =&gt; '249000','fecha_entrega' =&gt; '2022-4-20','fecha_devolucion' =&gt; '2022-7-19','rentado_estado_id' =&gt; 2,'observaciones' =&gt; ''],</v>
      </c>
      <c r="U110" t="str">
        <f t="shared" si="27"/>
        <v>['proveedor_rentado_id' =&gt; 1,'centro_costo_id' =&gt; 39,'rentado_responsable_id' =&gt; 13,'rentado_tipo_id' =&gt; 1,'serial' =&gt; 'DMY4HJ3','codigo' =&gt; '90359','ticket' =&gt; '8727','valor' =&gt; '249000','fecha_entrega' =&gt; '2022-4-20','fecha_devolucion' =&gt; '2022-7-19','rentado_estado_id' =&gt; 2,'observaciones' =&gt; ''],</v>
      </c>
      <c r="V110">
        <f>VLOOKUP(O110,Hoja12!$A$1:$B$203,2,0)</f>
        <v>80</v>
      </c>
      <c r="W110">
        <f>VLOOKUP(H110,Hoja13!$A$2:$B$134,2,0)</f>
        <v>22</v>
      </c>
    </row>
    <row r="111" spans="1:23">
      <c r="A111" t="s">
        <v>169</v>
      </c>
      <c r="B111" s="3">
        <f>VLOOKUP(A111,Hoja3!$A$1:$B$6,2,0)</f>
        <v>1</v>
      </c>
      <c r="C111">
        <v>8745</v>
      </c>
      <c r="D111">
        <v>297</v>
      </c>
      <c r="E111">
        <f>VLOOKUP(D111,Hoja4!$A$1:$F$107,2,0)</f>
        <v>43</v>
      </c>
      <c r="F111" t="s">
        <v>309</v>
      </c>
      <c r="G111">
        <f>VLOOKUP(F111,Hoja5!$A$2:$B$30,2,0)</f>
        <v>23</v>
      </c>
      <c r="H111" t="s">
        <v>375</v>
      </c>
      <c r="I111" s="4" t="s">
        <v>772</v>
      </c>
      <c r="J111" t="s">
        <v>172</v>
      </c>
      <c r="K111">
        <f t="shared" si="17"/>
        <v>2</v>
      </c>
      <c r="L111" t="s">
        <v>173</v>
      </c>
      <c r="M111">
        <f t="shared" si="18"/>
        <v>1</v>
      </c>
      <c r="N111" t="s">
        <v>380</v>
      </c>
      <c r="O111">
        <v>74332</v>
      </c>
      <c r="P111">
        <v>143000</v>
      </c>
      <c r="Q111" s="4" t="s">
        <v>839</v>
      </c>
      <c r="S111" t="str">
        <f t="shared" si="25"/>
        <v>['proveedor_rentado_id' =&gt; 1,'centro_costo_id' =&gt; 43,'rentado_responsable_id' =&gt; 23,'rentado_tipo_id' =&gt; 1,'serial' =&gt; '5CD7349WWD',</v>
      </c>
      <c r="T111" t="str">
        <f t="shared" si="26"/>
        <v>'codigo' =&gt; '74332','ticket' =&gt; '8745','valor' =&gt; '143000','fecha_entrega' =&gt; '2022-4-20','fecha_devolucion' =&gt; '2022-7-19','rentado_estado_id' =&gt; 2,'observaciones' =&gt; ''],</v>
      </c>
      <c r="U111" t="str">
        <f t="shared" si="27"/>
        <v>['proveedor_rentado_id' =&gt; 1,'centro_costo_id' =&gt; 43,'rentado_responsable_id' =&gt; 23,'rentado_tipo_id' =&gt; 1,'serial' =&gt; '5CD7349WWD','codigo' =&gt; '74332','ticket' =&gt; '8745','valor' =&gt; '143000','fecha_entrega' =&gt; '2022-4-20','fecha_devolucion' =&gt; '2022-7-19','rentado_estado_id' =&gt; 2,'observaciones' =&gt; ''],</v>
      </c>
      <c r="V111">
        <f>VLOOKUP(O111,Hoja12!$A$1:$B$203,2,0)</f>
        <v>81</v>
      </c>
      <c r="W111">
        <f>VLOOKUP(H111,Hoja13!$A$2:$B$134,2,0)</f>
        <v>66</v>
      </c>
    </row>
    <row r="112" spans="1:23">
      <c r="A112" t="s">
        <v>169</v>
      </c>
      <c r="B112" s="3">
        <f>VLOOKUP(A112,Hoja3!$A$1:$B$6,2,0)</f>
        <v>1</v>
      </c>
      <c r="C112">
        <v>8852</v>
      </c>
      <c r="D112">
        <v>309</v>
      </c>
      <c r="E112">
        <f>VLOOKUP(D112,Hoja4!$A$1:$F$107,2,0)</f>
        <v>54</v>
      </c>
      <c r="F112" t="s">
        <v>370</v>
      </c>
      <c r="G112">
        <f>VLOOKUP(F112,Hoja5!$A$2:$B$30,2,0)</f>
        <v>8</v>
      </c>
      <c r="H112" t="s">
        <v>381</v>
      </c>
      <c r="I112" s="4" t="s">
        <v>772</v>
      </c>
      <c r="J112" t="s">
        <v>172</v>
      </c>
      <c r="K112">
        <f t="shared" si="17"/>
        <v>2</v>
      </c>
      <c r="L112" t="s">
        <v>173</v>
      </c>
      <c r="M112">
        <f t="shared" si="18"/>
        <v>1</v>
      </c>
      <c r="N112" t="s">
        <v>382</v>
      </c>
      <c r="O112">
        <v>63862</v>
      </c>
      <c r="P112">
        <v>105000</v>
      </c>
      <c r="Q112" s="4" t="s">
        <v>839</v>
      </c>
      <c r="S112" t="str">
        <f t="shared" si="25"/>
        <v>['proveedor_rentado_id' =&gt; 1,'centro_costo_id' =&gt; 54,'rentado_responsable_id' =&gt; 8,'rentado_tipo_id' =&gt; 1,'serial' =&gt; '5CG5371K7R',</v>
      </c>
      <c r="T112" t="str">
        <f t="shared" si="26"/>
        <v>'codigo' =&gt; '63862','ticket' =&gt; '8852','valor' =&gt; '105000','fecha_entrega' =&gt; '2022-4-20','fecha_devolucion' =&gt; '2022-7-19','rentado_estado_id' =&gt; 2,'observaciones' =&gt; ''],</v>
      </c>
      <c r="U112" t="str">
        <f t="shared" si="27"/>
        <v>['proveedor_rentado_id' =&gt; 1,'centro_costo_id' =&gt; 54,'rentado_responsable_id' =&gt; 8,'rentado_tipo_id' =&gt; 1,'serial' =&gt; '5CG5371K7R','codigo' =&gt; '63862','ticket' =&gt; '8852','valor' =&gt; '105000','fecha_entrega' =&gt; '2022-4-20','fecha_devolucion' =&gt; '2022-7-19','rentado_estado_id' =&gt; 2,'observaciones' =&gt; ''],</v>
      </c>
      <c r="V112">
        <f>VLOOKUP(O112,Hoja12!$A$1:$B$203,2,0)</f>
        <v>82</v>
      </c>
      <c r="W112">
        <f>VLOOKUP(H112,Hoja13!$A$2:$B$134,2,0)</f>
        <v>3</v>
      </c>
    </row>
    <row r="113" spans="1:23">
      <c r="A113" t="s">
        <v>169</v>
      </c>
      <c r="B113" s="3">
        <f>VLOOKUP(A113,Hoja3!$A$1:$B$6,2,0)</f>
        <v>1</v>
      </c>
      <c r="C113">
        <v>8852</v>
      </c>
      <c r="D113">
        <v>309</v>
      </c>
      <c r="E113">
        <f>VLOOKUP(D113,Hoja4!$A$1:$F$107,2,0)</f>
        <v>54</v>
      </c>
      <c r="F113" t="s">
        <v>370</v>
      </c>
      <c r="G113">
        <f>VLOOKUP(F113,Hoja5!$A$2:$B$30,2,0)</f>
        <v>8</v>
      </c>
      <c r="H113" t="s">
        <v>383</v>
      </c>
      <c r="I113" s="4" t="s">
        <v>772</v>
      </c>
      <c r="J113" t="s">
        <v>172</v>
      </c>
      <c r="K113">
        <f t="shared" si="17"/>
        <v>2</v>
      </c>
      <c r="L113" t="s">
        <v>173</v>
      </c>
      <c r="M113">
        <f t="shared" si="18"/>
        <v>1</v>
      </c>
      <c r="N113" t="s">
        <v>384</v>
      </c>
      <c r="O113">
        <v>64526</v>
      </c>
      <c r="P113">
        <v>105000</v>
      </c>
      <c r="Q113" s="4" t="s">
        <v>839</v>
      </c>
      <c r="S113" t="str">
        <f t="shared" si="25"/>
        <v>['proveedor_rentado_id' =&gt; 1,'centro_costo_id' =&gt; 54,'rentado_responsable_id' =&gt; 8,'rentado_tipo_id' =&gt; 1,'serial' =&gt; '5CG5382TBW',</v>
      </c>
      <c r="T113" t="str">
        <f t="shared" si="26"/>
        <v>'codigo' =&gt; '64526','ticket' =&gt; '8852','valor' =&gt; '105000','fecha_entrega' =&gt; '2022-4-20','fecha_devolucion' =&gt; '2022-7-19','rentado_estado_id' =&gt; 2,'observaciones' =&gt; ''],</v>
      </c>
      <c r="U113" t="str">
        <f t="shared" si="27"/>
        <v>['proveedor_rentado_id' =&gt; 1,'centro_costo_id' =&gt; 54,'rentado_responsable_id' =&gt; 8,'rentado_tipo_id' =&gt; 1,'serial' =&gt; '5CG5382TBW','codigo' =&gt; '64526','ticket' =&gt; '8852','valor' =&gt; '105000','fecha_entrega' =&gt; '2022-4-20','fecha_devolucion' =&gt; '2022-7-19','rentado_estado_id' =&gt; 2,'observaciones' =&gt; ''],</v>
      </c>
      <c r="V113">
        <f>VLOOKUP(O113,Hoja12!$A$1:$B$203,2,0)</f>
        <v>83</v>
      </c>
      <c r="W113">
        <f>VLOOKUP(H113,Hoja13!$A$2:$B$134,2,0)</f>
        <v>54</v>
      </c>
    </row>
    <row r="114" spans="1:23">
      <c r="A114" t="s">
        <v>169</v>
      </c>
      <c r="B114" s="3">
        <f>VLOOKUP(A114,Hoja3!$A$1:$B$6,2,0)</f>
        <v>1</v>
      </c>
      <c r="C114">
        <v>8852</v>
      </c>
      <c r="D114">
        <v>309</v>
      </c>
      <c r="E114">
        <f>VLOOKUP(D114,Hoja4!$A$1:$F$107,2,0)</f>
        <v>54</v>
      </c>
      <c r="F114" t="s">
        <v>370</v>
      </c>
      <c r="G114">
        <f>VLOOKUP(F114,Hoja5!$A$2:$B$30,2,0)</f>
        <v>8</v>
      </c>
      <c r="H114" t="s">
        <v>224</v>
      </c>
      <c r="I114" s="4" t="s">
        <v>772</v>
      </c>
      <c r="J114" t="s">
        <v>172</v>
      </c>
      <c r="K114">
        <f t="shared" si="17"/>
        <v>2</v>
      </c>
      <c r="L114" t="s">
        <v>173</v>
      </c>
      <c r="M114">
        <f t="shared" si="18"/>
        <v>1</v>
      </c>
      <c r="N114" t="s">
        <v>385</v>
      </c>
      <c r="O114">
        <v>64525</v>
      </c>
      <c r="P114">
        <v>105000</v>
      </c>
      <c r="Q114" s="4" t="s">
        <v>839</v>
      </c>
      <c r="S114" t="str">
        <f t="shared" si="25"/>
        <v>['proveedor_rentado_id' =&gt; 1,'centro_costo_id' =&gt; 54,'rentado_responsable_id' =&gt; 8,'rentado_tipo_id' =&gt; 1,'serial' =&gt; '5CG5382X50',</v>
      </c>
      <c r="T114" t="str">
        <f t="shared" si="26"/>
        <v>'codigo' =&gt; '64525','ticket' =&gt; '8852','valor' =&gt; '105000','fecha_entrega' =&gt; '2022-4-20','fecha_devolucion' =&gt; '2022-7-19','rentado_estado_id' =&gt; 2,'observaciones' =&gt; ''],</v>
      </c>
      <c r="U114" t="str">
        <f t="shared" si="27"/>
        <v>['proveedor_rentado_id' =&gt; 1,'centro_costo_id' =&gt; 54,'rentado_responsable_id' =&gt; 8,'rentado_tipo_id' =&gt; 1,'serial' =&gt; '5CG5382X50','codigo' =&gt; '64525','ticket' =&gt; '8852','valor' =&gt; '105000','fecha_entrega' =&gt; '2022-4-20','fecha_devolucion' =&gt; '2022-7-19','rentado_estado_id' =&gt; 2,'observaciones' =&gt; ''],</v>
      </c>
      <c r="V114">
        <f>VLOOKUP(O114,Hoja12!$A$1:$B$203,2,0)</f>
        <v>84</v>
      </c>
      <c r="W114">
        <f>VLOOKUP(H114,Hoja13!$A$2:$B$134,2,0)</f>
        <v>21</v>
      </c>
    </row>
    <row r="115" spans="1:23">
      <c r="A115" t="s">
        <v>169</v>
      </c>
      <c r="B115" s="3">
        <f>VLOOKUP(A115,Hoja3!$A$1:$B$6,2,0)</f>
        <v>1</v>
      </c>
      <c r="C115">
        <v>8852</v>
      </c>
      <c r="D115">
        <v>309</v>
      </c>
      <c r="E115">
        <f>VLOOKUP(D115,Hoja4!$A$1:$F$107,2,0)</f>
        <v>54</v>
      </c>
      <c r="F115" t="s">
        <v>370</v>
      </c>
      <c r="G115">
        <f>VLOOKUP(F115,Hoja5!$A$2:$B$30,2,0)</f>
        <v>8</v>
      </c>
      <c r="H115" t="s">
        <v>251</v>
      </c>
      <c r="I115" s="4" t="s">
        <v>772</v>
      </c>
      <c r="J115" t="s">
        <v>172</v>
      </c>
      <c r="K115">
        <f t="shared" si="17"/>
        <v>2</v>
      </c>
      <c r="L115" t="s">
        <v>173</v>
      </c>
      <c r="M115">
        <f t="shared" si="18"/>
        <v>1</v>
      </c>
      <c r="N115" t="s">
        <v>386</v>
      </c>
      <c r="O115">
        <v>64300</v>
      </c>
      <c r="P115">
        <v>105000</v>
      </c>
      <c r="Q115" s="4" t="s">
        <v>839</v>
      </c>
      <c r="S115" t="str">
        <f t="shared" si="25"/>
        <v>['proveedor_rentado_id' =&gt; 1,'centro_costo_id' =&gt; 54,'rentado_responsable_id' =&gt; 8,'rentado_tipo_id' =&gt; 1,'serial' =&gt; '5CG5382V27',</v>
      </c>
      <c r="T115" t="str">
        <f t="shared" si="26"/>
        <v>'codigo' =&gt; '64300','ticket' =&gt; '8852','valor' =&gt; '105000','fecha_entrega' =&gt; '2022-4-20','fecha_devolucion' =&gt; '2022-7-19','rentado_estado_id' =&gt; 2,'observaciones' =&gt; ''],</v>
      </c>
      <c r="U115" t="str">
        <f t="shared" si="27"/>
        <v>['proveedor_rentado_id' =&gt; 1,'centro_costo_id' =&gt; 54,'rentado_responsable_id' =&gt; 8,'rentado_tipo_id' =&gt; 1,'serial' =&gt; '5CG5382V27','codigo' =&gt; '64300','ticket' =&gt; '8852','valor' =&gt; '105000','fecha_entrega' =&gt; '2022-4-20','fecha_devolucion' =&gt; '2022-7-19','rentado_estado_id' =&gt; 2,'observaciones' =&gt; ''],</v>
      </c>
      <c r="V115">
        <f>VLOOKUP(O115,Hoja12!$A$1:$B$203,2,0)</f>
        <v>85</v>
      </c>
      <c r="W115">
        <f>VLOOKUP(H115,Hoja13!$A$2:$B$134,2,0)</f>
        <v>89</v>
      </c>
    </row>
    <row r="116" spans="1:23">
      <c r="A116" t="s">
        <v>169</v>
      </c>
      <c r="B116" s="3">
        <f>VLOOKUP(A116,Hoja3!$A$1:$B$6,2,0)</f>
        <v>1</v>
      </c>
      <c r="C116">
        <v>8852</v>
      </c>
      <c r="D116">
        <v>309</v>
      </c>
      <c r="E116">
        <f>VLOOKUP(D116,Hoja4!$A$1:$F$107,2,0)</f>
        <v>54</v>
      </c>
      <c r="F116" t="s">
        <v>370</v>
      </c>
      <c r="G116">
        <f>VLOOKUP(F116,Hoja5!$A$2:$B$30,2,0)</f>
        <v>8</v>
      </c>
      <c r="H116" t="s">
        <v>387</v>
      </c>
      <c r="I116" s="4" t="s">
        <v>772</v>
      </c>
      <c r="J116" t="s">
        <v>172</v>
      </c>
      <c r="K116">
        <f t="shared" si="17"/>
        <v>2</v>
      </c>
      <c r="L116" t="s">
        <v>173</v>
      </c>
      <c r="M116">
        <f t="shared" si="18"/>
        <v>1</v>
      </c>
      <c r="N116" t="s">
        <v>388</v>
      </c>
      <c r="O116">
        <v>66306</v>
      </c>
      <c r="P116">
        <v>105000</v>
      </c>
      <c r="Q116" s="4" t="s">
        <v>840</v>
      </c>
      <c r="S116" t="str">
        <f t="shared" si="25"/>
        <v>['proveedor_rentado_id' =&gt; 1,'centro_costo_id' =&gt; 54,'rentado_responsable_id' =&gt; 8,'rentado_tipo_id' =&gt; 1,'serial' =&gt; '5CG435517L77',</v>
      </c>
      <c r="T116" t="str">
        <f t="shared" si="26"/>
        <v>'codigo' =&gt; '66306','ticket' =&gt; '8852','valor' =&gt; '105000','fecha_entrega' =&gt; '2022-4-20','fecha_devolucion' =&gt; '2022-6-28','rentado_estado_id' =&gt; 2,'observaciones' =&gt; ''],</v>
      </c>
      <c r="U116" t="str">
        <f t="shared" si="27"/>
        <v>['proveedor_rentado_id' =&gt; 1,'centro_costo_id' =&gt; 54,'rentado_responsable_id' =&gt; 8,'rentado_tipo_id' =&gt; 1,'serial' =&gt; '5CG435517L77','codigo' =&gt; '66306','ticket' =&gt; '8852','valor' =&gt; '105000','fecha_entrega' =&gt; '2022-4-20','fecha_devolucion' =&gt; '2022-6-28','rentado_estado_id' =&gt; 2,'observaciones' =&gt; ''],</v>
      </c>
      <c r="V116">
        <f>VLOOKUP(O116,Hoja12!$A$1:$B$203,2,0)</f>
        <v>86</v>
      </c>
      <c r="W116">
        <f>VLOOKUP(H116,Hoja13!$A$2:$B$134,2,0)</f>
        <v>107</v>
      </c>
    </row>
    <row r="117" spans="1:23">
      <c r="A117" t="s">
        <v>169</v>
      </c>
      <c r="B117" s="3">
        <f>VLOOKUP(A117,Hoja3!$A$1:$B$6,2,0)</f>
        <v>1</v>
      </c>
      <c r="C117">
        <v>8852</v>
      </c>
      <c r="D117">
        <v>309</v>
      </c>
      <c r="E117">
        <f>VLOOKUP(D117,Hoja4!$A$1:$F$107,2,0)</f>
        <v>54</v>
      </c>
      <c r="F117" t="s">
        <v>370</v>
      </c>
      <c r="G117">
        <f>VLOOKUP(F117,Hoja5!$A$2:$B$30,2,0)</f>
        <v>8</v>
      </c>
      <c r="H117" t="s">
        <v>389</v>
      </c>
      <c r="I117" s="4" t="s">
        <v>772</v>
      </c>
      <c r="J117" t="s">
        <v>172</v>
      </c>
      <c r="K117">
        <f t="shared" si="17"/>
        <v>2</v>
      </c>
      <c r="L117" t="s">
        <v>173</v>
      </c>
      <c r="M117">
        <f t="shared" si="18"/>
        <v>1</v>
      </c>
      <c r="N117" t="s">
        <v>390</v>
      </c>
      <c r="O117">
        <v>61686</v>
      </c>
      <c r="P117">
        <v>105000</v>
      </c>
      <c r="Q117" s="4" t="s">
        <v>839</v>
      </c>
      <c r="S117" t="str">
        <f t="shared" si="25"/>
        <v>['proveedor_rentado_id' =&gt; 1,'centro_costo_id' =&gt; 54,'rentado_responsable_id' =&gt; 8,'rentado_tipo_id' =&gt; 1,'serial' =&gt; '5CG43637PF',</v>
      </c>
      <c r="T117" t="str">
        <f t="shared" si="26"/>
        <v>'codigo' =&gt; '61686','ticket' =&gt; '8852','valor' =&gt; '105000','fecha_entrega' =&gt; '2022-4-20','fecha_devolucion' =&gt; '2022-7-19','rentado_estado_id' =&gt; 2,'observaciones' =&gt; ''],</v>
      </c>
      <c r="U117" t="str">
        <f t="shared" si="27"/>
        <v>['proveedor_rentado_id' =&gt; 1,'centro_costo_id' =&gt; 54,'rentado_responsable_id' =&gt; 8,'rentado_tipo_id' =&gt; 1,'serial' =&gt; '5CG43637PF','codigo' =&gt; '61686','ticket' =&gt; '8852','valor' =&gt; '105000','fecha_entrega' =&gt; '2022-4-20','fecha_devolucion' =&gt; '2022-7-19','rentado_estado_id' =&gt; 2,'observaciones' =&gt; ''],</v>
      </c>
      <c r="V117">
        <f>VLOOKUP(O117,Hoja12!$A$1:$B$203,2,0)</f>
        <v>87</v>
      </c>
      <c r="W117">
        <f>VLOOKUP(H117,Hoja13!$A$2:$B$134,2,0)</f>
        <v>86</v>
      </c>
    </row>
    <row r="118" spans="1:23">
      <c r="A118" t="s">
        <v>169</v>
      </c>
      <c r="B118" s="3">
        <f>VLOOKUP(A118,Hoja3!$A$1:$B$6,2,0)</f>
        <v>1</v>
      </c>
      <c r="C118">
        <v>8852</v>
      </c>
      <c r="D118">
        <v>309</v>
      </c>
      <c r="E118">
        <f>VLOOKUP(D118,Hoja4!$A$1:$F$107,2,0)</f>
        <v>54</v>
      </c>
      <c r="F118" t="s">
        <v>370</v>
      </c>
      <c r="G118">
        <f>VLOOKUP(F118,Hoja5!$A$2:$B$30,2,0)</f>
        <v>8</v>
      </c>
      <c r="H118" t="s">
        <v>391</v>
      </c>
      <c r="I118" s="4" t="s">
        <v>772</v>
      </c>
      <c r="J118" t="s">
        <v>172</v>
      </c>
      <c r="K118">
        <f t="shared" si="17"/>
        <v>2</v>
      </c>
      <c r="L118" t="s">
        <v>173</v>
      </c>
      <c r="M118">
        <f t="shared" si="18"/>
        <v>1</v>
      </c>
      <c r="N118" t="s">
        <v>392</v>
      </c>
      <c r="O118">
        <v>63777</v>
      </c>
      <c r="P118">
        <v>105000</v>
      </c>
      <c r="Q118" s="4" t="s">
        <v>840</v>
      </c>
      <c r="S118" t="str">
        <f t="shared" si="25"/>
        <v>['proveedor_rentado_id' =&gt; 1,'centro_costo_id' =&gt; 54,'rentado_responsable_id' =&gt; 8,'rentado_tipo_id' =&gt; 1,'serial' =&gt; '5CG5371H15',</v>
      </c>
      <c r="T118" t="str">
        <f t="shared" si="26"/>
        <v>'codigo' =&gt; '63777','ticket' =&gt; '8852','valor' =&gt; '105000','fecha_entrega' =&gt; '2022-4-20','fecha_devolucion' =&gt; '2022-6-28','rentado_estado_id' =&gt; 2,'observaciones' =&gt; ''],</v>
      </c>
      <c r="U118" t="str">
        <f t="shared" si="27"/>
        <v>['proveedor_rentado_id' =&gt; 1,'centro_costo_id' =&gt; 54,'rentado_responsable_id' =&gt; 8,'rentado_tipo_id' =&gt; 1,'serial' =&gt; '5CG5371H15','codigo' =&gt; '63777','ticket' =&gt; '8852','valor' =&gt; '105000','fecha_entrega' =&gt; '2022-4-20','fecha_devolucion' =&gt; '2022-6-28','rentado_estado_id' =&gt; 2,'observaciones' =&gt; ''],</v>
      </c>
      <c r="V118">
        <f>VLOOKUP(O118,Hoja12!$A$1:$B$203,2,0)</f>
        <v>88</v>
      </c>
      <c r="W118">
        <f>VLOOKUP(H118,Hoja13!$A$2:$B$134,2,0)</f>
        <v>60</v>
      </c>
    </row>
    <row r="119" spans="1:23">
      <c r="A119" t="s">
        <v>169</v>
      </c>
      <c r="B119" s="3">
        <f>VLOOKUP(A119,Hoja3!$A$1:$B$6,2,0)</f>
        <v>1</v>
      </c>
      <c r="C119">
        <v>8852</v>
      </c>
      <c r="D119">
        <v>309</v>
      </c>
      <c r="E119">
        <f>VLOOKUP(D119,Hoja4!$A$1:$F$107,2,0)</f>
        <v>54</v>
      </c>
      <c r="F119" t="s">
        <v>370</v>
      </c>
      <c r="G119">
        <f>VLOOKUP(F119,Hoja5!$A$2:$B$30,2,0)</f>
        <v>8</v>
      </c>
      <c r="H119" t="s">
        <v>393</v>
      </c>
      <c r="I119" s="4" t="s">
        <v>772</v>
      </c>
      <c r="J119" t="s">
        <v>172</v>
      </c>
      <c r="K119">
        <f t="shared" si="17"/>
        <v>2</v>
      </c>
      <c r="L119" t="s">
        <v>173</v>
      </c>
      <c r="M119">
        <f t="shared" si="18"/>
        <v>1</v>
      </c>
      <c r="N119" t="s">
        <v>394</v>
      </c>
      <c r="O119">
        <v>60627</v>
      </c>
      <c r="P119">
        <v>105000</v>
      </c>
      <c r="Q119" s="4"/>
      <c r="S119" t="str">
        <f t="shared" si="25"/>
        <v>['proveedor_rentado_id' =&gt; 1,'centro_costo_id' =&gt; 54,'rentado_responsable_id' =&gt; 8,'rentado_tipo_id' =&gt; 1,'serial' =&gt; '5CG420F71Y',</v>
      </c>
      <c r="T119" t="str">
        <f t="shared" si="26"/>
        <v>'codigo' =&gt; '60627','ticket' =&gt; '8852','valor' =&gt; '105000','fecha_entrega' =&gt; '2022-4-20','fecha_devolucion' =&gt; '','rentado_estado_id' =&gt; 2,'observaciones' =&gt; ''],</v>
      </c>
      <c r="U119" t="str">
        <f t="shared" si="27"/>
        <v>['proveedor_rentado_id' =&gt; 1,'centro_costo_id' =&gt; 54,'rentado_responsable_id' =&gt; 8,'rentado_tipo_id' =&gt; 1,'serial' =&gt; '5CG420F71Y','codigo' =&gt; '60627','ticket' =&gt; '8852','valor' =&gt; '105000','fecha_entrega' =&gt; '2022-4-20','fecha_devolucion' =&gt; '','rentado_estado_id' =&gt; 2,'observaciones' =&gt; ''],</v>
      </c>
      <c r="V119">
        <f>VLOOKUP(O119,Hoja12!$A$1:$B$203,2,0)</f>
        <v>89</v>
      </c>
      <c r="W119">
        <f>VLOOKUP(H119,Hoja13!$A$2:$B$134,2,0)</f>
        <v>26</v>
      </c>
    </row>
    <row r="120" spans="1:23">
      <c r="A120" t="s">
        <v>169</v>
      </c>
      <c r="B120" s="3">
        <f>VLOOKUP(A120,Hoja3!$A$1:$B$6,2,0)</f>
        <v>1</v>
      </c>
      <c r="C120">
        <v>8996</v>
      </c>
      <c r="D120">
        <v>291</v>
      </c>
      <c r="E120">
        <f>VLOOKUP(D120,Hoja4!$A$1:$F$107,2,0)</f>
        <v>37</v>
      </c>
      <c r="F120" t="s">
        <v>356</v>
      </c>
      <c r="G120">
        <f>VLOOKUP(F120,Hoja5!$A$2:$B$30,2,0)</f>
        <v>24</v>
      </c>
      <c r="H120" t="s">
        <v>395</v>
      </c>
      <c r="I120" s="4" t="s">
        <v>772</v>
      </c>
      <c r="J120" t="s">
        <v>172</v>
      </c>
      <c r="K120">
        <f t="shared" si="17"/>
        <v>2</v>
      </c>
      <c r="L120" t="s">
        <v>173</v>
      </c>
      <c r="M120">
        <f t="shared" si="18"/>
        <v>1</v>
      </c>
      <c r="N120" t="s">
        <v>396</v>
      </c>
      <c r="O120">
        <v>79206</v>
      </c>
      <c r="P120">
        <v>143000</v>
      </c>
      <c r="Q120" s="4" t="s">
        <v>841</v>
      </c>
      <c r="S120" t="str">
        <f t="shared" si="25"/>
        <v>['proveedor_rentado_id' =&gt; 1,'centro_costo_id' =&gt; 37,'rentado_responsable_id' =&gt; 24,'rentado_tipo_id' =&gt; 1,'serial' =&gt; '5CD9082CGV',</v>
      </c>
      <c r="T120" t="str">
        <f t="shared" si="26"/>
        <v>'codigo' =&gt; '79206','ticket' =&gt; '8996','valor' =&gt; '143000','fecha_entrega' =&gt; '2022-4-20','fecha_devolucion' =&gt; '2022-5-24','rentado_estado_id' =&gt; 2,'observaciones' =&gt; ''],</v>
      </c>
      <c r="U120" t="str">
        <f t="shared" si="27"/>
        <v>['proveedor_rentado_id' =&gt; 1,'centro_costo_id' =&gt; 37,'rentado_responsable_id' =&gt; 24,'rentado_tipo_id' =&gt; 1,'serial' =&gt; '5CD9082CGV','codigo' =&gt; '79206','ticket' =&gt; '8996','valor' =&gt; '143000','fecha_entrega' =&gt; '2022-4-20','fecha_devolucion' =&gt; '2022-5-24','rentado_estado_id' =&gt; 2,'observaciones' =&gt; ''],</v>
      </c>
      <c r="V120">
        <f>VLOOKUP(O120,Hoja12!$A$1:$B$203,2,0)</f>
        <v>90</v>
      </c>
      <c r="W120">
        <f>VLOOKUP(H120,Hoja13!$A$2:$B$134,2,0)</f>
        <v>41</v>
      </c>
    </row>
    <row r="121" spans="1:23">
      <c r="A121" t="s">
        <v>169</v>
      </c>
      <c r="B121" s="3">
        <f>VLOOKUP(A121,Hoja3!$A$1:$B$6,2,0)</f>
        <v>1</v>
      </c>
      <c r="C121">
        <v>8996</v>
      </c>
      <c r="D121">
        <v>291</v>
      </c>
      <c r="E121">
        <f>VLOOKUP(D121,Hoja4!$A$1:$F$107,2,0)</f>
        <v>37</v>
      </c>
      <c r="F121" t="s">
        <v>356</v>
      </c>
      <c r="G121">
        <f>VLOOKUP(F121,Hoja5!$A$2:$B$30,2,0)</f>
        <v>24</v>
      </c>
      <c r="H121" t="s">
        <v>397</v>
      </c>
      <c r="I121" s="4" t="s">
        <v>772</v>
      </c>
      <c r="J121" t="s">
        <v>172</v>
      </c>
      <c r="K121">
        <f t="shared" si="17"/>
        <v>2</v>
      </c>
      <c r="L121" t="s">
        <v>173</v>
      </c>
      <c r="M121">
        <f t="shared" si="18"/>
        <v>1</v>
      </c>
      <c r="N121" t="s">
        <v>398</v>
      </c>
      <c r="O121">
        <v>78393</v>
      </c>
      <c r="P121">
        <v>143000</v>
      </c>
      <c r="Q121" s="4"/>
      <c r="S121" t="str">
        <f t="shared" si="25"/>
        <v>['proveedor_rentado_id' =&gt; 1,'centro_costo_id' =&gt; 37,'rentado_responsable_id' =&gt; 24,'rentado_tipo_id' =&gt; 1,'serial' =&gt; '5CD8326JQS',</v>
      </c>
      <c r="T121" t="str">
        <f t="shared" si="26"/>
        <v>'codigo' =&gt; '78393','ticket' =&gt; '8996','valor' =&gt; '143000','fecha_entrega' =&gt; '2022-4-20','fecha_devolucion' =&gt; '','rentado_estado_id' =&gt; 2,'observaciones' =&gt; ''],</v>
      </c>
      <c r="U121" t="str">
        <f t="shared" si="27"/>
        <v>['proveedor_rentado_id' =&gt; 1,'centro_costo_id' =&gt; 37,'rentado_responsable_id' =&gt; 24,'rentado_tipo_id' =&gt; 1,'serial' =&gt; '5CD8326JQS','codigo' =&gt; '78393','ticket' =&gt; '8996','valor' =&gt; '143000','fecha_entrega' =&gt; '2022-4-20','fecha_devolucion' =&gt; '','rentado_estado_id' =&gt; 2,'observaciones' =&gt; ''],</v>
      </c>
      <c r="V121">
        <f>VLOOKUP(O121,Hoja12!$A$1:$B$203,2,0)</f>
        <v>91</v>
      </c>
      <c r="W121">
        <f>VLOOKUP(H121,Hoja13!$A$2:$B$134,2,0)</f>
        <v>34</v>
      </c>
    </row>
    <row r="122" spans="1:23">
      <c r="A122" t="s">
        <v>169</v>
      </c>
      <c r="B122" s="3">
        <f>VLOOKUP(A122,Hoja3!$A$1:$B$6,2,0)</f>
        <v>1</v>
      </c>
      <c r="C122">
        <v>9007</v>
      </c>
      <c r="D122">
        <v>309</v>
      </c>
      <c r="E122">
        <f>VLOOKUP(D122,Hoja4!$A$1:$F$107,2,0)</f>
        <v>54</v>
      </c>
      <c r="F122" t="s">
        <v>399</v>
      </c>
      <c r="G122">
        <f>VLOOKUP(F122,Hoja5!$A$2:$B$30,2,0)</f>
        <v>19</v>
      </c>
      <c r="H122" t="s">
        <v>400</v>
      </c>
      <c r="I122" s="4" t="s">
        <v>802</v>
      </c>
      <c r="J122" t="s">
        <v>172</v>
      </c>
      <c r="K122">
        <f t="shared" si="17"/>
        <v>2</v>
      </c>
      <c r="L122" t="s">
        <v>173</v>
      </c>
      <c r="M122">
        <f t="shared" si="18"/>
        <v>1</v>
      </c>
      <c r="N122" t="s">
        <v>401</v>
      </c>
      <c r="O122">
        <v>82857</v>
      </c>
      <c r="P122">
        <v>143000</v>
      </c>
      <c r="Q122" s="4" t="s">
        <v>842</v>
      </c>
      <c r="S122" t="str">
        <f t="shared" si="25"/>
        <v>['proveedor_rentado_id' =&gt; 1,'centro_costo_id' =&gt; 54,'rentado_responsable_id' =&gt; 19,'rentado_tipo_id' =&gt; 1,'serial' =&gt; '5CG0145864',</v>
      </c>
      <c r="T122" t="str">
        <f t="shared" si="26"/>
        <v>'codigo' =&gt; '82857','ticket' =&gt; '9007','valor' =&gt; '143000','fecha_entrega' =&gt; '2022-4-28','fecha_devolucion' =&gt; '2022-10-6','rentado_estado_id' =&gt; 2,'observaciones' =&gt; ''],</v>
      </c>
      <c r="U122" t="str">
        <f t="shared" si="27"/>
        <v>['proveedor_rentado_id' =&gt; 1,'centro_costo_id' =&gt; 54,'rentado_responsable_id' =&gt; 19,'rentado_tipo_id' =&gt; 1,'serial' =&gt; '5CG0145864','codigo' =&gt; '82857','ticket' =&gt; '9007','valor' =&gt; '143000','fecha_entrega' =&gt; '2022-4-28','fecha_devolucion' =&gt; '2022-10-6','rentado_estado_id' =&gt; 2,'observaciones' =&gt; ''],</v>
      </c>
      <c r="V122">
        <f>VLOOKUP(O122,Hoja12!$A$1:$B$203,2,0)</f>
        <v>92</v>
      </c>
      <c r="W122">
        <f>VLOOKUP(H122,Hoja13!$A$2:$B$134,2,0)</f>
        <v>36</v>
      </c>
    </row>
    <row r="123" spans="1:23">
      <c r="A123" t="s">
        <v>169</v>
      </c>
      <c r="B123" s="3">
        <f>VLOOKUP(A123,Hoja3!$A$1:$B$6,2,0)</f>
        <v>1</v>
      </c>
      <c r="C123">
        <v>8996</v>
      </c>
      <c r="D123">
        <v>291</v>
      </c>
      <c r="E123">
        <f>VLOOKUP(D123,Hoja4!$A$1:$F$107,2,0)</f>
        <v>37</v>
      </c>
      <c r="F123" t="s">
        <v>356</v>
      </c>
      <c r="G123">
        <f>VLOOKUP(F123,Hoja5!$A$2:$B$30,2,0)</f>
        <v>24</v>
      </c>
      <c r="H123" t="s">
        <v>402</v>
      </c>
      <c r="I123" s="4" t="s">
        <v>803</v>
      </c>
      <c r="J123" t="s">
        <v>172</v>
      </c>
      <c r="K123">
        <f t="shared" si="17"/>
        <v>2</v>
      </c>
      <c r="L123" t="s">
        <v>173</v>
      </c>
      <c r="M123">
        <f t="shared" si="18"/>
        <v>1</v>
      </c>
      <c r="N123" t="s">
        <v>403</v>
      </c>
      <c r="O123">
        <v>79404</v>
      </c>
      <c r="P123">
        <v>143000</v>
      </c>
      <c r="Q123" s="4" t="s">
        <v>843</v>
      </c>
      <c r="S123" t="str">
        <f t="shared" si="25"/>
        <v>['proveedor_rentado_id' =&gt; 1,'centro_costo_id' =&gt; 37,'rentado_responsable_id' =&gt; 24,'rentado_tipo_id' =&gt; 1,'serial' =&gt; '5DC9122KW2',</v>
      </c>
      <c r="T123" t="str">
        <f t="shared" si="26"/>
        <v>'codigo' =&gt; '79404','ticket' =&gt; '8996','valor' =&gt; '143000','fecha_entrega' =&gt; '2022-4-29','fecha_devolucion' =&gt; '2022-8-19','rentado_estado_id' =&gt; 2,'observaciones' =&gt; ''],</v>
      </c>
      <c r="U123" t="str">
        <f t="shared" si="27"/>
        <v>['proveedor_rentado_id' =&gt; 1,'centro_costo_id' =&gt; 37,'rentado_responsable_id' =&gt; 24,'rentado_tipo_id' =&gt; 1,'serial' =&gt; '5DC9122KW2','codigo' =&gt; '79404','ticket' =&gt; '8996','valor' =&gt; '143000','fecha_entrega' =&gt; '2022-4-29','fecha_devolucion' =&gt; '2022-8-19','rentado_estado_id' =&gt; 2,'observaciones' =&gt; ''],</v>
      </c>
      <c r="V123">
        <f>VLOOKUP(O123,Hoja12!$A$1:$B$203,2,0)</f>
        <v>93</v>
      </c>
      <c r="W123">
        <f>VLOOKUP(H123,Hoja13!$A$2:$B$134,2,0)</f>
        <v>100</v>
      </c>
    </row>
    <row r="124" spans="1:23">
      <c r="A124" t="s">
        <v>169</v>
      </c>
      <c r="B124" s="3">
        <f>VLOOKUP(A124,Hoja3!$A$1:$B$6,2,0)</f>
        <v>1</v>
      </c>
      <c r="C124">
        <v>9091</v>
      </c>
      <c r="D124">
        <v>298</v>
      </c>
      <c r="E124">
        <f>VLOOKUP(D124,Hoja4!$A$1:$F$107,2,0)</f>
        <v>44</v>
      </c>
      <c r="F124" t="s">
        <v>370</v>
      </c>
      <c r="G124">
        <f>VLOOKUP(F124,Hoja5!$A$2:$B$30,2,0)</f>
        <v>8</v>
      </c>
      <c r="H124" t="s">
        <v>404</v>
      </c>
      <c r="I124" s="4" t="s">
        <v>804</v>
      </c>
      <c r="J124" t="s">
        <v>172</v>
      </c>
      <c r="K124">
        <f t="shared" si="17"/>
        <v>2</v>
      </c>
      <c r="L124" t="s">
        <v>173</v>
      </c>
      <c r="M124">
        <f t="shared" si="18"/>
        <v>1</v>
      </c>
      <c r="N124" t="s">
        <v>405</v>
      </c>
      <c r="O124">
        <v>81540</v>
      </c>
      <c r="P124">
        <v>105000</v>
      </c>
      <c r="Q124" s="4"/>
      <c r="S124" t="str">
        <f t="shared" si="25"/>
        <v>['proveedor_rentado_id' =&gt; 1,'centro_costo_id' =&gt; 44,'rentado_responsable_id' =&gt; 8,'rentado_tipo_id' =&gt; 1,'serial' =&gt; '5CG94348JQ',</v>
      </c>
      <c r="T124" t="str">
        <f t="shared" si="26"/>
        <v>'codigo' =&gt; '81540','ticket' =&gt; '9091','valor' =&gt; '105000','fecha_entrega' =&gt; '2022-5-2','fecha_devolucion' =&gt; '','rentado_estado_id' =&gt; 2,'observaciones' =&gt; ''],</v>
      </c>
      <c r="U124" t="str">
        <f t="shared" si="27"/>
        <v>['proveedor_rentado_id' =&gt; 1,'centro_costo_id' =&gt; 44,'rentado_responsable_id' =&gt; 8,'rentado_tipo_id' =&gt; 1,'serial' =&gt; '5CG94348JQ','codigo' =&gt; '81540','ticket' =&gt; '9091','valor' =&gt; '105000','fecha_entrega' =&gt; '2022-5-2','fecha_devolucion' =&gt; '','rentado_estado_id' =&gt; 2,'observaciones' =&gt; ''],</v>
      </c>
      <c r="V124">
        <f>VLOOKUP(O124,Hoja12!$A$1:$B$203,2,0)</f>
        <v>94</v>
      </c>
      <c r="W124">
        <f>VLOOKUP(H124,Hoja13!$A$2:$B$134,2,0)</f>
        <v>62</v>
      </c>
    </row>
    <row r="125" spans="1:23">
      <c r="A125" t="s">
        <v>169</v>
      </c>
      <c r="B125" s="3">
        <f>VLOOKUP(A125,Hoja3!$A$1:$B$6,2,0)</f>
        <v>1</v>
      </c>
      <c r="C125">
        <v>9091</v>
      </c>
      <c r="D125">
        <v>298</v>
      </c>
      <c r="E125">
        <f>VLOOKUP(D125,Hoja4!$A$1:$F$107,2,0)</f>
        <v>44</v>
      </c>
      <c r="F125" t="s">
        <v>370</v>
      </c>
      <c r="G125">
        <f>VLOOKUP(F125,Hoja5!$A$2:$B$30,2,0)</f>
        <v>8</v>
      </c>
      <c r="H125" t="s">
        <v>339</v>
      </c>
      <c r="I125" s="4" t="s">
        <v>804</v>
      </c>
      <c r="J125" t="s">
        <v>172</v>
      </c>
      <c r="K125">
        <f t="shared" si="17"/>
        <v>2</v>
      </c>
      <c r="L125" t="s">
        <v>173</v>
      </c>
      <c r="M125">
        <f t="shared" si="18"/>
        <v>1</v>
      </c>
      <c r="N125" t="s">
        <v>406</v>
      </c>
      <c r="O125">
        <v>80577</v>
      </c>
      <c r="P125">
        <v>105000</v>
      </c>
      <c r="Q125" s="4">
        <v>44784</v>
      </c>
      <c r="S125" t="str">
        <f t="shared" si="25"/>
        <v>['proveedor_rentado_id' =&gt; 1,'centro_costo_id' =&gt; 44,'rentado_responsable_id' =&gt; 8,'rentado_tipo_id' =&gt; 1,'serial' =&gt; '5CG924CCMG',</v>
      </c>
      <c r="T125" t="str">
        <f t="shared" si="26"/>
        <v>'codigo' =&gt; '80577','ticket' =&gt; '9091','valor' =&gt; '105000','fecha_entrega' =&gt; '2022-5-2','fecha_devolucion' =&gt; '2022-8-11','rentado_estado_id' =&gt; 2,'observaciones' =&gt; ''],</v>
      </c>
      <c r="U125" t="str">
        <f t="shared" si="27"/>
        <v>['proveedor_rentado_id' =&gt; 1,'centro_costo_id' =&gt; 44,'rentado_responsable_id' =&gt; 8,'rentado_tipo_id' =&gt; 1,'serial' =&gt; '5CG924CCMG','codigo' =&gt; '80577','ticket' =&gt; '9091','valor' =&gt; '105000','fecha_entrega' =&gt; '2022-5-2','fecha_devolucion' =&gt; '2022-8-11','rentado_estado_id' =&gt; 2,'observaciones' =&gt; ''],</v>
      </c>
      <c r="V125">
        <f>VLOOKUP(O125,Hoja12!$A$1:$B$203,2,0)</f>
        <v>95</v>
      </c>
      <c r="W125">
        <f>VLOOKUP(H125,Hoja13!$A$2:$B$134,2,0)</f>
        <v>15</v>
      </c>
    </row>
    <row r="126" spans="1:23" hidden="1">
      <c r="A126" t="s">
        <v>169</v>
      </c>
      <c r="B126" s="3">
        <f>VLOOKUP(A126,Hoja3!$A$1:$B$6,2,0)</f>
        <v>1</v>
      </c>
      <c r="C126">
        <v>9127</v>
      </c>
      <c r="D126">
        <v>3</v>
      </c>
      <c r="E126" t="e">
        <f>VLOOKUP(D126,Hoja4!$A$1:$F$107,2,0)</f>
        <v>#N/A</v>
      </c>
      <c r="F126" t="s">
        <v>377</v>
      </c>
      <c r="G126">
        <f>VLOOKUP(F126,Hoja5!$A$2:$B$30,2,0)</f>
        <v>13</v>
      </c>
      <c r="H126" t="s">
        <v>407</v>
      </c>
      <c r="I126" s="4" t="s">
        <v>805</v>
      </c>
      <c r="J126" t="s">
        <v>172</v>
      </c>
      <c r="K126">
        <f t="shared" si="17"/>
        <v>2</v>
      </c>
      <c r="L126" t="s">
        <v>173</v>
      </c>
      <c r="M126">
        <f t="shared" si="18"/>
        <v>1</v>
      </c>
      <c r="N126" t="s">
        <v>408</v>
      </c>
      <c r="O126">
        <v>85744</v>
      </c>
      <c r="P126">
        <v>250000</v>
      </c>
      <c r="Q126" s="4"/>
      <c r="V126" t="e">
        <f>VLOOKUP(O126,Hoja12!$A$1:$B$203,2,0)</f>
        <v>#N/A</v>
      </c>
      <c r="W126">
        <f>VLOOKUP(H126,Hoja13!$A$2:$B$134,2,0)</f>
        <v>55</v>
      </c>
    </row>
    <row r="127" spans="1:23">
      <c r="A127" t="s">
        <v>169</v>
      </c>
      <c r="B127" s="3">
        <f>VLOOKUP(A127,Hoja3!$A$1:$B$6,2,0)</f>
        <v>1</v>
      </c>
      <c r="C127">
        <v>9105</v>
      </c>
      <c r="D127">
        <v>314</v>
      </c>
      <c r="E127">
        <f>VLOOKUP(D127,Hoja4!$A$1:$F$107,2,0)</f>
        <v>59</v>
      </c>
      <c r="F127" t="s">
        <v>370</v>
      </c>
      <c r="G127">
        <f>VLOOKUP(F127,Hoja5!$A$2:$B$30,2,0)</f>
        <v>8</v>
      </c>
      <c r="H127" t="s">
        <v>409</v>
      </c>
      <c r="I127" s="4" t="s">
        <v>805</v>
      </c>
      <c r="J127" t="s">
        <v>172</v>
      </c>
      <c r="K127">
        <f t="shared" si="17"/>
        <v>2</v>
      </c>
      <c r="L127" t="s">
        <v>173</v>
      </c>
      <c r="M127">
        <f t="shared" si="18"/>
        <v>1</v>
      </c>
      <c r="N127" t="s">
        <v>410</v>
      </c>
      <c r="O127">
        <v>89711</v>
      </c>
      <c r="P127">
        <v>105000</v>
      </c>
      <c r="Q127" s="4"/>
      <c r="S127" t="str">
        <f t="shared" ref="S127:S128" si="28">"['proveedor_rentado_id' =&gt; "&amp;B127&amp;",'centro_costo_id' =&gt; "&amp;E127&amp;",'rentado_responsable_id' =&gt; "&amp;G127&amp;",'rentado_tipo_id' =&gt; "&amp;M127&amp;",'serial' =&gt; '"&amp;N127&amp;"',"</f>
        <v>['proveedor_rentado_id' =&gt; 1,'centro_costo_id' =&gt; 59,'rentado_responsable_id' =&gt; 8,'rentado_tipo_id' =&gt; 1,'serial' =&gt; '5CG1075F9B',</v>
      </c>
      <c r="T127" t="str">
        <f t="shared" ref="T127:T128" si="29">"'codigo' =&gt; '"&amp;O127&amp;"','ticket' =&gt; '"&amp;C127&amp;"','valor' =&gt; '"&amp;P127&amp;"','fecha_entrega' =&gt; '"&amp;YEAR(I127)&amp;"-"&amp;MONTH(I127)&amp;"-"&amp;DAY(I127)&amp;"','fecha_devolucion' =&gt; '"&amp;IF(Q127="","",YEAR(Q127)&amp;"-"&amp;MONTH(Q127)&amp;"-"&amp;DAY(Q127))&amp;"','rentado_estado_id' =&gt; "&amp;K127&amp;",'observaciones' =&gt; '"&amp;R127&amp;"'],"</f>
        <v>'codigo' =&gt; '89711','ticket' =&gt; '9105','valor' =&gt; '105000','fecha_entrega' =&gt; '2022-8-29','fecha_devolucion' =&gt; '','rentado_estado_id' =&gt; 2,'observaciones' =&gt; ''],</v>
      </c>
      <c r="U127" t="str">
        <f t="shared" ref="U127:U128" si="30">CONCATENATE(S127,T127)</f>
        <v>['proveedor_rentado_id' =&gt; 1,'centro_costo_id' =&gt; 59,'rentado_responsable_id' =&gt; 8,'rentado_tipo_id' =&gt; 1,'serial' =&gt; '5CG1075F9B','codigo' =&gt; '89711','ticket' =&gt; '9105','valor' =&gt; '105000','fecha_entrega' =&gt; '2022-8-29','fecha_devolucion' =&gt; '','rentado_estado_id' =&gt; 2,'observaciones' =&gt; ''],</v>
      </c>
      <c r="V127">
        <f>VLOOKUP(O127,Hoja12!$A$1:$B$203,2,0)</f>
        <v>96</v>
      </c>
      <c r="W127">
        <f>VLOOKUP(H127,Hoja13!$A$2:$B$134,2,0)</f>
        <v>8</v>
      </c>
    </row>
    <row r="128" spans="1:23">
      <c r="A128" t="s">
        <v>169</v>
      </c>
      <c r="B128" s="3">
        <f>VLOOKUP(A128,Hoja3!$A$1:$B$6,2,0)</f>
        <v>1</v>
      </c>
      <c r="C128">
        <v>9270</v>
      </c>
      <c r="D128">
        <v>291</v>
      </c>
      <c r="E128">
        <f>VLOOKUP(D128,Hoja4!$A$1:$F$107,2,0)</f>
        <v>37</v>
      </c>
      <c r="F128" t="s">
        <v>356</v>
      </c>
      <c r="G128">
        <f>VLOOKUP(F128,Hoja5!$A$2:$B$30,2,0)</f>
        <v>24</v>
      </c>
      <c r="H128" t="s">
        <v>411</v>
      </c>
      <c r="I128" s="4" t="s">
        <v>805</v>
      </c>
      <c r="J128" t="s">
        <v>172</v>
      </c>
      <c r="K128">
        <f t="shared" si="17"/>
        <v>2</v>
      </c>
      <c r="L128" t="s">
        <v>173</v>
      </c>
      <c r="M128">
        <f t="shared" si="18"/>
        <v>1</v>
      </c>
      <c r="N128" t="s">
        <v>412</v>
      </c>
      <c r="O128">
        <v>78374</v>
      </c>
      <c r="P128">
        <v>105000</v>
      </c>
      <c r="Q128" s="4"/>
      <c r="S128" t="str">
        <f t="shared" si="28"/>
        <v>['proveedor_rentado_id' =&gt; 1,'centro_costo_id' =&gt; 37,'rentado_responsable_id' =&gt; 24,'rentado_tipo_id' =&gt; 1,'serial' =&gt; '5CD8326JXX',</v>
      </c>
      <c r="T128" t="str">
        <f t="shared" si="29"/>
        <v>'codigo' =&gt; '78374','ticket' =&gt; '9270','valor' =&gt; '105000','fecha_entrega' =&gt; '2022-8-29','fecha_devolucion' =&gt; '','rentado_estado_id' =&gt; 2,'observaciones' =&gt; ''],</v>
      </c>
      <c r="U128" t="str">
        <f t="shared" si="30"/>
        <v>['proveedor_rentado_id' =&gt; 1,'centro_costo_id' =&gt; 37,'rentado_responsable_id' =&gt; 24,'rentado_tipo_id' =&gt; 1,'serial' =&gt; '5CD8326JXX','codigo' =&gt; '78374','ticket' =&gt; '9270','valor' =&gt; '105000','fecha_entrega' =&gt; '2022-8-29','fecha_devolucion' =&gt; '','rentado_estado_id' =&gt; 2,'observaciones' =&gt; ''],</v>
      </c>
      <c r="V128">
        <f>VLOOKUP(O128,Hoja12!$A$1:$B$203,2,0)</f>
        <v>97</v>
      </c>
      <c r="W128">
        <f>VLOOKUP(H128,Hoja13!$A$2:$B$134,2,0)</f>
        <v>46</v>
      </c>
    </row>
    <row r="129" spans="1:23" hidden="1">
      <c r="A129" t="s">
        <v>169</v>
      </c>
      <c r="B129" s="3">
        <f>VLOOKUP(A129,Hoja3!$A$1:$B$6,2,0)</f>
        <v>1</v>
      </c>
      <c r="C129">
        <v>9363</v>
      </c>
      <c r="D129" t="s">
        <v>348</v>
      </c>
      <c r="E129" t="e">
        <f>VLOOKUP(D129,Hoja4!$A$1:$F$107,2,0)</f>
        <v>#N/A</v>
      </c>
      <c r="F129" t="s">
        <v>370</v>
      </c>
      <c r="G129">
        <f>VLOOKUP(F129,Hoja5!$A$2:$B$30,2,0)</f>
        <v>8</v>
      </c>
      <c r="H129" t="s">
        <v>413</v>
      </c>
      <c r="I129" s="4" t="s">
        <v>805</v>
      </c>
      <c r="J129" t="s">
        <v>172</v>
      </c>
      <c r="K129">
        <f t="shared" si="17"/>
        <v>2</v>
      </c>
      <c r="L129" t="s">
        <v>173</v>
      </c>
      <c r="M129">
        <f t="shared" si="18"/>
        <v>1</v>
      </c>
      <c r="N129" t="s">
        <v>414</v>
      </c>
      <c r="O129">
        <v>87852</v>
      </c>
      <c r="P129">
        <v>105000</v>
      </c>
      <c r="Q129" s="4"/>
      <c r="V129" t="e">
        <f>VLOOKUP(O129,Hoja12!$A$1:$B$203,2,0)</f>
        <v>#N/A</v>
      </c>
      <c r="W129">
        <f>VLOOKUP(H129,Hoja13!$A$2:$B$134,2,0)</f>
        <v>2</v>
      </c>
    </row>
    <row r="130" spans="1:23" hidden="1">
      <c r="A130" t="s">
        <v>169</v>
      </c>
      <c r="B130" s="3">
        <f>VLOOKUP(A130,Hoja3!$A$1:$B$6,2,0)</f>
        <v>1</v>
      </c>
      <c r="C130">
        <v>9112</v>
      </c>
      <c r="D130" t="s">
        <v>415</v>
      </c>
      <c r="E130" t="e">
        <f>VLOOKUP(D130,Hoja4!$A$1:$F$107,2,0)</f>
        <v>#N/A</v>
      </c>
      <c r="F130" t="s">
        <v>218</v>
      </c>
      <c r="G130">
        <f>VLOOKUP(F130,Hoja5!$A$2:$B$30,2,0)</f>
        <v>29</v>
      </c>
      <c r="H130" t="s">
        <v>416</v>
      </c>
      <c r="I130" s="4" t="s">
        <v>806</v>
      </c>
      <c r="J130" t="s">
        <v>172</v>
      </c>
      <c r="K130">
        <f t="shared" si="17"/>
        <v>2</v>
      </c>
      <c r="L130" t="s">
        <v>173</v>
      </c>
      <c r="M130">
        <f t="shared" si="18"/>
        <v>1</v>
      </c>
      <c r="N130" t="s">
        <v>417</v>
      </c>
      <c r="O130">
        <v>89725</v>
      </c>
      <c r="P130">
        <v>143000</v>
      </c>
      <c r="Q130" s="4" t="s">
        <v>844</v>
      </c>
      <c r="V130" t="e">
        <f>VLOOKUP(O130,Hoja12!$A$1:$B$203,2,0)</f>
        <v>#N/A</v>
      </c>
      <c r="W130">
        <f>VLOOKUP(H130,Hoja13!$A$2:$B$134,2,0)</f>
        <v>122</v>
      </c>
    </row>
    <row r="131" spans="1:23" hidden="1">
      <c r="A131" t="s">
        <v>169</v>
      </c>
      <c r="B131" s="3">
        <f>VLOOKUP(A131,Hoja3!$A$1:$B$6,2,0)</f>
        <v>1</v>
      </c>
      <c r="C131">
        <v>9172</v>
      </c>
      <c r="D131">
        <v>210</v>
      </c>
      <c r="E131" t="e">
        <f>VLOOKUP(D131,Hoja4!$A$1:$F$107,2,0)</f>
        <v>#N/A</v>
      </c>
      <c r="F131" t="s">
        <v>418</v>
      </c>
      <c r="G131">
        <f>VLOOKUP(F131,Hoja5!$A$2:$B$30,2,0)</f>
        <v>9</v>
      </c>
      <c r="H131" t="s">
        <v>419</v>
      </c>
      <c r="I131" s="4" t="s">
        <v>806</v>
      </c>
      <c r="J131" t="s">
        <v>172</v>
      </c>
      <c r="K131">
        <f t="shared" ref="K131:K194" si="31">IF(J131=$J$2,2,IF(J131="Bodega",1,IF(J131="En Uso",3,4)))</f>
        <v>2</v>
      </c>
      <c r="L131" t="s">
        <v>173</v>
      </c>
      <c r="M131">
        <f t="shared" ref="M131:M194" si="32">IF(L131="Desktop",2,IF(L131="Laptop",1,5))</f>
        <v>1</v>
      </c>
      <c r="N131" t="s">
        <v>420</v>
      </c>
      <c r="O131">
        <v>90127</v>
      </c>
      <c r="P131" s="6">
        <v>296310</v>
      </c>
      <c r="Q131" s="4" t="s">
        <v>844</v>
      </c>
      <c r="V131" t="e">
        <f>VLOOKUP(O131,Hoja12!$A$1:$B$203,2,0)</f>
        <v>#N/A</v>
      </c>
      <c r="W131">
        <f>VLOOKUP(H131,Hoja13!$A$2:$B$134,2,0)</f>
        <v>33</v>
      </c>
    </row>
    <row r="132" spans="1:23">
      <c r="A132" t="s">
        <v>421</v>
      </c>
      <c r="B132" s="3">
        <f>VLOOKUP(A132,Hoja3!$A$1:$B$6,2,0)</f>
        <v>4</v>
      </c>
      <c r="C132">
        <v>9343</v>
      </c>
      <c r="D132">
        <v>291</v>
      </c>
      <c r="E132">
        <f>VLOOKUP(D132,Hoja4!$A$1:$F$107,2,0)</f>
        <v>37</v>
      </c>
      <c r="F132" t="s">
        <v>170</v>
      </c>
      <c r="G132">
        <f>VLOOKUP(F132,Hoja5!$A$2:$B$30,2,0)</f>
        <v>24</v>
      </c>
      <c r="H132" t="s">
        <v>171</v>
      </c>
      <c r="I132" s="4" t="s">
        <v>806</v>
      </c>
      <c r="J132" t="s">
        <v>172</v>
      </c>
      <c r="K132">
        <f t="shared" si="31"/>
        <v>2</v>
      </c>
      <c r="L132" t="s">
        <v>173</v>
      </c>
      <c r="M132">
        <f t="shared" si="32"/>
        <v>1</v>
      </c>
      <c r="N132" t="s">
        <v>422</v>
      </c>
      <c r="O132" t="s">
        <v>423</v>
      </c>
      <c r="P132" s="6">
        <v>114000</v>
      </c>
      <c r="Q132" s="4" t="s">
        <v>844</v>
      </c>
      <c r="S132" t="str">
        <f t="shared" ref="S132:S157" si="33">"['proveedor_rentado_id' =&gt; "&amp;B132&amp;",'centro_costo_id' =&gt; "&amp;E132&amp;",'rentado_responsable_id' =&gt; "&amp;G132&amp;",'rentado_tipo_id' =&gt; "&amp;M132&amp;",'serial' =&gt; '"&amp;N132&amp;"',"</f>
        <v>['proveedor_rentado_id' =&gt; 4,'centro_costo_id' =&gt; 37,'rentado_responsable_id' =&gt; 24,'rentado_tipo_id' =&gt; 1,'serial' =&gt; '5CG7154G0C',</v>
      </c>
      <c r="T132" t="str">
        <f t="shared" ref="T132:T157" si="34">"'codigo' =&gt; '"&amp;O132&amp;"','ticket' =&gt; '"&amp;C132&amp;"','valor' =&gt; '"&amp;P132&amp;"','fecha_entrega' =&gt; '"&amp;YEAR(I132)&amp;"-"&amp;MONTH(I132)&amp;"-"&amp;DAY(I132)&amp;"','fecha_devolucion' =&gt; '"&amp;IF(Q132="","",YEAR(Q132)&amp;"-"&amp;MONTH(Q132)&amp;"-"&amp;DAY(Q132))&amp;"','rentado_estado_id' =&gt; "&amp;K132&amp;",'observaciones' =&gt; '"&amp;R132&amp;"'],"</f>
        <v>'codigo' =&gt; 'AS17866','ticket' =&gt; '9343','valor' =&gt; '114000','fecha_entrega' =&gt; '2022-9-2','fecha_devolucion' =&gt; '2022-12-29','rentado_estado_id' =&gt; 2,'observaciones' =&gt; ''],</v>
      </c>
      <c r="U132" t="str">
        <f t="shared" ref="U132:U157" si="35">CONCATENATE(S132,T132)</f>
        <v>['proveedor_rentado_id' =&gt; 4,'centro_costo_id' =&gt; 37,'rentado_responsable_id' =&gt; 24,'rentado_tipo_id' =&gt; 1,'serial' =&gt; '5CG7154G0C','codigo' =&gt; 'AS17866','ticket' =&gt; '9343','valor' =&gt; '114000','fecha_entrega' =&gt; '2022-9-2','fecha_devolucion' =&gt; '2022-12-29','rentado_estado_id' =&gt; 2,'observaciones' =&gt; ''],</v>
      </c>
      <c r="V132">
        <f>VLOOKUP(O132,Hoja12!$A$1:$B$203,2,0)</f>
        <v>98</v>
      </c>
      <c r="W132">
        <f>VLOOKUP(H132,Hoja13!$A$2:$B$134,2,0)</f>
        <v>118</v>
      </c>
    </row>
    <row r="133" spans="1:23">
      <c r="A133" t="s">
        <v>421</v>
      </c>
      <c r="B133" s="3">
        <f>VLOOKUP(A133,Hoja3!$A$1:$B$6,2,0)</f>
        <v>4</v>
      </c>
      <c r="C133">
        <v>9343</v>
      </c>
      <c r="D133">
        <v>291</v>
      </c>
      <c r="E133">
        <f>VLOOKUP(D133,Hoja4!$A$1:$F$107,2,0)</f>
        <v>37</v>
      </c>
      <c r="F133" t="s">
        <v>170</v>
      </c>
      <c r="G133">
        <f>VLOOKUP(F133,Hoja5!$A$2:$B$30,2,0)</f>
        <v>24</v>
      </c>
      <c r="H133" t="s">
        <v>171</v>
      </c>
      <c r="I133" s="4" t="s">
        <v>806</v>
      </c>
      <c r="J133" t="s">
        <v>172</v>
      </c>
      <c r="K133">
        <f t="shared" si="31"/>
        <v>2</v>
      </c>
      <c r="L133" t="s">
        <v>173</v>
      </c>
      <c r="M133">
        <f t="shared" si="32"/>
        <v>1</v>
      </c>
      <c r="N133" t="s">
        <v>424</v>
      </c>
      <c r="O133" t="s">
        <v>425</v>
      </c>
      <c r="P133" s="6">
        <v>114000</v>
      </c>
      <c r="Q133" s="4" t="s">
        <v>844</v>
      </c>
      <c r="S133" t="str">
        <f t="shared" si="33"/>
        <v>['proveedor_rentado_id' =&gt; 4,'centro_costo_id' =&gt; 37,'rentado_responsable_id' =&gt; 24,'rentado_tipo_id' =&gt; 1,'serial' =&gt; '5CG72143YP',</v>
      </c>
      <c r="T133" t="str">
        <f t="shared" si="34"/>
        <v>'codigo' =&gt; 'AS17975','ticket' =&gt; '9343','valor' =&gt; '114000','fecha_entrega' =&gt; '2022-9-2','fecha_devolucion' =&gt; '2022-12-29','rentado_estado_id' =&gt; 2,'observaciones' =&gt; ''],</v>
      </c>
      <c r="U133" t="str">
        <f t="shared" si="35"/>
        <v>['proveedor_rentado_id' =&gt; 4,'centro_costo_id' =&gt; 37,'rentado_responsable_id' =&gt; 24,'rentado_tipo_id' =&gt; 1,'serial' =&gt; '5CG72143YP','codigo' =&gt; 'AS17975','ticket' =&gt; '9343','valor' =&gt; '114000','fecha_entrega' =&gt; '2022-9-2','fecha_devolucion' =&gt; '2022-12-29','rentado_estado_id' =&gt; 2,'observaciones' =&gt; ''],</v>
      </c>
      <c r="V133">
        <f>VLOOKUP(O133,Hoja12!$A$1:$B$203,2,0)</f>
        <v>99</v>
      </c>
      <c r="W133">
        <f>VLOOKUP(H133,Hoja13!$A$2:$B$134,2,0)</f>
        <v>118</v>
      </c>
    </row>
    <row r="134" spans="1:23">
      <c r="A134" t="s">
        <v>421</v>
      </c>
      <c r="B134" s="3">
        <f>VLOOKUP(A134,Hoja3!$A$1:$B$6,2,0)</f>
        <v>4</v>
      </c>
      <c r="C134">
        <v>9343</v>
      </c>
      <c r="D134">
        <v>291</v>
      </c>
      <c r="E134">
        <f>VLOOKUP(D134,Hoja4!$A$1:$F$107,2,0)</f>
        <v>37</v>
      </c>
      <c r="F134" t="s">
        <v>170</v>
      </c>
      <c r="G134">
        <f>VLOOKUP(F134,Hoja5!$A$2:$B$30,2,0)</f>
        <v>24</v>
      </c>
      <c r="H134" t="s">
        <v>171</v>
      </c>
      <c r="I134" s="4" t="s">
        <v>806</v>
      </c>
      <c r="J134" t="s">
        <v>172</v>
      </c>
      <c r="K134">
        <f t="shared" si="31"/>
        <v>2</v>
      </c>
      <c r="L134" t="s">
        <v>173</v>
      </c>
      <c r="M134">
        <f t="shared" si="32"/>
        <v>1</v>
      </c>
      <c r="N134" t="s">
        <v>426</v>
      </c>
      <c r="O134" t="s">
        <v>427</v>
      </c>
      <c r="P134" s="6">
        <v>114000</v>
      </c>
      <c r="Q134" s="4" t="s">
        <v>844</v>
      </c>
      <c r="S134" t="str">
        <f t="shared" si="33"/>
        <v>['proveedor_rentado_id' =&gt; 4,'centro_costo_id' =&gt; 37,'rentado_responsable_id' =&gt; 24,'rentado_tipo_id' =&gt; 1,'serial' =&gt; '5CG72144S5',</v>
      </c>
      <c r="T134" t="str">
        <f t="shared" si="34"/>
        <v>'codigo' =&gt; 'AS17996','ticket' =&gt; '9343','valor' =&gt; '114000','fecha_entrega' =&gt; '2022-9-2','fecha_devolucion' =&gt; '2022-12-29','rentado_estado_id' =&gt; 2,'observaciones' =&gt; ''],</v>
      </c>
      <c r="U134" t="str">
        <f t="shared" si="35"/>
        <v>['proveedor_rentado_id' =&gt; 4,'centro_costo_id' =&gt; 37,'rentado_responsable_id' =&gt; 24,'rentado_tipo_id' =&gt; 1,'serial' =&gt; '5CG72144S5','codigo' =&gt; 'AS17996','ticket' =&gt; '9343','valor' =&gt; '114000','fecha_entrega' =&gt; '2022-9-2','fecha_devolucion' =&gt; '2022-12-29','rentado_estado_id' =&gt; 2,'observaciones' =&gt; ''],</v>
      </c>
      <c r="V134">
        <f>VLOOKUP(O134,Hoja12!$A$1:$B$203,2,0)</f>
        <v>100</v>
      </c>
      <c r="W134">
        <f>VLOOKUP(H134,Hoja13!$A$2:$B$134,2,0)</f>
        <v>118</v>
      </c>
    </row>
    <row r="135" spans="1:23">
      <c r="A135" t="s">
        <v>421</v>
      </c>
      <c r="B135" s="3">
        <f>VLOOKUP(A135,Hoja3!$A$1:$B$6,2,0)</f>
        <v>4</v>
      </c>
      <c r="C135">
        <v>9343</v>
      </c>
      <c r="D135">
        <v>291</v>
      </c>
      <c r="E135">
        <f>VLOOKUP(D135,Hoja4!$A$1:$F$107,2,0)</f>
        <v>37</v>
      </c>
      <c r="F135" t="s">
        <v>170</v>
      </c>
      <c r="G135">
        <f>VLOOKUP(F135,Hoja5!$A$2:$B$30,2,0)</f>
        <v>24</v>
      </c>
      <c r="H135" t="s">
        <v>171</v>
      </c>
      <c r="I135" s="4" t="s">
        <v>806</v>
      </c>
      <c r="J135" t="s">
        <v>172</v>
      </c>
      <c r="K135">
        <f t="shared" si="31"/>
        <v>2</v>
      </c>
      <c r="L135" t="s">
        <v>173</v>
      </c>
      <c r="M135">
        <f t="shared" si="32"/>
        <v>1</v>
      </c>
      <c r="N135" t="s">
        <v>428</v>
      </c>
      <c r="O135" t="s">
        <v>429</v>
      </c>
      <c r="P135" s="6">
        <v>114000</v>
      </c>
      <c r="Q135" s="4" t="s">
        <v>844</v>
      </c>
      <c r="S135" t="str">
        <f t="shared" si="33"/>
        <v>['proveedor_rentado_id' =&gt; 4,'centro_costo_id' =&gt; 37,'rentado_responsable_id' =&gt; 24,'rentado_tipo_id' =&gt; 1,'serial' =&gt; '5CG72143PY',</v>
      </c>
      <c r="T135" t="str">
        <f t="shared" si="34"/>
        <v>'codigo' =&gt; 'AS18013','ticket' =&gt; '9343','valor' =&gt; '114000','fecha_entrega' =&gt; '2022-9-2','fecha_devolucion' =&gt; '2022-12-29','rentado_estado_id' =&gt; 2,'observaciones' =&gt; ''],</v>
      </c>
      <c r="U135" t="str">
        <f t="shared" si="35"/>
        <v>['proveedor_rentado_id' =&gt; 4,'centro_costo_id' =&gt; 37,'rentado_responsable_id' =&gt; 24,'rentado_tipo_id' =&gt; 1,'serial' =&gt; '5CG72143PY','codigo' =&gt; 'AS18013','ticket' =&gt; '9343','valor' =&gt; '114000','fecha_entrega' =&gt; '2022-9-2','fecha_devolucion' =&gt; '2022-12-29','rentado_estado_id' =&gt; 2,'observaciones' =&gt; ''],</v>
      </c>
      <c r="V135">
        <f>VLOOKUP(O135,Hoja12!$A$1:$B$203,2,0)</f>
        <v>101</v>
      </c>
      <c r="W135">
        <f>VLOOKUP(H135,Hoja13!$A$2:$B$134,2,0)</f>
        <v>118</v>
      </c>
    </row>
    <row r="136" spans="1:23">
      <c r="A136" t="s">
        <v>421</v>
      </c>
      <c r="B136" s="3">
        <f>VLOOKUP(A136,Hoja3!$A$1:$B$6,2,0)</f>
        <v>4</v>
      </c>
      <c r="C136">
        <v>9343</v>
      </c>
      <c r="D136">
        <v>291</v>
      </c>
      <c r="E136">
        <f>VLOOKUP(D136,Hoja4!$A$1:$F$107,2,0)</f>
        <v>37</v>
      </c>
      <c r="F136" t="s">
        <v>170</v>
      </c>
      <c r="G136">
        <f>VLOOKUP(F136,Hoja5!$A$2:$B$30,2,0)</f>
        <v>24</v>
      </c>
      <c r="H136" t="s">
        <v>171</v>
      </c>
      <c r="I136" s="4" t="s">
        <v>806</v>
      </c>
      <c r="J136" t="s">
        <v>172</v>
      </c>
      <c r="K136">
        <f t="shared" si="31"/>
        <v>2</v>
      </c>
      <c r="L136" t="s">
        <v>173</v>
      </c>
      <c r="M136">
        <f t="shared" si="32"/>
        <v>1</v>
      </c>
      <c r="N136" t="s">
        <v>430</v>
      </c>
      <c r="O136" t="s">
        <v>431</v>
      </c>
      <c r="P136" s="6">
        <v>114000</v>
      </c>
      <c r="Q136" s="4" t="s">
        <v>844</v>
      </c>
      <c r="S136" t="str">
        <f t="shared" si="33"/>
        <v>['proveedor_rentado_id' =&gt; 4,'centro_costo_id' =&gt; 37,'rentado_responsable_id' =&gt; 24,'rentado_tipo_id' =&gt; 1,'serial' =&gt; '5CG71317FQ',</v>
      </c>
      <c r="T136" t="str">
        <f t="shared" si="34"/>
        <v>'codigo' =&gt; 'AS17506','ticket' =&gt; '9343','valor' =&gt; '114000','fecha_entrega' =&gt; '2022-9-2','fecha_devolucion' =&gt; '2022-12-29','rentado_estado_id' =&gt; 2,'observaciones' =&gt; ''],</v>
      </c>
      <c r="U136" t="str">
        <f t="shared" si="35"/>
        <v>['proveedor_rentado_id' =&gt; 4,'centro_costo_id' =&gt; 37,'rentado_responsable_id' =&gt; 24,'rentado_tipo_id' =&gt; 1,'serial' =&gt; '5CG71317FQ','codigo' =&gt; 'AS17506','ticket' =&gt; '9343','valor' =&gt; '114000','fecha_entrega' =&gt; '2022-9-2','fecha_devolucion' =&gt; '2022-12-29','rentado_estado_id' =&gt; 2,'observaciones' =&gt; ''],</v>
      </c>
      <c r="V136">
        <f>VLOOKUP(O136,Hoja12!$A$1:$B$203,2,0)</f>
        <v>102</v>
      </c>
      <c r="W136">
        <f>VLOOKUP(H136,Hoja13!$A$2:$B$134,2,0)</f>
        <v>118</v>
      </c>
    </row>
    <row r="137" spans="1:23">
      <c r="A137" t="s">
        <v>421</v>
      </c>
      <c r="B137" s="3">
        <f>VLOOKUP(A137,Hoja3!$A$1:$B$6,2,0)</f>
        <v>4</v>
      </c>
      <c r="C137">
        <v>9343</v>
      </c>
      <c r="D137">
        <v>291</v>
      </c>
      <c r="E137">
        <f>VLOOKUP(D137,Hoja4!$A$1:$F$107,2,0)</f>
        <v>37</v>
      </c>
      <c r="F137" t="s">
        <v>170</v>
      </c>
      <c r="G137">
        <f>VLOOKUP(F137,Hoja5!$A$2:$B$30,2,0)</f>
        <v>24</v>
      </c>
      <c r="H137" t="s">
        <v>171</v>
      </c>
      <c r="I137" s="4" t="s">
        <v>806</v>
      </c>
      <c r="J137" t="s">
        <v>172</v>
      </c>
      <c r="K137">
        <f t="shared" si="31"/>
        <v>2</v>
      </c>
      <c r="L137" t="s">
        <v>173</v>
      </c>
      <c r="M137">
        <f t="shared" si="32"/>
        <v>1</v>
      </c>
      <c r="N137" t="s">
        <v>432</v>
      </c>
      <c r="O137" t="s">
        <v>433</v>
      </c>
      <c r="P137" s="6">
        <v>114000</v>
      </c>
      <c r="Q137" s="4" t="s">
        <v>844</v>
      </c>
      <c r="S137" t="str">
        <f t="shared" si="33"/>
        <v>['proveedor_rentado_id' =&gt; 4,'centro_costo_id' =&gt; 37,'rentado_responsable_id' =&gt; 24,'rentado_tipo_id' =&gt; 1,'serial' =&gt; '5CG4310W1S',</v>
      </c>
      <c r="T137" t="str">
        <f t="shared" si="34"/>
        <v>'codigo' =&gt; 'AS13524','ticket' =&gt; '9343','valor' =&gt; '114000','fecha_entrega' =&gt; '2022-9-2','fecha_devolucion' =&gt; '2022-12-29','rentado_estado_id' =&gt; 2,'observaciones' =&gt; ''],</v>
      </c>
      <c r="U137" t="str">
        <f t="shared" si="35"/>
        <v>['proveedor_rentado_id' =&gt; 4,'centro_costo_id' =&gt; 37,'rentado_responsable_id' =&gt; 24,'rentado_tipo_id' =&gt; 1,'serial' =&gt; '5CG4310W1S','codigo' =&gt; 'AS13524','ticket' =&gt; '9343','valor' =&gt; '114000','fecha_entrega' =&gt; '2022-9-2','fecha_devolucion' =&gt; '2022-12-29','rentado_estado_id' =&gt; 2,'observaciones' =&gt; ''],</v>
      </c>
      <c r="V137">
        <f>VLOOKUP(O137,Hoja12!$A$1:$B$203,2,0)</f>
        <v>103</v>
      </c>
      <c r="W137">
        <f>VLOOKUP(H137,Hoja13!$A$2:$B$134,2,0)</f>
        <v>118</v>
      </c>
    </row>
    <row r="138" spans="1:23">
      <c r="A138" t="s">
        <v>421</v>
      </c>
      <c r="B138" s="3">
        <f>VLOOKUP(A138,Hoja3!$A$1:$B$6,2,0)</f>
        <v>4</v>
      </c>
      <c r="C138">
        <v>9343</v>
      </c>
      <c r="D138">
        <v>291</v>
      </c>
      <c r="E138">
        <f>VLOOKUP(D138,Hoja4!$A$1:$F$107,2,0)</f>
        <v>37</v>
      </c>
      <c r="F138" t="s">
        <v>170</v>
      </c>
      <c r="G138">
        <f>VLOOKUP(F138,Hoja5!$A$2:$B$30,2,0)</f>
        <v>24</v>
      </c>
      <c r="H138" t="s">
        <v>171</v>
      </c>
      <c r="I138" s="4" t="s">
        <v>806</v>
      </c>
      <c r="J138" t="s">
        <v>172</v>
      </c>
      <c r="K138">
        <f t="shared" si="31"/>
        <v>2</v>
      </c>
      <c r="L138" t="s">
        <v>173</v>
      </c>
      <c r="M138">
        <f t="shared" si="32"/>
        <v>1</v>
      </c>
      <c r="N138" t="s">
        <v>434</v>
      </c>
      <c r="O138" t="s">
        <v>435</v>
      </c>
      <c r="P138" s="6">
        <v>114000</v>
      </c>
      <c r="Q138" s="4" t="s">
        <v>844</v>
      </c>
      <c r="S138" t="str">
        <f t="shared" si="33"/>
        <v>['proveedor_rentado_id' =&gt; 4,'centro_costo_id' =&gt; 37,'rentado_responsable_id' =&gt; 24,'rentado_tipo_id' =&gt; 1,'serial' =&gt; '5CG4351YWT',</v>
      </c>
      <c r="T138" t="str">
        <f t="shared" si="34"/>
        <v>'codigo' =&gt; 'AS13894','ticket' =&gt; '9343','valor' =&gt; '114000','fecha_entrega' =&gt; '2022-9-2','fecha_devolucion' =&gt; '2022-12-29','rentado_estado_id' =&gt; 2,'observaciones' =&gt; ''],</v>
      </c>
      <c r="U138" t="str">
        <f t="shared" si="35"/>
        <v>['proveedor_rentado_id' =&gt; 4,'centro_costo_id' =&gt; 37,'rentado_responsable_id' =&gt; 24,'rentado_tipo_id' =&gt; 1,'serial' =&gt; '5CG4351YWT','codigo' =&gt; 'AS13894','ticket' =&gt; '9343','valor' =&gt; '114000','fecha_entrega' =&gt; '2022-9-2','fecha_devolucion' =&gt; '2022-12-29','rentado_estado_id' =&gt; 2,'observaciones' =&gt; ''],</v>
      </c>
      <c r="V138">
        <f>VLOOKUP(O138,Hoja12!$A$1:$B$203,2,0)</f>
        <v>104</v>
      </c>
      <c r="W138">
        <f>VLOOKUP(H138,Hoja13!$A$2:$B$134,2,0)</f>
        <v>118</v>
      </c>
    </row>
    <row r="139" spans="1:23">
      <c r="A139" t="s">
        <v>421</v>
      </c>
      <c r="B139" s="3">
        <f>VLOOKUP(A139,Hoja3!$A$1:$B$6,2,0)</f>
        <v>4</v>
      </c>
      <c r="C139">
        <v>9343</v>
      </c>
      <c r="D139">
        <v>291</v>
      </c>
      <c r="E139">
        <f>VLOOKUP(D139,Hoja4!$A$1:$F$107,2,0)</f>
        <v>37</v>
      </c>
      <c r="F139" t="s">
        <v>170</v>
      </c>
      <c r="G139">
        <f>VLOOKUP(F139,Hoja5!$A$2:$B$30,2,0)</f>
        <v>24</v>
      </c>
      <c r="H139" t="s">
        <v>171</v>
      </c>
      <c r="I139" s="4" t="s">
        <v>806</v>
      </c>
      <c r="J139" t="s">
        <v>172</v>
      </c>
      <c r="K139">
        <f t="shared" si="31"/>
        <v>2</v>
      </c>
      <c r="L139" t="s">
        <v>173</v>
      </c>
      <c r="M139">
        <f t="shared" si="32"/>
        <v>1</v>
      </c>
      <c r="N139" t="s">
        <v>436</v>
      </c>
      <c r="O139" t="s">
        <v>437</v>
      </c>
      <c r="P139" s="6">
        <v>114000</v>
      </c>
      <c r="Q139" s="4" t="s">
        <v>844</v>
      </c>
      <c r="S139" t="str">
        <f t="shared" si="33"/>
        <v>['proveedor_rentado_id' =&gt; 4,'centro_costo_id' =&gt; 37,'rentado_responsable_id' =&gt; 24,'rentado_tipo_id' =&gt; 1,'serial' =&gt; '5CG50745SG',</v>
      </c>
      <c r="T139" t="str">
        <f t="shared" si="34"/>
        <v>'codigo' =&gt; 'AS14301','ticket' =&gt; '9343','valor' =&gt; '114000','fecha_entrega' =&gt; '2022-9-2','fecha_devolucion' =&gt; '2022-12-29','rentado_estado_id' =&gt; 2,'observaciones' =&gt; ''],</v>
      </c>
      <c r="U139" t="str">
        <f t="shared" si="35"/>
        <v>['proveedor_rentado_id' =&gt; 4,'centro_costo_id' =&gt; 37,'rentado_responsable_id' =&gt; 24,'rentado_tipo_id' =&gt; 1,'serial' =&gt; '5CG50745SG','codigo' =&gt; 'AS14301','ticket' =&gt; '9343','valor' =&gt; '114000','fecha_entrega' =&gt; '2022-9-2','fecha_devolucion' =&gt; '2022-12-29','rentado_estado_id' =&gt; 2,'observaciones' =&gt; ''],</v>
      </c>
      <c r="V139">
        <f>VLOOKUP(O139,Hoja12!$A$1:$B$203,2,0)</f>
        <v>105</v>
      </c>
      <c r="W139">
        <f>VLOOKUP(H139,Hoja13!$A$2:$B$134,2,0)</f>
        <v>118</v>
      </c>
    </row>
    <row r="140" spans="1:23">
      <c r="A140" t="s">
        <v>421</v>
      </c>
      <c r="B140" s="3">
        <f>VLOOKUP(A140,Hoja3!$A$1:$B$6,2,0)</f>
        <v>4</v>
      </c>
      <c r="C140">
        <v>9343</v>
      </c>
      <c r="D140">
        <v>291</v>
      </c>
      <c r="E140">
        <f>VLOOKUP(D140,Hoja4!$A$1:$F$107,2,0)</f>
        <v>37</v>
      </c>
      <c r="F140" t="s">
        <v>170</v>
      </c>
      <c r="G140">
        <f>VLOOKUP(F140,Hoja5!$A$2:$B$30,2,0)</f>
        <v>24</v>
      </c>
      <c r="H140" t="s">
        <v>171</v>
      </c>
      <c r="I140" s="4" t="s">
        <v>806</v>
      </c>
      <c r="J140" t="s">
        <v>172</v>
      </c>
      <c r="K140">
        <f t="shared" si="31"/>
        <v>2</v>
      </c>
      <c r="L140" t="s">
        <v>173</v>
      </c>
      <c r="M140">
        <f t="shared" si="32"/>
        <v>1</v>
      </c>
      <c r="N140" t="s">
        <v>438</v>
      </c>
      <c r="O140" t="s">
        <v>439</v>
      </c>
      <c r="P140" s="6">
        <v>114000</v>
      </c>
      <c r="Q140" s="4"/>
      <c r="S140" t="str">
        <f t="shared" si="33"/>
        <v>['proveedor_rentado_id' =&gt; 4,'centro_costo_id' =&gt; 37,'rentado_responsable_id' =&gt; 24,'rentado_tipo_id' =&gt; 1,'serial' =&gt; 'SMP11ZG1C',</v>
      </c>
      <c r="T140" t="str">
        <f t="shared" si="34"/>
        <v>'codigo' =&gt; 'AS16569','ticket' =&gt; '9343','valor' =&gt; '114000','fecha_entrega' =&gt; '2022-9-2','fecha_devolucion' =&gt; '','rentado_estado_id' =&gt; 2,'observaciones' =&gt; ''],</v>
      </c>
      <c r="U140" t="str">
        <f t="shared" si="35"/>
        <v>['proveedor_rentado_id' =&gt; 4,'centro_costo_id' =&gt; 37,'rentado_responsable_id' =&gt; 24,'rentado_tipo_id' =&gt; 1,'serial' =&gt; 'SMP11ZG1C','codigo' =&gt; 'AS16569','ticket' =&gt; '9343','valor' =&gt; '114000','fecha_entrega' =&gt; '2022-9-2','fecha_devolucion' =&gt; '','rentado_estado_id' =&gt; 2,'observaciones' =&gt; ''],</v>
      </c>
      <c r="V140">
        <f>VLOOKUP(O140,Hoja12!$A$1:$B$203,2,0)</f>
        <v>106</v>
      </c>
      <c r="W140">
        <f>VLOOKUP(H140,Hoja13!$A$2:$B$134,2,0)</f>
        <v>118</v>
      </c>
    </row>
    <row r="141" spans="1:23">
      <c r="A141" t="s">
        <v>421</v>
      </c>
      <c r="B141" s="3">
        <f>VLOOKUP(A141,Hoja3!$A$1:$B$6,2,0)</f>
        <v>4</v>
      </c>
      <c r="C141">
        <v>9343</v>
      </c>
      <c r="D141">
        <v>291</v>
      </c>
      <c r="E141">
        <f>VLOOKUP(D141,Hoja4!$A$1:$F$107,2,0)</f>
        <v>37</v>
      </c>
      <c r="F141" t="s">
        <v>170</v>
      </c>
      <c r="G141">
        <f>VLOOKUP(F141,Hoja5!$A$2:$B$30,2,0)</f>
        <v>24</v>
      </c>
      <c r="H141" t="s">
        <v>440</v>
      </c>
      <c r="I141" s="4" t="s">
        <v>806</v>
      </c>
      <c r="J141" t="s">
        <v>172</v>
      </c>
      <c r="K141">
        <f t="shared" si="31"/>
        <v>2</v>
      </c>
      <c r="L141" t="s">
        <v>173</v>
      </c>
      <c r="M141">
        <f t="shared" si="32"/>
        <v>1</v>
      </c>
      <c r="N141" t="s">
        <v>441</v>
      </c>
      <c r="O141" t="s">
        <v>442</v>
      </c>
      <c r="P141" s="6">
        <v>114000</v>
      </c>
      <c r="Q141" s="4"/>
      <c r="S141" t="str">
        <f t="shared" si="33"/>
        <v>['proveedor_rentado_id' =&gt; 4,'centro_costo_id' =&gt; 37,'rentado_responsable_id' =&gt; 24,'rentado_tipo_id' =&gt; 1,'serial' =&gt; '5CG7124HTP',</v>
      </c>
      <c r="T141" t="str">
        <f t="shared" si="34"/>
        <v>'codigo' =&gt; 'AS17778','ticket' =&gt; '9343','valor' =&gt; '114000','fecha_entrega' =&gt; '2022-9-2','fecha_devolucion' =&gt; '','rentado_estado_id' =&gt; 2,'observaciones' =&gt; ''],</v>
      </c>
      <c r="U141" t="str">
        <f t="shared" si="35"/>
        <v>['proveedor_rentado_id' =&gt; 4,'centro_costo_id' =&gt; 37,'rentado_responsable_id' =&gt; 24,'rentado_tipo_id' =&gt; 1,'serial' =&gt; '5CG7124HTP','codigo' =&gt; 'AS17778','ticket' =&gt; '9343','valor' =&gt; '114000','fecha_entrega' =&gt; '2022-9-2','fecha_devolucion' =&gt; '','rentado_estado_id' =&gt; 2,'observaciones' =&gt; ''],</v>
      </c>
      <c r="V141">
        <f>VLOOKUP(O141,Hoja12!$A$1:$B$203,2,0)</f>
        <v>107</v>
      </c>
      <c r="W141">
        <f>VLOOKUP(H141,Hoja13!$A$2:$B$134,2,0)</f>
        <v>118</v>
      </c>
    </row>
    <row r="142" spans="1:23">
      <c r="A142" t="s">
        <v>421</v>
      </c>
      <c r="B142" s="3">
        <f>VLOOKUP(A142,Hoja3!$A$1:$B$6,2,0)</f>
        <v>4</v>
      </c>
      <c r="C142">
        <v>9343</v>
      </c>
      <c r="D142">
        <v>291</v>
      </c>
      <c r="E142">
        <f>VLOOKUP(D142,Hoja4!$A$1:$F$107,2,0)</f>
        <v>37</v>
      </c>
      <c r="F142" t="s">
        <v>170</v>
      </c>
      <c r="G142">
        <f>VLOOKUP(F142,Hoja5!$A$2:$B$30,2,0)</f>
        <v>24</v>
      </c>
      <c r="H142" t="s">
        <v>171</v>
      </c>
      <c r="I142" s="4" t="s">
        <v>806</v>
      </c>
      <c r="J142" t="s">
        <v>172</v>
      </c>
      <c r="K142">
        <f t="shared" si="31"/>
        <v>2</v>
      </c>
      <c r="L142" t="s">
        <v>173</v>
      </c>
      <c r="M142">
        <f t="shared" si="32"/>
        <v>1</v>
      </c>
      <c r="N142" t="s">
        <v>443</v>
      </c>
      <c r="O142" t="s">
        <v>444</v>
      </c>
      <c r="P142" s="6">
        <v>114000</v>
      </c>
      <c r="Q142" s="4" t="s">
        <v>844</v>
      </c>
      <c r="S142" t="str">
        <f t="shared" si="33"/>
        <v>['proveedor_rentado_id' =&gt; 4,'centro_costo_id' =&gt; 37,'rentado_responsable_id' =&gt; 24,'rentado_tipo_id' =&gt; 1,'serial' =&gt; 'SLR08KMBS',</v>
      </c>
      <c r="T142" t="str">
        <f t="shared" si="34"/>
        <v>'codigo' =&gt; 'AS17595','ticket' =&gt; '9343','valor' =&gt; '114000','fecha_entrega' =&gt; '2022-9-2','fecha_devolucion' =&gt; '2022-12-29','rentado_estado_id' =&gt; 2,'observaciones' =&gt; ''],</v>
      </c>
      <c r="U142" t="str">
        <f t="shared" si="35"/>
        <v>['proveedor_rentado_id' =&gt; 4,'centro_costo_id' =&gt; 37,'rentado_responsable_id' =&gt; 24,'rentado_tipo_id' =&gt; 1,'serial' =&gt; 'SLR08KMBS','codigo' =&gt; 'AS17595','ticket' =&gt; '9343','valor' =&gt; '114000','fecha_entrega' =&gt; '2022-9-2','fecha_devolucion' =&gt; '2022-12-29','rentado_estado_id' =&gt; 2,'observaciones' =&gt; ''],</v>
      </c>
      <c r="V142">
        <f>VLOOKUP(O142,Hoja12!$A$1:$B$203,2,0)</f>
        <v>108</v>
      </c>
      <c r="W142">
        <f>VLOOKUP(H142,Hoja13!$A$2:$B$134,2,0)</f>
        <v>118</v>
      </c>
    </row>
    <row r="143" spans="1:23">
      <c r="A143" t="s">
        <v>421</v>
      </c>
      <c r="B143" s="3">
        <f>VLOOKUP(A143,Hoja3!$A$1:$B$6,2,0)</f>
        <v>4</v>
      </c>
      <c r="C143">
        <v>9343</v>
      </c>
      <c r="D143">
        <v>291</v>
      </c>
      <c r="E143">
        <f>VLOOKUP(D143,Hoja4!$A$1:$F$107,2,0)</f>
        <v>37</v>
      </c>
      <c r="F143" t="s">
        <v>170</v>
      </c>
      <c r="G143">
        <f>VLOOKUP(F143,Hoja5!$A$2:$B$30,2,0)</f>
        <v>24</v>
      </c>
      <c r="H143" t="s">
        <v>440</v>
      </c>
      <c r="I143" s="4" t="s">
        <v>806</v>
      </c>
      <c r="J143" t="s">
        <v>172</v>
      </c>
      <c r="K143">
        <f t="shared" si="31"/>
        <v>2</v>
      </c>
      <c r="L143" t="s">
        <v>173</v>
      </c>
      <c r="M143">
        <f t="shared" si="32"/>
        <v>1</v>
      </c>
      <c r="N143" t="s">
        <v>445</v>
      </c>
      <c r="O143" t="s">
        <v>446</v>
      </c>
      <c r="P143" s="6">
        <v>114000</v>
      </c>
      <c r="Q143" s="4"/>
      <c r="S143" t="str">
        <f t="shared" si="33"/>
        <v>['proveedor_rentado_id' =&gt; 4,'centro_costo_id' =&gt; 37,'rentado_responsable_id' =&gt; 24,'rentado_tipo_id' =&gt; 1,'serial' =&gt; 'SLR08KM4P',</v>
      </c>
      <c r="T143" t="str">
        <f t="shared" si="34"/>
        <v>'codigo' =&gt; 'AS17604','ticket' =&gt; '9343','valor' =&gt; '114000','fecha_entrega' =&gt; '2022-9-2','fecha_devolucion' =&gt; '','rentado_estado_id' =&gt; 2,'observaciones' =&gt; ''],</v>
      </c>
      <c r="U143" t="str">
        <f t="shared" si="35"/>
        <v>['proveedor_rentado_id' =&gt; 4,'centro_costo_id' =&gt; 37,'rentado_responsable_id' =&gt; 24,'rentado_tipo_id' =&gt; 1,'serial' =&gt; 'SLR08KM4P','codigo' =&gt; 'AS17604','ticket' =&gt; '9343','valor' =&gt; '114000','fecha_entrega' =&gt; '2022-9-2','fecha_devolucion' =&gt; '','rentado_estado_id' =&gt; 2,'observaciones' =&gt; ''],</v>
      </c>
      <c r="V143">
        <f>VLOOKUP(O143,Hoja12!$A$1:$B$203,2,0)</f>
        <v>109</v>
      </c>
      <c r="W143">
        <f>VLOOKUP(H143,Hoja13!$A$2:$B$134,2,0)</f>
        <v>118</v>
      </c>
    </row>
    <row r="144" spans="1:23">
      <c r="A144" t="s">
        <v>421</v>
      </c>
      <c r="B144" s="3">
        <f>VLOOKUP(A144,Hoja3!$A$1:$B$6,2,0)</f>
        <v>4</v>
      </c>
      <c r="C144">
        <v>9343</v>
      </c>
      <c r="D144">
        <v>291</v>
      </c>
      <c r="E144">
        <f>VLOOKUP(D144,Hoja4!$A$1:$F$107,2,0)</f>
        <v>37</v>
      </c>
      <c r="F144" t="s">
        <v>170</v>
      </c>
      <c r="G144">
        <f>VLOOKUP(F144,Hoja5!$A$2:$B$30,2,0)</f>
        <v>24</v>
      </c>
      <c r="H144" t="s">
        <v>440</v>
      </c>
      <c r="I144" s="4" t="s">
        <v>806</v>
      </c>
      <c r="J144" t="s">
        <v>172</v>
      </c>
      <c r="K144">
        <f t="shared" si="31"/>
        <v>2</v>
      </c>
      <c r="L144" t="s">
        <v>173</v>
      </c>
      <c r="M144">
        <f t="shared" si="32"/>
        <v>1</v>
      </c>
      <c r="N144" t="s">
        <v>447</v>
      </c>
      <c r="O144" t="s">
        <v>448</v>
      </c>
      <c r="P144" s="6">
        <v>114000</v>
      </c>
      <c r="Q144" s="4" t="s">
        <v>844</v>
      </c>
      <c r="S144" t="str">
        <f t="shared" si="33"/>
        <v>['proveedor_rentado_id' =&gt; 4,'centro_costo_id' =&gt; 37,'rentado_responsable_id' =&gt; 24,'rentado_tipo_id' =&gt; 1,'serial' =&gt; 'SLR08KM4S',</v>
      </c>
      <c r="T144" t="str">
        <f t="shared" si="34"/>
        <v>'codigo' =&gt; 'AS17610','ticket' =&gt; '9343','valor' =&gt; '114000','fecha_entrega' =&gt; '2022-9-2','fecha_devolucion' =&gt; '2022-12-29','rentado_estado_id' =&gt; 2,'observaciones' =&gt; ''],</v>
      </c>
      <c r="U144" t="str">
        <f t="shared" si="35"/>
        <v>['proveedor_rentado_id' =&gt; 4,'centro_costo_id' =&gt; 37,'rentado_responsable_id' =&gt; 24,'rentado_tipo_id' =&gt; 1,'serial' =&gt; 'SLR08KM4S','codigo' =&gt; 'AS17610','ticket' =&gt; '9343','valor' =&gt; '114000','fecha_entrega' =&gt; '2022-9-2','fecha_devolucion' =&gt; '2022-12-29','rentado_estado_id' =&gt; 2,'observaciones' =&gt; ''],</v>
      </c>
      <c r="V144">
        <f>VLOOKUP(O144,Hoja12!$A$1:$B$203,2,0)</f>
        <v>110</v>
      </c>
      <c r="W144">
        <f>VLOOKUP(H144,Hoja13!$A$2:$B$134,2,0)</f>
        <v>118</v>
      </c>
    </row>
    <row r="145" spans="1:23">
      <c r="A145" t="s">
        <v>421</v>
      </c>
      <c r="B145" s="3">
        <f>VLOOKUP(A145,Hoja3!$A$1:$B$6,2,0)</f>
        <v>4</v>
      </c>
      <c r="C145">
        <v>9343</v>
      </c>
      <c r="D145">
        <v>291</v>
      </c>
      <c r="E145">
        <f>VLOOKUP(D145,Hoja4!$A$1:$F$107,2,0)</f>
        <v>37</v>
      </c>
      <c r="F145" t="s">
        <v>170</v>
      </c>
      <c r="G145">
        <f>VLOOKUP(F145,Hoja5!$A$2:$B$30,2,0)</f>
        <v>24</v>
      </c>
      <c r="H145" t="s">
        <v>171</v>
      </c>
      <c r="I145" s="4" t="s">
        <v>806</v>
      </c>
      <c r="J145" t="s">
        <v>172</v>
      </c>
      <c r="K145">
        <f t="shared" si="31"/>
        <v>2</v>
      </c>
      <c r="L145" t="s">
        <v>173</v>
      </c>
      <c r="M145">
        <f t="shared" si="32"/>
        <v>1</v>
      </c>
      <c r="N145" t="s">
        <v>449</v>
      </c>
      <c r="O145" t="s">
        <v>450</v>
      </c>
      <c r="P145" s="6">
        <v>114000</v>
      </c>
      <c r="Q145" s="4"/>
      <c r="S145" t="str">
        <f t="shared" si="33"/>
        <v>['proveedor_rentado_id' =&gt; 4,'centro_costo_id' =&gt; 37,'rentado_responsable_id' =&gt; 24,'rentado_tipo_id' =&gt; 1,'serial' =&gt; '5CG7124H5C',</v>
      </c>
      <c r="T145" t="str">
        <f t="shared" si="34"/>
        <v>'codigo' =&gt; 'AS17745','ticket' =&gt; '9343','valor' =&gt; '114000','fecha_entrega' =&gt; '2022-9-2','fecha_devolucion' =&gt; '','rentado_estado_id' =&gt; 2,'observaciones' =&gt; ''],</v>
      </c>
      <c r="U145" t="str">
        <f t="shared" si="35"/>
        <v>['proveedor_rentado_id' =&gt; 4,'centro_costo_id' =&gt; 37,'rentado_responsable_id' =&gt; 24,'rentado_tipo_id' =&gt; 1,'serial' =&gt; '5CG7124H5C','codigo' =&gt; 'AS17745','ticket' =&gt; '9343','valor' =&gt; '114000','fecha_entrega' =&gt; '2022-9-2','fecha_devolucion' =&gt; '','rentado_estado_id' =&gt; 2,'observaciones' =&gt; ''],</v>
      </c>
      <c r="V145">
        <f>VLOOKUP(O145,Hoja12!$A$1:$B$203,2,0)</f>
        <v>111</v>
      </c>
      <c r="W145">
        <f>VLOOKUP(H145,Hoja13!$A$2:$B$134,2,0)</f>
        <v>118</v>
      </c>
    </row>
    <row r="146" spans="1:23">
      <c r="A146" t="s">
        <v>421</v>
      </c>
      <c r="B146" s="3">
        <f>VLOOKUP(A146,Hoja3!$A$1:$B$6,2,0)</f>
        <v>4</v>
      </c>
      <c r="C146">
        <v>9343</v>
      </c>
      <c r="D146">
        <v>291</v>
      </c>
      <c r="E146">
        <f>VLOOKUP(D146,Hoja4!$A$1:$F$107,2,0)</f>
        <v>37</v>
      </c>
      <c r="F146" t="s">
        <v>170</v>
      </c>
      <c r="G146">
        <f>VLOOKUP(F146,Hoja5!$A$2:$B$30,2,0)</f>
        <v>24</v>
      </c>
      <c r="H146" t="s">
        <v>171</v>
      </c>
      <c r="I146" s="4" t="s">
        <v>806</v>
      </c>
      <c r="J146" t="s">
        <v>172</v>
      </c>
      <c r="K146">
        <f t="shared" si="31"/>
        <v>2</v>
      </c>
      <c r="L146" t="s">
        <v>173</v>
      </c>
      <c r="M146">
        <f t="shared" si="32"/>
        <v>1</v>
      </c>
      <c r="N146" t="s">
        <v>451</v>
      </c>
      <c r="O146" t="s">
        <v>452</v>
      </c>
      <c r="P146" s="6">
        <v>114000</v>
      </c>
      <c r="Q146" s="4" t="s">
        <v>844</v>
      </c>
      <c r="S146" t="str">
        <f t="shared" si="33"/>
        <v>['proveedor_rentado_id' =&gt; 4,'centro_costo_id' =&gt; 37,'rentado_responsable_id' =&gt; 24,'rentado_tipo_id' =&gt; 1,'serial' =&gt; '5CG74159K5',</v>
      </c>
      <c r="T146" t="str">
        <f t="shared" si="34"/>
        <v>'codigo' =&gt; 'AS20171','ticket' =&gt; '9343','valor' =&gt; '114000','fecha_entrega' =&gt; '2022-9-2','fecha_devolucion' =&gt; '2022-12-29','rentado_estado_id' =&gt; 2,'observaciones' =&gt; ''],</v>
      </c>
      <c r="U146" t="str">
        <f t="shared" si="35"/>
        <v>['proveedor_rentado_id' =&gt; 4,'centro_costo_id' =&gt; 37,'rentado_responsable_id' =&gt; 24,'rentado_tipo_id' =&gt; 1,'serial' =&gt; '5CG74159K5','codigo' =&gt; 'AS20171','ticket' =&gt; '9343','valor' =&gt; '114000','fecha_entrega' =&gt; '2022-9-2','fecha_devolucion' =&gt; '2022-12-29','rentado_estado_id' =&gt; 2,'observaciones' =&gt; ''],</v>
      </c>
      <c r="V146">
        <f>VLOOKUP(O146,Hoja12!$A$1:$B$203,2,0)</f>
        <v>112</v>
      </c>
      <c r="W146">
        <f>VLOOKUP(H146,Hoja13!$A$2:$B$134,2,0)</f>
        <v>118</v>
      </c>
    </row>
    <row r="147" spans="1:23">
      <c r="A147" t="s">
        <v>421</v>
      </c>
      <c r="B147" s="3">
        <f>VLOOKUP(A147,Hoja3!$A$1:$B$6,2,0)</f>
        <v>4</v>
      </c>
      <c r="C147">
        <v>9343</v>
      </c>
      <c r="D147">
        <v>291</v>
      </c>
      <c r="E147">
        <f>VLOOKUP(D147,Hoja4!$A$1:$F$107,2,0)</f>
        <v>37</v>
      </c>
      <c r="F147" t="s">
        <v>170</v>
      </c>
      <c r="G147">
        <f>VLOOKUP(F147,Hoja5!$A$2:$B$30,2,0)</f>
        <v>24</v>
      </c>
      <c r="H147" t="s">
        <v>171</v>
      </c>
      <c r="I147" s="4" t="s">
        <v>806</v>
      </c>
      <c r="J147" t="s">
        <v>172</v>
      </c>
      <c r="K147">
        <f t="shared" si="31"/>
        <v>2</v>
      </c>
      <c r="L147" t="s">
        <v>173</v>
      </c>
      <c r="M147">
        <f t="shared" si="32"/>
        <v>1</v>
      </c>
      <c r="N147" t="s">
        <v>453</v>
      </c>
      <c r="O147" t="s">
        <v>454</v>
      </c>
      <c r="P147" s="6">
        <v>114000</v>
      </c>
      <c r="Q147" s="4"/>
      <c r="S147" t="str">
        <f t="shared" si="33"/>
        <v>['proveedor_rentado_id' =&gt; 4,'centro_costo_id' =&gt; 37,'rentado_responsable_id' =&gt; 24,'rentado_tipo_id' =&gt; 1,'serial' =&gt; '5CG4320MCL',</v>
      </c>
      <c r="T147" t="str">
        <f t="shared" si="34"/>
        <v>'codigo' =&gt; 'AS13514','ticket' =&gt; '9343','valor' =&gt; '114000','fecha_entrega' =&gt; '2022-9-2','fecha_devolucion' =&gt; '','rentado_estado_id' =&gt; 2,'observaciones' =&gt; ''],</v>
      </c>
      <c r="U147" t="str">
        <f t="shared" si="35"/>
        <v>['proveedor_rentado_id' =&gt; 4,'centro_costo_id' =&gt; 37,'rentado_responsable_id' =&gt; 24,'rentado_tipo_id' =&gt; 1,'serial' =&gt; '5CG4320MCL','codigo' =&gt; 'AS13514','ticket' =&gt; '9343','valor' =&gt; '114000','fecha_entrega' =&gt; '2022-9-2','fecha_devolucion' =&gt; '','rentado_estado_id' =&gt; 2,'observaciones' =&gt; ''],</v>
      </c>
      <c r="V147">
        <f>VLOOKUP(O147,Hoja12!$A$1:$B$203,2,0)</f>
        <v>113</v>
      </c>
      <c r="W147">
        <f>VLOOKUP(H147,Hoja13!$A$2:$B$134,2,0)</f>
        <v>118</v>
      </c>
    </row>
    <row r="148" spans="1:23">
      <c r="A148" t="s">
        <v>421</v>
      </c>
      <c r="B148" s="3">
        <f>VLOOKUP(A148,Hoja3!$A$1:$B$6,2,0)</f>
        <v>4</v>
      </c>
      <c r="C148">
        <v>9343</v>
      </c>
      <c r="D148">
        <v>291</v>
      </c>
      <c r="E148">
        <f>VLOOKUP(D148,Hoja4!$A$1:$F$107,2,0)</f>
        <v>37</v>
      </c>
      <c r="F148" t="s">
        <v>170</v>
      </c>
      <c r="G148">
        <f>VLOOKUP(F148,Hoja5!$A$2:$B$30,2,0)</f>
        <v>24</v>
      </c>
      <c r="H148" t="s">
        <v>171</v>
      </c>
      <c r="I148" s="4" t="s">
        <v>807</v>
      </c>
      <c r="J148" t="s">
        <v>172</v>
      </c>
      <c r="K148">
        <f t="shared" si="31"/>
        <v>2</v>
      </c>
      <c r="L148" t="s">
        <v>173</v>
      </c>
      <c r="M148">
        <f t="shared" si="32"/>
        <v>1</v>
      </c>
      <c r="N148" t="s">
        <v>455</v>
      </c>
      <c r="O148" t="s">
        <v>456</v>
      </c>
      <c r="P148" s="6">
        <v>114000</v>
      </c>
      <c r="Q148" s="4"/>
      <c r="S148" t="str">
        <f t="shared" si="33"/>
        <v>['proveedor_rentado_id' =&gt; 4,'centro_costo_id' =&gt; 37,'rentado_responsable_id' =&gt; 24,'rentado_tipo_id' =&gt; 1,'serial' =&gt; '5CG4320MB8',</v>
      </c>
      <c r="T148" t="str">
        <f t="shared" si="34"/>
        <v>'codigo' =&gt; 'AS13520','ticket' =&gt; '9343','valor' =&gt; '114000','fecha_entrega' =&gt; '2022-9-9','fecha_devolucion' =&gt; '','rentado_estado_id' =&gt; 2,'observaciones' =&gt; ''],</v>
      </c>
      <c r="U148" t="str">
        <f t="shared" si="35"/>
        <v>['proveedor_rentado_id' =&gt; 4,'centro_costo_id' =&gt; 37,'rentado_responsable_id' =&gt; 24,'rentado_tipo_id' =&gt; 1,'serial' =&gt; '5CG4320MB8','codigo' =&gt; 'AS13520','ticket' =&gt; '9343','valor' =&gt; '114000','fecha_entrega' =&gt; '2022-9-9','fecha_devolucion' =&gt; '','rentado_estado_id' =&gt; 2,'observaciones' =&gt; ''],</v>
      </c>
      <c r="V148">
        <f>VLOOKUP(O148,Hoja12!$A$1:$B$203,2,0)</f>
        <v>114</v>
      </c>
      <c r="W148">
        <f>VLOOKUP(H148,Hoja13!$A$2:$B$134,2,0)</f>
        <v>118</v>
      </c>
    </row>
    <row r="149" spans="1:23">
      <c r="A149" t="s">
        <v>421</v>
      </c>
      <c r="B149" s="3">
        <f>VLOOKUP(A149,Hoja3!$A$1:$B$6,2,0)</f>
        <v>4</v>
      </c>
      <c r="C149">
        <v>9343</v>
      </c>
      <c r="D149">
        <v>291</v>
      </c>
      <c r="E149">
        <f>VLOOKUP(D149,Hoja4!$A$1:$F$107,2,0)</f>
        <v>37</v>
      </c>
      <c r="F149" t="s">
        <v>170</v>
      </c>
      <c r="G149">
        <f>VLOOKUP(F149,Hoja5!$A$2:$B$30,2,0)</f>
        <v>24</v>
      </c>
      <c r="H149" t="s">
        <v>171</v>
      </c>
      <c r="I149" s="4" t="s">
        <v>807</v>
      </c>
      <c r="J149" t="s">
        <v>172</v>
      </c>
      <c r="K149">
        <f t="shared" si="31"/>
        <v>2</v>
      </c>
      <c r="L149" t="s">
        <v>173</v>
      </c>
      <c r="M149">
        <f t="shared" si="32"/>
        <v>1</v>
      </c>
      <c r="N149" t="s">
        <v>457</v>
      </c>
      <c r="O149" t="s">
        <v>458</v>
      </c>
      <c r="P149" s="6">
        <v>114000</v>
      </c>
      <c r="Q149" s="4"/>
      <c r="R149" t="s">
        <v>459</v>
      </c>
      <c r="S149" t="str">
        <f t="shared" si="33"/>
        <v>['proveedor_rentado_id' =&gt; 4,'centro_costo_id' =&gt; 37,'rentado_responsable_id' =&gt; 24,'rentado_tipo_id' =&gt; 1,'serial' =&gt; '5CB40958WD',</v>
      </c>
      <c r="T149" t="str">
        <f t="shared" si="34"/>
        <v>'codigo' =&gt; 'AS12539','ticket' =&gt; '9343','valor' =&gt; '114000','fecha_entrega' =&gt; '2022-9-9','fecha_devolucion' =&gt; '','rentado_estado_id' =&gt; 2,'observaciones' =&gt; 'AS7436'],</v>
      </c>
      <c r="U149" t="str">
        <f t="shared" si="35"/>
        <v>['proveedor_rentado_id' =&gt; 4,'centro_costo_id' =&gt; 37,'rentado_responsable_id' =&gt; 24,'rentado_tipo_id' =&gt; 1,'serial' =&gt; '5CB40958WD','codigo' =&gt; 'AS12539','ticket' =&gt; '9343','valor' =&gt; '114000','fecha_entrega' =&gt; '2022-9-9','fecha_devolucion' =&gt; '','rentado_estado_id' =&gt; 2,'observaciones' =&gt; 'AS7436'],</v>
      </c>
      <c r="V149">
        <f>VLOOKUP(O149,Hoja12!$A$1:$B$203,2,0)</f>
        <v>115</v>
      </c>
      <c r="W149">
        <f>VLOOKUP(H149,Hoja13!$A$2:$B$134,2,0)</f>
        <v>118</v>
      </c>
    </row>
    <row r="150" spans="1:23">
      <c r="A150" t="s">
        <v>421</v>
      </c>
      <c r="B150" s="3">
        <f>VLOOKUP(A150,Hoja3!$A$1:$B$6,2,0)</f>
        <v>4</v>
      </c>
      <c r="C150">
        <v>9343</v>
      </c>
      <c r="D150">
        <v>291</v>
      </c>
      <c r="E150">
        <f>VLOOKUP(D150,Hoja4!$A$1:$F$107,2,0)</f>
        <v>37</v>
      </c>
      <c r="F150" t="s">
        <v>170</v>
      </c>
      <c r="G150">
        <f>VLOOKUP(F150,Hoja5!$A$2:$B$30,2,0)</f>
        <v>24</v>
      </c>
      <c r="H150" t="s">
        <v>171</v>
      </c>
      <c r="I150" s="4" t="s">
        <v>807</v>
      </c>
      <c r="J150" t="s">
        <v>172</v>
      </c>
      <c r="K150">
        <f t="shared" si="31"/>
        <v>2</v>
      </c>
      <c r="L150" t="s">
        <v>173</v>
      </c>
      <c r="M150">
        <f t="shared" si="32"/>
        <v>1</v>
      </c>
      <c r="N150" t="s">
        <v>460</v>
      </c>
      <c r="O150" t="s">
        <v>461</v>
      </c>
      <c r="P150" s="6">
        <v>114000</v>
      </c>
      <c r="Q150" s="4"/>
      <c r="S150" t="str">
        <f t="shared" si="33"/>
        <v>['proveedor_rentado_id' =&gt; 4,'centro_costo_id' =&gt; 37,'rentado_responsable_id' =&gt; 24,'rentado_tipo_id' =&gt; 1,'serial' =&gt; 'SPF0DZ5YM',</v>
      </c>
      <c r="T150" t="str">
        <f t="shared" si="34"/>
        <v>'codigo' =&gt; 'AS16308','ticket' =&gt; '9343','valor' =&gt; '114000','fecha_entrega' =&gt; '2022-9-9','fecha_devolucion' =&gt; '','rentado_estado_id' =&gt; 2,'observaciones' =&gt; ''],</v>
      </c>
      <c r="U150" t="str">
        <f t="shared" si="35"/>
        <v>['proveedor_rentado_id' =&gt; 4,'centro_costo_id' =&gt; 37,'rentado_responsable_id' =&gt; 24,'rentado_tipo_id' =&gt; 1,'serial' =&gt; 'SPF0DZ5YM','codigo' =&gt; 'AS16308','ticket' =&gt; '9343','valor' =&gt; '114000','fecha_entrega' =&gt; '2022-9-9','fecha_devolucion' =&gt; '','rentado_estado_id' =&gt; 2,'observaciones' =&gt; ''],</v>
      </c>
      <c r="V150">
        <f>VLOOKUP(O150,Hoja12!$A$1:$B$203,2,0)</f>
        <v>116</v>
      </c>
      <c r="W150">
        <f>VLOOKUP(H150,Hoja13!$A$2:$B$134,2,0)</f>
        <v>118</v>
      </c>
    </row>
    <row r="151" spans="1:23">
      <c r="A151" t="s">
        <v>421</v>
      </c>
      <c r="B151" s="3">
        <f>VLOOKUP(A151,Hoja3!$A$1:$B$6,2,0)</f>
        <v>4</v>
      </c>
      <c r="C151">
        <v>9343</v>
      </c>
      <c r="D151">
        <v>291</v>
      </c>
      <c r="E151">
        <f>VLOOKUP(D151,Hoja4!$A$1:$F$107,2,0)</f>
        <v>37</v>
      </c>
      <c r="F151" t="s">
        <v>170</v>
      </c>
      <c r="G151">
        <f>VLOOKUP(F151,Hoja5!$A$2:$B$30,2,0)</f>
        <v>24</v>
      </c>
      <c r="H151" t="s">
        <v>171</v>
      </c>
      <c r="I151" s="4" t="s">
        <v>807</v>
      </c>
      <c r="J151" t="s">
        <v>172</v>
      </c>
      <c r="K151">
        <f t="shared" si="31"/>
        <v>2</v>
      </c>
      <c r="L151" t="s">
        <v>173</v>
      </c>
      <c r="M151">
        <f t="shared" si="32"/>
        <v>1</v>
      </c>
      <c r="N151" t="s">
        <v>462</v>
      </c>
      <c r="O151" t="s">
        <v>463</v>
      </c>
      <c r="P151" s="6">
        <v>114000</v>
      </c>
      <c r="Q151" s="4"/>
      <c r="R151" t="s">
        <v>464</v>
      </c>
      <c r="S151" t="str">
        <f t="shared" si="33"/>
        <v>['proveedor_rentado_id' =&gt; 4,'centro_costo_id' =&gt; 37,'rentado_responsable_id' =&gt; 24,'rentado_tipo_id' =&gt; 1,'serial' =&gt; '5CB4074T7N',</v>
      </c>
      <c r="T151" t="str">
        <f t="shared" si="34"/>
        <v>'codigo' =&gt; 'AS12612','ticket' =&gt; '9343','valor' =&gt; '114000','fecha_entrega' =&gt; '2022-9-9','fecha_devolucion' =&gt; '','rentado_estado_id' =&gt; 2,'observaciones' =&gt; 'AS10241'],</v>
      </c>
      <c r="U151" t="str">
        <f t="shared" si="35"/>
        <v>['proveedor_rentado_id' =&gt; 4,'centro_costo_id' =&gt; 37,'rentado_responsable_id' =&gt; 24,'rentado_tipo_id' =&gt; 1,'serial' =&gt; '5CB4074T7N','codigo' =&gt; 'AS12612','ticket' =&gt; '9343','valor' =&gt; '114000','fecha_entrega' =&gt; '2022-9-9','fecha_devolucion' =&gt; '','rentado_estado_id' =&gt; 2,'observaciones' =&gt; 'AS10241'],</v>
      </c>
      <c r="V151">
        <f>VLOOKUP(O151,Hoja12!$A$1:$B$203,2,0)</f>
        <v>117</v>
      </c>
      <c r="W151">
        <f>VLOOKUP(H151,Hoja13!$A$2:$B$134,2,0)</f>
        <v>118</v>
      </c>
    </row>
    <row r="152" spans="1:23">
      <c r="A152" t="s">
        <v>169</v>
      </c>
      <c r="B152" s="3">
        <f>VLOOKUP(A152,Hoja3!$A$1:$B$6,2,0)</f>
        <v>1</v>
      </c>
      <c r="C152">
        <v>9343</v>
      </c>
      <c r="D152">
        <v>314</v>
      </c>
      <c r="E152">
        <f>VLOOKUP(D152,Hoja4!$A$1:$F$107,2,0)</f>
        <v>59</v>
      </c>
      <c r="F152" t="s">
        <v>465</v>
      </c>
      <c r="G152">
        <f>VLOOKUP(F152,Hoja5!$A$2:$B$30,2,0)</f>
        <v>28</v>
      </c>
      <c r="H152" t="s">
        <v>466</v>
      </c>
      <c r="I152" s="4" t="s">
        <v>807</v>
      </c>
      <c r="J152" t="s">
        <v>172</v>
      </c>
      <c r="K152">
        <f t="shared" si="31"/>
        <v>2</v>
      </c>
      <c r="L152" t="s">
        <v>173</v>
      </c>
      <c r="M152">
        <f t="shared" si="32"/>
        <v>1</v>
      </c>
      <c r="N152" t="s">
        <v>467</v>
      </c>
      <c r="O152">
        <v>66815</v>
      </c>
      <c r="P152" s="6">
        <v>97900</v>
      </c>
      <c r="Q152" s="4"/>
      <c r="S152" t="str">
        <f t="shared" si="33"/>
        <v>['proveedor_rentado_id' =&gt; 1,'centro_costo_id' =&gt; 59,'rentado_responsable_id' =&gt; 28,'rentado_tipo_id' =&gt; 1,'serial' =&gt; 'SPF0FM43G',</v>
      </c>
      <c r="T152" t="str">
        <f t="shared" si="34"/>
        <v>'codigo' =&gt; '66815','ticket' =&gt; '9343','valor' =&gt; '97900','fecha_entrega' =&gt; '2022-9-9','fecha_devolucion' =&gt; '','rentado_estado_id' =&gt; 2,'observaciones' =&gt; ''],</v>
      </c>
      <c r="U152" t="str">
        <f t="shared" si="35"/>
        <v>['proveedor_rentado_id' =&gt; 1,'centro_costo_id' =&gt; 59,'rentado_responsable_id' =&gt; 28,'rentado_tipo_id' =&gt; 1,'serial' =&gt; 'SPF0FM43G','codigo' =&gt; '66815','ticket' =&gt; '9343','valor' =&gt; '97900','fecha_entrega' =&gt; '2022-9-9','fecha_devolucion' =&gt; '','rentado_estado_id' =&gt; 2,'observaciones' =&gt; ''],</v>
      </c>
      <c r="V152">
        <f>VLOOKUP(O152,Hoja12!$A$1:$B$203,2,0)</f>
        <v>118</v>
      </c>
      <c r="W152">
        <f>VLOOKUP(H152,Hoja13!$A$2:$B$134,2,0)</f>
        <v>7</v>
      </c>
    </row>
    <row r="153" spans="1:23">
      <c r="A153" t="s">
        <v>169</v>
      </c>
      <c r="B153" s="3">
        <f>VLOOKUP(A153,Hoja3!$A$1:$B$6,2,0)</f>
        <v>1</v>
      </c>
      <c r="C153">
        <v>9343</v>
      </c>
      <c r="D153">
        <v>291</v>
      </c>
      <c r="E153">
        <f>VLOOKUP(D153,Hoja4!$A$1:$F$107,2,0)</f>
        <v>37</v>
      </c>
      <c r="F153" t="s">
        <v>170</v>
      </c>
      <c r="G153">
        <f>VLOOKUP(F153,Hoja5!$A$2:$B$30,2,0)</f>
        <v>24</v>
      </c>
      <c r="H153" t="s">
        <v>171</v>
      </c>
      <c r="I153" s="4" t="s">
        <v>807</v>
      </c>
      <c r="J153" t="s">
        <v>172</v>
      </c>
      <c r="K153">
        <f t="shared" si="31"/>
        <v>2</v>
      </c>
      <c r="L153" t="s">
        <v>173</v>
      </c>
      <c r="M153">
        <f t="shared" si="32"/>
        <v>1</v>
      </c>
      <c r="N153" t="s">
        <v>468</v>
      </c>
      <c r="O153">
        <v>61856</v>
      </c>
      <c r="P153" s="6">
        <v>97900</v>
      </c>
      <c r="Q153" s="4"/>
      <c r="S153" t="str">
        <f t="shared" si="33"/>
        <v>['proveedor_rentado_id' =&gt; 1,'centro_costo_id' =&gt; 37,'rentado_responsable_id' =&gt; 24,'rentado_tipo_id' =&gt; 1,'serial' =&gt; '5CG43521NS',</v>
      </c>
      <c r="T153" t="str">
        <f t="shared" si="34"/>
        <v>'codigo' =&gt; '61856','ticket' =&gt; '9343','valor' =&gt; '97900','fecha_entrega' =&gt; '2022-9-9','fecha_devolucion' =&gt; '','rentado_estado_id' =&gt; 2,'observaciones' =&gt; ''],</v>
      </c>
      <c r="U153" t="str">
        <f t="shared" si="35"/>
        <v>['proveedor_rentado_id' =&gt; 1,'centro_costo_id' =&gt; 37,'rentado_responsable_id' =&gt; 24,'rentado_tipo_id' =&gt; 1,'serial' =&gt; '5CG43521NS','codigo' =&gt; '61856','ticket' =&gt; '9343','valor' =&gt; '97900','fecha_entrega' =&gt; '2022-9-9','fecha_devolucion' =&gt; '','rentado_estado_id' =&gt; 2,'observaciones' =&gt; ''],</v>
      </c>
      <c r="V153">
        <f>VLOOKUP(O153,Hoja12!$A$1:$B$203,2,0)</f>
        <v>119</v>
      </c>
      <c r="W153">
        <f>VLOOKUP(H153,Hoja13!$A$2:$B$134,2,0)</f>
        <v>118</v>
      </c>
    </row>
    <row r="154" spans="1:23">
      <c r="A154" t="s">
        <v>169</v>
      </c>
      <c r="B154" s="3">
        <f>VLOOKUP(A154,Hoja3!$A$1:$B$6,2,0)</f>
        <v>1</v>
      </c>
      <c r="C154">
        <v>9343</v>
      </c>
      <c r="D154">
        <v>314</v>
      </c>
      <c r="E154">
        <f>VLOOKUP(D154,Hoja4!$A$1:$F$107,2,0)</f>
        <v>59</v>
      </c>
      <c r="F154" t="s">
        <v>465</v>
      </c>
      <c r="G154">
        <f>VLOOKUP(F154,Hoja5!$A$2:$B$30,2,0)</f>
        <v>28</v>
      </c>
      <c r="H154" t="s">
        <v>469</v>
      </c>
      <c r="I154" s="4" t="s">
        <v>807</v>
      </c>
      <c r="J154" t="s">
        <v>172</v>
      </c>
      <c r="K154">
        <f t="shared" si="31"/>
        <v>2</v>
      </c>
      <c r="L154" t="s">
        <v>173</v>
      </c>
      <c r="M154">
        <f t="shared" si="32"/>
        <v>1</v>
      </c>
      <c r="N154" t="s">
        <v>470</v>
      </c>
      <c r="O154">
        <v>62777</v>
      </c>
      <c r="P154" s="6">
        <v>97900</v>
      </c>
      <c r="Q154" s="4"/>
      <c r="R154">
        <v>73520</v>
      </c>
      <c r="S154" t="str">
        <f t="shared" si="33"/>
        <v>['proveedor_rentado_id' =&gt; 1,'centro_costo_id' =&gt; 59,'rentado_responsable_id' =&gt; 28,'rentado_tipo_id' =&gt; 1,'serial' =&gt; '5CG4522FD9',</v>
      </c>
      <c r="T154" t="str">
        <f t="shared" si="34"/>
        <v>'codigo' =&gt; '62777','ticket' =&gt; '9343','valor' =&gt; '97900','fecha_entrega' =&gt; '2022-9-9','fecha_devolucion' =&gt; '','rentado_estado_id' =&gt; 2,'observaciones' =&gt; '73520'],</v>
      </c>
      <c r="U154" t="str">
        <f t="shared" si="35"/>
        <v>['proveedor_rentado_id' =&gt; 1,'centro_costo_id' =&gt; 59,'rentado_responsable_id' =&gt; 28,'rentado_tipo_id' =&gt; 1,'serial' =&gt; '5CG4522FD9','codigo' =&gt; '62777','ticket' =&gt; '9343','valor' =&gt; '97900','fecha_entrega' =&gt; '2022-9-9','fecha_devolucion' =&gt; '','rentado_estado_id' =&gt; 2,'observaciones' =&gt; '73520'],</v>
      </c>
      <c r="V154">
        <f>VLOOKUP(O154,Hoja12!$A$1:$B$203,2,0)</f>
        <v>120</v>
      </c>
      <c r="W154">
        <f>VLOOKUP(H154,Hoja13!$A$2:$B$134,2,0)</f>
        <v>12</v>
      </c>
    </row>
    <row r="155" spans="1:23">
      <c r="A155" t="s">
        <v>169</v>
      </c>
      <c r="B155" s="3">
        <f>VLOOKUP(A155,Hoja3!$A$1:$B$6,2,0)</f>
        <v>1</v>
      </c>
      <c r="C155">
        <v>9320</v>
      </c>
      <c r="D155">
        <v>291</v>
      </c>
      <c r="E155">
        <f>VLOOKUP(D155,Hoja4!$A$1:$F$107,2,0)</f>
        <v>37</v>
      </c>
      <c r="F155" t="s">
        <v>170</v>
      </c>
      <c r="G155">
        <f>VLOOKUP(F155,Hoja5!$A$2:$B$30,2,0)</f>
        <v>24</v>
      </c>
      <c r="H155" t="s">
        <v>471</v>
      </c>
      <c r="I155" s="4" t="s">
        <v>807</v>
      </c>
      <c r="J155" t="s">
        <v>172</v>
      </c>
      <c r="K155">
        <f t="shared" si="31"/>
        <v>2</v>
      </c>
      <c r="L155" t="s">
        <v>173</v>
      </c>
      <c r="M155">
        <f t="shared" si="32"/>
        <v>1</v>
      </c>
      <c r="N155" t="s">
        <v>472</v>
      </c>
      <c r="O155">
        <v>81206</v>
      </c>
      <c r="P155" s="6">
        <v>123000</v>
      </c>
      <c r="Q155" s="4"/>
      <c r="S155" t="str">
        <f t="shared" si="33"/>
        <v>['proveedor_rentado_id' =&gt; 1,'centro_costo_id' =&gt; 37,'rentado_responsable_id' =&gt; 24,'rentado_tipo_id' =&gt; 1,'serial' =&gt; '5CG9382JNT',</v>
      </c>
      <c r="T155" t="str">
        <f t="shared" si="34"/>
        <v>'codigo' =&gt; '81206','ticket' =&gt; '9320','valor' =&gt; '123000','fecha_entrega' =&gt; '2022-9-9','fecha_devolucion' =&gt; '','rentado_estado_id' =&gt; 2,'observaciones' =&gt; ''],</v>
      </c>
      <c r="U155" t="str">
        <f t="shared" si="35"/>
        <v>['proveedor_rentado_id' =&gt; 1,'centro_costo_id' =&gt; 37,'rentado_responsable_id' =&gt; 24,'rentado_tipo_id' =&gt; 1,'serial' =&gt; '5CG9382JNT','codigo' =&gt; '81206','ticket' =&gt; '9320','valor' =&gt; '123000','fecha_entrega' =&gt; '2022-9-9','fecha_devolucion' =&gt; '','rentado_estado_id' =&gt; 2,'observaciones' =&gt; ''],</v>
      </c>
      <c r="V155">
        <f>VLOOKUP(O155,Hoja12!$A$1:$B$203,2,0)</f>
        <v>121</v>
      </c>
      <c r="W155">
        <f>VLOOKUP(H155,Hoja13!$A$2:$B$134,2,0)</f>
        <v>72</v>
      </c>
    </row>
    <row r="156" spans="1:23">
      <c r="A156" t="s">
        <v>169</v>
      </c>
      <c r="B156" s="3">
        <f>VLOOKUP(A156,Hoja3!$A$1:$B$6,2,0)</f>
        <v>1</v>
      </c>
      <c r="C156">
        <v>9321</v>
      </c>
      <c r="D156">
        <v>291</v>
      </c>
      <c r="E156">
        <f>VLOOKUP(D156,Hoja4!$A$1:$F$107,2,0)</f>
        <v>37</v>
      </c>
      <c r="F156" t="s">
        <v>170</v>
      </c>
      <c r="G156">
        <f>VLOOKUP(F156,Hoja5!$A$2:$B$30,2,0)</f>
        <v>24</v>
      </c>
      <c r="H156" t="s">
        <v>473</v>
      </c>
      <c r="I156" s="4" t="s">
        <v>807</v>
      </c>
      <c r="J156" t="s">
        <v>172</v>
      </c>
      <c r="K156">
        <f t="shared" si="31"/>
        <v>2</v>
      </c>
      <c r="L156" t="s">
        <v>173</v>
      </c>
      <c r="M156">
        <f t="shared" si="32"/>
        <v>1</v>
      </c>
      <c r="N156" t="s">
        <v>474</v>
      </c>
      <c r="O156">
        <v>66246</v>
      </c>
      <c r="P156" s="6">
        <v>123000</v>
      </c>
      <c r="Q156" s="4"/>
      <c r="S156" t="str">
        <f t="shared" si="33"/>
        <v>['proveedor_rentado_id' =&gt; 1,'centro_costo_id' =&gt; 37,'rentado_responsable_id' =&gt; 24,'rentado_tipo_id' =&gt; 1,'serial' =&gt; '5CG5517J9D',</v>
      </c>
      <c r="T156" t="str">
        <f t="shared" si="34"/>
        <v>'codigo' =&gt; '66246','ticket' =&gt; '9321','valor' =&gt; '123000','fecha_entrega' =&gt; '2022-9-9','fecha_devolucion' =&gt; '','rentado_estado_id' =&gt; 2,'observaciones' =&gt; ''],</v>
      </c>
      <c r="U156" t="str">
        <f t="shared" si="35"/>
        <v>['proveedor_rentado_id' =&gt; 1,'centro_costo_id' =&gt; 37,'rentado_responsable_id' =&gt; 24,'rentado_tipo_id' =&gt; 1,'serial' =&gt; '5CG5517J9D','codigo' =&gt; '66246','ticket' =&gt; '9321','valor' =&gt; '123000','fecha_entrega' =&gt; '2022-9-9','fecha_devolucion' =&gt; '','rentado_estado_id' =&gt; 2,'observaciones' =&gt; ''],</v>
      </c>
      <c r="V156">
        <f>VLOOKUP(O156,Hoja12!$A$1:$B$203,2,0)</f>
        <v>122</v>
      </c>
      <c r="W156">
        <f>VLOOKUP(H156,Hoja13!$A$2:$B$134,2,0)</f>
        <v>37</v>
      </c>
    </row>
    <row r="157" spans="1:23">
      <c r="A157" t="s">
        <v>169</v>
      </c>
      <c r="B157" s="3">
        <f>VLOOKUP(A157,Hoja3!$A$1:$B$6,2,0)</f>
        <v>1</v>
      </c>
      <c r="C157">
        <v>9484</v>
      </c>
      <c r="D157">
        <v>315</v>
      </c>
      <c r="E157">
        <f>VLOOKUP(D157,Hoja4!$A$1:$F$107,2,0)</f>
        <v>60</v>
      </c>
      <c r="F157" t="s">
        <v>218</v>
      </c>
      <c r="G157">
        <f>VLOOKUP(F157,Hoja5!$A$2:$B$30,2,0)</f>
        <v>29</v>
      </c>
      <c r="H157" t="s">
        <v>475</v>
      </c>
      <c r="I157" s="4" t="s">
        <v>807</v>
      </c>
      <c r="J157" t="s">
        <v>172</v>
      </c>
      <c r="K157">
        <f t="shared" si="31"/>
        <v>2</v>
      </c>
      <c r="L157" t="s">
        <v>173</v>
      </c>
      <c r="M157">
        <f t="shared" si="32"/>
        <v>1</v>
      </c>
      <c r="N157" t="s">
        <v>476</v>
      </c>
      <c r="O157">
        <v>91771</v>
      </c>
      <c r="P157">
        <v>189000</v>
      </c>
      <c r="Q157" s="4"/>
      <c r="S157" t="str">
        <f t="shared" si="33"/>
        <v>['proveedor_rentado_id' =&gt; 1,'centro_costo_id' =&gt; 60,'rentado_responsable_id' =&gt; 29,'rentado_tipo_id' =&gt; 1,'serial' =&gt; '5CD208FYXQ',</v>
      </c>
      <c r="T157" t="str">
        <f t="shared" si="34"/>
        <v>'codigo' =&gt; '91771','ticket' =&gt; '9484','valor' =&gt; '189000','fecha_entrega' =&gt; '2022-9-9','fecha_devolucion' =&gt; '','rentado_estado_id' =&gt; 2,'observaciones' =&gt; ''],</v>
      </c>
      <c r="U157" t="str">
        <f t="shared" si="35"/>
        <v>['proveedor_rentado_id' =&gt; 1,'centro_costo_id' =&gt; 60,'rentado_responsable_id' =&gt; 29,'rentado_tipo_id' =&gt; 1,'serial' =&gt; '5CD208FYXQ','codigo' =&gt; '91771','ticket' =&gt; '9484','valor' =&gt; '189000','fecha_entrega' =&gt; '2022-9-9','fecha_devolucion' =&gt; '','rentado_estado_id' =&gt; 2,'observaciones' =&gt; ''],</v>
      </c>
      <c r="V157">
        <f>VLOOKUP(O157,Hoja12!$A$1:$B$203,2,0)</f>
        <v>123</v>
      </c>
      <c r="W157">
        <f>VLOOKUP(H157,Hoja13!$A$2:$B$134,2,0)</f>
        <v>43</v>
      </c>
    </row>
    <row r="158" spans="1:23" hidden="1">
      <c r="A158" t="s">
        <v>169</v>
      </c>
      <c r="B158" s="3">
        <f>VLOOKUP(A158,Hoja3!$A$1:$B$6,2,0)</f>
        <v>1</v>
      </c>
      <c r="C158">
        <v>9484</v>
      </c>
      <c r="D158">
        <v>315</v>
      </c>
      <c r="E158">
        <f>VLOOKUP(D158,Hoja4!$A$1:$F$107,2,0)</f>
        <v>60</v>
      </c>
      <c r="F158" t="s">
        <v>218</v>
      </c>
      <c r="G158">
        <f>VLOOKUP(F158,Hoja5!$A$2:$B$30,2,0)</f>
        <v>29</v>
      </c>
      <c r="H158" t="s">
        <v>477</v>
      </c>
      <c r="I158" s="4" t="s">
        <v>807</v>
      </c>
      <c r="J158" t="s">
        <v>172</v>
      </c>
      <c r="K158">
        <f t="shared" si="31"/>
        <v>2</v>
      </c>
      <c r="L158" t="s">
        <v>173</v>
      </c>
      <c r="M158">
        <f t="shared" si="32"/>
        <v>1</v>
      </c>
      <c r="N158" t="s">
        <v>478</v>
      </c>
      <c r="O158">
        <v>61942</v>
      </c>
      <c r="P158" t="s">
        <v>479</v>
      </c>
      <c r="Q158" s="4"/>
      <c r="R158" t="s">
        <v>480</v>
      </c>
      <c r="V158" t="e">
        <f>VLOOKUP(O158,Hoja12!$A$1:$B$203,2,0)</f>
        <v>#N/A</v>
      </c>
      <c r="W158">
        <f>VLOOKUP(H158,Hoja13!$A$2:$B$134,2,0)</f>
        <v>30</v>
      </c>
    </row>
    <row r="159" spans="1:23">
      <c r="A159" t="s">
        <v>169</v>
      </c>
      <c r="B159" s="3">
        <f>VLOOKUP(A159,Hoja3!$A$1:$B$6,2,0)</f>
        <v>1</v>
      </c>
      <c r="C159">
        <v>9484</v>
      </c>
      <c r="D159">
        <v>315</v>
      </c>
      <c r="E159">
        <f>VLOOKUP(D159,Hoja4!$A$1:$F$107,2,0)</f>
        <v>60</v>
      </c>
      <c r="F159" t="s">
        <v>218</v>
      </c>
      <c r="G159">
        <f>VLOOKUP(F159,Hoja5!$A$2:$B$30,2,0)</f>
        <v>29</v>
      </c>
      <c r="H159" t="s">
        <v>481</v>
      </c>
      <c r="I159" s="4" t="s">
        <v>807</v>
      </c>
      <c r="J159" t="s">
        <v>172</v>
      </c>
      <c r="K159">
        <f t="shared" si="31"/>
        <v>2</v>
      </c>
      <c r="L159" t="s">
        <v>173</v>
      </c>
      <c r="M159">
        <f t="shared" si="32"/>
        <v>1</v>
      </c>
      <c r="N159" t="s">
        <v>482</v>
      </c>
      <c r="O159">
        <v>68378</v>
      </c>
      <c r="P159" s="6">
        <v>98000</v>
      </c>
      <c r="R159">
        <v>61746</v>
      </c>
      <c r="S159" t="str">
        <f>"['proveedor_rentado_id' =&gt; "&amp;B159&amp;",'centro_costo_id' =&gt; "&amp;E159&amp;",'rentado_responsable_id' =&gt; "&amp;G159&amp;",'rentado_tipo_id' =&gt; "&amp;M159&amp;",'serial' =&gt; '"&amp;N159&amp;"',"</f>
        <v>['proveedor_rentado_id' =&gt; 1,'centro_costo_id' =&gt; 60,'rentado_responsable_id' =&gt; 29,'rentado_tipo_id' =&gt; 1,'serial' =&gt; 'NXVATAL001535020583400',</v>
      </c>
      <c r="T159" t="str">
        <f>"'codigo' =&gt; '"&amp;O159&amp;"','ticket' =&gt; '"&amp;C159&amp;"','valor' =&gt; '"&amp;P159&amp;"','fecha_entrega' =&gt; '"&amp;YEAR(I159)&amp;"-"&amp;MONTH(I159)&amp;"-"&amp;DAY(I159)&amp;"','fecha_devolucion' =&gt; '"&amp;IF(Q159="","",YEAR(Q159)&amp;"-"&amp;MONTH(Q159)&amp;"-"&amp;DAY(Q159))&amp;"','rentado_estado_id' =&gt; "&amp;K159&amp;",'observaciones' =&gt; '"&amp;R159&amp;"'],"</f>
        <v>'codigo' =&gt; '68378','ticket' =&gt; '9484','valor' =&gt; '98000','fecha_entrega' =&gt; '2022-9-9','fecha_devolucion' =&gt; '','rentado_estado_id' =&gt; 2,'observaciones' =&gt; '61746'],</v>
      </c>
      <c r="U159" t="str">
        <f>CONCATENATE(S159,T159)</f>
        <v>['proveedor_rentado_id' =&gt; 1,'centro_costo_id' =&gt; 60,'rentado_responsable_id' =&gt; 29,'rentado_tipo_id' =&gt; 1,'serial' =&gt; 'NXVATAL001535020583400','codigo' =&gt; '68378','ticket' =&gt; '9484','valor' =&gt; '98000','fecha_entrega' =&gt; '2022-9-9','fecha_devolucion' =&gt; '','rentado_estado_id' =&gt; 2,'observaciones' =&gt; '61746'],</v>
      </c>
      <c r="V159">
        <f>VLOOKUP(O159,Hoja12!$A$1:$B$203,2,0)</f>
        <v>124</v>
      </c>
      <c r="W159">
        <f>VLOOKUP(H159,Hoja13!$A$2:$B$134,2,0)</f>
        <v>71</v>
      </c>
    </row>
    <row r="160" spans="1:23" hidden="1">
      <c r="A160" t="s">
        <v>484</v>
      </c>
      <c r="B160" s="3">
        <f>VLOOKUP(A160,Hoja3!$A$1:$B$6,2,0)</f>
        <v>5</v>
      </c>
      <c r="C160">
        <v>10435</v>
      </c>
      <c r="D160">
        <v>302</v>
      </c>
      <c r="E160" t="e">
        <f>VLOOKUP(D160,Hoja4!$A$1:$F$107,2,0)</f>
        <v>#N/A</v>
      </c>
      <c r="F160" t="s">
        <v>485</v>
      </c>
      <c r="G160">
        <f>VLOOKUP(F160,Hoja5!$A$2:$B$30,2,0)</f>
        <v>20</v>
      </c>
      <c r="H160" t="s">
        <v>486</v>
      </c>
      <c r="I160" s="4" t="s">
        <v>807</v>
      </c>
      <c r="J160" t="s">
        <v>358</v>
      </c>
      <c r="K160">
        <f t="shared" si="31"/>
        <v>3</v>
      </c>
      <c r="L160" t="s">
        <v>173</v>
      </c>
      <c r="M160">
        <f t="shared" si="32"/>
        <v>1</v>
      </c>
      <c r="N160" t="s">
        <v>487</v>
      </c>
      <c r="O160">
        <v>65674</v>
      </c>
      <c r="P160" s="6">
        <v>220000</v>
      </c>
      <c r="V160" t="e">
        <f>VLOOKUP(O160,Hoja12!$A$1:$B$203,2,0)</f>
        <v>#N/A</v>
      </c>
      <c r="W160">
        <f>VLOOKUP(H160,Hoja13!$A$2:$B$134,2,0)</f>
        <v>17</v>
      </c>
    </row>
    <row r="161" spans="1:23">
      <c r="A161" t="s">
        <v>484</v>
      </c>
      <c r="B161" s="3">
        <f>VLOOKUP(A161,Hoja3!$A$1:$B$6,2,0)</f>
        <v>5</v>
      </c>
      <c r="C161">
        <v>10435</v>
      </c>
      <c r="D161">
        <v>303</v>
      </c>
      <c r="E161">
        <f>VLOOKUP(D161,Hoja4!$A$1:$F$107,2,0)</f>
        <v>46</v>
      </c>
      <c r="F161" t="s">
        <v>488</v>
      </c>
      <c r="G161">
        <f>VLOOKUP(F161,Hoja5!$A$2:$B$30,2,0)</f>
        <v>10</v>
      </c>
      <c r="H161" t="s">
        <v>489</v>
      </c>
      <c r="I161" s="4" t="s">
        <v>807</v>
      </c>
      <c r="J161" t="s">
        <v>358</v>
      </c>
      <c r="K161">
        <f t="shared" si="31"/>
        <v>3</v>
      </c>
      <c r="L161" t="s">
        <v>173</v>
      </c>
      <c r="M161">
        <f t="shared" si="32"/>
        <v>1</v>
      </c>
      <c r="N161" t="s">
        <v>490</v>
      </c>
      <c r="O161">
        <v>65673</v>
      </c>
      <c r="P161" s="6">
        <v>220000</v>
      </c>
      <c r="R161" t="s">
        <v>491</v>
      </c>
      <c r="S161" t="str">
        <f t="shared" ref="S161:S165" si="36">"['proveedor_rentado_id' =&gt; "&amp;B161&amp;",'centro_costo_id' =&gt; "&amp;E161&amp;",'rentado_responsable_id' =&gt; "&amp;G161&amp;",'rentado_tipo_id' =&gt; "&amp;M161&amp;",'serial' =&gt; '"&amp;N161&amp;"',"</f>
        <v>['proveedor_rentado_id' =&gt; 5,'centro_costo_id' =&gt; 46,'rentado_responsable_id' =&gt; 10,'rentado_tipo_id' =&gt; 1,'serial' =&gt; '5CD2245BDD',</v>
      </c>
      <c r="T161" t="str">
        <f t="shared" ref="T161:T165" si="37">"'codigo' =&gt; '"&amp;O161&amp;"','ticket' =&gt; '"&amp;C161&amp;"','valor' =&gt; '"&amp;P161&amp;"','fecha_entrega' =&gt; '"&amp;YEAR(I161)&amp;"-"&amp;MONTH(I161)&amp;"-"&amp;DAY(I161)&amp;"','fecha_devolucion' =&gt; '"&amp;IF(Q161="","",YEAR(Q161)&amp;"-"&amp;MONTH(Q161)&amp;"-"&amp;DAY(Q161))&amp;"','rentado_estado_id' =&gt; "&amp;K161&amp;",'observaciones' =&gt; '"&amp;R161&amp;"'],"</f>
        <v>'codigo' =&gt; '65673','ticket' =&gt; '10435','valor' =&gt; '220000','fecha_entrega' =&gt; '2022-9-9','fecha_devolucion' =&gt; '','rentado_estado_id' =&gt; 3,'observaciones' =&gt; '5CD208G03V -- 65990'],</v>
      </c>
      <c r="U161" t="str">
        <f t="shared" ref="U161:U165" si="38">CONCATENATE(S161,T161)</f>
        <v>['proveedor_rentado_id' =&gt; 5,'centro_costo_id' =&gt; 46,'rentado_responsable_id' =&gt; 10,'rentado_tipo_id' =&gt; 1,'serial' =&gt; '5CD2245BDD','codigo' =&gt; '65673','ticket' =&gt; '10435','valor' =&gt; '220000','fecha_entrega' =&gt; '2022-9-9','fecha_devolucion' =&gt; '','rentado_estado_id' =&gt; 3,'observaciones' =&gt; '5CD208G03V -- 65990'],</v>
      </c>
      <c r="V161">
        <f>VLOOKUP(O161,Hoja12!$A$1:$B$203,2,0)</f>
        <v>125</v>
      </c>
      <c r="W161">
        <f>VLOOKUP(H161,Hoja13!$A$2:$B$134,2,0)</f>
        <v>120</v>
      </c>
    </row>
    <row r="162" spans="1:23">
      <c r="A162" t="s">
        <v>484</v>
      </c>
      <c r="B162" s="3">
        <f>VLOOKUP(A162,Hoja3!$A$1:$B$6,2,0)</f>
        <v>5</v>
      </c>
      <c r="C162">
        <v>10435</v>
      </c>
      <c r="D162">
        <v>286</v>
      </c>
      <c r="E162">
        <f>VLOOKUP(D162,Hoja4!$A$1:$F$107,2,0)</f>
        <v>33</v>
      </c>
      <c r="F162" t="s">
        <v>488</v>
      </c>
      <c r="G162">
        <f>VLOOKUP(F162,Hoja5!$A$2:$B$30,2,0)</f>
        <v>10</v>
      </c>
      <c r="H162" t="s">
        <v>492</v>
      </c>
      <c r="I162" s="4" t="s">
        <v>807</v>
      </c>
      <c r="J162" t="s">
        <v>358</v>
      </c>
      <c r="K162">
        <f t="shared" si="31"/>
        <v>3</v>
      </c>
      <c r="L162" t="s">
        <v>173</v>
      </c>
      <c r="M162">
        <f t="shared" si="32"/>
        <v>1</v>
      </c>
      <c r="N162" t="s">
        <v>493</v>
      </c>
      <c r="O162">
        <v>65672</v>
      </c>
      <c r="P162" s="6">
        <v>220000</v>
      </c>
      <c r="S162" t="str">
        <f t="shared" si="36"/>
        <v>['proveedor_rentado_id' =&gt; 5,'centro_costo_id' =&gt; 33,'rentado_responsable_id' =&gt; 10,'rentado_tipo_id' =&gt; 1,'serial' =&gt; '5CD2245B9S',</v>
      </c>
      <c r="T162" t="str">
        <f t="shared" si="37"/>
        <v>'codigo' =&gt; '65672','ticket' =&gt; '10435','valor' =&gt; '220000','fecha_entrega' =&gt; '2022-9-9','fecha_devolucion' =&gt; '','rentado_estado_id' =&gt; 3,'observaciones' =&gt; ''],</v>
      </c>
      <c r="U162" t="str">
        <f t="shared" si="38"/>
        <v>['proveedor_rentado_id' =&gt; 5,'centro_costo_id' =&gt; 33,'rentado_responsable_id' =&gt; 10,'rentado_tipo_id' =&gt; 1,'serial' =&gt; '5CD2245B9S','codigo' =&gt; '65672','ticket' =&gt; '10435','valor' =&gt; '220000','fecha_entrega' =&gt; '2022-9-9','fecha_devolucion' =&gt; '','rentado_estado_id' =&gt; 3,'observaciones' =&gt; ''],</v>
      </c>
      <c r="V162">
        <f>VLOOKUP(O162,Hoja12!$A$1:$B$203,2,0)</f>
        <v>126</v>
      </c>
      <c r="W162">
        <f>VLOOKUP(H162,Hoja13!$A$2:$B$134,2,0)</f>
        <v>80</v>
      </c>
    </row>
    <row r="163" spans="1:23">
      <c r="A163" t="s">
        <v>484</v>
      </c>
      <c r="B163" s="3">
        <f>VLOOKUP(A163,Hoja3!$A$1:$B$6,2,0)</f>
        <v>5</v>
      </c>
      <c r="C163">
        <v>10435</v>
      </c>
      <c r="D163">
        <v>335</v>
      </c>
      <c r="E163">
        <f>VLOOKUP(D163,Hoja4!$A$1:$F$107,2,0)</f>
        <v>79</v>
      </c>
      <c r="F163" t="s">
        <v>494</v>
      </c>
      <c r="G163">
        <f>VLOOKUP(F163,Hoja5!$A$2:$B$30,2,0)</f>
        <v>4</v>
      </c>
      <c r="H163" t="s">
        <v>495</v>
      </c>
      <c r="I163" s="4" t="s">
        <v>807</v>
      </c>
      <c r="J163" t="s">
        <v>358</v>
      </c>
      <c r="K163">
        <f t="shared" si="31"/>
        <v>3</v>
      </c>
      <c r="L163" t="s">
        <v>173</v>
      </c>
      <c r="M163">
        <f t="shared" si="32"/>
        <v>1</v>
      </c>
      <c r="N163" t="s">
        <v>496</v>
      </c>
      <c r="O163">
        <v>65675</v>
      </c>
      <c r="P163" s="6">
        <v>220000</v>
      </c>
      <c r="S163" t="str">
        <f t="shared" si="36"/>
        <v>['proveedor_rentado_id' =&gt; 5,'centro_costo_id' =&gt; 79,'rentado_responsable_id' =&gt; 4,'rentado_tipo_id' =&gt; 1,'serial' =&gt; '5CD2245BDX',</v>
      </c>
      <c r="T163" t="str">
        <f t="shared" si="37"/>
        <v>'codigo' =&gt; '65675','ticket' =&gt; '10435','valor' =&gt; '220000','fecha_entrega' =&gt; '2022-9-9','fecha_devolucion' =&gt; '','rentado_estado_id' =&gt; 3,'observaciones' =&gt; ''],</v>
      </c>
      <c r="U163" t="str">
        <f t="shared" si="38"/>
        <v>['proveedor_rentado_id' =&gt; 5,'centro_costo_id' =&gt; 79,'rentado_responsable_id' =&gt; 4,'rentado_tipo_id' =&gt; 1,'serial' =&gt; '5CD2245BDX','codigo' =&gt; '65675','ticket' =&gt; '10435','valor' =&gt; '220000','fecha_entrega' =&gt; '2022-9-9','fecha_devolucion' =&gt; '','rentado_estado_id' =&gt; 3,'observaciones' =&gt; ''],</v>
      </c>
      <c r="V163">
        <f>VLOOKUP(O163,Hoja12!$A$1:$B$203,2,0)</f>
        <v>127</v>
      </c>
      <c r="W163">
        <f>VLOOKUP(H163,Hoja13!$A$2:$B$134,2,0)</f>
        <v>56</v>
      </c>
    </row>
    <row r="164" spans="1:23" hidden="1">
      <c r="A164" t="s">
        <v>484</v>
      </c>
      <c r="B164" s="3">
        <f>VLOOKUP(A164,Hoja3!$A$1:$B$6,2,0)</f>
        <v>5</v>
      </c>
      <c r="C164">
        <v>10435</v>
      </c>
      <c r="D164">
        <v>321</v>
      </c>
      <c r="E164">
        <f>VLOOKUP(D164,Hoja4!$A$1:$F$107,2,0)</f>
        <v>66</v>
      </c>
      <c r="F164" t="s">
        <v>497</v>
      </c>
      <c r="G164">
        <f>VLOOKUP(F164,Hoja5!$A$2:$B$30,2,0)</f>
        <v>26</v>
      </c>
      <c r="H164" t="s">
        <v>771</v>
      </c>
      <c r="I164" s="4" t="s">
        <v>807</v>
      </c>
      <c r="J164" t="s">
        <v>358</v>
      </c>
      <c r="K164">
        <f t="shared" si="31"/>
        <v>3</v>
      </c>
      <c r="L164" t="s">
        <v>173</v>
      </c>
      <c r="M164">
        <f t="shared" si="32"/>
        <v>1</v>
      </c>
      <c r="N164" t="s">
        <v>498</v>
      </c>
      <c r="O164">
        <v>65676</v>
      </c>
      <c r="P164" s="6">
        <v>220000</v>
      </c>
      <c r="S164" t="str">
        <f t="shared" si="36"/>
        <v>['proveedor_rentado_id' =&gt; 5,'centro_costo_id' =&gt; 66,'rentado_responsable_id' =&gt; 26,'rentado_tipo_id' =&gt; 1,'serial' =&gt; '5CD2245B8Y',</v>
      </c>
      <c r="T164" t="str">
        <f t="shared" si="37"/>
        <v>'codigo' =&gt; '65676','ticket' =&gt; '10435','valor' =&gt; '220000','fecha_entrega' =&gt; '2022-9-9','fecha_devolucion' =&gt; '','rentado_estado_id' =&gt; 3,'observaciones' =&gt; ''],</v>
      </c>
      <c r="U164" t="str">
        <f t="shared" si="38"/>
        <v>['proveedor_rentado_id' =&gt; 5,'centro_costo_id' =&gt; 66,'rentado_responsable_id' =&gt; 26,'rentado_tipo_id' =&gt; 1,'serial' =&gt; '5CD2245B8Y','codigo' =&gt; '65676','ticket' =&gt; '10435','valor' =&gt; '220000','fecha_entrega' =&gt; '2022-9-9','fecha_devolucion' =&gt; '','rentado_estado_id' =&gt; 3,'observaciones' =&gt; ''],</v>
      </c>
      <c r="V164">
        <f>VLOOKUP(O164,Hoja12!$A$1:$B$203,2,0)</f>
        <v>128</v>
      </c>
      <c r="W164" t="e">
        <f>VLOOKUP(H164,Hoja13!$A$2:$B$134,2,0)</f>
        <v>#N/A</v>
      </c>
    </row>
    <row r="165" spans="1:23">
      <c r="A165" t="s">
        <v>484</v>
      </c>
      <c r="B165" s="3">
        <f>VLOOKUP(A165,Hoja3!$A$1:$B$6,2,0)</f>
        <v>5</v>
      </c>
      <c r="C165">
        <v>10490</v>
      </c>
      <c r="D165">
        <v>291</v>
      </c>
      <c r="E165">
        <f>VLOOKUP(D165,Hoja4!$A$1:$F$107,2,0)</f>
        <v>37</v>
      </c>
      <c r="F165" t="s">
        <v>356</v>
      </c>
      <c r="G165">
        <f>VLOOKUP(F165,Hoja5!$A$2:$B$30,2,0)</f>
        <v>24</v>
      </c>
      <c r="H165" t="s">
        <v>499</v>
      </c>
      <c r="I165" s="4" t="s">
        <v>807</v>
      </c>
      <c r="J165" t="s">
        <v>172</v>
      </c>
      <c r="K165">
        <f t="shared" si="31"/>
        <v>2</v>
      </c>
      <c r="L165" t="s">
        <v>173</v>
      </c>
      <c r="M165">
        <f t="shared" si="32"/>
        <v>1</v>
      </c>
      <c r="N165" t="s">
        <v>500</v>
      </c>
      <c r="O165">
        <v>63778</v>
      </c>
      <c r="P165" s="6">
        <v>155000</v>
      </c>
      <c r="Q165" s="5"/>
      <c r="S165" t="str">
        <f t="shared" si="36"/>
        <v>['proveedor_rentado_id' =&gt; 5,'centro_costo_id' =&gt; 37,'rentado_responsable_id' =&gt; 24,'rentado_tipo_id' =&gt; 1,'serial' =&gt; '5CD211HGPB',</v>
      </c>
      <c r="T165" t="str">
        <f t="shared" si="37"/>
        <v>'codigo' =&gt; '63778','ticket' =&gt; '10490','valor' =&gt; '155000','fecha_entrega' =&gt; '2022-9-9','fecha_devolucion' =&gt; '','rentado_estado_id' =&gt; 2,'observaciones' =&gt; ''],</v>
      </c>
      <c r="U165" t="str">
        <f t="shared" si="38"/>
        <v>['proveedor_rentado_id' =&gt; 5,'centro_costo_id' =&gt; 37,'rentado_responsable_id' =&gt; 24,'rentado_tipo_id' =&gt; 1,'serial' =&gt; '5CD211HGPB','codigo' =&gt; '63778','ticket' =&gt; '10490','valor' =&gt; '155000','fecha_entrega' =&gt; '2022-9-9','fecha_devolucion' =&gt; '','rentado_estado_id' =&gt; 2,'observaciones' =&gt; ''],</v>
      </c>
      <c r="V165">
        <f>VLOOKUP(O165,Hoja12!$A$1:$B$203,2,0)</f>
        <v>129</v>
      </c>
      <c r="W165">
        <f>VLOOKUP(H165,Hoja13!$A$2:$B$134,2,0)</f>
        <v>118</v>
      </c>
    </row>
    <row r="166" spans="1:23" hidden="1">
      <c r="A166" t="s">
        <v>484</v>
      </c>
      <c r="B166" s="3">
        <f>VLOOKUP(A166,Hoja3!$A$1:$B$6,2,0)</f>
        <v>5</v>
      </c>
      <c r="C166">
        <v>10490</v>
      </c>
      <c r="D166">
        <v>204</v>
      </c>
      <c r="E166" t="e">
        <f>VLOOKUP(D166,Hoja4!$A$1:$F$107,2,0)</f>
        <v>#N/A</v>
      </c>
      <c r="F166" t="s">
        <v>242</v>
      </c>
      <c r="G166">
        <f>VLOOKUP(F166,Hoja5!$A$2:$B$30,2,0)</f>
        <v>17</v>
      </c>
      <c r="H166" t="s">
        <v>501</v>
      </c>
      <c r="I166" s="4" t="s">
        <v>807</v>
      </c>
      <c r="J166" t="s">
        <v>358</v>
      </c>
      <c r="K166">
        <f t="shared" si="31"/>
        <v>3</v>
      </c>
      <c r="L166" t="s">
        <v>173</v>
      </c>
      <c r="M166">
        <f t="shared" si="32"/>
        <v>1</v>
      </c>
      <c r="N166" t="s">
        <v>502</v>
      </c>
      <c r="O166">
        <v>63773</v>
      </c>
      <c r="P166" s="6">
        <v>155000</v>
      </c>
      <c r="V166" t="e">
        <f>VLOOKUP(O166,Hoja12!$A$1:$B$203,2,0)</f>
        <v>#N/A</v>
      </c>
      <c r="W166">
        <f>VLOOKUP(H166,Hoja13!$A$2:$B$134,2,0)</f>
        <v>18</v>
      </c>
    </row>
    <row r="167" spans="1:23">
      <c r="A167" t="s">
        <v>484</v>
      </c>
      <c r="B167" s="3">
        <f>VLOOKUP(A167,Hoja3!$A$1:$B$6,2,0)</f>
        <v>5</v>
      </c>
      <c r="C167">
        <v>10490</v>
      </c>
      <c r="D167">
        <v>291</v>
      </c>
      <c r="E167">
        <f>VLOOKUP(D167,Hoja4!$A$1:$F$107,2,0)</f>
        <v>37</v>
      </c>
      <c r="F167" t="s">
        <v>356</v>
      </c>
      <c r="G167">
        <f>VLOOKUP(F167,Hoja5!$A$2:$B$30,2,0)</f>
        <v>24</v>
      </c>
      <c r="H167" t="s">
        <v>499</v>
      </c>
      <c r="I167" s="4" t="s">
        <v>807</v>
      </c>
      <c r="J167" t="s">
        <v>172</v>
      </c>
      <c r="K167">
        <f t="shared" si="31"/>
        <v>2</v>
      </c>
      <c r="L167" t="s">
        <v>173</v>
      </c>
      <c r="M167">
        <f t="shared" si="32"/>
        <v>1</v>
      </c>
      <c r="N167" t="s">
        <v>503</v>
      </c>
      <c r="O167">
        <v>63777</v>
      </c>
      <c r="P167" s="6">
        <v>155000</v>
      </c>
      <c r="Q167" s="5"/>
      <c r="S167" t="str">
        <f t="shared" ref="S167:S168" si="39">"['proveedor_rentado_id' =&gt; "&amp;B167&amp;",'centro_costo_id' =&gt; "&amp;E167&amp;",'rentado_responsable_id' =&gt; "&amp;G167&amp;",'rentado_tipo_id' =&gt; "&amp;M167&amp;",'serial' =&gt; '"&amp;N167&amp;"',"</f>
        <v>['proveedor_rentado_id' =&gt; 5,'centro_costo_id' =&gt; 37,'rentado_responsable_id' =&gt; 24,'rentado_tipo_id' =&gt; 1,'serial' =&gt; '5CD211HGVX',</v>
      </c>
      <c r="T167" t="str">
        <f t="shared" ref="T167:T168" si="40">"'codigo' =&gt; '"&amp;O167&amp;"','ticket' =&gt; '"&amp;C167&amp;"','valor' =&gt; '"&amp;P167&amp;"','fecha_entrega' =&gt; '"&amp;YEAR(I167)&amp;"-"&amp;MONTH(I167)&amp;"-"&amp;DAY(I167)&amp;"','fecha_devolucion' =&gt; '"&amp;IF(Q167="","",YEAR(Q167)&amp;"-"&amp;MONTH(Q167)&amp;"-"&amp;DAY(Q167))&amp;"','rentado_estado_id' =&gt; "&amp;K167&amp;",'observaciones' =&gt; '"&amp;R167&amp;"'],"</f>
        <v>'codigo' =&gt; '63777','ticket' =&gt; '10490','valor' =&gt; '155000','fecha_entrega' =&gt; '2022-9-9','fecha_devolucion' =&gt; '','rentado_estado_id' =&gt; 2,'observaciones' =&gt; ''],</v>
      </c>
      <c r="U167" t="str">
        <f t="shared" ref="U167:U168" si="41">CONCATENATE(S167,T167)</f>
        <v>['proveedor_rentado_id' =&gt; 5,'centro_costo_id' =&gt; 37,'rentado_responsable_id' =&gt; 24,'rentado_tipo_id' =&gt; 1,'serial' =&gt; '5CD211HGVX','codigo' =&gt; '63777','ticket' =&gt; '10490','valor' =&gt; '155000','fecha_entrega' =&gt; '2022-9-9','fecha_devolucion' =&gt; '','rentado_estado_id' =&gt; 2,'observaciones' =&gt; ''],</v>
      </c>
      <c r="V167">
        <f>VLOOKUP(O167,Hoja12!$A$1:$B$203,2,0)</f>
        <v>88</v>
      </c>
      <c r="W167">
        <f>VLOOKUP(H167,Hoja13!$A$2:$B$134,2,0)</f>
        <v>118</v>
      </c>
    </row>
    <row r="168" spans="1:23">
      <c r="A168" t="s">
        <v>484</v>
      </c>
      <c r="B168" s="3">
        <f>VLOOKUP(A168,Hoja3!$A$1:$B$6,2,0)</f>
        <v>5</v>
      </c>
      <c r="C168">
        <v>10490</v>
      </c>
      <c r="D168">
        <v>291</v>
      </c>
      <c r="E168">
        <f>VLOOKUP(D168,Hoja4!$A$1:$F$107,2,0)</f>
        <v>37</v>
      </c>
      <c r="F168" t="s">
        <v>356</v>
      </c>
      <c r="G168">
        <f>VLOOKUP(F168,Hoja5!$A$2:$B$30,2,0)</f>
        <v>24</v>
      </c>
      <c r="H168" t="s">
        <v>499</v>
      </c>
      <c r="I168" s="4" t="s">
        <v>808</v>
      </c>
      <c r="J168" t="s">
        <v>172</v>
      </c>
      <c r="K168">
        <f t="shared" si="31"/>
        <v>2</v>
      </c>
      <c r="L168" t="s">
        <v>173</v>
      </c>
      <c r="M168">
        <f t="shared" si="32"/>
        <v>1</v>
      </c>
      <c r="N168" t="s">
        <v>504</v>
      </c>
      <c r="O168">
        <v>63737</v>
      </c>
      <c r="P168" s="6">
        <v>155000</v>
      </c>
      <c r="Q168" s="5" t="s">
        <v>844</v>
      </c>
      <c r="S168" t="str">
        <f t="shared" si="39"/>
        <v>['proveedor_rentado_id' =&gt; 5,'centro_costo_id' =&gt; 37,'rentado_responsable_id' =&gt; 24,'rentado_tipo_id' =&gt; 1,'serial' =&gt; '5CD211HGW5',</v>
      </c>
      <c r="T168" t="str">
        <f t="shared" si="40"/>
        <v>'codigo' =&gt; '63737','ticket' =&gt; '10490','valor' =&gt; '155000','fecha_entrega' =&gt; '2022-11-9','fecha_devolucion' =&gt; '2022-12-29','rentado_estado_id' =&gt; 2,'observaciones' =&gt; ''],</v>
      </c>
      <c r="U168" t="str">
        <f t="shared" si="41"/>
        <v>['proveedor_rentado_id' =&gt; 5,'centro_costo_id' =&gt; 37,'rentado_responsable_id' =&gt; 24,'rentado_tipo_id' =&gt; 1,'serial' =&gt; '5CD211HGW5','codigo' =&gt; '63737','ticket' =&gt; '10490','valor' =&gt; '155000','fecha_entrega' =&gt; '2022-11-9','fecha_devolucion' =&gt; '2022-12-29','rentado_estado_id' =&gt; 2,'observaciones' =&gt; ''],</v>
      </c>
      <c r="V168">
        <f>VLOOKUP(O168,Hoja12!$A$1:$B$203,2,0)</f>
        <v>131</v>
      </c>
      <c r="W168">
        <f>VLOOKUP(H168,Hoja13!$A$2:$B$134,2,0)</f>
        <v>118</v>
      </c>
    </row>
    <row r="169" spans="1:23" hidden="1">
      <c r="A169" t="s">
        <v>484</v>
      </c>
      <c r="B169" s="3">
        <f>VLOOKUP(A169,Hoja3!$A$1:$B$6,2,0)</f>
        <v>5</v>
      </c>
      <c r="C169">
        <v>10490</v>
      </c>
      <c r="D169">
        <v>242</v>
      </c>
      <c r="E169" t="e">
        <f>VLOOKUP(D169,Hoja4!$A$1:$F$107,2,0)</f>
        <v>#N/A</v>
      </c>
      <c r="F169" t="s">
        <v>505</v>
      </c>
      <c r="G169">
        <f>VLOOKUP(F169,Hoja5!$A$2:$B$30,2,0)</f>
        <v>18</v>
      </c>
      <c r="H169" t="s">
        <v>506</v>
      </c>
      <c r="I169" s="4" t="s">
        <v>808</v>
      </c>
      <c r="J169" t="s">
        <v>358</v>
      </c>
      <c r="K169">
        <f t="shared" si="31"/>
        <v>3</v>
      </c>
      <c r="L169" t="s">
        <v>173</v>
      </c>
      <c r="M169">
        <f t="shared" si="32"/>
        <v>1</v>
      </c>
      <c r="N169" t="s">
        <v>507</v>
      </c>
      <c r="O169">
        <v>63740</v>
      </c>
      <c r="P169" s="6">
        <v>155000</v>
      </c>
      <c r="V169" t="e">
        <f>VLOOKUP(O169,Hoja12!$A$1:$B$203,2,0)</f>
        <v>#N/A</v>
      </c>
      <c r="W169">
        <f>VLOOKUP(H169,Hoja13!$A$2:$B$134,2,0)</f>
        <v>42</v>
      </c>
    </row>
    <row r="170" spans="1:23">
      <c r="A170" t="s">
        <v>484</v>
      </c>
      <c r="B170" s="3">
        <f>VLOOKUP(A170,Hoja3!$A$1:$B$6,2,0)</f>
        <v>5</v>
      </c>
      <c r="C170">
        <v>10490</v>
      </c>
      <c r="D170">
        <v>291</v>
      </c>
      <c r="E170">
        <f>VLOOKUP(D170,Hoja4!$A$1:$F$107,2,0)</f>
        <v>37</v>
      </c>
      <c r="F170" t="s">
        <v>356</v>
      </c>
      <c r="G170">
        <f>VLOOKUP(F170,Hoja5!$A$2:$B$30,2,0)</f>
        <v>24</v>
      </c>
      <c r="H170" t="s">
        <v>499</v>
      </c>
      <c r="I170" s="4" t="s">
        <v>808</v>
      </c>
      <c r="J170" t="s">
        <v>172</v>
      </c>
      <c r="K170">
        <f t="shared" si="31"/>
        <v>2</v>
      </c>
      <c r="L170" t="s">
        <v>173</v>
      </c>
      <c r="M170">
        <f t="shared" si="32"/>
        <v>1</v>
      </c>
      <c r="N170" t="s">
        <v>508</v>
      </c>
      <c r="O170">
        <v>63738</v>
      </c>
      <c r="P170" s="6">
        <v>155000</v>
      </c>
      <c r="Q170" s="5"/>
      <c r="S170" t="str">
        <f t="shared" ref="S170:S184" si="42">"['proveedor_rentado_id' =&gt; "&amp;B170&amp;",'centro_costo_id' =&gt; "&amp;E170&amp;",'rentado_responsable_id' =&gt; "&amp;G170&amp;",'rentado_tipo_id' =&gt; "&amp;M170&amp;",'serial' =&gt; '"&amp;N170&amp;"',"</f>
        <v>['proveedor_rentado_id' =&gt; 5,'centro_costo_id' =&gt; 37,'rentado_responsable_id' =&gt; 24,'rentado_tipo_id' =&gt; 1,'serial' =&gt; '5CD211HGZX',</v>
      </c>
      <c r="T170" t="str">
        <f t="shared" ref="T170:T184" si="43">"'codigo' =&gt; '"&amp;O170&amp;"','ticket' =&gt; '"&amp;C170&amp;"','valor' =&gt; '"&amp;P170&amp;"','fecha_entrega' =&gt; '"&amp;YEAR(I170)&amp;"-"&amp;MONTH(I170)&amp;"-"&amp;DAY(I170)&amp;"','fecha_devolucion' =&gt; '"&amp;IF(Q170="","",YEAR(Q170)&amp;"-"&amp;MONTH(Q170)&amp;"-"&amp;DAY(Q170))&amp;"','rentado_estado_id' =&gt; "&amp;K170&amp;",'observaciones' =&gt; '"&amp;R170&amp;"'],"</f>
        <v>'codigo' =&gt; '63738','ticket' =&gt; '10490','valor' =&gt; '155000','fecha_entrega' =&gt; '2022-11-9','fecha_devolucion' =&gt; '','rentado_estado_id' =&gt; 2,'observaciones' =&gt; ''],</v>
      </c>
      <c r="U170" t="str">
        <f t="shared" ref="U170:U184" si="44">CONCATENATE(S170,T170)</f>
        <v>['proveedor_rentado_id' =&gt; 5,'centro_costo_id' =&gt; 37,'rentado_responsable_id' =&gt; 24,'rentado_tipo_id' =&gt; 1,'serial' =&gt; '5CD211HGZX','codigo' =&gt; '63738','ticket' =&gt; '10490','valor' =&gt; '155000','fecha_entrega' =&gt; '2022-11-9','fecha_devolucion' =&gt; '','rentado_estado_id' =&gt; 2,'observaciones' =&gt; ''],</v>
      </c>
      <c r="V170">
        <f>VLOOKUP(O170,Hoja12!$A$1:$B$203,2,0)</f>
        <v>132</v>
      </c>
      <c r="W170">
        <f>VLOOKUP(H170,Hoja13!$A$2:$B$134,2,0)</f>
        <v>118</v>
      </c>
    </row>
    <row r="171" spans="1:23">
      <c r="A171" t="s">
        <v>484</v>
      </c>
      <c r="B171" s="3">
        <f>VLOOKUP(A171,Hoja3!$A$1:$B$6,2,0)</f>
        <v>5</v>
      </c>
      <c r="C171">
        <v>10490</v>
      </c>
      <c r="D171">
        <v>291</v>
      </c>
      <c r="E171">
        <f>VLOOKUP(D171,Hoja4!$A$1:$F$107,2,0)</f>
        <v>37</v>
      </c>
      <c r="F171" t="s">
        <v>356</v>
      </c>
      <c r="G171">
        <f>VLOOKUP(F171,Hoja5!$A$2:$B$30,2,0)</f>
        <v>24</v>
      </c>
      <c r="H171" t="s">
        <v>499</v>
      </c>
      <c r="I171" s="4" t="s">
        <v>808</v>
      </c>
      <c r="J171" t="s">
        <v>172</v>
      </c>
      <c r="K171">
        <f t="shared" si="31"/>
        <v>2</v>
      </c>
      <c r="L171" t="s">
        <v>173</v>
      </c>
      <c r="M171">
        <f t="shared" si="32"/>
        <v>1</v>
      </c>
      <c r="N171" t="s">
        <v>509</v>
      </c>
      <c r="O171">
        <v>63776</v>
      </c>
      <c r="P171" s="6">
        <v>155000</v>
      </c>
      <c r="Q171" s="5" t="s">
        <v>844</v>
      </c>
      <c r="S171" t="str">
        <f t="shared" si="42"/>
        <v>['proveedor_rentado_id' =&gt; 5,'centro_costo_id' =&gt; 37,'rentado_responsable_id' =&gt; 24,'rentado_tipo_id' =&gt; 1,'serial' =&gt; '5CD211HGSP',</v>
      </c>
      <c r="T171" t="str">
        <f t="shared" si="43"/>
        <v>'codigo' =&gt; '63776','ticket' =&gt; '10490','valor' =&gt; '155000','fecha_entrega' =&gt; '2022-11-9','fecha_devolucion' =&gt; '2022-12-29','rentado_estado_id' =&gt; 2,'observaciones' =&gt; ''],</v>
      </c>
      <c r="U171" t="str">
        <f t="shared" si="44"/>
        <v>['proveedor_rentado_id' =&gt; 5,'centro_costo_id' =&gt; 37,'rentado_responsable_id' =&gt; 24,'rentado_tipo_id' =&gt; 1,'serial' =&gt; '5CD211HGSP','codigo' =&gt; '63776','ticket' =&gt; '10490','valor' =&gt; '155000','fecha_entrega' =&gt; '2022-11-9','fecha_devolucion' =&gt; '2022-12-29','rentado_estado_id' =&gt; 2,'observaciones' =&gt; ''],</v>
      </c>
      <c r="V171">
        <f>VLOOKUP(O171,Hoja12!$A$1:$B$203,2,0)</f>
        <v>133</v>
      </c>
      <c r="W171">
        <f>VLOOKUP(H171,Hoja13!$A$2:$B$134,2,0)</f>
        <v>118</v>
      </c>
    </row>
    <row r="172" spans="1:23">
      <c r="A172" t="s">
        <v>484</v>
      </c>
      <c r="B172" s="3">
        <f>VLOOKUP(A172,Hoja3!$A$1:$B$6,2,0)</f>
        <v>5</v>
      </c>
      <c r="C172">
        <v>10490</v>
      </c>
      <c r="D172">
        <v>291</v>
      </c>
      <c r="E172">
        <f>VLOOKUP(D172,Hoja4!$A$1:$F$107,2,0)</f>
        <v>37</v>
      </c>
      <c r="F172" t="s">
        <v>356</v>
      </c>
      <c r="G172">
        <f>VLOOKUP(F172,Hoja5!$A$2:$B$30,2,0)</f>
        <v>24</v>
      </c>
      <c r="H172" t="s">
        <v>499</v>
      </c>
      <c r="I172" s="4" t="s">
        <v>808</v>
      </c>
      <c r="J172" t="s">
        <v>172</v>
      </c>
      <c r="K172">
        <f t="shared" si="31"/>
        <v>2</v>
      </c>
      <c r="L172" t="s">
        <v>173</v>
      </c>
      <c r="M172">
        <f t="shared" si="32"/>
        <v>1</v>
      </c>
      <c r="N172" t="s">
        <v>510</v>
      </c>
      <c r="O172">
        <v>63736</v>
      </c>
      <c r="P172" s="6">
        <v>155000</v>
      </c>
      <c r="Q172" s="5"/>
      <c r="S172" t="str">
        <f t="shared" si="42"/>
        <v>['proveedor_rentado_id' =&gt; 5,'centro_costo_id' =&gt; 37,'rentado_responsable_id' =&gt; 24,'rentado_tipo_id' =&gt; 1,'serial' =&gt; '5CD211HH15',</v>
      </c>
      <c r="T172" t="str">
        <f t="shared" si="43"/>
        <v>'codigo' =&gt; '63736','ticket' =&gt; '10490','valor' =&gt; '155000','fecha_entrega' =&gt; '2022-11-9','fecha_devolucion' =&gt; '','rentado_estado_id' =&gt; 2,'observaciones' =&gt; ''],</v>
      </c>
      <c r="U172" t="str">
        <f t="shared" si="44"/>
        <v>['proveedor_rentado_id' =&gt; 5,'centro_costo_id' =&gt; 37,'rentado_responsable_id' =&gt; 24,'rentado_tipo_id' =&gt; 1,'serial' =&gt; '5CD211HH15','codigo' =&gt; '63736','ticket' =&gt; '10490','valor' =&gt; '155000','fecha_entrega' =&gt; '2022-11-9','fecha_devolucion' =&gt; '','rentado_estado_id' =&gt; 2,'observaciones' =&gt; ''],</v>
      </c>
      <c r="V172">
        <f>VLOOKUP(O172,Hoja12!$A$1:$B$203,2,0)</f>
        <v>134</v>
      </c>
      <c r="W172">
        <f>VLOOKUP(H172,Hoja13!$A$2:$B$134,2,0)</f>
        <v>118</v>
      </c>
    </row>
    <row r="173" spans="1:23">
      <c r="A173" t="s">
        <v>484</v>
      </c>
      <c r="B173" s="3">
        <f>VLOOKUP(A173,Hoja3!$A$1:$B$6,2,0)</f>
        <v>5</v>
      </c>
      <c r="C173">
        <v>10490</v>
      </c>
      <c r="D173">
        <v>291</v>
      </c>
      <c r="E173">
        <f>VLOOKUP(D173,Hoja4!$A$1:$F$107,2,0)</f>
        <v>37</v>
      </c>
      <c r="F173" t="s">
        <v>356</v>
      </c>
      <c r="G173">
        <f>VLOOKUP(F173,Hoja5!$A$2:$B$30,2,0)</f>
        <v>24</v>
      </c>
      <c r="H173" t="s">
        <v>499</v>
      </c>
      <c r="I173" s="4" t="s">
        <v>808</v>
      </c>
      <c r="J173" t="s">
        <v>172</v>
      </c>
      <c r="K173">
        <f t="shared" si="31"/>
        <v>2</v>
      </c>
      <c r="L173" t="s">
        <v>173</v>
      </c>
      <c r="M173">
        <f t="shared" si="32"/>
        <v>1</v>
      </c>
      <c r="N173" t="s">
        <v>511</v>
      </c>
      <c r="O173">
        <v>63739</v>
      </c>
      <c r="P173" s="6">
        <v>155000</v>
      </c>
      <c r="Q173" s="5" t="s">
        <v>844</v>
      </c>
      <c r="S173" t="str">
        <f t="shared" si="42"/>
        <v>['proveedor_rentado_id' =&gt; 5,'centro_costo_id' =&gt; 37,'rentado_responsable_id' =&gt; 24,'rentado_tipo_id' =&gt; 1,'serial' =&gt; '5CD211HGV7',</v>
      </c>
      <c r="T173" t="str">
        <f t="shared" si="43"/>
        <v>'codigo' =&gt; '63739','ticket' =&gt; '10490','valor' =&gt; '155000','fecha_entrega' =&gt; '2022-11-9','fecha_devolucion' =&gt; '2022-12-29','rentado_estado_id' =&gt; 2,'observaciones' =&gt; ''],</v>
      </c>
      <c r="U173" t="str">
        <f t="shared" si="44"/>
        <v>['proveedor_rentado_id' =&gt; 5,'centro_costo_id' =&gt; 37,'rentado_responsable_id' =&gt; 24,'rentado_tipo_id' =&gt; 1,'serial' =&gt; '5CD211HGV7','codigo' =&gt; '63739','ticket' =&gt; '10490','valor' =&gt; '155000','fecha_entrega' =&gt; '2022-11-9','fecha_devolucion' =&gt; '2022-12-29','rentado_estado_id' =&gt; 2,'observaciones' =&gt; ''],</v>
      </c>
      <c r="V173">
        <f>VLOOKUP(O173,Hoja12!$A$1:$B$203,2,0)</f>
        <v>135</v>
      </c>
      <c r="W173">
        <f>VLOOKUP(H173,Hoja13!$A$2:$B$134,2,0)</f>
        <v>118</v>
      </c>
    </row>
    <row r="174" spans="1:23">
      <c r="A174" t="s">
        <v>484</v>
      </c>
      <c r="B174" s="3">
        <f>VLOOKUP(A174,Hoja3!$A$1:$B$6,2,0)</f>
        <v>5</v>
      </c>
      <c r="C174">
        <v>10490</v>
      </c>
      <c r="D174">
        <v>291</v>
      </c>
      <c r="E174">
        <f>VLOOKUP(D174,Hoja4!$A$1:$F$107,2,0)</f>
        <v>37</v>
      </c>
      <c r="F174" t="s">
        <v>356</v>
      </c>
      <c r="G174">
        <f>VLOOKUP(F174,Hoja5!$A$2:$B$30,2,0)</f>
        <v>24</v>
      </c>
      <c r="H174" t="s">
        <v>499</v>
      </c>
      <c r="I174" s="4" t="s">
        <v>809</v>
      </c>
      <c r="J174" t="s">
        <v>172</v>
      </c>
      <c r="K174">
        <f t="shared" si="31"/>
        <v>2</v>
      </c>
      <c r="L174" t="s">
        <v>173</v>
      </c>
      <c r="M174">
        <f t="shared" si="32"/>
        <v>1</v>
      </c>
      <c r="N174" t="s">
        <v>512</v>
      </c>
      <c r="O174">
        <v>63734</v>
      </c>
      <c r="P174" s="6">
        <v>155000</v>
      </c>
      <c r="Q174" s="5"/>
      <c r="S174" t="str">
        <f t="shared" si="42"/>
        <v>['proveedor_rentado_id' =&gt; 5,'centro_costo_id' =&gt; 37,'rentado_responsable_id' =&gt; 24,'rentado_tipo_id' =&gt; 1,'serial' =&gt; '5CD211HGXZ',</v>
      </c>
      <c r="T174" t="str">
        <f t="shared" si="43"/>
        <v>'codigo' =&gt; '63734','ticket' =&gt; '10490','valor' =&gt; '155000','fecha_entrega' =&gt; '2022-11-10','fecha_devolucion' =&gt; '','rentado_estado_id' =&gt; 2,'observaciones' =&gt; ''],</v>
      </c>
      <c r="U174" t="str">
        <f t="shared" si="44"/>
        <v>['proveedor_rentado_id' =&gt; 5,'centro_costo_id' =&gt; 37,'rentado_responsable_id' =&gt; 24,'rentado_tipo_id' =&gt; 1,'serial' =&gt; '5CD211HGXZ','codigo' =&gt; '63734','ticket' =&gt; '10490','valor' =&gt; '155000','fecha_entrega' =&gt; '2022-11-10','fecha_devolucion' =&gt; '','rentado_estado_id' =&gt; 2,'observaciones' =&gt; ''],</v>
      </c>
      <c r="V174">
        <f>VLOOKUP(O174,Hoja12!$A$1:$B$203,2,0)</f>
        <v>136</v>
      </c>
      <c r="W174">
        <f>VLOOKUP(H174,Hoja13!$A$2:$B$134,2,0)</f>
        <v>118</v>
      </c>
    </row>
    <row r="175" spans="1:23">
      <c r="A175" t="s">
        <v>484</v>
      </c>
      <c r="B175" s="3">
        <f>VLOOKUP(A175,Hoja3!$A$1:$B$6,2,0)</f>
        <v>5</v>
      </c>
      <c r="C175">
        <v>10490</v>
      </c>
      <c r="D175">
        <v>291</v>
      </c>
      <c r="E175">
        <f>VLOOKUP(D175,Hoja4!$A$1:$F$107,2,0)</f>
        <v>37</v>
      </c>
      <c r="F175" t="s">
        <v>356</v>
      </c>
      <c r="G175">
        <f>VLOOKUP(F175,Hoja5!$A$2:$B$30,2,0)</f>
        <v>24</v>
      </c>
      <c r="H175" t="s">
        <v>499</v>
      </c>
      <c r="I175" s="4" t="s">
        <v>809</v>
      </c>
      <c r="J175" t="s">
        <v>172</v>
      </c>
      <c r="K175">
        <f t="shared" si="31"/>
        <v>2</v>
      </c>
      <c r="L175" t="s">
        <v>173</v>
      </c>
      <c r="M175">
        <f t="shared" si="32"/>
        <v>1</v>
      </c>
      <c r="N175" t="s">
        <v>513</v>
      </c>
      <c r="O175">
        <v>63735</v>
      </c>
      <c r="P175" s="6">
        <v>155000</v>
      </c>
      <c r="Q175" s="5"/>
      <c r="S175" t="str">
        <f t="shared" si="42"/>
        <v>['proveedor_rentado_id' =&gt; 5,'centro_costo_id' =&gt; 37,'rentado_responsable_id' =&gt; 24,'rentado_tipo_id' =&gt; 1,'serial' =&gt; '5CD211HGX5',</v>
      </c>
      <c r="T175" t="str">
        <f t="shared" si="43"/>
        <v>'codigo' =&gt; '63735','ticket' =&gt; '10490','valor' =&gt; '155000','fecha_entrega' =&gt; '2022-11-10','fecha_devolucion' =&gt; '','rentado_estado_id' =&gt; 2,'observaciones' =&gt; ''],</v>
      </c>
      <c r="U175" t="str">
        <f t="shared" si="44"/>
        <v>['proveedor_rentado_id' =&gt; 5,'centro_costo_id' =&gt; 37,'rentado_responsable_id' =&gt; 24,'rentado_tipo_id' =&gt; 1,'serial' =&gt; '5CD211HGX5','codigo' =&gt; '63735','ticket' =&gt; '10490','valor' =&gt; '155000','fecha_entrega' =&gt; '2022-11-10','fecha_devolucion' =&gt; '','rentado_estado_id' =&gt; 2,'observaciones' =&gt; ''],</v>
      </c>
      <c r="V175">
        <f>VLOOKUP(O175,Hoja12!$A$1:$B$203,2,0)</f>
        <v>137</v>
      </c>
      <c r="W175">
        <f>VLOOKUP(H175,Hoja13!$A$2:$B$134,2,0)</f>
        <v>118</v>
      </c>
    </row>
    <row r="176" spans="1:23">
      <c r="A176" t="s">
        <v>484</v>
      </c>
      <c r="B176" s="3">
        <f>VLOOKUP(A176,Hoja3!$A$1:$B$6,2,0)</f>
        <v>5</v>
      </c>
      <c r="C176">
        <v>10490</v>
      </c>
      <c r="D176">
        <v>291</v>
      </c>
      <c r="E176">
        <f>VLOOKUP(D176,Hoja4!$A$1:$F$107,2,0)</f>
        <v>37</v>
      </c>
      <c r="F176" t="s">
        <v>356</v>
      </c>
      <c r="G176">
        <f>VLOOKUP(F176,Hoja5!$A$2:$B$30,2,0)</f>
        <v>24</v>
      </c>
      <c r="H176" t="s">
        <v>499</v>
      </c>
      <c r="I176" s="4" t="s">
        <v>809</v>
      </c>
      <c r="J176" t="s">
        <v>172</v>
      </c>
      <c r="K176">
        <f t="shared" si="31"/>
        <v>2</v>
      </c>
      <c r="L176" t="s">
        <v>173</v>
      </c>
      <c r="M176">
        <f t="shared" si="32"/>
        <v>1</v>
      </c>
      <c r="N176" t="s">
        <v>514</v>
      </c>
      <c r="O176">
        <v>63741</v>
      </c>
      <c r="P176" s="6">
        <v>155000</v>
      </c>
      <c r="Q176" s="5" t="s">
        <v>844</v>
      </c>
      <c r="S176" t="str">
        <f t="shared" si="42"/>
        <v>['proveedor_rentado_id' =&gt; 5,'centro_costo_id' =&gt; 37,'rentado_responsable_id' =&gt; 24,'rentado_tipo_id' =&gt; 1,'serial' =&gt; '5CD211HGYY',</v>
      </c>
      <c r="T176" t="str">
        <f t="shared" si="43"/>
        <v>'codigo' =&gt; '63741','ticket' =&gt; '10490','valor' =&gt; '155000','fecha_entrega' =&gt; '2022-11-10','fecha_devolucion' =&gt; '2022-12-29','rentado_estado_id' =&gt; 2,'observaciones' =&gt; ''],</v>
      </c>
      <c r="U176" t="str">
        <f t="shared" si="44"/>
        <v>['proveedor_rentado_id' =&gt; 5,'centro_costo_id' =&gt; 37,'rentado_responsable_id' =&gt; 24,'rentado_tipo_id' =&gt; 1,'serial' =&gt; '5CD211HGYY','codigo' =&gt; '63741','ticket' =&gt; '10490','valor' =&gt; '155000','fecha_entrega' =&gt; '2022-11-10','fecha_devolucion' =&gt; '2022-12-29','rentado_estado_id' =&gt; 2,'observaciones' =&gt; ''],</v>
      </c>
      <c r="V176">
        <f>VLOOKUP(O176,Hoja12!$A$1:$B$203,2,0)</f>
        <v>138</v>
      </c>
      <c r="W176">
        <f>VLOOKUP(H176,Hoja13!$A$2:$B$134,2,0)</f>
        <v>118</v>
      </c>
    </row>
    <row r="177" spans="1:23">
      <c r="A177" t="s">
        <v>484</v>
      </c>
      <c r="B177" s="3">
        <f>VLOOKUP(A177,Hoja3!$A$1:$B$6,2,0)</f>
        <v>5</v>
      </c>
      <c r="C177">
        <v>10490</v>
      </c>
      <c r="D177">
        <v>291</v>
      </c>
      <c r="E177">
        <f>VLOOKUP(D177,Hoja4!$A$1:$F$107,2,0)</f>
        <v>37</v>
      </c>
      <c r="F177" t="s">
        <v>356</v>
      </c>
      <c r="G177">
        <f>VLOOKUP(F177,Hoja5!$A$2:$B$30,2,0)</f>
        <v>24</v>
      </c>
      <c r="H177" t="s">
        <v>515</v>
      </c>
      <c r="I177" s="4" t="s">
        <v>809</v>
      </c>
      <c r="J177" t="s">
        <v>358</v>
      </c>
      <c r="K177">
        <f t="shared" si="31"/>
        <v>3</v>
      </c>
      <c r="L177" t="s">
        <v>173</v>
      </c>
      <c r="M177">
        <f t="shared" si="32"/>
        <v>1</v>
      </c>
      <c r="N177" t="s">
        <v>516</v>
      </c>
      <c r="O177">
        <v>63775</v>
      </c>
      <c r="P177" s="6">
        <v>155000</v>
      </c>
      <c r="Q177" t="s">
        <v>844</v>
      </c>
      <c r="S177" t="str">
        <f t="shared" si="42"/>
        <v>['proveedor_rentado_id' =&gt; 5,'centro_costo_id' =&gt; 37,'rentado_responsable_id' =&gt; 24,'rentado_tipo_id' =&gt; 1,'serial' =&gt; '5CD211HGWS',</v>
      </c>
      <c r="T177" t="str">
        <f t="shared" si="43"/>
        <v>'codigo' =&gt; '63775','ticket' =&gt; '10490','valor' =&gt; '155000','fecha_entrega' =&gt; '2022-11-10','fecha_devolucion' =&gt; '2022-12-29','rentado_estado_id' =&gt; 3,'observaciones' =&gt; ''],</v>
      </c>
      <c r="U177" t="str">
        <f t="shared" si="44"/>
        <v>['proveedor_rentado_id' =&gt; 5,'centro_costo_id' =&gt; 37,'rentado_responsable_id' =&gt; 24,'rentado_tipo_id' =&gt; 1,'serial' =&gt; '5CD211HGWS','codigo' =&gt; '63775','ticket' =&gt; '10490','valor' =&gt; '155000','fecha_entrega' =&gt; '2022-11-10','fecha_devolucion' =&gt; '2022-12-29','rentado_estado_id' =&gt; 3,'observaciones' =&gt; ''],</v>
      </c>
      <c r="V177">
        <f>VLOOKUP(O177,Hoja12!$A$1:$B$203,2,0)</f>
        <v>139</v>
      </c>
      <c r="W177">
        <f>VLOOKUP(H177,Hoja13!$A$2:$B$134,2,0)</f>
        <v>133</v>
      </c>
    </row>
    <row r="178" spans="1:23">
      <c r="A178" t="s">
        <v>484</v>
      </c>
      <c r="B178" s="3">
        <f>VLOOKUP(A178,Hoja3!$A$1:$B$6,2,0)</f>
        <v>5</v>
      </c>
      <c r="C178">
        <v>10490</v>
      </c>
      <c r="D178">
        <v>303</v>
      </c>
      <c r="E178">
        <f>VLOOKUP(D178,Hoja4!$A$1:$F$107,2,0)</f>
        <v>46</v>
      </c>
      <c r="F178" t="s">
        <v>517</v>
      </c>
      <c r="G178">
        <f>VLOOKUP(F178,Hoja5!$A$2:$B$30,2,0)</f>
        <v>7</v>
      </c>
      <c r="H178" t="s">
        <v>518</v>
      </c>
      <c r="I178" s="4" t="s">
        <v>809</v>
      </c>
      <c r="J178" t="s">
        <v>358</v>
      </c>
      <c r="K178">
        <f t="shared" si="31"/>
        <v>3</v>
      </c>
      <c r="L178" t="s">
        <v>173</v>
      </c>
      <c r="M178">
        <f t="shared" si="32"/>
        <v>1</v>
      </c>
      <c r="N178" t="s">
        <v>519</v>
      </c>
      <c r="O178">
        <v>63733</v>
      </c>
      <c r="P178" s="6">
        <v>155000</v>
      </c>
      <c r="Q178" t="s">
        <v>844</v>
      </c>
      <c r="S178" t="str">
        <f t="shared" si="42"/>
        <v>['proveedor_rentado_id' =&gt; 5,'centro_costo_id' =&gt; 46,'rentado_responsable_id' =&gt; 7,'rentado_tipo_id' =&gt; 1,'serial' =&gt; '5CD211HGQJ',</v>
      </c>
      <c r="T178" t="str">
        <f t="shared" si="43"/>
        <v>'codigo' =&gt; '63733','ticket' =&gt; '10490','valor' =&gt; '155000','fecha_entrega' =&gt; '2022-11-10','fecha_devolucion' =&gt; '2022-12-29','rentado_estado_id' =&gt; 3,'observaciones' =&gt; ''],</v>
      </c>
      <c r="U178" t="str">
        <f t="shared" si="44"/>
        <v>['proveedor_rentado_id' =&gt; 5,'centro_costo_id' =&gt; 46,'rentado_responsable_id' =&gt; 7,'rentado_tipo_id' =&gt; 1,'serial' =&gt; '5CD211HGQJ','codigo' =&gt; '63733','ticket' =&gt; '10490','valor' =&gt; '155000','fecha_entrega' =&gt; '2022-11-10','fecha_devolucion' =&gt; '2022-12-29','rentado_estado_id' =&gt; 3,'observaciones' =&gt; ''],</v>
      </c>
      <c r="V178">
        <f>VLOOKUP(O178,Hoja12!$A$1:$B$203,2,0)</f>
        <v>140</v>
      </c>
      <c r="W178">
        <f>VLOOKUP(H178,Hoja13!$A$2:$B$134,2,0)</f>
        <v>74</v>
      </c>
    </row>
    <row r="179" spans="1:23">
      <c r="A179" t="s">
        <v>484</v>
      </c>
      <c r="B179" s="3">
        <f>VLOOKUP(A179,Hoja3!$A$1:$B$6,2,0)</f>
        <v>5</v>
      </c>
      <c r="C179">
        <v>10490</v>
      </c>
      <c r="D179">
        <v>291</v>
      </c>
      <c r="E179">
        <f>VLOOKUP(D179,Hoja4!$A$1:$F$107,2,0)</f>
        <v>37</v>
      </c>
      <c r="F179" t="s">
        <v>356</v>
      </c>
      <c r="G179">
        <f>VLOOKUP(F179,Hoja5!$A$2:$B$30,2,0)</f>
        <v>24</v>
      </c>
      <c r="H179" t="s">
        <v>499</v>
      </c>
      <c r="I179" s="4" t="s">
        <v>809</v>
      </c>
      <c r="J179" t="s">
        <v>172</v>
      </c>
      <c r="K179">
        <f t="shared" si="31"/>
        <v>2</v>
      </c>
      <c r="L179" t="s">
        <v>173</v>
      </c>
      <c r="M179">
        <f t="shared" si="32"/>
        <v>1</v>
      </c>
      <c r="N179" t="s">
        <v>520</v>
      </c>
      <c r="O179">
        <v>63743</v>
      </c>
      <c r="P179" s="6">
        <v>155000</v>
      </c>
      <c r="Q179" s="5" t="s">
        <v>844</v>
      </c>
      <c r="S179" t="str">
        <f t="shared" si="42"/>
        <v>['proveedor_rentado_id' =&gt; 5,'centro_costo_id' =&gt; 37,'rentado_responsable_id' =&gt; 24,'rentado_tipo_id' =&gt; 1,'serial' =&gt; '5CD211HGX7',</v>
      </c>
      <c r="T179" t="str">
        <f t="shared" si="43"/>
        <v>'codigo' =&gt; '63743','ticket' =&gt; '10490','valor' =&gt; '155000','fecha_entrega' =&gt; '2022-11-10','fecha_devolucion' =&gt; '2022-12-29','rentado_estado_id' =&gt; 2,'observaciones' =&gt; ''],</v>
      </c>
      <c r="U179" t="str">
        <f t="shared" si="44"/>
        <v>['proveedor_rentado_id' =&gt; 5,'centro_costo_id' =&gt; 37,'rentado_responsable_id' =&gt; 24,'rentado_tipo_id' =&gt; 1,'serial' =&gt; '5CD211HGX7','codigo' =&gt; '63743','ticket' =&gt; '10490','valor' =&gt; '155000','fecha_entrega' =&gt; '2022-11-10','fecha_devolucion' =&gt; '2022-12-29','rentado_estado_id' =&gt; 2,'observaciones' =&gt; ''],</v>
      </c>
      <c r="V179">
        <f>VLOOKUP(O179,Hoja12!$A$1:$B$203,2,0)</f>
        <v>141</v>
      </c>
      <c r="W179">
        <f>VLOOKUP(H179,Hoja13!$A$2:$B$134,2,0)</f>
        <v>118</v>
      </c>
    </row>
    <row r="180" spans="1:23">
      <c r="A180" t="s">
        <v>484</v>
      </c>
      <c r="B180" s="3">
        <f>VLOOKUP(A180,Hoja3!$A$1:$B$6,2,0)</f>
        <v>5</v>
      </c>
      <c r="C180">
        <v>10490</v>
      </c>
      <c r="D180">
        <v>291</v>
      </c>
      <c r="E180">
        <f>VLOOKUP(D180,Hoja4!$A$1:$F$107,2,0)</f>
        <v>37</v>
      </c>
      <c r="F180" t="s">
        <v>356</v>
      </c>
      <c r="G180">
        <f>VLOOKUP(F180,Hoja5!$A$2:$B$30,2,0)</f>
        <v>24</v>
      </c>
      <c r="H180" t="s">
        <v>521</v>
      </c>
      <c r="I180" s="4" t="s">
        <v>809</v>
      </c>
      <c r="J180" t="s">
        <v>358</v>
      </c>
      <c r="K180">
        <f t="shared" si="31"/>
        <v>3</v>
      </c>
      <c r="L180" t="s">
        <v>173</v>
      </c>
      <c r="M180">
        <f t="shared" si="32"/>
        <v>1</v>
      </c>
      <c r="N180" t="s">
        <v>522</v>
      </c>
      <c r="O180">
        <v>63774</v>
      </c>
      <c r="P180" s="6">
        <v>155000</v>
      </c>
      <c r="Q180" t="s">
        <v>844</v>
      </c>
      <c r="S180" t="str">
        <f t="shared" si="42"/>
        <v>['proveedor_rentado_id' =&gt; 5,'centro_costo_id' =&gt; 37,'rentado_responsable_id' =&gt; 24,'rentado_tipo_id' =&gt; 1,'serial' =&gt; '5CD211HH07',</v>
      </c>
      <c r="T180" t="str">
        <f t="shared" si="43"/>
        <v>'codigo' =&gt; '63774','ticket' =&gt; '10490','valor' =&gt; '155000','fecha_entrega' =&gt; '2022-11-10','fecha_devolucion' =&gt; '2022-12-29','rentado_estado_id' =&gt; 3,'observaciones' =&gt; ''],</v>
      </c>
      <c r="U180" t="str">
        <f t="shared" si="44"/>
        <v>['proveedor_rentado_id' =&gt; 5,'centro_costo_id' =&gt; 37,'rentado_responsable_id' =&gt; 24,'rentado_tipo_id' =&gt; 1,'serial' =&gt; '5CD211HH07','codigo' =&gt; '63774','ticket' =&gt; '10490','valor' =&gt; '155000','fecha_entrega' =&gt; '2022-11-10','fecha_devolucion' =&gt; '2022-12-29','rentado_estado_id' =&gt; 3,'observaciones' =&gt; ''],</v>
      </c>
      <c r="V180">
        <f>VLOOKUP(O180,Hoja12!$A$1:$B$203,2,0)</f>
        <v>142</v>
      </c>
      <c r="W180">
        <f>VLOOKUP(H180,Hoja13!$A$2:$B$134,2,0)</f>
        <v>84</v>
      </c>
    </row>
    <row r="181" spans="1:23">
      <c r="A181" t="s">
        <v>484</v>
      </c>
      <c r="B181" s="3">
        <f>VLOOKUP(A181,Hoja3!$A$1:$B$6,2,0)</f>
        <v>5</v>
      </c>
      <c r="C181">
        <v>10490</v>
      </c>
      <c r="D181">
        <v>291</v>
      </c>
      <c r="E181">
        <f>VLOOKUP(D181,Hoja4!$A$1:$F$107,2,0)</f>
        <v>37</v>
      </c>
      <c r="F181" t="s">
        <v>356</v>
      </c>
      <c r="G181">
        <f>VLOOKUP(F181,Hoja5!$A$2:$B$30,2,0)</f>
        <v>24</v>
      </c>
      <c r="H181" t="s">
        <v>499</v>
      </c>
      <c r="I181" s="4" t="s">
        <v>809</v>
      </c>
      <c r="J181" t="s">
        <v>172</v>
      </c>
      <c r="K181">
        <f t="shared" si="31"/>
        <v>2</v>
      </c>
      <c r="L181" t="s">
        <v>173</v>
      </c>
      <c r="M181">
        <f t="shared" si="32"/>
        <v>1</v>
      </c>
      <c r="N181" t="s">
        <v>523</v>
      </c>
      <c r="O181">
        <v>63779</v>
      </c>
      <c r="P181" s="6">
        <v>155000</v>
      </c>
      <c r="Q181" s="5" t="s">
        <v>844</v>
      </c>
      <c r="S181" t="str">
        <f t="shared" si="42"/>
        <v>['proveedor_rentado_id' =&gt; 5,'centro_costo_id' =&gt; 37,'rentado_responsable_id' =&gt; 24,'rentado_tipo_id' =&gt; 1,'serial' =&gt; '5CD211HGBQ',</v>
      </c>
      <c r="T181" t="str">
        <f t="shared" si="43"/>
        <v>'codigo' =&gt; '63779','ticket' =&gt; '10490','valor' =&gt; '155000','fecha_entrega' =&gt; '2022-11-10','fecha_devolucion' =&gt; '2022-12-29','rentado_estado_id' =&gt; 2,'observaciones' =&gt; ''],</v>
      </c>
      <c r="U181" t="str">
        <f t="shared" si="44"/>
        <v>['proveedor_rentado_id' =&gt; 5,'centro_costo_id' =&gt; 37,'rentado_responsable_id' =&gt; 24,'rentado_tipo_id' =&gt; 1,'serial' =&gt; '5CD211HGBQ','codigo' =&gt; '63779','ticket' =&gt; '10490','valor' =&gt; '155000','fecha_entrega' =&gt; '2022-11-10','fecha_devolucion' =&gt; '2022-12-29','rentado_estado_id' =&gt; 2,'observaciones' =&gt; ''],</v>
      </c>
      <c r="V181">
        <f>VLOOKUP(O181,Hoja12!$A$1:$B$203,2,0)</f>
        <v>143</v>
      </c>
      <c r="W181">
        <f>VLOOKUP(H181,Hoja13!$A$2:$B$134,2,0)</f>
        <v>118</v>
      </c>
    </row>
    <row r="182" spans="1:23">
      <c r="A182" t="s">
        <v>484</v>
      </c>
      <c r="B182" s="3">
        <f>VLOOKUP(A182,Hoja3!$A$1:$B$6,2,0)</f>
        <v>5</v>
      </c>
      <c r="C182">
        <v>10490</v>
      </c>
      <c r="D182">
        <v>324</v>
      </c>
      <c r="E182">
        <f>VLOOKUP(D182,Hoja4!$A$1:$F$107,2,0)</f>
        <v>69</v>
      </c>
      <c r="F182" t="s">
        <v>517</v>
      </c>
      <c r="G182">
        <f>VLOOKUP(F182,Hoja5!$A$2:$B$30,2,0)</f>
        <v>7</v>
      </c>
      <c r="H182" t="s">
        <v>524</v>
      </c>
      <c r="I182" s="4" t="s">
        <v>809</v>
      </c>
      <c r="J182" t="s">
        <v>358</v>
      </c>
      <c r="K182">
        <f t="shared" si="31"/>
        <v>3</v>
      </c>
      <c r="L182" t="s">
        <v>173</v>
      </c>
      <c r="M182">
        <f t="shared" si="32"/>
        <v>1</v>
      </c>
      <c r="N182" t="s">
        <v>525</v>
      </c>
      <c r="O182">
        <v>63732</v>
      </c>
      <c r="P182" s="6">
        <v>155000</v>
      </c>
      <c r="Q182" t="s">
        <v>844</v>
      </c>
      <c r="S182" t="str">
        <f t="shared" si="42"/>
        <v>['proveedor_rentado_id' =&gt; 5,'centro_costo_id' =&gt; 69,'rentado_responsable_id' =&gt; 7,'rentado_tipo_id' =&gt; 1,'serial' =&gt; '5CD211HGQ2',</v>
      </c>
      <c r="T182" t="str">
        <f t="shared" si="43"/>
        <v>'codigo' =&gt; '63732','ticket' =&gt; '10490','valor' =&gt; '155000','fecha_entrega' =&gt; '2022-11-10','fecha_devolucion' =&gt; '2022-12-29','rentado_estado_id' =&gt; 3,'observaciones' =&gt; ''],</v>
      </c>
      <c r="U182" t="str">
        <f t="shared" si="44"/>
        <v>['proveedor_rentado_id' =&gt; 5,'centro_costo_id' =&gt; 69,'rentado_responsable_id' =&gt; 7,'rentado_tipo_id' =&gt; 1,'serial' =&gt; '5CD211HGQ2','codigo' =&gt; '63732','ticket' =&gt; '10490','valor' =&gt; '155000','fecha_entrega' =&gt; '2022-11-10','fecha_devolucion' =&gt; '2022-12-29','rentado_estado_id' =&gt; 3,'observaciones' =&gt; ''],</v>
      </c>
      <c r="V182">
        <f>VLOOKUP(O182,Hoja12!$A$1:$B$203,2,0)</f>
        <v>144</v>
      </c>
      <c r="W182">
        <f>VLOOKUP(H182,Hoja13!$A$2:$B$134,2,0)</f>
        <v>25</v>
      </c>
    </row>
    <row r="183" spans="1:23">
      <c r="A183" t="s">
        <v>484</v>
      </c>
      <c r="B183" s="3">
        <f>VLOOKUP(A183,Hoja3!$A$1:$B$6,2,0)</f>
        <v>5</v>
      </c>
      <c r="C183">
        <v>10490</v>
      </c>
      <c r="D183">
        <v>291</v>
      </c>
      <c r="E183">
        <f>VLOOKUP(D183,Hoja4!$A$1:$F$107,2,0)</f>
        <v>37</v>
      </c>
      <c r="F183" t="s">
        <v>356</v>
      </c>
      <c r="G183">
        <f>VLOOKUP(F183,Hoja5!$A$2:$B$30,2,0)</f>
        <v>24</v>
      </c>
      <c r="H183" t="s">
        <v>499</v>
      </c>
      <c r="I183" s="4" t="s">
        <v>809</v>
      </c>
      <c r="J183" t="s">
        <v>172</v>
      </c>
      <c r="K183">
        <f t="shared" si="31"/>
        <v>2</v>
      </c>
      <c r="L183" t="s">
        <v>173</v>
      </c>
      <c r="M183">
        <f t="shared" si="32"/>
        <v>1</v>
      </c>
      <c r="N183" t="s">
        <v>526</v>
      </c>
      <c r="O183">
        <v>63772</v>
      </c>
      <c r="P183" s="6">
        <v>155000</v>
      </c>
      <c r="Q183" s="5" t="s">
        <v>844</v>
      </c>
      <c r="S183" t="str">
        <f t="shared" si="42"/>
        <v>['proveedor_rentado_id' =&gt; 5,'centro_costo_id' =&gt; 37,'rentado_responsable_id' =&gt; 24,'rentado_tipo_id' =&gt; 1,'serial' =&gt; '5CD211HGYQ',</v>
      </c>
      <c r="T183" t="str">
        <f t="shared" si="43"/>
        <v>'codigo' =&gt; '63772','ticket' =&gt; '10490','valor' =&gt; '155000','fecha_entrega' =&gt; '2022-11-10','fecha_devolucion' =&gt; '2022-12-29','rentado_estado_id' =&gt; 2,'observaciones' =&gt; ''],</v>
      </c>
      <c r="U183" t="str">
        <f t="shared" si="44"/>
        <v>['proveedor_rentado_id' =&gt; 5,'centro_costo_id' =&gt; 37,'rentado_responsable_id' =&gt; 24,'rentado_tipo_id' =&gt; 1,'serial' =&gt; '5CD211HGYQ','codigo' =&gt; '63772','ticket' =&gt; '10490','valor' =&gt; '155000','fecha_entrega' =&gt; '2022-11-10','fecha_devolucion' =&gt; '2022-12-29','rentado_estado_id' =&gt; 2,'observaciones' =&gt; ''],</v>
      </c>
      <c r="V183">
        <f>VLOOKUP(O183,Hoja12!$A$1:$B$203,2,0)</f>
        <v>145</v>
      </c>
      <c r="W183">
        <f>VLOOKUP(H183,Hoja13!$A$2:$B$134,2,0)</f>
        <v>118</v>
      </c>
    </row>
    <row r="184" spans="1:23">
      <c r="A184" t="s">
        <v>484</v>
      </c>
      <c r="B184" s="3">
        <f>VLOOKUP(A184,Hoja3!$A$1:$B$6,2,0)</f>
        <v>5</v>
      </c>
      <c r="C184">
        <v>10490</v>
      </c>
      <c r="D184">
        <v>291</v>
      </c>
      <c r="E184">
        <f>VLOOKUP(D184,Hoja4!$A$1:$F$107,2,0)</f>
        <v>37</v>
      </c>
      <c r="F184" t="s">
        <v>473</v>
      </c>
      <c r="G184">
        <f>VLOOKUP(F184,Hoja5!$A$2:$B$30,2,0)</f>
        <v>6</v>
      </c>
      <c r="H184" t="s">
        <v>527</v>
      </c>
      <c r="I184" s="4" t="s">
        <v>809</v>
      </c>
      <c r="J184" t="s">
        <v>358</v>
      </c>
      <c r="K184">
        <f t="shared" si="31"/>
        <v>3</v>
      </c>
      <c r="L184" t="s">
        <v>173</v>
      </c>
      <c r="M184">
        <f t="shared" si="32"/>
        <v>1</v>
      </c>
      <c r="N184" t="s">
        <v>528</v>
      </c>
      <c r="O184">
        <v>63742</v>
      </c>
      <c r="P184" s="6">
        <v>155000</v>
      </c>
      <c r="Q184" t="s">
        <v>844</v>
      </c>
      <c r="S184" t="str">
        <f t="shared" si="42"/>
        <v>['proveedor_rentado_id' =&gt; 5,'centro_costo_id' =&gt; 37,'rentado_responsable_id' =&gt; 6,'rentado_tipo_id' =&gt; 1,'serial' =&gt; '5CD211HGQL',</v>
      </c>
      <c r="T184" t="str">
        <f t="shared" si="43"/>
        <v>'codigo' =&gt; '63742','ticket' =&gt; '10490','valor' =&gt; '155000','fecha_entrega' =&gt; '2022-11-10','fecha_devolucion' =&gt; '2022-12-29','rentado_estado_id' =&gt; 3,'observaciones' =&gt; ''],</v>
      </c>
      <c r="U184" t="str">
        <f t="shared" si="44"/>
        <v>['proveedor_rentado_id' =&gt; 5,'centro_costo_id' =&gt; 37,'rentado_responsable_id' =&gt; 6,'rentado_tipo_id' =&gt; 1,'serial' =&gt; '5CD211HGQL','codigo' =&gt; '63742','ticket' =&gt; '10490','valor' =&gt; '155000','fecha_entrega' =&gt; '2022-11-10','fecha_devolucion' =&gt; '2022-12-29','rentado_estado_id' =&gt; 3,'observaciones' =&gt; ''],</v>
      </c>
      <c r="V184">
        <f>VLOOKUP(O184,Hoja12!$A$1:$B$203,2,0)</f>
        <v>146</v>
      </c>
      <c r="W184">
        <f>VLOOKUP(H184,Hoja13!$A$2:$B$134,2,0)</f>
        <v>75</v>
      </c>
    </row>
    <row r="185" spans="1:23" hidden="1">
      <c r="A185" t="s">
        <v>484</v>
      </c>
      <c r="B185" s="3">
        <f>VLOOKUP(A185,Hoja3!$A$1:$B$6,2,0)</f>
        <v>5</v>
      </c>
      <c r="C185">
        <v>9320</v>
      </c>
      <c r="D185">
        <v>146</v>
      </c>
      <c r="E185" t="e">
        <f>VLOOKUP(D185,Hoja4!$A$1:$F$107,2,0)</f>
        <v>#N/A</v>
      </c>
      <c r="F185" t="s">
        <v>218</v>
      </c>
      <c r="G185">
        <f>VLOOKUP(F185,Hoja5!$A$2:$B$30,2,0)</f>
        <v>29</v>
      </c>
      <c r="H185" t="s">
        <v>219</v>
      </c>
      <c r="I185" s="4" t="s">
        <v>809</v>
      </c>
      <c r="J185" t="s">
        <v>358</v>
      </c>
      <c r="K185">
        <f t="shared" si="31"/>
        <v>3</v>
      </c>
      <c r="L185" t="s">
        <v>173</v>
      </c>
      <c r="M185">
        <f t="shared" si="32"/>
        <v>1</v>
      </c>
      <c r="N185" t="s">
        <v>529</v>
      </c>
      <c r="O185">
        <v>63830</v>
      </c>
      <c r="P185" s="6">
        <v>155000</v>
      </c>
      <c r="Q185" t="s">
        <v>844</v>
      </c>
      <c r="V185" t="e">
        <f>VLOOKUP(O185,Hoja12!$A$1:$B$203,2,0)</f>
        <v>#N/A</v>
      </c>
      <c r="W185">
        <f>VLOOKUP(H185,Hoja13!$A$2:$B$134,2,0)</f>
        <v>63</v>
      </c>
    </row>
    <row r="186" spans="1:23">
      <c r="A186" t="s">
        <v>484</v>
      </c>
      <c r="B186" s="3">
        <f>VLOOKUP(A186,Hoja3!$A$1:$B$6,2,0)</f>
        <v>5</v>
      </c>
      <c r="C186">
        <v>9320</v>
      </c>
      <c r="D186">
        <v>291</v>
      </c>
      <c r="E186">
        <f>VLOOKUP(D186,Hoja4!$A$1:$F$107,2,0)</f>
        <v>37</v>
      </c>
      <c r="F186" t="s">
        <v>356</v>
      </c>
      <c r="G186">
        <f>VLOOKUP(F186,Hoja5!$A$2:$B$30,2,0)</f>
        <v>24</v>
      </c>
      <c r="H186" t="s">
        <v>297</v>
      </c>
      <c r="I186" s="4" t="s">
        <v>809</v>
      </c>
      <c r="J186" t="s">
        <v>358</v>
      </c>
      <c r="K186">
        <f t="shared" si="31"/>
        <v>3</v>
      </c>
      <c r="L186" t="s">
        <v>173</v>
      </c>
      <c r="M186">
        <f t="shared" si="32"/>
        <v>1</v>
      </c>
      <c r="N186" t="s">
        <v>530</v>
      </c>
      <c r="O186">
        <v>63809</v>
      </c>
      <c r="P186" s="6">
        <v>155000</v>
      </c>
      <c r="Q186" t="s">
        <v>844</v>
      </c>
      <c r="S186" t="str">
        <f t="shared" ref="S186:S188" si="45">"['proveedor_rentado_id' =&gt; "&amp;B186&amp;",'centro_costo_id' =&gt; "&amp;E186&amp;",'rentado_responsable_id' =&gt; "&amp;G186&amp;",'rentado_tipo_id' =&gt; "&amp;M186&amp;",'serial' =&gt; '"&amp;N186&amp;"',"</f>
        <v>['proveedor_rentado_id' =&gt; 5,'centro_costo_id' =&gt; 37,'rentado_responsable_id' =&gt; 24,'rentado_tipo_id' =&gt; 1,'serial' =&gt; '5CD211HGYK',</v>
      </c>
      <c r="T186" t="str">
        <f t="shared" ref="T186:T188" si="46">"'codigo' =&gt; '"&amp;O186&amp;"','ticket' =&gt; '"&amp;C186&amp;"','valor' =&gt; '"&amp;P186&amp;"','fecha_entrega' =&gt; '"&amp;YEAR(I186)&amp;"-"&amp;MONTH(I186)&amp;"-"&amp;DAY(I186)&amp;"','fecha_devolucion' =&gt; '"&amp;IF(Q186="","",YEAR(Q186)&amp;"-"&amp;MONTH(Q186)&amp;"-"&amp;DAY(Q186))&amp;"','rentado_estado_id' =&gt; "&amp;K186&amp;",'observaciones' =&gt; '"&amp;R186&amp;"'],"</f>
        <v>'codigo' =&gt; '63809','ticket' =&gt; '9320','valor' =&gt; '155000','fecha_entrega' =&gt; '2022-11-10','fecha_devolucion' =&gt; '2022-12-29','rentado_estado_id' =&gt; 3,'observaciones' =&gt; ''],</v>
      </c>
      <c r="U186" t="str">
        <f t="shared" ref="U186:U188" si="47">CONCATENATE(S186,T186)</f>
        <v>['proveedor_rentado_id' =&gt; 5,'centro_costo_id' =&gt; 37,'rentado_responsable_id' =&gt; 24,'rentado_tipo_id' =&gt; 1,'serial' =&gt; '5CD211HGYK','codigo' =&gt; '63809','ticket' =&gt; '9320','valor' =&gt; '155000','fecha_entrega' =&gt; '2022-11-10','fecha_devolucion' =&gt; '2022-12-29','rentado_estado_id' =&gt; 3,'observaciones' =&gt; ''],</v>
      </c>
      <c r="V186">
        <f>VLOOKUP(O186,Hoja12!$A$1:$B$203,2,0)</f>
        <v>147</v>
      </c>
      <c r="W186">
        <f>VLOOKUP(H186,Hoja13!$A$2:$B$134,2,0)</f>
        <v>6</v>
      </c>
    </row>
    <row r="187" spans="1:23">
      <c r="A187" t="s">
        <v>484</v>
      </c>
      <c r="B187" s="3">
        <f>VLOOKUP(A187,Hoja3!$A$1:$B$6,2,0)</f>
        <v>5</v>
      </c>
      <c r="C187">
        <v>9320</v>
      </c>
      <c r="D187">
        <v>329</v>
      </c>
      <c r="E187">
        <f>VLOOKUP(D187,Hoja4!$A$1:$F$107,2,0)</f>
        <v>74</v>
      </c>
      <c r="F187" t="s">
        <v>531</v>
      </c>
      <c r="G187">
        <f>VLOOKUP(F187,Hoja5!$A$2:$B$30,2,0)</f>
        <v>27</v>
      </c>
      <c r="H187" t="s">
        <v>532</v>
      </c>
      <c r="I187" s="4" t="s">
        <v>809</v>
      </c>
      <c r="J187" t="s">
        <v>358</v>
      </c>
      <c r="K187">
        <f t="shared" si="31"/>
        <v>3</v>
      </c>
      <c r="L187" t="s">
        <v>173</v>
      </c>
      <c r="M187">
        <f t="shared" si="32"/>
        <v>1</v>
      </c>
      <c r="N187" t="s">
        <v>533</v>
      </c>
      <c r="O187">
        <v>63820</v>
      </c>
      <c r="P187" s="6">
        <v>155000</v>
      </c>
      <c r="S187" t="str">
        <f t="shared" si="45"/>
        <v>['proveedor_rentado_id' =&gt; 5,'centro_costo_id' =&gt; 74,'rentado_responsable_id' =&gt; 27,'rentado_tipo_id' =&gt; 1,'serial' =&gt; '5CD211HGQ6',</v>
      </c>
      <c r="T187" t="str">
        <f t="shared" si="46"/>
        <v>'codigo' =&gt; '63820','ticket' =&gt; '9320','valor' =&gt; '155000','fecha_entrega' =&gt; '2022-11-10','fecha_devolucion' =&gt; '','rentado_estado_id' =&gt; 3,'observaciones' =&gt; ''],</v>
      </c>
      <c r="U187" t="str">
        <f t="shared" si="47"/>
        <v>['proveedor_rentado_id' =&gt; 5,'centro_costo_id' =&gt; 74,'rentado_responsable_id' =&gt; 27,'rentado_tipo_id' =&gt; 1,'serial' =&gt; '5CD211HGQ6','codigo' =&gt; '63820','ticket' =&gt; '9320','valor' =&gt; '155000','fecha_entrega' =&gt; '2022-11-10','fecha_devolucion' =&gt; '','rentado_estado_id' =&gt; 3,'observaciones' =&gt; ''],</v>
      </c>
      <c r="V187">
        <f>VLOOKUP(O187,Hoja12!$A$1:$B$203,2,0)</f>
        <v>148</v>
      </c>
      <c r="W187">
        <f>VLOOKUP(H187,Hoja13!$A$2:$B$134,2,0)</f>
        <v>124</v>
      </c>
    </row>
    <row r="188" spans="1:23">
      <c r="A188" t="s">
        <v>484</v>
      </c>
      <c r="B188" s="3">
        <f>VLOOKUP(A188,Hoja3!$A$1:$B$6,2,0)</f>
        <v>5</v>
      </c>
      <c r="C188">
        <v>9320</v>
      </c>
      <c r="D188">
        <v>291</v>
      </c>
      <c r="E188">
        <f>VLOOKUP(D188,Hoja4!$A$1:$F$107,2,0)</f>
        <v>37</v>
      </c>
      <c r="F188" t="s">
        <v>356</v>
      </c>
      <c r="G188">
        <f>VLOOKUP(F188,Hoja5!$A$2:$B$30,2,0)</f>
        <v>24</v>
      </c>
      <c r="H188" t="s">
        <v>534</v>
      </c>
      <c r="I188" s="4" t="s">
        <v>809</v>
      </c>
      <c r="J188" t="s">
        <v>358</v>
      </c>
      <c r="K188">
        <f t="shared" si="31"/>
        <v>3</v>
      </c>
      <c r="L188" t="s">
        <v>173</v>
      </c>
      <c r="M188">
        <f t="shared" si="32"/>
        <v>1</v>
      </c>
      <c r="N188" t="s">
        <v>535</v>
      </c>
      <c r="O188">
        <v>63807</v>
      </c>
      <c r="P188" s="6">
        <v>155000</v>
      </c>
      <c r="Q188" t="s">
        <v>844</v>
      </c>
      <c r="S188" t="str">
        <f t="shared" si="45"/>
        <v>['proveedor_rentado_id' =&gt; 5,'centro_costo_id' =&gt; 37,'rentado_responsable_id' =&gt; 24,'rentado_tipo_id' =&gt; 1,'serial' =&gt; '5CD211HGY4',</v>
      </c>
      <c r="T188" t="str">
        <f t="shared" si="46"/>
        <v>'codigo' =&gt; '63807','ticket' =&gt; '9320','valor' =&gt; '155000','fecha_entrega' =&gt; '2022-11-10','fecha_devolucion' =&gt; '2022-12-29','rentado_estado_id' =&gt; 3,'observaciones' =&gt; ''],</v>
      </c>
      <c r="U188" t="str">
        <f t="shared" si="47"/>
        <v>['proveedor_rentado_id' =&gt; 5,'centro_costo_id' =&gt; 37,'rentado_responsable_id' =&gt; 24,'rentado_tipo_id' =&gt; 1,'serial' =&gt; '5CD211HGY4','codigo' =&gt; '63807','ticket' =&gt; '9320','valor' =&gt; '155000','fecha_entrega' =&gt; '2022-11-10','fecha_devolucion' =&gt; '2022-12-29','rentado_estado_id' =&gt; 3,'observaciones' =&gt; ''],</v>
      </c>
      <c r="V188">
        <f>VLOOKUP(O188,Hoja12!$A$1:$B$203,2,0)</f>
        <v>149</v>
      </c>
      <c r="W188">
        <f>VLOOKUP(H188,Hoja13!$A$2:$B$134,2,0)</f>
        <v>97</v>
      </c>
    </row>
    <row r="189" spans="1:23" hidden="1">
      <c r="A189" t="s">
        <v>484</v>
      </c>
      <c r="B189" s="3">
        <f>VLOOKUP(A189,Hoja3!$A$1:$B$6,2,0)</f>
        <v>5</v>
      </c>
      <c r="C189">
        <v>9320</v>
      </c>
      <c r="E189" t="e">
        <f>VLOOKUP(D189,Hoja4!$A$1:$F$107,2,0)</f>
        <v>#N/A</v>
      </c>
      <c r="G189" t="e">
        <f>VLOOKUP(F189,Hoja5!$A$2:$B$30,2,0)</f>
        <v>#N/A</v>
      </c>
      <c r="I189" s="4" t="s">
        <v>809</v>
      </c>
      <c r="J189" t="s">
        <v>536</v>
      </c>
      <c r="K189">
        <f t="shared" si="31"/>
        <v>1</v>
      </c>
      <c r="L189" t="s">
        <v>173</v>
      </c>
      <c r="M189">
        <f t="shared" si="32"/>
        <v>1</v>
      </c>
      <c r="N189" t="s">
        <v>537</v>
      </c>
      <c r="O189">
        <v>63810</v>
      </c>
      <c r="P189" s="6">
        <v>155000</v>
      </c>
      <c r="Q189" t="s">
        <v>844</v>
      </c>
      <c r="R189" t="s">
        <v>538</v>
      </c>
    </row>
    <row r="190" spans="1:23" hidden="1">
      <c r="A190" t="s">
        <v>484</v>
      </c>
      <c r="B190" s="3">
        <f>VLOOKUP(A190,Hoja3!$A$1:$B$6,2,0)</f>
        <v>5</v>
      </c>
      <c r="C190">
        <v>9320</v>
      </c>
      <c r="D190">
        <v>315</v>
      </c>
      <c r="E190">
        <f>VLOOKUP(D190,Hoja4!$A$1:$F$107,2,0)</f>
        <v>60</v>
      </c>
      <c r="F190" t="s">
        <v>218</v>
      </c>
      <c r="G190">
        <f>VLOOKUP(F190,Hoja5!$A$2:$B$30,2,0)</f>
        <v>29</v>
      </c>
      <c r="H190" t="s">
        <v>539</v>
      </c>
      <c r="I190" s="4" t="s">
        <v>809</v>
      </c>
      <c r="J190" t="s">
        <v>358</v>
      </c>
      <c r="K190">
        <f t="shared" si="31"/>
        <v>3</v>
      </c>
      <c r="L190" t="s">
        <v>173</v>
      </c>
      <c r="M190">
        <f t="shared" si="32"/>
        <v>1</v>
      </c>
      <c r="N190" t="s">
        <v>540</v>
      </c>
      <c r="O190">
        <v>63819</v>
      </c>
      <c r="P190" s="6">
        <v>155000</v>
      </c>
      <c r="Q190" t="s">
        <v>844</v>
      </c>
      <c r="S190" t="str">
        <f>"['proveedor_rentado_id' =&gt; "&amp;B190&amp;",'centro_costo_id' =&gt; "&amp;E190&amp;",'rentado_responsable_id' =&gt; "&amp;G190&amp;",'rentado_tipo_id' =&gt; "&amp;M190&amp;",'serial' =&gt; '"&amp;N190&amp;"',"</f>
        <v>['proveedor_rentado_id' =&gt; 5,'centro_costo_id' =&gt; 60,'rentado_responsable_id' =&gt; 29,'rentado_tipo_id' =&gt; 1,'serial' =&gt; '5CD211HGQP',</v>
      </c>
      <c r="T190" t="str">
        <f>"'codigo' =&gt; '"&amp;O190&amp;"','ticket' =&gt; '"&amp;C190&amp;"','valor' =&gt; '"&amp;P190&amp;"','fecha_entrega' =&gt; '"&amp;YEAR(I190)&amp;"-"&amp;MONTH(I190)&amp;"-"&amp;DAY(I190)&amp;"','fecha_devolucion' =&gt; '"&amp;IF(Q190="","",YEAR(Q190)&amp;"-"&amp;MONTH(Q190)&amp;"-"&amp;DAY(Q190))&amp;"','rentado_estado_id' =&gt; "&amp;K190&amp;",'observaciones' =&gt; '"&amp;R190&amp;"'],"</f>
        <v>'codigo' =&gt; '63819','ticket' =&gt; '9320','valor' =&gt; '155000','fecha_entrega' =&gt; '2022-11-10','fecha_devolucion' =&gt; '2022-12-29','rentado_estado_id' =&gt; 3,'observaciones' =&gt; ''],</v>
      </c>
      <c r="U190" t="str">
        <f>CONCATENATE(S190,T190)</f>
        <v>['proveedor_rentado_id' =&gt; 5,'centro_costo_id' =&gt; 60,'rentado_responsable_id' =&gt; 29,'rentado_tipo_id' =&gt; 1,'serial' =&gt; '5CD211HGQP','codigo' =&gt; '63819','ticket' =&gt; '9320','valor' =&gt; '155000','fecha_entrega' =&gt; '2022-11-10','fecha_devolucion' =&gt; '2022-12-29','rentado_estado_id' =&gt; 3,'observaciones' =&gt; ''],</v>
      </c>
      <c r="V190">
        <f>VLOOKUP(O190,Hoja12!$A$1:$B$203,2,0)</f>
        <v>150</v>
      </c>
      <c r="W190" t="e">
        <f>VLOOKUP(H190,Hoja13!$A$2:$B$134,2,0)</f>
        <v>#N/A</v>
      </c>
    </row>
    <row r="191" spans="1:23" hidden="1">
      <c r="A191" t="s">
        <v>484</v>
      </c>
      <c r="B191" s="3">
        <f>VLOOKUP(A191,Hoja3!$A$1:$B$6,2,0)</f>
        <v>5</v>
      </c>
      <c r="C191">
        <v>9320</v>
      </c>
      <c r="D191">
        <v>2956</v>
      </c>
      <c r="E191" t="e">
        <f>VLOOKUP(D191,Hoja4!$A$1:$F$107,2,0)</f>
        <v>#N/A</v>
      </c>
      <c r="F191" t="s">
        <v>293</v>
      </c>
      <c r="G191">
        <f>VLOOKUP(F191,Hoja5!$A$2:$B$30,2,0)</f>
        <v>15</v>
      </c>
      <c r="H191" t="s">
        <v>541</v>
      </c>
      <c r="I191" s="4" t="s">
        <v>809</v>
      </c>
      <c r="J191" t="s">
        <v>358</v>
      </c>
      <c r="K191">
        <f t="shared" si="31"/>
        <v>3</v>
      </c>
      <c r="L191" t="s">
        <v>173</v>
      </c>
      <c r="M191">
        <f t="shared" si="32"/>
        <v>1</v>
      </c>
      <c r="N191" t="s">
        <v>542</v>
      </c>
      <c r="O191">
        <v>63808</v>
      </c>
      <c r="P191" s="6">
        <v>155000</v>
      </c>
      <c r="Q191" t="s">
        <v>844</v>
      </c>
      <c r="V191" t="e">
        <f>VLOOKUP(O191,Hoja12!$A$1:$B$203,2,0)</f>
        <v>#N/A</v>
      </c>
      <c r="W191">
        <f>VLOOKUP(H191,Hoja13!$A$2:$B$134,2,0)</f>
        <v>91</v>
      </c>
    </row>
    <row r="192" spans="1:23">
      <c r="A192" t="s">
        <v>484</v>
      </c>
      <c r="B192" s="3">
        <f>VLOOKUP(A192,Hoja3!$A$1:$B$6,2,0)</f>
        <v>5</v>
      </c>
      <c r="C192">
        <v>9320</v>
      </c>
      <c r="D192">
        <v>315</v>
      </c>
      <c r="E192">
        <f>VLOOKUP(D192,Hoja4!$A$1:$F$107,2,0)</f>
        <v>60</v>
      </c>
      <c r="F192" t="s">
        <v>218</v>
      </c>
      <c r="G192">
        <f>VLOOKUP(F192,Hoja5!$A$2:$B$30,2,0)</f>
        <v>29</v>
      </c>
      <c r="H192" t="s">
        <v>543</v>
      </c>
      <c r="I192" s="4" t="s">
        <v>809</v>
      </c>
      <c r="J192" t="s">
        <v>358</v>
      </c>
      <c r="K192">
        <f t="shared" si="31"/>
        <v>3</v>
      </c>
      <c r="L192" t="s">
        <v>173</v>
      </c>
      <c r="M192">
        <f t="shared" si="32"/>
        <v>1</v>
      </c>
      <c r="N192" t="s">
        <v>544</v>
      </c>
      <c r="O192">
        <v>63817</v>
      </c>
      <c r="P192" s="6">
        <v>155000</v>
      </c>
      <c r="Q192" t="s">
        <v>844</v>
      </c>
      <c r="S192" t="str">
        <f t="shared" ref="S192:S197" si="48">"['proveedor_rentado_id' =&gt; "&amp;B192&amp;",'centro_costo_id' =&gt; "&amp;E192&amp;",'rentado_responsable_id' =&gt; "&amp;G192&amp;",'rentado_tipo_id' =&gt; "&amp;M192&amp;",'serial' =&gt; '"&amp;N192&amp;"',"</f>
        <v>['proveedor_rentado_id' =&gt; 5,'centro_costo_id' =&gt; 60,'rentado_responsable_id' =&gt; 29,'rentado_tipo_id' =&gt; 1,'serial' =&gt; '5CD211HGWT',</v>
      </c>
      <c r="T192" t="str">
        <f t="shared" ref="T192:T197" si="49">"'codigo' =&gt; '"&amp;O192&amp;"','ticket' =&gt; '"&amp;C192&amp;"','valor' =&gt; '"&amp;P192&amp;"','fecha_entrega' =&gt; '"&amp;YEAR(I192)&amp;"-"&amp;MONTH(I192)&amp;"-"&amp;DAY(I192)&amp;"','fecha_devolucion' =&gt; '"&amp;IF(Q192="","",YEAR(Q192)&amp;"-"&amp;MONTH(Q192)&amp;"-"&amp;DAY(Q192))&amp;"','rentado_estado_id' =&gt; "&amp;K192&amp;",'observaciones' =&gt; '"&amp;R192&amp;"'],"</f>
        <v>'codigo' =&gt; '63817','ticket' =&gt; '9320','valor' =&gt; '155000','fecha_entrega' =&gt; '2022-11-10','fecha_devolucion' =&gt; '2022-12-29','rentado_estado_id' =&gt; 3,'observaciones' =&gt; ''],</v>
      </c>
      <c r="U192" t="str">
        <f t="shared" ref="U192:U197" si="50">CONCATENATE(S192,T192)</f>
        <v>['proveedor_rentado_id' =&gt; 5,'centro_costo_id' =&gt; 60,'rentado_responsable_id' =&gt; 29,'rentado_tipo_id' =&gt; 1,'serial' =&gt; '5CD211HGWT','codigo' =&gt; '63817','ticket' =&gt; '9320','valor' =&gt; '155000','fecha_entrega' =&gt; '2022-11-10','fecha_devolucion' =&gt; '2022-12-29','rentado_estado_id' =&gt; 3,'observaciones' =&gt; ''],</v>
      </c>
      <c r="V192">
        <f>VLOOKUP(O192,Hoja12!$A$1:$B$203,2,0)</f>
        <v>151</v>
      </c>
      <c r="W192">
        <f>VLOOKUP(H192,Hoja13!$A$2:$B$134,2,0)</f>
        <v>126</v>
      </c>
    </row>
    <row r="193" spans="1:23">
      <c r="A193" t="s">
        <v>484</v>
      </c>
      <c r="B193" s="3">
        <f>VLOOKUP(A193,Hoja3!$A$1:$B$6,2,0)</f>
        <v>5</v>
      </c>
      <c r="C193">
        <v>9320</v>
      </c>
      <c r="D193">
        <v>303</v>
      </c>
      <c r="E193">
        <f>VLOOKUP(D193,Hoja4!$A$1:$F$107,2,0)</f>
        <v>46</v>
      </c>
      <c r="F193" t="s">
        <v>517</v>
      </c>
      <c r="G193">
        <f>VLOOKUP(F193,Hoja5!$A$2:$B$30,2,0)</f>
        <v>7</v>
      </c>
      <c r="H193" t="s">
        <v>545</v>
      </c>
      <c r="I193" s="4" t="s">
        <v>809</v>
      </c>
      <c r="J193" t="s">
        <v>358</v>
      </c>
      <c r="K193">
        <f t="shared" si="31"/>
        <v>3</v>
      </c>
      <c r="L193" t="s">
        <v>173</v>
      </c>
      <c r="M193">
        <f t="shared" si="32"/>
        <v>1</v>
      </c>
      <c r="N193" t="s">
        <v>546</v>
      </c>
      <c r="O193">
        <v>63816</v>
      </c>
      <c r="P193" s="6">
        <v>155000</v>
      </c>
      <c r="Q193" t="s">
        <v>844</v>
      </c>
      <c r="S193" t="str">
        <f t="shared" si="48"/>
        <v>['proveedor_rentado_id' =&gt; 5,'centro_costo_id' =&gt; 46,'rentado_responsable_id' =&gt; 7,'rentado_tipo_id' =&gt; 1,'serial' =&gt; '5CD211HGVW',</v>
      </c>
      <c r="T193" t="str">
        <f t="shared" si="49"/>
        <v>'codigo' =&gt; '63816','ticket' =&gt; '9320','valor' =&gt; '155000','fecha_entrega' =&gt; '2022-11-10','fecha_devolucion' =&gt; '2022-12-29','rentado_estado_id' =&gt; 3,'observaciones' =&gt; ''],</v>
      </c>
      <c r="U193" t="str">
        <f t="shared" si="50"/>
        <v>['proveedor_rentado_id' =&gt; 5,'centro_costo_id' =&gt; 46,'rentado_responsable_id' =&gt; 7,'rentado_tipo_id' =&gt; 1,'serial' =&gt; '5CD211HGVW','codigo' =&gt; '63816','ticket' =&gt; '9320','valor' =&gt; '155000','fecha_entrega' =&gt; '2022-11-10','fecha_devolucion' =&gt; '2022-12-29','rentado_estado_id' =&gt; 3,'observaciones' =&gt; ''],</v>
      </c>
      <c r="V193">
        <f>VLOOKUP(O193,Hoja12!$A$1:$B$203,2,0)</f>
        <v>152</v>
      </c>
      <c r="W193">
        <f>VLOOKUP(H193,Hoja13!$A$2:$B$134,2,0)</f>
        <v>81</v>
      </c>
    </row>
    <row r="194" spans="1:23">
      <c r="A194" t="s">
        <v>484</v>
      </c>
      <c r="B194" s="3">
        <f>VLOOKUP(A194,Hoja3!$A$1:$B$6,2,0)</f>
        <v>5</v>
      </c>
      <c r="C194">
        <v>9320</v>
      </c>
      <c r="D194">
        <v>291</v>
      </c>
      <c r="E194">
        <f>VLOOKUP(D194,Hoja4!$A$1:$F$107,2,0)</f>
        <v>37</v>
      </c>
      <c r="F194" t="s">
        <v>356</v>
      </c>
      <c r="G194">
        <f>VLOOKUP(F194,Hoja5!$A$2:$B$30,2,0)</f>
        <v>24</v>
      </c>
      <c r="H194" t="s">
        <v>373</v>
      </c>
      <c r="I194" s="4" t="s">
        <v>809</v>
      </c>
      <c r="J194" t="s">
        <v>358</v>
      </c>
      <c r="K194">
        <f t="shared" si="31"/>
        <v>3</v>
      </c>
      <c r="L194" t="s">
        <v>173</v>
      </c>
      <c r="M194">
        <f t="shared" si="32"/>
        <v>1</v>
      </c>
      <c r="N194" t="s">
        <v>547</v>
      </c>
      <c r="O194">
        <v>63812</v>
      </c>
      <c r="P194" s="6">
        <v>155000</v>
      </c>
      <c r="Q194" t="s">
        <v>844</v>
      </c>
      <c r="S194" t="str">
        <f t="shared" si="48"/>
        <v>['proveedor_rentado_id' =&gt; 5,'centro_costo_id' =&gt; 37,'rentado_responsable_id' =&gt; 24,'rentado_tipo_id' =&gt; 1,'serial' =&gt; '5CD211HGWQ',</v>
      </c>
      <c r="T194" t="str">
        <f t="shared" si="49"/>
        <v>'codigo' =&gt; '63812','ticket' =&gt; '9320','valor' =&gt; '155000','fecha_entrega' =&gt; '2022-11-10','fecha_devolucion' =&gt; '2022-12-29','rentado_estado_id' =&gt; 3,'observaciones' =&gt; ''],</v>
      </c>
      <c r="U194" t="str">
        <f t="shared" si="50"/>
        <v>['proveedor_rentado_id' =&gt; 5,'centro_costo_id' =&gt; 37,'rentado_responsable_id' =&gt; 24,'rentado_tipo_id' =&gt; 1,'serial' =&gt; '5CD211HGWQ','codigo' =&gt; '63812','ticket' =&gt; '9320','valor' =&gt; '155000','fecha_entrega' =&gt; '2022-11-10','fecha_devolucion' =&gt; '2022-12-29','rentado_estado_id' =&gt; 3,'observaciones' =&gt; ''],</v>
      </c>
      <c r="V194">
        <f>VLOOKUP(O194,Hoja12!$A$1:$B$203,2,0)</f>
        <v>153</v>
      </c>
      <c r="W194">
        <f>VLOOKUP(H194,Hoja13!$A$2:$B$134,2,0)</f>
        <v>79</v>
      </c>
    </row>
    <row r="195" spans="1:23">
      <c r="A195" t="s">
        <v>484</v>
      </c>
      <c r="B195" s="3">
        <f>VLOOKUP(A195,Hoja3!$A$1:$B$6,2,0)</f>
        <v>5</v>
      </c>
      <c r="C195">
        <v>9320</v>
      </c>
      <c r="D195">
        <v>348</v>
      </c>
      <c r="E195">
        <f>VLOOKUP(D195,Hoja4!$A$1:$F$107,2,0)</f>
        <v>92</v>
      </c>
      <c r="F195" t="s">
        <v>548</v>
      </c>
      <c r="G195">
        <f>VLOOKUP(F195,Hoja5!$A$2:$B$30,2,0)</f>
        <v>5</v>
      </c>
      <c r="H195" t="s">
        <v>549</v>
      </c>
      <c r="I195" s="4" t="s">
        <v>809</v>
      </c>
      <c r="J195" t="s">
        <v>358</v>
      </c>
      <c r="K195">
        <f t="shared" ref="K195:K258" si="51">IF(J195=$J$2,2,IF(J195="Bodega",1,IF(J195="En Uso",3,4)))</f>
        <v>3</v>
      </c>
      <c r="L195" t="s">
        <v>173</v>
      </c>
      <c r="M195">
        <f t="shared" ref="M195:M258" si="52">IF(L195="Desktop",2,IF(L195="Laptop",1,5))</f>
        <v>1</v>
      </c>
      <c r="N195" t="s">
        <v>550</v>
      </c>
      <c r="O195">
        <v>63826</v>
      </c>
      <c r="P195" s="6">
        <v>155000</v>
      </c>
      <c r="Q195" t="s">
        <v>844</v>
      </c>
      <c r="S195" t="str">
        <f t="shared" si="48"/>
        <v>['proveedor_rentado_id' =&gt; 5,'centro_costo_id' =&gt; 92,'rentado_responsable_id' =&gt; 5,'rentado_tipo_id' =&gt; 1,'serial' =&gt; '5CD211HGXX',</v>
      </c>
      <c r="T195" t="str">
        <f t="shared" si="49"/>
        <v>'codigo' =&gt; '63826','ticket' =&gt; '9320','valor' =&gt; '155000','fecha_entrega' =&gt; '2022-11-10','fecha_devolucion' =&gt; '2022-12-29','rentado_estado_id' =&gt; 3,'observaciones' =&gt; ''],</v>
      </c>
      <c r="U195" t="str">
        <f t="shared" si="50"/>
        <v>['proveedor_rentado_id' =&gt; 5,'centro_costo_id' =&gt; 92,'rentado_responsable_id' =&gt; 5,'rentado_tipo_id' =&gt; 1,'serial' =&gt; '5CD211HGXX','codigo' =&gt; '63826','ticket' =&gt; '9320','valor' =&gt; '155000','fecha_entrega' =&gt; '2022-11-10','fecha_devolucion' =&gt; '2022-12-29','rentado_estado_id' =&gt; 3,'observaciones' =&gt; ''],</v>
      </c>
      <c r="V195">
        <f>VLOOKUP(O195,Hoja12!$A$1:$B$203,2,0)</f>
        <v>154</v>
      </c>
      <c r="W195">
        <f>VLOOKUP(H195,Hoja13!$A$2:$B$134,2,0)</f>
        <v>99</v>
      </c>
    </row>
    <row r="196" spans="1:23">
      <c r="A196" t="s">
        <v>484</v>
      </c>
      <c r="B196" s="3">
        <f>VLOOKUP(A196,Hoja3!$A$1:$B$6,2,0)</f>
        <v>5</v>
      </c>
      <c r="C196">
        <v>9320</v>
      </c>
      <c r="D196">
        <v>297</v>
      </c>
      <c r="E196">
        <f>VLOOKUP(D196,Hoja4!$A$1:$F$107,2,0)</f>
        <v>43</v>
      </c>
      <c r="F196" t="s">
        <v>309</v>
      </c>
      <c r="G196">
        <f>VLOOKUP(F196,Hoja5!$A$2:$B$30,2,0)</f>
        <v>23</v>
      </c>
      <c r="H196" t="s">
        <v>375</v>
      </c>
      <c r="I196" s="4" t="s">
        <v>809</v>
      </c>
      <c r="J196" t="s">
        <v>358</v>
      </c>
      <c r="K196">
        <f t="shared" si="51"/>
        <v>3</v>
      </c>
      <c r="L196" t="s">
        <v>173</v>
      </c>
      <c r="M196">
        <f t="shared" si="52"/>
        <v>1</v>
      </c>
      <c r="N196" t="s">
        <v>551</v>
      </c>
      <c r="O196">
        <v>63815</v>
      </c>
      <c r="P196" s="6">
        <v>155000</v>
      </c>
      <c r="Q196" t="s">
        <v>844</v>
      </c>
      <c r="S196" t="str">
        <f t="shared" si="48"/>
        <v>['proveedor_rentado_id' =&gt; 5,'centro_costo_id' =&gt; 43,'rentado_responsable_id' =&gt; 23,'rentado_tipo_id' =&gt; 1,'serial' =&gt; '5CD211HGW9',</v>
      </c>
      <c r="T196" t="str">
        <f t="shared" si="49"/>
        <v>'codigo' =&gt; '63815','ticket' =&gt; '9320','valor' =&gt; '155000','fecha_entrega' =&gt; '2022-11-10','fecha_devolucion' =&gt; '2022-12-29','rentado_estado_id' =&gt; 3,'observaciones' =&gt; ''],</v>
      </c>
      <c r="U196" t="str">
        <f t="shared" si="50"/>
        <v>['proveedor_rentado_id' =&gt; 5,'centro_costo_id' =&gt; 43,'rentado_responsable_id' =&gt; 23,'rentado_tipo_id' =&gt; 1,'serial' =&gt; '5CD211HGW9','codigo' =&gt; '63815','ticket' =&gt; '9320','valor' =&gt; '155000','fecha_entrega' =&gt; '2022-11-10','fecha_devolucion' =&gt; '2022-12-29','rentado_estado_id' =&gt; 3,'observaciones' =&gt; ''],</v>
      </c>
      <c r="V196">
        <f>VLOOKUP(O196,Hoja12!$A$1:$B$203,2,0)</f>
        <v>155</v>
      </c>
      <c r="W196">
        <f>VLOOKUP(H196,Hoja13!$A$2:$B$134,2,0)</f>
        <v>66</v>
      </c>
    </row>
    <row r="197" spans="1:23">
      <c r="A197" t="s">
        <v>484</v>
      </c>
      <c r="B197" s="3">
        <f>VLOOKUP(A197,Hoja3!$A$1:$B$6,2,0)</f>
        <v>5</v>
      </c>
      <c r="C197">
        <v>9320</v>
      </c>
      <c r="D197">
        <v>291</v>
      </c>
      <c r="E197">
        <f>VLOOKUP(D197,Hoja4!$A$1:$F$107,2,0)</f>
        <v>37</v>
      </c>
      <c r="F197" t="s">
        <v>242</v>
      </c>
      <c r="G197">
        <f>VLOOKUP(F197,Hoja5!$A$2:$B$30,2,0)</f>
        <v>17</v>
      </c>
      <c r="H197" t="s">
        <v>552</v>
      </c>
      <c r="I197" s="4" t="s">
        <v>809</v>
      </c>
      <c r="J197" t="s">
        <v>358</v>
      </c>
      <c r="K197">
        <f t="shared" si="51"/>
        <v>3</v>
      </c>
      <c r="L197" t="s">
        <v>173</v>
      </c>
      <c r="M197">
        <f t="shared" si="52"/>
        <v>1</v>
      </c>
      <c r="N197" t="s">
        <v>553</v>
      </c>
      <c r="O197">
        <v>63824</v>
      </c>
      <c r="P197" s="6">
        <v>155000</v>
      </c>
      <c r="Q197" t="s">
        <v>844</v>
      </c>
      <c r="S197" t="str">
        <f t="shared" si="48"/>
        <v>['proveedor_rentado_id' =&gt; 5,'centro_costo_id' =&gt; 37,'rentado_responsable_id' =&gt; 17,'rentado_tipo_id' =&gt; 1,'serial' =&gt; '5CD211HGSV',</v>
      </c>
      <c r="T197" t="str">
        <f t="shared" si="49"/>
        <v>'codigo' =&gt; '63824','ticket' =&gt; '9320','valor' =&gt; '155000','fecha_entrega' =&gt; '2022-11-10','fecha_devolucion' =&gt; '2022-12-29','rentado_estado_id' =&gt; 3,'observaciones' =&gt; ''],</v>
      </c>
      <c r="U197" t="str">
        <f t="shared" si="50"/>
        <v>['proveedor_rentado_id' =&gt; 5,'centro_costo_id' =&gt; 37,'rentado_responsable_id' =&gt; 17,'rentado_tipo_id' =&gt; 1,'serial' =&gt; '5CD211HGSV','codigo' =&gt; '63824','ticket' =&gt; '9320','valor' =&gt; '155000','fecha_entrega' =&gt; '2022-11-10','fecha_devolucion' =&gt; '2022-12-29','rentado_estado_id' =&gt; 3,'observaciones' =&gt; ''],</v>
      </c>
      <c r="V197">
        <f>VLOOKUP(O197,Hoja12!$A$1:$B$203,2,0)</f>
        <v>156</v>
      </c>
      <c r="W197">
        <f>VLOOKUP(H197,Hoja13!$A$2:$B$134,2,0)</f>
        <v>87</v>
      </c>
    </row>
    <row r="198" spans="1:23" hidden="1">
      <c r="A198" t="s">
        <v>484</v>
      </c>
      <c r="B198" s="3">
        <f>VLOOKUP(A198,Hoja3!$A$1:$B$6,2,0)</f>
        <v>5</v>
      </c>
      <c r="C198">
        <v>9320</v>
      </c>
      <c r="E198" t="e">
        <f>VLOOKUP(D198,Hoja4!$A$1:$F$107,2,0)</f>
        <v>#N/A</v>
      </c>
      <c r="G198" t="e">
        <f>VLOOKUP(F198,Hoja5!$A$2:$B$30,2,0)</f>
        <v>#N/A</v>
      </c>
      <c r="I198" s="4" t="s">
        <v>809</v>
      </c>
      <c r="J198" t="s">
        <v>536</v>
      </c>
      <c r="K198">
        <f t="shared" si="51"/>
        <v>1</v>
      </c>
      <c r="L198" t="s">
        <v>173</v>
      </c>
      <c r="M198">
        <f t="shared" si="52"/>
        <v>1</v>
      </c>
      <c r="N198" t="s">
        <v>554</v>
      </c>
      <c r="O198">
        <v>63813</v>
      </c>
      <c r="P198" s="6">
        <v>155000</v>
      </c>
      <c r="Q198" t="s">
        <v>844</v>
      </c>
      <c r="R198" t="s">
        <v>555</v>
      </c>
    </row>
    <row r="199" spans="1:23">
      <c r="A199" t="s">
        <v>484</v>
      </c>
      <c r="B199" s="3">
        <f>VLOOKUP(A199,Hoja3!$A$1:$B$6,2,0)</f>
        <v>5</v>
      </c>
      <c r="C199">
        <v>9320</v>
      </c>
      <c r="D199">
        <v>291</v>
      </c>
      <c r="E199">
        <f>VLOOKUP(D199,Hoja4!$A$1:$F$107,2,0)</f>
        <v>37</v>
      </c>
      <c r="F199" t="s">
        <v>356</v>
      </c>
      <c r="G199">
        <f>VLOOKUP(F199,Hoja5!$A$2:$B$30,2,0)</f>
        <v>24</v>
      </c>
      <c r="H199" t="s">
        <v>556</v>
      </c>
      <c r="I199" s="4" t="s">
        <v>809</v>
      </c>
      <c r="J199" t="s">
        <v>358</v>
      </c>
      <c r="K199">
        <f t="shared" si="51"/>
        <v>3</v>
      </c>
      <c r="L199" t="s">
        <v>173</v>
      </c>
      <c r="M199">
        <f t="shared" si="52"/>
        <v>1</v>
      </c>
      <c r="N199" t="s">
        <v>557</v>
      </c>
      <c r="O199">
        <v>63823</v>
      </c>
      <c r="P199" s="6">
        <v>155000</v>
      </c>
      <c r="Q199" t="s">
        <v>844</v>
      </c>
      <c r="S199" t="str">
        <f>"['proveedor_rentado_id' =&gt; "&amp;B199&amp;",'centro_costo_id' =&gt; "&amp;E199&amp;",'rentado_responsable_id' =&gt; "&amp;G199&amp;",'rentado_tipo_id' =&gt; "&amp;M199&amp;",'serial' =&gt; '"&amp;N199&amp;"',"</f>
        <v>['proveedor_rentado_id' =&gt; 5,'centro_costo_id' =&gt; 37,'rentado_responsable_id' =&gt; 24,'rentado_tipo_id' =&gt; 1,'serial' =&gt; '5CD211HGXL',</v>
      </c>
      <c r="T199" t="str">
        <f>"'codigo' =&gt; '"&amp;O199&amp;"','ticket' =&gt; '"&amp;C199&amp;"','valor' =&gt; '"&amp;P199&amp;"','fecha_entrega' =&gt; '"&amp;YEAR(I199)&amp;"-"&amp;MONTH(I199)&amp;"-"&amp;DAY(I199)&amp;"','fecha_devolucion' =&gt; '"&amp;IF(Q199="","",YEAR(Q199)&amp;"-"&amp;MONTH(Q199)&amp;"-"&amp;DAY(Q199))&amp;"','rentado_estado_id' =&gt; "&amp;K199&amp;",'observaciones' =&gt; '"&amp;R199&amp;"'],"</f>
        <v>'codigo' =&gt; '63823','ticket' =&gt; '9320','valor' =&gt; '155000','fecha_entrega' =&gt; '2022-11-10','fecha_devolucion' =&gt; '2022-12-29','rentado_estado_id' =&gt; 3,'observaciones' =&gt; ''],</v>
      </c>
      <c r="U199" t="str">
        <f>CONCATENATE(S199,T199)</f>
        <v>['proveedor_rentado_id' =&gt; 5,'centro_costo_id' =&gt; 37,'rentado_responsable_id' =&gt; 24,'rentado_tipo_id' =&gt; 1,'serial' =&gt; '5CD211HGXL','codigo' =&gt; '63823','ticket' =&gt; '9320','valor' =&gt; '155000','fecha_entrega' =&gt; '2022-11-10','fecha_devolucion' =&gt; '2022-12-29','rentado_estado_id' =&gt; 3,'observaciones' =&gt; ''],</v>
      </c>
      <c r="V199">
        <f>VLOOKUP(O199,Hoja12!$A$1:$B$203,2,0)</f>
        <v>157</v>
      </c>
      <c r="W199">
        <f>VLOOKUP(H199,Hoja13!$A$2:$B$134,2,0)</f>
        <v>77</v>
      </c>
    </row>
    <row r="200" spans="1:23" hidden="1">
      <c r="A200" t="s">
        <v>484</v>
      </c>
      <c r="B200" s="3">
        <f>VLOOKUP(A200,Hoja3!$A$1:$B$6,2,0)</f>
        <v>5</v>
      </c>
      <c r="C200">
        <v>9320</v>
      </c>
      <c r="D200">
        <v>3152</v>
      </c>
      <c r="E200" t="e">
        <f>VLOOKUP(D200,Hoja4!$A$1:$F$107,2,0)</f>
        <v>#N/A</v>
      </c>
      <c r="F200" t="s">
        <v>218</v>
      </c>
      <c r="G200">
        <f>VLOOKUP(F200,Hoja5!$A$2:$B$30,2,0)</f>
        <v>29</v>
      </c>
      <c r="H200" t="s">
        <v>416</v>
      </c>
      <c r="I200" s="4" t="s">
        <v>809</v>
      </c>
      <c r="J200" t="s">
        <v>358</v>
      </c>
      <c r="K200">
        <f t="shared" si="51"/>
        <v>3</v>
      </c>
      <c r="L200" t="s">
        <v>173</v>
      </c>
      <c r="M200">
        <f t="shared" si="52"/>
        <v>1</v>
      </c>
      <c r="N200" t="s">
        <v>558</v>
      </c>
      <c r="O200">
        <v>63825</v>
      </c>
      <c r="P200" s="6">
        <v>155000</v>
      </c>
      <c r="Q200" t="s">
        <v>844</v>
      </c>
      <c r="V200" t="e">
        <f>VLOOKUP(O200,Hoja12!$A$1:$B$203,2,0)</f>
        <v>#N/A</v>
      </c>
      <c r="W200">
        <f>VLOOKUP(H200,Hoja13!$A$2:$B$134,2,0)</f>
        <v>122</v>
      </c>
    </row>
    <row r="201" spans="1:23">
      <c r="A201" t="s">
        <v>484</v>
      </c>
      <c r="B201" s="3">
        <f>VLOOKUP(A201,Hoja3!$A$1:$B$6,2,0)</f>
        <v>5</v>
      </c>
      <c r="C201">
        <v>9320</v>
      </c>
      <c r="D201">
        <v>291</v>
      </c>
      <c r="E201">
        <f>VLOOKUP(D201,Hoja4!$A$1:$F$107,2,0)</f>
        <v>37</v>
      </c>
      <c r="F201" t="s">
        <v>356</v>
      </c>
      <c r="G201">
        <f>VLOOKUP(F201,Hoja5!$A$2:$B$30,2,0)</f>
        <v>24</v>
      </c>
      <c r="H201" t="s">
        <v>559</v>
      </c>
      <c r="I201" s="4" t="s">
        <v>809</v>
      </c>
      <c r="J201" t="s">
        <v>358</v>
      </c>
      <c r="K201">
        <f t="shared" si="51"/>
        <v>3</v>
      </c>
      <c r="L201" t="s">
        <v>173</v>
      </c>
      <c r="M201">
        <f t="shared" si="52"/>
        <v>1</v>
      </c>
      <c r="N201" t="s">
        <v>560</v>
      </c>
      <c r="O201">
        <v>63811</v>
      </c>
      <c r="P201" s="6">
        <v>155000</v>
      </c>
      <c r="Q201" t="s">
        <v>844</v>
      </c>
      <c r="S201" t="str">
        <f t="shared" ref="S201:S209" si="53">"['proveedor_rentado_id' =&gt; "&amp;B201&amp;",'centro_costo_id' =&gt; "&amp;E201&amp;",'rentado_responsable_id' =&gt; "&amp;G201&amp;",'rentado_tipo_id' =&gt; "&amp;M201&amp;",'serial' =&gt; '"&amp;N201&amp;"',"</f>
        <v>['proveedor_rentado_id' =&gt; 5,'centro_costo_id' =&gt; 37,'rentado_responsable_id' =&gt; 24,'rentado_tipo_id' =&gt; 1,'serial' =&gt; '5CD211HGTS',</v>
      </c>
      <c r="T201" t="str">
        <f t="shared" ref="T201:T209" si="54">"'codigo' =&gt; '"&amp;O201&amp;"','ticket' =&gt; '"&amp;C201&amp;"','valor' =&gt; '"&amp;P201&amp;"','fecha_entrega' =&gt; '"&amp;YEAR(I201)&amp;"-"&amp;MONTH(I201)&amp;"-"&amp;DAY(I201)&amp;"','fecha_devolucion' =&gt; '"&amp;IF(Q201="","",YEAR(Q201)&amp;"-"&amp;MONTH(Q201)&amp;"-"&amp;DAY(Q201))&amp;"','rentado_estado_id' =&gt; "&amp;K201&amp;",'observaciones' =&gt; '"&amp;R201&amp;"'],"</f>
        <v>'codigo' =&gt; '63811','ticket' =&gt; '9320','valor' =&gt; '155000','fecha_entrega' =&gt; '2022-11-10','fecha_devolucion' =&gt; '2022-12-29','rentado_estado_id' =&gt; 3,'observaciones' =&gt; ''],</v>
      </c>
      <c r="U201" t="str">
        <f t="shared" ref="U201:U209" si="55">CONCATENATE(S201,T201)</f>
        <v>['proveedor_rentado_id' =&gt; 5,'centro_costo_id' =&gt; 37,'rentado_responsable_id' =&gt; 24,'rentado_tipo_id' =&gt; 1,'serial' =&gt; '5CD211HGTS','codigo' =&gt; '63811','ticket' =&gt; '9320','valor' =&gt; '155000','fecha_entrega' =&gt; '2022-11-10','fecha_devolucion' =&gt; '2022-12-29','rentado_estado_id' =&gt; 3,'observaciones' =&gt; ''],</v>
      </c>
      <c r="V201">
        <f>VLOOKUP(O201,Hoja12!$A$1:$B$203,2,0)</f>
        <v>158</v>
      </c>
      <c r="W201">
        <f>VLOOKUP(H201,Hoja13!$A$2:$B$134,2,0)</f>
        <v>52</v>
      </c>
    </row>
    <row r="202" spans="1:23">
      <c r="A202" t="s">
        <v>484</v>
      </c>
      <c r="B202" s="3">
        <f>VLOOKUP(A202,Hoja3!$A$1:$B$6,2,0)</f>
        <v>5</v>
      </c>
      <c r="C202">
        <v>9320</v>
      </c>
      <c r="D202">
        <v>299</v>
      </c>
      <c r="E202">
        <f>VLOOKUP(D202,Hoja4!$A$1:$F$107,2,0)</f>
        <v>45</v>
      </c>
      <c r="F202" t="s">
        <v>517</v>
      </c>
      <c r="G202">
        <f>VLOOKUP(F202,Hoja5!$A$2:$B$30,2,0)</f>
        <v>7</v>
      </c>
      <c r="H202" t="s">
        <v>561</v>
      </c>
      <c r="I202" s="4" t="s">
        <v>809</v>
      </c>
      <c r="J202" t="s">
        <v>358</v>
      </c>
      <c r="K202">
        <f t="shared" si="51"/>
        <v>3</v>
      </c>
      <c r="L202" t="s">
        <v>173</v>
      </c>
      <c r="M202">
        <f t="shared" si="52"/>
        <v>1</v>
      </c>
      <c r="N202" t="s">
        <v>562</v>
      </c>
      <c r="O202">
        <v>63821</v>
      </c>
      <c r="P202" s="6">
        <v>155000</v>
      </c>
      <c r="Q202" t="s">
        <v>844</v>
      </c>
      <c r="S202" t="str">
        <f t="shared" si="53"/>
        <v>['proveedor_rentado_id' =&gt; 5,'centro_costo_id' =&gt; 45,'rentado_responsable_id' =&gt; 7,'rentado_tipo_id' =&gt; 1,'serial' =&gt; '5CD211HH12',</v>
      </c>
      <c r="T202" t="str">
        <f t="shared" si="54"/>
        <v>'codigo' =&gt; '63821','ticket' =&gt; '9320','valor' =&gt; '155000','fecha_entrega' =&gt; '2022-11-10','fecha_devolucion' =&gt; '2022-12-29','rentado_estado_id' =&gt; 3,'observaciones' =&gt; ''],</v>
      </c>
      <c r="U202" t="str">
        <f t="shared" si="55"/>
        <v>['proveedor_rentado_id' =&gt; 5,'centro_costo_id' =&gt; 45,'rentado_responsable_id' =&gt; 7,'rentado_tipo_id' =&gt; 1,'serial' =&gt; '5CD211HH12','codigo' =&gt; '63821','ticket' =&gt; '9320','valor' =&gt; '155000','fecha_entrega' =&gt; '2022-11-10','fecha_devolucion' =&gt; '2022-12-29','rentado_estado_id' =&gt; 3,'observaciones' =&gt; ''],</v>
      </c>
      <c r="V202">
        <f>VLOOKUP(O202,Hoja12!$A$1:$B$203,2,0)</f>
        <v>159</v>
      </c>
      <c r="W202">
        <f>VLOOKUP(H202,Hoja13!$A$2:$B$134,2,0)</f>
        <v>117</v>
      </c>
    </row>
    <row r="203" spans="1:23">
      <c r="A203" t="s">
        <v>484</v>
      </c>
      <c r="B203" s="3">
        <f>VLOOKUP(A203,Hoja3!$A$1:$B$6,2,0)</f>
        <v>5</v>
      </c>
      <c r="C203">
        <v>9320</v>
      </c>
      <c r="D203">
        <v>342</v>
      </c>
      <c r="E203">
        <f>VLOOKUP(D203,Hoja4!$A$1:$F$107,2,0)</f>
        <v>89</v>
      </c>
      <c r="F203" t="s">
        <v>517</v>
      </c>
      <c r="G203">
        <f>VLOOKUP(F203,Hoja5!$A$2:$B$30,2,0)</f>
        <v>7</v>
      </c>
      <c r="H203" t="s">
        <v>563</v>
      </c>
      <c r="I203" s="4" t="s">
        <v>809</v>
      </c>
      <c r="J203" t="s">
        <v>358</v>
      </c>
      <c r="K203">
        <f t="shared" si="51"/>
        <v>3</v>
      </c>
      <c r="L203" t="s">
        <v>173</v>
      </c>
      <c r="M203">
        <f t="shared" si="52"/>
        <v>1</v>
      </c>
      <c r="N203" t="s">
        <v>564</v>
      </c>
      <c r="O203">
        <v>63828</v>
      </c>
      <c r="P203" s="6">
        <v>155000</v>
      </c>
      <c r="Q203" t="s">
        <v>844</v>
      </c>
      <c r="S203" t="str">
        <f t="shared" si="53"/>
        <v>['proveedor_rentado_id' =&gt; 5,'centro_costo_id' =&gt; 89,'rentado_responsable_id' =&gt; 7,'rentado_tipo_id' =&gt; 1,'serial' =&gt; '5CD211HGPW',</v>
      </c>
      <c r="T203" t="str">
        <f t="shared" si="54"/>
        <v>'codigo' =&gt; '63828','ticket' =&gt; '9320','valor' =&gt; '155000','fecha_entrega' =&gt; '2022-11-10','fecha_devolucion' =&gt; '2022-12-29','rentado_estado_id' =&gt; 3,'observaciones' =&gt; ''],</v>
      </c>
      <c r="U203" t="str">
        <f t="shared" si="55"/>
        <v>['proveedor_rentado_id' =&gt; 5,'centro_costo_id' =&gt; 89,'rentado_responsable_id' =&gt; 7,'rentado_tipo_id' =&gt; 1,'serial' =&gt; '5CD211HGPW','codigo' =&gt; '63828','ticket' =&gt; '9320','valor' =&gt; '155000','fecha_entrega' =&gt; '2022-11-10','fecha_devolucion' =&gt; '2022-12-29','rentado_estado_id' =&gt; 3,'observaciones' =&gt; ''],</v>
      </c>
      <c r="V203">
        <f>VLOOKUP(O203,Hoja12!$A$1:$B$203,2,0)</f>
        <v>160</v>
      </c>
      <c r="W203">
        <f>VLOOKUP(H203,Hoja13!$A$2:$B$134,2,0)</f>
        <v>93</v>
      </c>
    </row>
    <row r="204" spans="1:23">
      <c r="A204" t="s">
        <v>484</v>
      </c>
      <c r="B204" s="3">
        <f>VLOOKUP(A204,Hoja3!$A$1:$B$6,2,0)</f>
        <v>5</v>
      </c>
      <c r="C204">
        <v>9320</v>
      </c>
      <c r="D204">
        <v>321</v>
      </c>
      <c r="E204">
        <f>VLOOKUP(D204,Hoja4!$A$1:$F$107,2,0)</f>
        <v>66</v>
      </c>
      <c r="F204" t="s">
        <v>497</v>
      </c>
      <c r="G204">
        <f>VLOOKUP(F204,Hoja5!$A$2:$B$30,2,0)</f>
        <v>26</v>
      </c>
      <c r="H204" t="s">
        <v>364</v>
      </c>
      <c r="I204" s="4" t="s">
        <v>809</v>
      </c>
      <c r="J204" t="s">
        <v>358</v>
      </c>
      <c r="K204">
        <f t="shared" si="51"/>
        <v>3</v>
      </c>
      <c r="L204" t="s">
        <v>173</v>
      </c>
      <c r="M204">
        <f t="shared" si="52"/>
        <v>1</v>
      </c>
      <c r="N204" t="s">
        <v>565</v>
      </c>
      <c r="O204">
        <v>63827</v>
      </c>
      <c r="P204" s="6">
        <v>155000</v>
      </c>
      <c r="Q204" t="s">
        <v>844</v>
      </c>
      <c r="S204" t="str">
        <f t="shared" si="53"/>
        <v>['proveedor_rentado_id' =&gt; 5,'centro_costo_id' =&gt; 66,'rentado_responsable_id' =&gt; 26,'rentado_tipo_id' =&gt; 1,'serial' =&gt; '5CD211HGRB',</v>
      </c>
      <c r="T204" t="str">
        <f t="shared" si="54"/>
        <v>'codigo' =&gt; '63827','ticket' =&gt; '9320','valor' =&gt; '155000','fecha_entrega' =&gt; '2022-11-10','fecha_devolucion' =&gt; '2022-12-29','rentado_estado_id' =&gt; 3,'observaciones' =&gt; ''],</v>
      </c>
      <c r="U204" t="str">
        <f t="shared" si="55"/>
        <v>['proveedor_rentado_id' =&gt; 5,'centro_costo_id' =&gt; 66,'rentado_responsable_id' =&gt; 26,'rentado_tipo_id' =&gt; 1,'serial' =&gt; '5CD211HGRB','codigo' =&gt; '63827','ticket' =&gt; '9320','valor' =&gt; '155000','fecha_entrega' =&gt; '2022-11-10','fecha_devolucion' =&gt; '2022-12-29','rentado_estado_id' =&gt; 3,'observaciones' =&gt; ''],</v>
      </c>
      <c r="V204">
        <f>VLOOKUP(O204,Hoja12!$A$1:$B$203,2,0)</f>
        <v>161</v>
      </c>
      <c r="W204">
        <f>VLOOKUP(H204,Hoja13!$A$2:$B$134,2,0)</f>
        <v>28</v>
      </c>
    </row>
    <row r="205" spans="1:23">
      <c r="A205" t="s">
        <v>484</v>
      </c>
      <c r="B205" s="3">
        <f>VLOOKUP(A205,Hoja3!$A$1:$B$6,2,0)</f>
        <v>5</v>
      </c>
      <c r="C205">
        <v>9320</v>
      </c>
      <c r="D205">
        <v>297</v>
      </c>
      <c r="E205">
        <f>VLOOKUP(D205,Hoja4!$A$1:$F$107,2,0)</f>
        <v>43</v>
      </c>
      <c r="F205" t="s">
        <v>309</v>
      </c>
      <c r="G205">
        <f>VLOOKUP(F205,Hoja5!$A$2:$B$30,2,0)</f>
        <v>23</v>
      </c>
      <c r="H205" t="s">
        <v>315</v>
      </c>
      <c r="I205" s="4">
        <v>44813</v>
      </c>
      <c r="J205" t="s">
        <v>358</v>
      </c>
      <c r="K205">
        <f t="shared" si="51"/>
        <v>3</v>
      </c>
      <c r="L205" t="s">
        <v>173</v>
      </c>
      <c r="M205">
        <f t="shared" si="52"/>
        <v>1</v>
      </c>
      <c r="N205" t="s">
        <v>566</v>
      </c>
      <c r="O205">
        <v>63831</v>
      </c>
      <c r="P205" s="6">
        <v>155000</v>
      </c>
      <c r="S205" t="str">
        <f t="shared" si="53"/>
        <v>['proveedor_rentado_id' =&gt; 5,'centro_costo_id' =&gt; 43,'rentado_responsable_id' =&gt; 23,'rentado_tipo_id' =&gt; 1,'serial' =&gt; '5CD211HGQ9',</v>
      </c>
      <c r="T205" t="str">
        <f t="shared" si="54"/>
        <v>'codigo' =&gt; '63831','ticket' =&gt; '9320','valor' =&gt; '155000','fecha_entrega' =&gt; '2022-9-9','fecha_devolucion' =&gt; '','rentado_estado_id' =&gt; 3,'observaciones' =&gt; ''],</v>
      </c>
      <c r="U205" t="str">
        <f t="shared" si="55"/>
        <v>['proveedor_rentado_id' =&gt; 5,'centro_costo_id' =&gt; 43,'rentado_responsable_id' =&gt; 23,'rentado_tipo_id' =&gt; 1,'serial' =&gt; '5CD211HGQ9','codigo' =&gt; '63831','ticket' =&gt; '9320','valor' =&gt; '155000','fecha_entrega' =&gt; '2022-9-9','fecha_devolucion' =&gt; '','rentado_estado_id' =&gt; 3,'observaciones' =&gt; ''],</v>
      </c>
      <c r="V205">
        <f>VLOOKUP(O205,Hoja12!$A$1:$B$203,2,0)</f>
        <v>162</v>
      </c>
      <c r="W205">
        <f>VLOOKUP(H205,Hoja13!$A$2:$B$134,2,0)</f>
        <v>23</v>
      </c>
    </row>
    <row r="206" spans="1:23">
      <c r="A206" t="s">
        <v>484</v>
      </c>
      <c r="B206" s="3">
        <f>VLOOKUP(A206,Hoja3!$A$1:$B$6,2,0)</f>
        <v>5</v>
      </c>
      <c r="C206">
        <v>9320</v>
      </c>
      <c r="D206">
        <v>303</v>
      </c>
      <c r="E206">
        <f>VLOOKUP(D206,Hoja4!$A$1:$F$107,2,0)</f>
        <v>46</v>
      </c>
      <c r="F206" t="s">
        <v>488</v>
      </c>
      <c r="G206">
        <f>VLOOKUP(F206,Hoja5!$A$2:$B$30,2,0)</f>
        <v>10</v>
      </c>
      <c r="H206" t="s">
        <v>567</v>
      </c>
      <c r="I206" s="4">
        <v>44813</v>
      </c>
      <c r="J206" t="s">
        <v>358</v>
      </c>
      <c r="K206">
        <f t="shared" si="51"/>
        <v>3</v>
      </c>
      <c r="L206" t="s">
        <v>173</v>
      </c>
      <c r="M206">
        <f t="shared" si="52"/>
        <v>1</v>
      </c>
      <c r="N206" t="s">
        <v>568</v>
      </c>
      <c r="O206">
        <v>63814</v>
      </c>
      <c r="P206" s="6">
        <v>155000</v>
      </c>
      <c r="S206" t="str">
        <f t="shared" si="53"/>
        <v>['proveedor_rentado_id' =&gt; 5,'centro_costo_id' =&gt; 46,'rentado_responsable_id' =&gt; 10,'rentado_tipo_id' =&gt; 1,'serial' =&gt; '5CD211HGVO',</v>
      </c>
      <c r="T206" t="str">
        <f t="shared" si="54"/>
        <v>'codigo' =&gt; '63814','ticket' =&gt; '9320','valor' =&gt; '155000','fecha_entrega' =&gt; '2022-9-9','fecha_devolucion' =&gt; '','rentado_estado_id' =&gt; 3,'observaciones' =&gt; ''],</v>
      </c>
      <c r="U206" t="str">
        <f t="shared" si="55"/>
        <v>['proveedor_rentado_id' =&gt; 5,'centro_costo_id' =&gt; 46,'rentado_responsable_id' =&gt; 10,'rentado_tipo_id' =&gt; 1,'serial' =&gt; '5CD211HGVO','codigo' =&gt; '63814','ticket' =&gt; '9320','valor' =&gt; '155000','fecha_entrega' =&gt; '2022-9-9','fecha_devolucion' =&gt; '','rentado_estado_id' =&gt; 3,'observaciones' =&gt; ''],</v>
      </c>
      <c r="V206">
        <f>VLOOKUP(O206,Hoja12!$A$1:$B$203,2,0)</f>
        <v>163</v>
      </c>
      <c r="W206">
        <f>VLOOKUP(H206,Hoja13!$A$2:$B$134,2,0)</f>
        <v>59</v>
      </c>
    </row>
    <row r="207" spans="1:23">
      <c r="A207" t="s">
        <v>484</v>
      </c>
      <c r="B207" s="3">
        <f>VLOOKUP(A207,Hoja3!$A$1:$B$6,2,0)</f>
        <v>5</v>
      </c>
      <c r="C207">
        <v>9320</v>
      </c>
      <c r="D207">
        <v>291</v>
      </c>
      <c r="E207">
        <f>VLOOKUP(D207,Hoja4!$A$1:$F$107,2,0)</f>
        <v>37</v>
      </c>
      <c r="F207" t="s">
        <v>356</v>
      </c>
      <c r="G207">
        <f>VLOOKUP(F207,Hoja5!$A$2:$B$30,2,0)</f>
        <v>24</v>
      </c>
      <c r="H207" t="s">
        <v>569</v>
      </c>
      <c r="I207" s="4">
        <v>44813</v>
      </c>
      <c r="J207" t="s">
        <v>358</v>
      </c>
      <c r="K207">
        <f t="shared" si="51"/>
        <v>3</v>
      </c>
      <c r="L207" t="s">
        <v>173</v>
      </c>
      <c r="M207">
        <f t="shared" si="52"/>
        <v>1</v>
      </c>
      <c r="N207" t="s">
        <v>570</v>
      </c>
      <c r="O207">
        <v>63829</v>
      </c>
      <c r="P207" s="6">
        <v>155000</v>
      </c>
      <c r="S207" t="str">
        <f t="shared" si="53"/>
        <v>['proveedor_rentado_id' =&gt; 5,'centro_costo_id' =&gt; 37,'rentado_responsable_id' =&gt; 24,'rentado_tipo_id' =&gt; 1,'serial' =&gt; '5CD211HGR5',</v>
      </c>
      <c r="T207" t="str">
        <f t="shared" si="54"/>
        <v>'codigo' =&gt; '63829','ticket' =&gt; '9320','valor' =&gt; '155000','fecha_entrega' =&gt; '2022-9-9','fecha_devolucion' =&gt; '','rentado_estado_id' =&gt; 3,'observaciones' =&gt; ''],</v>
      </c>
      <c r="U207" t="str">
        <f t="shared" si="55"/>
        <v>['proveedor_rentado_id' =&gt; 5,'centro_costo_id' =&gt; 37,'rentado_responsable_id' =&gt; 24,'rentado_tipo_id' =&gt; 1,'serial' =&gt; '5CD211HGR5','codigo' =&gt; '63829','ticket' =&gt; '9320','valor' =&gt; '155000','fecha_entrega' =&gt; '2022-9-9','fecha_devolucion' =&gt; '','rentado_estado_id' =&gt; 3,'observaciones' =&gt; ''],</v>
      </c>
      <c r="V207">
        <f>VLOOKUP(O207,Hoja12!$A$1:$B$203,2,0)</f>
        <v>164</v>
      </c>
      <c r="W207">
        <f>VLOOKUP(H207,Hoja13!$A$2:$B$134,2,0)</f>
        <v>123</v>
      </c>
    </row>
    <row r="208" spans="1:23">
      <c r="A208" t="s">
        <v>484</v>
      </c>
      <c r="B208" s="3">
        <f>VLOOKUP(A208,Hoja3!$A$1:$B$6,2,0)</f>
        <v>5</v>
      </c>
      <c r="C208">
        <v>9320</v>
      </c>
      <c r="D208">
        <v>291</v>
      </c>
      <c r="E208">
        <f>VLOOKUP(D208,Hoja4!$A$1:$F$107,2,0)</f>
        <v>37</v>
      </c>
      <c r="F208" t="s">
        <v>356</v>
      </c>
      <c r="G208">
        <f>VLOOKUP(F208,Hoja5!$A$2:$B$30,2,0)</f>
        <v>24</v>
      </c>
      <c r="H208" t="s">
        <v>571</v>
      </c>
      <c r="I208" s="4">
        <v>44813</v>
      </c>
      <c r="J208" t="s">
        <v>358</v>
      </c>
      <c r="K208">
        <f t="shared" si="51"/>
        <v>3</v>
      </c>
      <c r="L208" t="s">
        <v>173</v>
      </c>
      <c r="M208">
        <f t="shared" si="52"/>
        <v>1</v>
      </c>
      <c r="N208" t="s">
        <v>572</v>
      </c>
      <c r="O208">
        <v>63818</v>
      </c>
      <c r="P208" s="6">
        <v>155000</v>
      </c>
      <c r="S208" t="str">
        <f t="shared" si="53"/>
        <v>['proveedor_rentado_id' =&gt; 5,'centro_costo_id' =&gt; 37,'rentado_responsable_id' =&gt; 24,'rentado_tipo_id' =&gt; 1,'serial' =&gt; '5CD211HGSQ',</v>
      </c>
      <c r="T208" t="str">
        <f t="shared" si="54"/>
        <v>'codigo' =&gt; '63818','ticket' =&gt; '9320','valor' =&gt; '155000','fecha_entrega' =&gt; '2022-9-9','fecha_devolucion' =&gt; '','rentado_estado_id' =&gt; 3,'observaciones' =&gt; ''],</v>
      </c>
      <c r="U208" t="str">
        <f t="shared" si="55"/>
        <v>['proveedor_rentado_id' =&gt; 5,'centro_costo_id' =&gt; 37,'rentado_responsable_id' =&gt; 24,'rentado_tipo_id' =&gt; 1,'serial' =&gt; '5CD211HGSQ','codigo' =&gt; '63818','ticket' =&gt; '9320','valor' =&gt; '155000','fecha_entrega' =&gt; '2022-9-9','fecha_devolucion' =&gt; '','rentado_estado_id' =&gt; 3,'observaciones' =&gt; ''],</v>
      </c>
      <c r="V208">
        <f>VLOOKUP(O208,Hoja12!$A$1:$B$203,2,0)</f>
        <v>165</v>
      </c>
      <c r="W208">
        <f>VLOOKUP(H208,Hoja13!$A$2:$B$134,2,0)</f>
        <v>24</v>
      </c>
    </row>
    <row r="209" spans="1:23">
      <c r="A209" t="s">
        <v>484</v>
      </c>
      <c r="B209" s="3">
        <f>VLOOKUP(A209,Hoja3!$A$1:$B$6,2,0)</f>
        <v>5</v>
      </c>
      <c r="C209">
        <v>9320</v>
      </c>
      <c r="D209">
        <v>291</v>
      </c>
      <c r="E209">
        <f>VLOOKUP(D209,Hoja4!$A$1:$F$107,2,0)</f>
        <v>37</v>
      </c>
      <c r="F209" t="s">
        <v>573</v>
      </c>
      <c r="G209">
        <f>VLOOKUP(F209,Hoja5!$A$2:$B$30,2,0)</f>
        <v>16</v>
      </c>
      <c r="H209" t="s">
        <v>574</v>
      </c>
      <c r="I209" s="4">
        <v>44813</v>
      </c>
      <c r="J209" t="s">
        <v>358</v>
      </c>
      <c r="K209">
        <f t="shared" si="51"/>
        <v>3</v>
      </c>
      <c r="L209" t="s">
        <v>173</v>
      </c>
      <c r="M209">
        <f t="shared" si="52"/>
        <v>1</v>
      </c>
      <c r="N209" t="s">
        <v>575</v>
      </c>
      <c r="O209">
        <v>63822</v>
      </c>
      <c r="P209" s="6">
        <v>155000</v>
      </c>
      <c r="S209" t="str">
        <f t="shared" si="53"/>
        <v>['proveedor_rentado_id' =&gt; 5,'centro_costo_id' =&gt; 37,'rentado_responsable_id' =&gt; 16,'rentado_tipo_id' =&gt; 1,'serial' =&gt; '5CD211HH20',</v>
      </c>
      <c r="T209" t="str">
        <f t="shared" si="54"/>
        <v>'codigo' =&gt; '63822','ticket' =&gt; '9320','valor' =&gt; '155000','fecha_entrega' =&gt; '2022-9-9','fecha_devolucion' =&gt; '','rentado_estado_id' =&gt; 3,'observaciones' =&gt; ''],</v>
      </c>
      <c r="U209" t="str">
        <f t="shared" si="55"/>
        <v>['proveedor_rentado_id' =&gt; 5,'centro_costo_id' =&gt; 37,'rentado_responsable_id' =&gt; 16,'rentado_tipo_id' =&gt; 1,'serial' =&gt; '5CD211HH20','codigo' =&gt; '63822','ticket' =&gt; '9320','valor' =&gt; '155000','fecha_entrega' =&gt; '2022-9-9','fecha_devolucion' =&gt; '','rentado_estado_id' =&gt; 3,'observaciones' =&gt; ''],</v>
      </c>
      <c r="V209">
        <f>VLOOKUP(O209,Hoja12!$A$1:$B$203,2,0)</f>
        <v>166</v>
      </c>
      <c r="W209">
        <f>VLOOKUP(H209,Hoja13!$A$2:$B$134,2,0)</f>
        <v>32</v>
      </c>
    </row>
    <row r="210" spans="1:23" hidden="1">
      <c r="A210" t="s">
        <v>576</v>
      </c>
      <c r="B210" s="3">
        <f>VLOOKUP(A210,Hoja3!$A$1:$B$6,2,0)</f>
        <v>6</v>
      </c>
      <c r="C210">
        <v>10762</v>
      </c>
      <c r="D210">
        <v>291</v>
      </c>
      <c r="E210">
        <f>VLOOKUP(D210,Hoja4!$A$1:$F$107,2,0)</f>
        <v>37</v>
      </c>
      <c r="F210" t="s">
        <v>577</v>
      </c>
      <c r="G210">
        <f>VLOOKUP(F210,Hoja5!$A$2:$B$30,2,0)</f>
        <v>21</v>
      </c>
      <c r="H210" t="s">
        <v>171</v>
      </c>
      <c r="I210" s="4">
        <v>44855</v>
      </c>
      <c r="J210" t="s">
        <v>172</v>
      </c>
      <c r="K210">
        <f t="shared" si="51"/>
        <v>2</v>
      </c>
      <c r="L210" t="s">
        <v>173</v>
      </c>
      <c r="M210">
        <f t="shared" si="52"/>
        <v>1</v>
      </c>
      <c r="N210" t="s">
        <v>578</v>
      </c>
      <c r="O210" t="s">
        <v>579</v>
      </c>
      <c r="V210" t="e">
        <f>VLOOKUP(O210,Hoja12!$A$1:$B$203,2,0)</f>
        <v>#N/A</v>
      </c>
      <c r="W210">
        <f>VLOOKUP(H210,Hoja13!$A$2:$B$134,2,0)</f>
        <v>118</v>
      </c>
    </row>
    <row r="211" spans="1:23" hidden="1">
      <c r="A211" t="s">
        <v>576</v>
      </c>
      <c r="B211" s="3">
        <f>VLOOKUP(A211,Hoja3!$A$1:$B$6,2,0)</f>
        <v>6</v>
      </c>
      <c r="C211">
        <v>10762</v>
      </c>
      <c r="D211">
        <v>291</v>
      </c>
      <c r="E211">
        <f>VLOOKUP(D211,Hoja4!$A$1:$F$107,2,0)</f>
        <v>37</v>
      </c>
      <c r="F211" t="s">
        <v>577</v>
      </c>
      <c r="G211">
        <f>VLOOKUP(F211,Hoja5!$A$2:$B$30,2,0)</f>
        <v>21</v>
      </c>
      <c r="H211" t="s">
        <v>171</v>
      </c>
      <c r="I211" s="4">
        <v>44855</v>
      </c>
      <c r="J211" t="s">
        <v>172</v>
      </c>
      <c r="K211">
        <f t="shared" si="51"/>
        <v>2</v>
      </c>
      <c r="L211" t="s">
        <v>173</v>
      </c>
      <c r="M211">
        <f t="shared" si="52"/>
        <v>1</v>
      </c>
      <c r="N211" t="s">
        <v>580</v>
      </c>
      <c r="O211" t="s">
        <v>581</v>
      </c>
      <c r="V211" t="e">
        <f>VLOOKUP(O211,Hoja12!$A$1:$B$203,2,0)</f>
        <v>#N/A</v>
      </c>
      <c r="W211">
        <f>VLOOKUP(H211,Hoja13!$A$2:$B$134,2,0)</f>
        <v>118</v>
      </c>
    </row>
    <row r="212" spans="1:23" hidden="1">
      <c r="A212" t="s">
        <v>576</v>
      </c>
      <c r="B212" s="3">
        <f>VLOOKUP(A212,Hoja3!$A$1:$B$6,2,0)</f>
        <v>6</v>
      </c>
      <c r="C212">
        <v>10762</v>
      </c>
      <c r="D212">
        <v>291</v>
      </c>
      <c r="E212">
        <f>VLOOKUP(D212,Hoja4!$A$1:$F$107,2,0)</f>
        <v>37</v>
      </c>
      <c r="F212" t="s">
        <v>577</v>
      </c>
      <c r="G212">
        <f>VLOOKUP(F212,Hoja5!$A$2:$B$30,2,0)</f>
        <v>21</v>
      </c>
      <c r="H212" t="s">
        <v>171</v>
      </c>
      <c r="I212" s="4">
        <v>44855</v>
      </c>
      <c r="J212" t="s">
        <v>172</v>
      </c>
      <c r="K212">
        <f t="shared" si="51"/>
        <v>2</v>
      </c>
      <c r="L212" t="s">
        <v>173</v>
      </c>
      <c r="M212">
        <f t="shared" si="52"/>
        <v>1</v>
      </c>
      <c r="N212" t="s">
        <v>582</v>
      </c>
      <c r="O212" t="s">
        <v>583</v>
      </c>
      <c r="V212" t="e">
        <f>VLOOKUP(O212,Hoja12!$A$1:$B$203,2,0)</f>
        <v>#N/A</v>
      </c>
      <c r="W212">
        <f>VLOOKUP(H212,Hoja13!$A$2:$B$134,2,0)</f>
        <v>118</v>
      </c>
    </row>
    <row r="213" spans="1:23" hidden="1">
      <c r="A213" t="s">
        <v>576</v>
      </c>
      <c r="B213" s="3">
        <f>VLOOKUP(A213,Hoja3!$A$1:$B$6,2,0)</f>
        <v>6</v>
      </c>
      <c r="C213">
        <v>10762</v>
      </c>
      <c r="D213">
        <v>291</v>
      </c>
      <c r="E213">
        <f>VLOOKUP(D213,Hoja4!$A$1:$F$107,2,0)</f>
        <v>37</v>
      </c>
      <c r="F213" t="s">
        <v>577</v>
      </c>
      <c r="G213">
        <f>VLOOKUP(F213,Hoja5!$A$2:$B$30,2,0)</f>
        <v>21</v>
      </c>
      <c r="H213" t="s">
        <v>171</v>
      </c>
      <c r="I213" s="4">
        <v>44855</v>
      </c>
      <c r="J213" t="s">
        <v>172</v>
      </c>
      <c r="K213">
        <f t="shared" si="51"/>
        <v>2</v>
      </c>
      <c r="L213" t="s">
        <v>173</v>
      </c>
      <c r="M213">
        <f t="shared" si="52"/>
        <v>1</v>
      </c>
      <c r="N213" t="s">
        <v>584</v>
      </c>
      <c r="O213" t="s">
        <v>585</v>
      </c>
      <c r="V213" t="e">
        <f>VLOOKUP(O213,Hoja12!$A$1:$B$203,2,0)</f>
        <v>#N/A</v>
      </c>
      <c r="W213">
        <f>VLOOKUP(H213,Hoja13!$A$2:$B$134,2,0)</f>
        <v>118</v>
      </c>
    </row>
    <row r="214" spans="1:23" hidden="1">
      <c r="A214" t="s">
        <v>576</v>
      </c>
      <c r="B214" s="3">
        <f>VLOOKUP(A214,Hoja3!$A$1:$B$6,2,0)</f>
        <v>6</v>
      </c>
      <c r="C214">
        <v>10762</v>
      </c>
      <c r="D214">
        <v>291</v>
      </c>
      <c r="E214">
        <f>VLOOKUP(D214,Hoja4!$A$1:$F$107,2,0)</f>
        <v>37</v>
      </c>
      <c r="F214" t="s">
        <v>577</v>
      </c>
      <c r="G214">
        <f>VLOOKUP(F214,Hoja5!$A$2:$B$30,2,0)</f>
        <v>21</v>
      </c>
      <c r="H214" t="s">
        <v>171</v>
      </c>
      <c r="I214" s="4">
        <v>44855</v>
      </c>
      <c r="J214" t="s">
        <v>172</v>
      </c>
      <c r="K214">
        <f t="shared" si="51"/>
        <v>2</v>
      </c>
      <c r="L214" t="s">
        <v>173</v>
      </c>
      <c r="M214">
        <f t="shared" si="52"/>
        <v>1</v>
      </c>
      <c r="N214" t="s">
        <v>586</v>
      </c>
      <c r="O214" t="s">
        <v>587</v>
      </c>
      <c r="V214" t="e">
        <f>VLOOKUP(O214,Hoja12!$A$1:$B$203,2,0)</f>
        <v>#N/A</v>
      </c>
      <c r="W214">
        <f>VLOOKUP(H214,Hoja13!$A$2:$B$134,2,0)</f>
        <v>118</v>
      </c>
    </row>
    <row r="215" spans="1:23" hidden="1">
      <c r="A215" t="s">
        <v>576</v>
      </c>
      <c r="B215" s="3">
        <f>VLOOKUP(A215,Hoja3!$A$1:$B$6,2,0)</f>
        <v>6</v>
      </c>
      <c r="C215">
        <v>10762</v>
      </c>
      <c r="D215">
        <v>291</v>
      </c>
      <c r="E215">
        <f>VLOOKUP(D215,Hoja4!$A$1:$F$107,2,0)</f>
        <v>37</v>
      </c>
      <c r="F215" t="s">
        <v>577</v>
      </c>
      <c r="G215">
        <f>VLOOKUP(F215,Hoja5!$A$2:$B$30,2,0)</f>
        <v>21</v>
      </c>
      <c r="H215" t="s">
        <v>171</v>
      </c>
      <c r="I215" s="4">
        <v>44855</v>
      </c>
      <c r="J215" t="s">
        <v>172</v>
      </c>
      <c r="K215">
        <f t="shared" si="51"/>
        <v>2</v>
      </c>
      <c r="L215" t="s">
        <v>173</v>
      </c>
      <c r="M215">
        <f t="shared" si="52"/>
        <v>1</v>
      </c>
      <c r="N215" t="s">
        <v>588</v>
      </c>
      <c r="O215" t="s">
        <v>589</v>
      </c>
      <c r="V215" t="e">
        <f>VLOOKUP(O215,Hoja12!$A$1:$B$203,2,0)</f>
        <v>#N/A</v>
      </c>
      <c r="W215">
        <f>VLOOKUP(H215,Hoja13!$A$2:$B$134,2,0)</f>
        <v>118</v>
      </c>
    </row>
    <row r="216" spans="1:23" hidden="1">
      <c r="A216" t="s">
        <v>576</v>
      </c>
      <c r="B216" s="3">
        <f>VLOOKUP(A216,Hoja3!$A$1:$B$6,2,0)</f>
        <v>6</v>
      </c>
      <c r="C216">
        <v>10762</v>
      </c>
      <c r="D216">
        <v>291</v>
      </c>
      <c r="E216">
        <f>VLOOKUP(D216,Hoja4!$A$1:$F$107,2,0)</f>
        <v>37</v>
      </c>
      <c r="F216" t="s">
        <v>577</v>
      </c>
      <c r="G216">
        <f>VLOOKUP(F216,Hoja5!$A$2:$B$30,2,0)</f>
        <v>21</v>
      </c>
      <c r="H216" t="s">
        <v>171</v>
      </c>
      <c r="I216" s="4">
        <v>44855</v>
      </c>
      <c r="J216" t="s">
        <v>172</v>
      </c>
      <c r="K216">
        <f t="shared" si="51"/>
        <v>2</v>
      </c>
      <c r="L216" t="s">
        <v>173</v>
      </c>
      <c r="M216">
        <f t="shared" si="52"/>
        <v>1</v>
      </c>
      <c r="N216" t="s">
        <v>590</v>
      </c>
      <c r="O216" t="s">
        <v>591</v>
      </c>
      <c r="V216" t="e">
        <f>VLOOKUP(O216,Hoja12!$A$1:$B$203,2,0)</f>
        <v>#N/A</v>
      </c>
      <c r="W216">
        <f>VLOOKUP(H216,Hoja13!$A$2:$B$134,2,0)</f>
        <v>118</v>
      </c>
    </row>
    <row r="217" spans="1:23" hidden="1">
      <c r="A217" t="s">
        <v>576</v>
      </c>
      <c r="B217" s="3">
        <f>VLOOKUP(A217,Hoja3!$A$1:$B$6,2,0)</f>
        <v>6</v>
      </c>
      <c r="C217">
        <v>10762</v>
      </c>
      <c r="D217">
        <v>291</v>
      </c>
      <c r="E217">
        <f>VLOOKUP(D217,Hoja4!$A$1:$F$107,2,0)</f>
        <v>37</v>
      </c>
      <c r="F217" t="s">
        <v>577</v>
      </c>
      <c r="G217">
        <f>VLOOKUP(F217,Hoja5!$A$2:$B$30,2,0)</f>
        <v>21</v>
      </c>
      <c r="H217" t="s">
        <v>171</v>
      </c>
      <c r="I217" s="4">
        <v>44855</v>
      </c>
      <c r="J217" t="s">
        <v>172</v>
      </c>
      <c r="K217">
        <f t="shared" si="51"/>
        <v>2</v>
      </c>
      <c r="L217" t="s">
        <v>173</v>
      </c>
      <c r="M217">
        <f t="shared" si="52"/>
        <v>1</v>
      </c>
      <c r="N217" t="s">
        <v>592</v>
      </c>
      <c r="O217" t="s">
        <v>593</v>
      </c>
      <c r="V217" t="e">
        <f>VLOOKUP(O217,Hoja12!$A$1:$B$203,2,0)</f>
        <v>#N/A</v>
      </c>
      <c r="W217">
        <f>VLOOKUP(H217,Hoja13!$A$2:$B$134,2,0)</f>
        <v>118</v>
      </c>
    </row>
    <row r="218" spans="1:23" hidden="1">
      <c r="A218" t="s">
        <v>576</v>
      </c>
      <c r="B218" s="3">
        <f>VLOOKUP(A218,Hoja3!$A$1:$B$6,2,0)</f>
        <v>6</v>
      </c>
      <c r="C218">
        <v>10762</v>
      </c>
      <c r="D218">
        <v>291</v>
      </c>
      <c r="E218">
        <f>VLOOKUP(D218,Hoja4!$A$1:$F$107,2,0)</f>
        <v>37</v>
      </c>
      <c r="F218" t="s">
        <v>577</v>
      </c>
      <c r="G218">
        <f>VLOOKUP(F218,Hoja5!$A$2:$B$30,2,0)</f>
        <v>21</v>
      </c>
      <c r="H218" t="s">
        <v>171</v>
      </c>
      <c r="I218" s="4">
        <v>44855</v>
      </c>
      <c r="J218" t="s">
        <v>172</v>
      </c>
      <c r="K218">
        <f t="shared" si="51"/>
        <v>2</v>
      </c>
      <c r="L218" t="s">
        <v>173</v>
      </c>
      <c r="M218">
        <f t="shared" si="52"/>
        <v>1</v>
      </c>
      <c r="N218" t="s">
        <v>594</v>
      </c>
      <c r="O218" t="s">
        <v>595</v>
      </c>
      <c r="V218" t="e">
        <f>VLOOKUP(O218,Hoja12!$A$1:$B$203,2,0)</f>
        <v>#N/A</v>
      </c>
      <c r="W218">
        <f>VLOOKUP(H218,Hoja13!$A$2:$B$134,2,0)</f>
        <v>118</v>
      </c>
    </row>
    <row r="219" spans="1:23" hidden="1">
      <c r="A219" t="s">
        <v>576</v>
      </c>
      <c r="B219" s="3">
        <f>VLOOKUP(A219,Hoja3!$A$1:$B$6,2,0)</f>
        <v>6</v>
      </c>
      <c r="C219">
        <v>10762</v>
      </c>
      <c r="D219">
        <v>291</v>
      </c>
      <c r="E219">
        <f>VLOOKUP(D219,Hoja4!$A$1:$F$107,2,0)</f>
        <v>37</v>
      </c>
      <c r="F219" t="s">
        <v>577</v>
      </c>
      <c r="G219">
        <f>VLOOKUP(F219,Hoja5!$A$2:$B$30,2,0)</f>
        <v>21</v>
      </c>
      <c r="H219" t="s">
        <v>171</v>
      </c>
      <c r="I219" s="4">
        <v>44855</v>
      </c>
      <c r="J219" t="s">
        <v>172</v>
      </c>
      <c r="K219">
        <f t="shared" si="51"/>
        <v>2</v>
      </c>
      <c r="L219" t="s">
        <v>173</v>
      </c>
      <c r="M219">
        <f t="shared" si="52"/>
        <v>1</v>
      </c>
      <c r="N219" t="s">
        <v>596</v>
      </c>
      <c r="O219" t="s">
        <v>597</v>
      </c>
      <c r="V219" t="e">
        <f>VLOOKUP(O219,Hoja12!$A$1:$B$203,2,0)</f>
        <v>#N/A</v>
      </c>
      <c r="W219">
        <f>VLOOKUP(H219,Hoja13!$A$2:$B$134,2,0)</f>
        <v>118</v>
      </c>
    </row>
    <row r="220" spans="1:23" hidden="1">
      <c r="A220" t="s">
        <v>576</v>
      </c>
      <c r="B220" s="3">
        <f>VLOOKUP(A220,Hoja3!$A$1:$B$6,2,0)</f>
        <v>6</v>
      </c>
      <c r="C220">
        <v>10762</v>
      </c>
      <c r="D220">
        <v>291</v>
      </c>
      <c r="E220">
        <f>VLOOKUP(D220,Hoja4!$A$1:$F$107,2,0)</f>
        <v>37</v>
      </c>
      <c r="F220" t="s">
        <v>577</v>
      </c>
      <c r="G220">
        <f>VLOOKUP(F220,Hoja5!$A$2:$B$30,2,0)</f>
        <v>21</v>
      </c>
      <c r="H220" t="s">
        <v>171</v>
      </c>
      <c r="I220" s="4">
        <v>44855</v>
      </c>
      <c r="J220" t="s">
        <v>172</v>
      </c>
      <c r="K220">
        <f t="shared" si="51"/>
        <v>2</v>
      </c>
      <c r="L220" t="s">
        <v>173</v>
      </c>
      <c r="M220">
        <f t="shared" si="52"/>
        <v>1</v>
      </c>
      <c r="N220" t="s">
        <v>598</v>
      </c>
      <c r="O220" t="s">
        <v>599</v>
      </c>
      <c r="V220" t="e">
        <f>VLOOKUP(O220,Hoja12!$A$1:$B$203,2,0)</f>
        <v>#N/A</v>
      </c>
      <c r="W220">
        <f>VLOOKUP(H220,Hoja13!$A$2:$B$134,2,0)</f>
        <v>118</v>
      </c>
    </row>
    <row r="221" spans="1:23" hidden="1">
      <c r="A221" t="s">
        <v>576</v>
      </c>
      <c r="B221" s="3">
        <f>VLOOKUP(A221,Hoja3!$A$1:$B$6,2,0)</f>
        <v>6</v>
      </c>
      <c r="C221">
        <v>10762</v>
      </c>
      <c r="D221">
        <v>291</v>
      </c>
      <c r="E221">
        <f>VLOOKUP(D221,Hoja4!$A$1:$F$107,2,0)</f>
        <v>37</v>
      </c>
      <c r="F221" t="s">
        <v>577</v>
      </c>
      <c r="G221">
        <f>VLOOKUP(F221,Hoja5!$A$2:$B$30,2,0)</f>
        <v>21</v>
      </c>
      <c r="H221" t="s">
        <v>171</v>
      </c>
      <c r="I221" s="4">
        <v>44855</v>
      </c>
      <c r="J221" t="s">
        <v>172</v>
      </c>
      <c r="K221">
        <f t="shared" si="51"/>
        <v>2</v>
      </c>
      <c r="L221" t="s">
        <v>173</v>
      </c>
      <c r="M221">
        <f t="shared" si="52"/>
        <v>1</v>
      </c>
      <c r="N221" t="s">
        <v>600</v>
      </c>
      <c r="O221" t="s">
        <v>601</v>
      </c>
      <c r="V221" t="e">
        <f>VLOOKUP(O221,Hoja12!$A$1:$B$203,2,0)</f>
        <v>#N/A</v>
      </c>
      <c r="W221">
        <f>VLOOKUP(H221,Hoja13!$A$2:$B$134,2,0)</f>
        <v>118</v>
      </c>
    </row>
    <row r="222" spans="1:23" hidden="1">
      <c r="A222" t="s">
        <v>576</v>
      </c>
      <c r="B222" s="3">
        <f>VLOOKUP(A222,Hoja3!$A$1:$B$6,2,0)</f>
        <v>6</v>
      </c>
      <c r="C222">
        <v>10762</v>
      </c>
      <c r="D222">
        <v>291</v>
      </c>
      <c r="E222">
        <f>VLOOKUP(D222,Hoja4!$A$1:$F$107,2,0)</f>
        <v>37</v>
      </c>
      <c r="F222" t="s">
        <v>577</v>
      </c>
      <c r="G222">
        <f>VLOOKUP(F222,Hoja5!$A$2:$B$30,2,0)</f>
        <v>21</v>
      </c>
      <c r="H222" t="s">
        <v>171</v>
      </c>
      <c r="I222" s="4">
        <v>44855</v>
      </c>
      <c r="J222" t="s">
        <v>172</v>
      </c>
      <c r="K222">
        <f t="shared" si="51"/>
        <v>2</v>
      </c>
      <c r="L222" t="s">
        <v>173</v>
      </c>
      <c r="M222">
        <f t="shared" si="52"/>
        <v>1</v>
      </c>
      <c r="N222" t="s">
        <v>602</v>
      </c>
      <c r="O222" t="s">
        <v>587</v>
      </c>
      <c r="V222" t="e">
        <f>VLOOKUP(O222,Hoja12!$A$1:$B$203,2,0)</f>
        <v>#N/A</v>
      </c>
      <c r="W222">
        <f>VLOOKUP(H222,Hoja13!$A$2:$B$134,2,0)</f>
        <v>118</v>
      </c>
    </row>
    <row r="223" spans="1:23" hidden="1">
      <c r="A223" t="s">
        <v>576</v>
      </c>
      <c r="B223" s="3">
        <f>VLOOKUP(A223,Hoja3!$A$1:$B$6,2,0)</f>
        <v>6</v>
      </c>
      <c r="C223">
        <v>10762</v>
      </c>
      <c r="D223">
        <v>291</v>
      </c>
      <c r="E223">
        <f>VLOOKUP(D223,Hoja4!$A$1:$F$107,2,0)</f>
        <v>37</v>
      </c>
      <c r="F223" t="s">
        <v>577</v>
      </c>
      <c r="G223">
        <f>VLOOKUP(F223,Hoja5!$A$2:$B$30,2,0)</f>
        <v>21</v>
      </c>
      <c r="H223" t="s">
        <v>171</v>
      </c>
      <c r="I223" s="4">
        <v>44855</v>
      </c>
      <c r="J223" t="s">
        <v>172</v>
      </c>
      <c r="K223">
        <f t="shared" si="51"/>
        <v>2</v>
      </c>
      <c r="L223" t="s">
        <v>173</v>
      </c>
      <c r="M223">
        <f t="shared" si="52"/>
        <v>1</v>
      </c>
      <c r="N223" t="s">
        <v>603</v>
      </c>
      <c r="O223" t="s">
        <v>604</v>
      </c>
      <c r="V223" t="e">
        <f>VLOOKUP(O223,Hoja12!$A$1:$B$203,2,0)</f>
        <v>#N/A</v>
      </c>
      <c r="W223">
        <f>VLOOKUP(H223,Hoja13!$A$2:$B$134,2,0)</f>
        <v>118</v>
      </c>
    </row>
    <row r="224" spans="1:23" hidden="1">
      <c r="A224" t="s">
        <v>576</v>
      </c>
      <c r="B224" s="3">
        <f>VLOOKUP(A224,Hoja3!$A$1:$B$6,2,0)</f>
        <v>6</v>
      </c>
      <c r="C224">
        <v>10762</v>
      </c>
      <c r="D224">
        <v>291</v>
      </c>
      <c r="E224">
        <f>VLOOKUP(D224,Hoja4!$A$1:$F$107,2,0)</f>
        <v>37</v>
      </c>
      <c r="F224" t="s">
        <v>577</v>
      </c>
      <c r="G224">
        <f>VLOOKUP(F224,Hoja5!$A$2:$B$30,2,0)</f>
        <v>21</v>
      </c>
      <c r="H224" t="s">
        <v>171</v>
      </c>
      <c r="I224" s="4">
        <v>44855</v>
      </c>
      <c r="J224" t="s">
        <v>172</v>
      </c>
      <c r="K224">
        <f t="shared" si="51"/>
        <v>2</v>
      </c>
      <c r="L224" t="s">
        <v>173</v>
      </c>
      <c r="M224">
        <f t="shared" si="52"/>
        <v>1</v>
      </c>
      <c r="N224" t="s">
        <v>605</v>
      </c>
      <c r="O224" t="s">
        <v>606</v>
      </c>
      <c r="V224" t="e">
        <f>VLOOKUP(O224,Hoja12!$A$1:$B$203,2,0)</f>
        <v>#N/A</v>
      </c>
      <c r="W224">
        <f>VLOOKUP(H224,Hoja13!$A$2:$B$134,2,0)</f>
        <v>118</v>
      </c>
    </row>
    <row r="225" spans="1:23" hidden="1">
      <c r="A225" t="s">
        <v>576</v>
      </c>
      <c r="B225" s="3">
        <f>VLOOKUP(A225,Hoja3!$A$1:$B$6,2,0)</f>
        <v>6</v>
      </c>
      <c r="C225">
        <v>10762</v>
      </c>
      <c r="D225">
        <v>291</v>
      </c>
      <c r="E225">
        <f>VLOOKUP(D225,Hoja4!$A$1:$F$107,2,0)</f>
        <v>37</v>
      </c>
      <c r="F225" t="s">
        <v>577</v>
      </c>
      <c r="G225">
        <f>VLOOKUP(F225,Hoja5!$A$2:$B$30,2,0)</f>
        <v>21</v>
      </c>
      <c r="H225" t="s">
        <v>171</v>
      </c>
      <c r="I225" s="4">
        <v>44855</v>
      </c>
      <c r="J225" t="s">
        <v>172</v>
      </c>
      <c r="K225">
        <f t="shared" si="51"/>
        <v>2</v>
      </c>
      <c r="L225" t="s">
        <v>173</v>
      </c>
      <c r="M225">
        <f t="shared" si="52"/>
        <v>1</v>
      </c>
      <c r="N225" t="s">
        <v>607</v>
      </c>
      <c r="O225" t="s">
        <v>608</v>
      </c>
      <c r="V225" t="e">
        <f>VLOOKUP(O225,Hoja12!$A$1:$B$203,2,0)</f>
        <v>#N/A</v>
      </c>
      <c r="W225">
        <f>VLOOKUP(H225,Hoja13!$A$2:$B$134,2,0)</f>
        <v>118</v>
      </c>
    </row>
    <row r="226" spans="1:23" hidden="1">
      <c r="A226" t="s">
        <v>576</v>
      </c>
      <c r="B226" s="3">
        <f>VLOOKUP(A226,Hoja3!$A$1:$B$6,2,0)</f>
        <v>6</v>
      </c>
      <c r="C226">
        <v>10762</v>
      </c>
      <c r="D226">
        <v>291</v>
      </c>
      <c r="E226">
        <f>VLOOKUP(D226,Hoja4!$A$1:$F$107,2,0)</f>
        <v>37</v>
      </c>
      <c r="F226" t="s">
        <v>577</v>
      </c>
      <c r="G226">
        <f>VLOOKUP(F226,Hoja5!$A$2:$B$30,2,0)</f>
        <v>21</v>
      </c>
      <c r="H226" t="s">
        <v>171</v>
      </c>
      <c r="I226" s="4">
        <v>44855</v>
      </c>
      <c r="J226" t="s">
        <v>172</v>
      </c>
      <c r="K226">
        <f t="shared" si="51"/>
        <v>2</v>
      </c>
      <c r="L226" t="s">
        <v>173</v>
      </c>
      <c r="M226">
        <f t="shared" si="52"/>
        <v>1</v>
      </c>
      <c r="N226" t="s">
        <v>609</v>
      </c>
      <c r="O226" t="s">
        <v>610</v>
      </c>
      <c r="V226" t="e">
        <f>VLOOKUP(O226,Hoja12!$A$1:$B$203,2,0)</f>
        <v>#N/A</v>
      </c>
      <c r="W226">
        <f>VLOOKUP(H226,Hoja13!$A$2:$B$134,2,0)</f>
        <v>118</v>
      </c>
    </row>
    <row r="227" spans="1:23" hidden="1">
      <c r="A227" t="s">
        <v>576</v>
      </c>
      <c r="B227" s="3">
        <f>VLOOKUP(A227,Hoja3!$A$1:$B$6,2,0)</f>
        <v>6</v>
      </c>
      <c r="C227">
        <v>10762</v>
      </c>
      <c r="D227">
        <v>291</v>
      </c>
      <c r="E227">
        <f>VLOOKUP(D227,Hoja4!$A$1:$F$107,2,0)</f>
        <v>37</v>
      </c>
      <c r="F227" t="s">
        <v>577</v>
      </c>
      <c r="G227">
        <f>VLOOKUP(F227,Hoja5!$A$2:$B$30,2,0)</f>
        <v>21</v>
      </c>
      <c r="H227" t="s">
        <v>171</v>
      </c>
      <c r="I227" s="4">
        <v>44855</v>
      </c>
      <c r="J227" t="s">
        <v>172</v>
      </c>
      <c r="K227">
        <f t="shared" si="51"/>
        <v>2</v>
      </c>
      <c r="L227" t="s">
        <v>173</v>
      </c>
      <c r="M227">
        <f t="shared" si="52"/>
        <v>1</v>
      </c>
      <c r="N227" t="s">
        <v>611</v>
      </c>
      <c r="O227" t="s">
        <v>612</v>
      </c>
      <c r="V227" t="e">
        <f>VLOOKUP(O227,Hoja12!$A$1:$B$203,2,0)</f>
        <v>#N/A</v>
      </c>
      <c r="W227">
        <f>VLOOKUP(H227,Hoja13!$A$2:$B$134,2,0)</f>
        <v>118</v>
      </c>
    </row>
    <row r="228" spans="1:23" hidden="1">
      <c r="A228" t="s">
        <v>576</v>
      </c>
      <c r="B228" s="3">
        <f>VLOOKUP(A228,Hoja3!$A$1:$B$6,2,0)</f>
        <v>6</v>
      </c>
      <c r="C228">
        <v>10762</v>
      </c>
      <c r="D228">
        <v>291</v>
      </c>
      <c r="E228">
        <f>VLOOKUP(D228,Hoja4!$A$1:$F$107,2,0)</f>
        <v>37</v>
      </c>
      <c r="F228" t="s">
        <v>577</v>
      </c>
      <c r="G228">
        <f>VLOOKUP(F228,Hoja5!$A$2:$B$30,2,0)</f>
        <v>21</v>
      </c>
      <c r="H228" t="s">
        <v>171</v>
      </c>
      <c r="I228" s="4">
        <v>44855</v>
      </c>
      <c r="J228" t="s">
        <v>172</v>
      </c>
      <c r="K228">
        <f t="shared" si="51"/>
        <v>2</v>
      </c>
      <c r="L228" t="s">
        <v>173</v>
      </c>
      <c r="M228">
        <f t="shared" si="52"/>
        <v>1</v>
      </c>
      <c r="N228" t="s">
        <v>613</v>
      </c>
      <c r="O228" t="s">
        <v>614</v>
      </c>
      <c r="V228" t="e">
        <f>VLOOKUP(O228,Hoja12!$A$1:$B$203,2,0)</f>
        <v>#N/A</v>
      </c>
      <c r="W228">
        <f>VLOOKUP(H228,Hoja13!$A$2:$B$134,2,0)</f>
        <v>118</v>
      </c>
    </row>
    <row r="229" spans="1:23" hidden="1">
      <c r="A229" t="s">
        <v>576</v>
      </c>
      <c r="B229" s="3">
        <f>VLOOKUP(A229,Hoja3!$A$1:$B$6,2,0)</f>
        <v>6</v>
      </c>
      <c r="C229">
        <v>10762</v>
      </c>
      <c r="D229">
        <v>291</v>
      </c>
      <c r="E229">
        <f>VLOOKUP(D229,Hoja4!$A$1:$F$107,2,0)</f>
        <v>37</v>
      </c>
      <c r="F229" t="s">
        <v>577</v>
      </c>
      <c r="G229">
        <f>VLOOKUP(F229,Hoja5!$A$2:$B$30,2,0)</f>
        <v>21</v>
      </c>
      <c r="H229" t="s">
        <v>171</v>
      </c>
      <c r="I229" s="4">
        <v>44855</v>
      </c>
      <c r="J229" t="s">
        <v>172</v>
      </c>
      <c r="K229">
        <f t="shared" si="51"/>
        <v>2</v>
      </c>
      <c r="L229" t="s">
        <v>173</v>
      </c>
      <c r="M229">
        <f t="shared" si="52"/>
        <v>1</v>
      </c>
      <c r="N229" t="s">
        <v>615</v>
      </c>
      <c r="O229" t="s">
        <v>616</v>
      </c>
      <c r="V229" t="e">
        <f>VLOOKUP(O229,Hoja12!$A$1:$B$203,2,0)</f>
        <v>#N/A</v>
      </c>
      <c r="W229">
        <f>VLOOKUP(H229,Hoja13!$A$2:$B$134,2,0)</f>
        <v>118</v>
      </c>
    </row>
    <row r="230" spans="1:23" hidden="1">
      <c r="A230" t="s">
        <v>576</v>
      </c>
      <c r="B230" s="3">
        <f>VLOOKUP(A230,Hoja3!$A$1:$B$6,2,0)</f>
        <v>6</v>
      </c>
      <c r="C230">
        <v>10762</v>
      </c>
      <c r="D230">
        <v>291</v>
      </c>
      <c r="E230">
        <f>VLOOKUP(D230,Hoja4!$A$1:$F$107,2,0)</f>
        <v>37</v>
      </c>
      <c r="F230" t="s">
        <v>577</v>
      </c>
      <c r="G230">
        <f>VLOOKUP(F230,Hoja5!$A$2:$B$30,2,0)</f>
        <v>21</v>
      </c>
      <c r="H230" t="s">
        <v>171</v>
      </c>
      <c r="I230" s="4">
        <v>44855</v>
      </c>
      <c r="J230" t="s">
        <v>172</v>
      </c>
      <c r="K230">
        <f t="shared" si="51"/>
        <v>2</v>
      </c>
      <c r="L230" t="s">
        <v>173</v>
      </c>
      <c r="M230">
        <f t="shared" si="52"/>
        <v>1</v>
      </c>
      <c r="N230" t="s">
        <v>617</v>
      </c>
      <c r="O230" t="s">
        <v>618</v>
      </c>
      <c r="V230" t="e">
        <f>VLOOKUP(O230,Hoja12!$A$1:$B$203,2,0)</f>
        <v>#N/A</v>
      </c>
      <c r="W230">
        <f>VLOOKUP(H230,Hoja13!$A$2:$B$134,2,0)</f>
        <v>118</v>
      </c>
    </row>
    <row r="231" spans="1:23" hidden="1">
      <c r="A231" t="s">
        <v>576</v>
      </c>
      <c r="B231" s="3">
        <f>VLOOKUP(A231,Hoja3!$A$1:$B$6,2,0)</f>
        <v>6</v>
      </c>
      <c r="C231">
        <v>10762</v>
      </c>
      <c r="D231">
        <v>291</v>
      </c>
      <c r="E231">
        <f>VLOOKUP(D231,Hoja4!$A$1:$F$107,2,0)</f>
        <v>37</v>
      </c>
      <c r="F231" t="s">
        <v>577</v>
      </c>
      <c r="G231">
        <f>VLOOKUP(F231,Hoja5!$A$2:$B$30,2,0)</f>
        <v>21</v>
      </c>
      <c r="H231" t="s">
        <v>171</v>
      </c>
      <c r="I231" s="4">
        <v>44855</v>
      </c>
      <c r="J231" t="s">
        <v>172</v>
      </c>
      <c r="K231">
        <f t="shared" si="51"/>
        <v>2</v>
      </c>
      <c r="L231" t="s">
        <v>173</v>
      </c>
      <c r="M231">
        <f t="shared" si="52"/>
        <v>1</v>
      </c>
      <c r="N231" t="s">
        <v>619</v>
      </c>
      <c r="O231" t="s">
        <v>620</v>
      </c>
      <c r="V231" t="e">
        <f>VLOOKUP(O231,Hoja12!$A$1:$B$203,2,0)</f>
        <v>#N/A</v>
      </c>
      <c r="W231">
        <f>VLOOKUP(H231,Hoja13!$A$2:$B$134,2,0)</f>
        <v>118</v>
      </c>
    </row>
    <row r="232" spans="1:23" hidden="1">
      <c r="A232" t="s">
        <v>576</v>
      </c>
      <c r="B232" s="3">
        <f>VLOOKUP(A232,Hoja3!$A$1:$B$6,2,0)</f>
        <v>6</v>
      </c>
      <c r="C232">
        <v>10762</v>
      </c>
      <c r="D232">
        <v>291</v>
      </c>
      <c r="E232">
        <f>VLOOKUP(D232,Hoja4!$A$1:$F$107,2,0)</f>
        <v>37</v>
      </c>
      <c r="F232" t="s">
        <v>577</v>
      </c>
      <c r="G232">
        <f>VLOOKUP(F232,Hoja5!$A$2:$B$30,2,0)</f>
        <v>21</v>
      </c>
      <c r="H232" t="s">
        <v>171</v>
      </c>
      <c r="I232" s="4">
        <v>44855</v>
      </c>
      <c r="J232" t="s">
        <v>172</v>
      </c>
      <c r="K232">
        <f t="shared" si="51"/>
        <v>2</v>
      </c>
      <c r="L232" t="s">
        <v>173</v>
      </c>
      <c r="M232">
        <f t="shared" si="52"/>
        <v>1</v>
      </c>
      <c r="N232" t="s">
        <v>621</v>
      </c>
      <c r="O232" t="s">
        <v>622</v>
      </c>
      <c r="V232" t="e">
        <f>VLOOKUP(O232,Hoja12!$A$1:$B$203,2,0)</f>
        <v>#N/A</v>
      </c>
      <c r="W232">
        <f>VLOOKUP(H232,Hoja13!$A$2:$B$134,2,0)</f>
        <v>118</v>
      </c>
    </row>
    <row r="233" spans="1:23" hidden="1">
      <c r="A233" t="s">
        <v>576</v>
      </c>
      <c r="B233" s="3">
        <f>VLOOKUP(A233,Hoja3!$A$1:$B$6,2,0)</f>
        <v>6</v>
      </c>
      <c r="C233">
        <v>10762</v>
      </c>
      <c r="D233">
        <v>291</v>
      </c>
      <c r="E233">
        <f>VLOOKUP(D233,Hoja4!$A$1:$F$107,2,0)</f>
        <v>37</v>
      </c>
      <c r="F233" t="s">
        <v>577</v>
      </c>
      <c r="G233">
        <f>VLOOKUP(F233,Hoja5!$A$2:$B$30,2,0)</f>
        <v>21</v>
      </c>
      <c r="H233" t="s">
        <v>171</v>
      </c>
      <c r="I233" s="4">
        <v>44855</v>
      </c>
      <c r="J233" t="s">
        <v>172</v>
      </c>
      <c r="K233">
        <f t="shared" si="51"/>
        <v>2</v>
      </c>
      <c r="L233" t="s">
        <v>173</v>
      </c>
      <c r="M233">
        <f t="shared" si="52"/>
        <v>1</v>
      </c>
      <c r="N233" t="s">
        <v>623</v>
      </c>
      <c r="O233" t="s">
        <v>624</v>
      </c>
      <c r="V233" t="e">
        <f>VLOOKUP(O233,Hoja12!$A$1:$B$203,2,0)</f>
        <v>#N/A</v>
      </c>
      <c r="W233">
        <f>VLOOKUP(H233,Hoja13!$A$2:$B$134,2,0)</f>
        <v>118</v>
      </c>
    </row>
    <row r="234" spans="1:23" hidden="1">
      <c r="A234" t="s">
        <v>576</v>
      </c>
      <c r="B234" s="3">
        <f>VLOOKUP(A234,Hoja3!$A$1:$B$6,2,0)</f>
        <v>6</v>
      </c>
      <c r="C234">
        <v>10762</v>
      </c>
      <c r="D234">
        <v>291</v>
      </c>
      <c r="E234">
        <f>VLOOKUP(D234,Hoja4!$A$1:$F$107,2,0)</f>
        <v>37</v>
      </c>
      <c r="F234" t="s">
        <v>577</v>
      </c>
      <c r="G234">
        <f>VLOOKUP(F234,Hoja5!$A$2:$B$30,2,0)</f>
        <v>21</v>
      </c>
      <c r="H234" t="s">
        <v>171</v>
      </c>
      <c r="I234" s="4">
        <v>44855</v>
      </c>
      <c r="J234" t="s">
        <v>172</v>
      </c>
      <c r="K234">
        <f t="shared" si="51"/>
        <v>2</v>
      </c>
      <c r="L234" t="s">
        <v>173</v>
      </c>
      <c r="M234">
        <f t="shared" si="52"/>
        <v>1</v>
      </c>
      <c r="N234" t="s">
        <v>625</v>
      </c>
      <c r="O234" t="s">
        <v>626</v>
      </c>
      <c r="V234" t="e">
        <f>VLOOKUP(O234,Hoja12!$A$1:$B$203,2,0)</f>
        <v>#N/A</v>
      </c>
      <c r="W234">
        <f>VLOOKUP(H234,Hoja13!$A$2:$B$134,2,0)</f>
        <v>118</v>
      </c>
    </row>
    <row r="235" spans="1:23" hidden="1">
      <c r="A235" t="s">
        <v>576</v>
      </c>
      <c r="B235" s="3">
        <f>VLOOKUP(A235,Hoja3!$A$1:$B$6,2,0)</f>
        <v>6</v>
      </c>
      <c r="C235">
        <v>10762</v>
      </c>
      <c r="D235">
        <v>291</v>
      </c>
      <c r="E235">
        <f>VLOOKUP(D235,Hoja4!$A$1:$F$107,2,0)</f>
        <v>37</v>
      </c>
      <c r="F235" t="s">
        <v>577</v>
      </c>
      <c r="G235">
        <f>VLOOKUP(F235,Hoja5!$A$2:$B$30,2,0)</f>
        <v>21</v>
      </c>
      <c r="H235" t="s">
        <v>171</v>
      </c>
      <c r="I235" s="4">
        <v>44855</v>
      </c>
      <c r="J235" t="s">
        <v>172</v>
      </c>
      <c r="K235">
        <f t="shared" si="51"/>
        <v>2</v>
      </c>
      <c r="L235" t="s">
        <v>173</v>
      </c>
      <c r="M235">
        <f t="shared" si="52"/>
        <v>1</v>
      </c>
      <c r="N235" t="s">
        <v>627</v>
      </c>
      <c r="O235" t="s">
        <v>628</v>
      </c>
      <c r="V235" t="e">
        <f>VLOOKUP(O235,Hoja12!$A$1:$B$203,2,0)</f>
        <v>#N/A</v>
      </c>
      <c r="W235">
        <f>VLOOKUP(H235,Hoja13!$A$2:$B$134,2,0)</f>
        <v>118</v>
      </c>
    </row>
    <row r="236" spans="1:23" hidden="1">
      <c r="A236" t="s">
        <v>576</v>
      </c>
      <c r="B236" s="3">
        <f>VLOOKUP(A236,Hoja3!$A$1:$B$6,2,0)</f>
        <v>6</v>
      </c>
      <c r="C236">
        <v>10762</v>
      </c>
      <c r="D236">
        <v>291</v>
      </c>
      <c r="E236">
        <f>VLOOKUP(D236,Hoja4!$A$1:$F$107,2,0)</f>
        <v>37</v>
      </c>
      <c r="F236" t="s">
        <v>577</v>
      </c>
      <c r="G236">
        <f>VLOOKUP(F236,Hoja5!$A$2:$B$30,2,0)</f>
        <v>21</v>
      </c>
      <c r="H236" t="s">
        <v>171</v>
      </c>
      <c r="I236" s="4">
        <v>44855</v>
      </c>
      <c r="J236" t="s">
        <v>172</v>
      </c>
      <c r="K236">
        <f t="shared" si="51"/>
        <v>2</v>
      </c>
      <c r="L236" t="s">
        <v>173</v>
      </c>
      <c r="M236">
        <f t="shared" si="52"/>
        <v>1</v>
      </c>
      <c r="N236" t="s">
        <v>629</v>
      </c>
      <c r="O236" t="s">
        <v>630</v>
      </c>
      <c r="V236" t="e">
        <f>VLOOKUP(O236,Hoja12!$A$1:$B$203,2,0)</f>
        <v>#N/A</v>
      </c>
      <c r="W236">
        <f>VLOOKUP(H236,Hoja13!$A$2:$B$134,2,0)</f>
        <v>118</v>
      </c>
    </row>
    <row r="237" spans="1:23" hidden="1">
      <c r="A237" t="s">
        <v>576</v>
      </c>
      <c r="B237" s="3">
        <f>VLOOKUP(A237,Hoja3!$A$1:$B$6,2,0)</f>
        <v>6</v>
      </c>
      <c r="C237">
        <v>10762</v>
      </c>
      <c r="D237">
        <v>291</v>
      </c>
      <c r="E237">
        <f>VLOOKUP(D237,Hoja4!$A$1:$F$107,2,0)</f>
        <v>37</v>
      </c>
      <c r="F237" t="s">
        <v>577</v>
      </c>
      <c r="G237">
        <f>VLOOKUP(F237,Hoja5!$A$2:$B$30,2,0)</f>
        <v>21</v>
      </c>
      <c r="H237" t="s">
        <v>171</v>
      </c>
      <c r="I237" s="4">
        <v>44855</v>
      </c>
      <c r="J237" t="s">
        <v>172</v>
      </c>
      <c r="K237">
        <f t="shared" si="51"/>
        <v>2</v>
      </c>
      <c r="L237" t="s">
        <v>173</v>
      </c>
      <c r="M237">
        <f t="shared" si="52"/>
        <v>1</v>
      </c>
      <c r="N237" t="s">
        <v>631</v>
      </c>
      <c r="O237" t="s">
        <v>632</v>
      </c>
      <c r="V237" t="e">
        <f>VLOOKUP(O237,Hoja12!$A$1:$B$203,2,0)</f>
        <v>#N/A</v>
      </c>
      <c r="W237">
        <f>VLOOKUP(H237,Hoja13!$A$2:$B$134,2,0)</f>
        <v>118</v>
      </c>
    </row>
    <row r="238" spans="1:23" hidden="1">
      <c r="A238" t="s">
        <v>576</v>
      </c>
      <c r="B238" s="3">
        <f>VLOOKUP(A238,Hoja3!$A$1:$B$6,2,0)</f>
        <v>6</v>
      </c>
      <c r="C238">
        <v>10762</v>
      </c>
      <c r="D238">
        <v>291</v>
      </c>
      <c r="E238">
        <f>VLOOKUP(D238,Hoja4!$A$1:$F$107,2,0)</f>
        <v>37</v>
      </c>
      <c r="F238" t="s">
        <v>577</v>
      </c>
      <c r="G238">
        <f>VLOOKUP(F238,Hoja5!$A$2:$B$30,2,0)</f>
        <v>21</v>
      </c>
      <c r="H238" t="s">
        <v>171</v>
      </c>
      <c r="I238" s="4">
        <v>44855</v>
      </c>
      <c r="J238" t="s">
        <v>172</v>
      </c>
      <c r="K238">
        <f t="shared" si="51"/>
        <v>2</v>
      </c>
      <c r="L238" t="s">
        <v>173</v>
      </c>
      <c r="M238">
        <f t="shared" si="52"/>
        <v>1</v>
      </c>
      <c r="N238" t="s">
        <v>633</v>
      </c>
      <c r="O238" t="s">
        <v>634</v>
      </c>
      <c r="V238" t="e">
        <f>VLOOKUP(O238,Hoja12!$A$1:$B$203,2,0)</f>
        <v>#N/A</v>
      </c>
      <c r="W238">
        <f>VLOOKUP(H238,Hoja13!$A$2:$B$134,2,0)</f>
        <v>118</v>
      </c>
    </row>
    <row r="239" spans="1:23" hidden="1">
      <c r="A239" t="s">
        <v>576</v>
      </c>
      <c r="B239" s="3">
        <f>VLOOKUP(A239,Hoja3!$A$1:$B$6,2,0)</f>
        <v>6</v>
      </c>
      <c r="C239">
        <v>10762</v>
      </c>
      <c r="D239">
        <v>291</v>
      </c>
      <c r="E239">
        <f>VLOOKUP(D239,Hoja4!$A$1:$F$107,2,0)</f>
        <v>37</v>
      </c>
      <c r="F239" t="s">
        <v>577</v>
      </c>
      <c r="G239">
        <f>VLOOKUP(F239,Hoja5!$A$2:$B$30,2,0)</f>
        <v>21</v>
      </c>
      <c r="H239" t="s">
        <v>171</v>
      </c>
      <c r="I239" s="4">
        <v>44855</v>
      </c>
      <c r="J239" t="s">
        <v>172</v>
      </c>
      <c r="K239">
        <f t="shared" si="51"/>
        <v>2</v>
      </c>
      <c r="L239" t="s">
        <v>173</v>
      </c>
      <c r="M239">
        <f t="shared" si="52"/>
        <v>1</v>
      </c>
      <c r="N239" t="s">
        <v>635</v>
      </c>
      <c r="O239" t="s">
        <v>636</v>
      </c>
      <c r="V239" t="e">
        <f>VLOOKUP(O239,Hoja12!$A$1:$B$203,2,0)</f>
        <v>#N/A</v>
      </c>
      <c r="W239">
        <f>VLOOKUP(H239,Hoja13!$A$2:$B$134,2,0)</f>
        <v>118</v>
      </c>
    </row>
    <row r="240" spans="1:23" hidden="1">
      <c r="A240" t="s">
        <v>576</v>
      </c>
      <c r="B240" s="3">
        <f>VLOOKUP(A240,Hoja3!$A$1:$B$6,2,0)</f>
        <v>6</v>
      </c>
      <c r="C240">
        <v>10762</v>
      </c>
      <c r="D240">
        <v>291</v>
      </c>
      <c r="E240">
        <f>VLOOKUP(D240,Hoja4!$A$1:$F$107,2,0)</f>
        <v>37</v>
      </c>
      <c r="F240" t="s">
        <v>577</v>
      </c>
      <c r="G240">
        <f>VLOOKUP(F240,Hoja5!$A$2:$B$30,2,0)</f>
        <v>21</v>
      </c>
      <c r="H240" t="s">
        <v>171</v>
      </c>
      <c r="I240" s="4">
        <v>44855</v>
      </c>
      <c r="J240" t="s">
        <v>172</v>
      </c>
      <c r="K240">
        <f t="shared" si="51"/>
        <v>2</v>
      </c>
      <c r="L240" t="s">
        <v>173</v>
      </c>
      <c r="M240">
        <f t="shared" si="52"/>
        <v>1</v>
      </c>
      <c r="N240" t="s">
        <v>637</v>
      </c>
      <c r="O240" t="s">
        <v>638</v>
      </c>
      <c r="V240" t="e">
        <f>VLOOKUP(O240,Hoja12!$A$1:$B$203,2,0)</f>
        <v>#N/A</v>
      </c>
      <c r="W240">
        <f>VLOOKUP(H240,Hoja13!$A$2:$B$134,2,0)</f>
        <v>118</v>
      </c>
    </row>
    <row r="241" spans="1:23" hidden="1">
      <c r="A241" t="s">
        <v>576</v>
      </c>
      <c r="B241" s="3">
        <f>VLOOKUP(A241,Hoja3!$A$1:$B$6,2,0)</f>
        <v>6</v>
      </c>
      <c r="C241">
        <v>10762</v>
      </c>
      <c r="D241">
        <v>291</v>
      </c>
      <c r="E241">
        <f>VLOOKUP(D241,Hoja4!$A$1:$F$107,2,0)</f>
        <v>37</v>
      </c>
      <c r="F241" t="s">
        <v>577</v>
      </c>
      <c r="G241">
        <f>VLOOKUP(F241,Hoja5!$A$2:$B$30,2,0)</f>
        <v>21</v>
      </c>
      <c r="H241" t="s">
        <v>171</v>
      </c>
      <c r="I241" s="4">
        <v>44855</v>
      </c>
      <c r="J241" t="s">
        <v>172</v>
      </c>
      <c r="K241">
        <f t="shared" si="51"/>
        <v>2</v>
      </c>
      <c r="L241" t="s">
        <v>173</v>
      </c>
      <c r="M241">
        <f t="shared" si="52"/>
        <v>1</v>
      </c>
      <c r="N241" t="s">
        <v>639</v>
      </c>
      <c r="O241" t="s">
        <v>640</v>
      </c>
      <c r="V241" t="e">
        <f>VLOOKUP(O241,Hoja12!$A$1:$B$203,2,0)</f>
        <v>#N/A</v>
      </c>
      <c r="W241">
        <f>VLOOKUP(H241,Hoja13!$A$2:$B$134,2,0)</f>
        <v>118</v>
      </c>
    </row>
    <row r="242" spans="1:23" hidden="1">
      <c r="A242" t="s">
        <v>576</v>
      </c>
      <c r="B242" s="3">
        <f>VLOOKUP(A242,Hoja3!$A$1:$B$6,2,0)</f>
        <v>6</v>
      </c>
      <c r="C242">
        <v>10762</v>
      </c>
      <c r="D242">
        <v>291</v>
      </c>
      <c r="E242">
        <f>VLOOKUP(D242,Hoja4!$A$1:$F$107,2,0)</f>
        <v>37</v>
      </c>
      <c r="F242" t="s">
        <v>577</v>
      </c>
      <c r="G242">
        <f>VLOOKUP(F242,Hoja5!$A$2:$B$30,2,0)</f>
        <v>21</v>
      </c>
      <c r="H242" t="s">
        <v>171</v>
      </c>
      <c r="I242" s="4">
        <v>44855</v>
      </c>
      <c r="J242" t="s">
        <v>172</v>
      </c>
      <c r="K242">
        <f t="shared" si="51"/>
        <v>2</v>
      </c>
      <c r="L242" t="s">
        <v>173</v>
      </c>
      <c r="M242">
        <f t="shared" si="52"/>
        <v>1</v>
      </c>
      <c r="N242" t="s">
        <v>641</v>
      </c>
      <c r="O242" t="s">
        <v>642</v>
      </c>
      <c r="V242" t="e">
        <f>VLOOKUP(O242,Hoja12!$A$1:$B$203,2,0)</f>
        <v>#N/A</v>
      </c>
      <c r="W242">
        <f>VLOOKUP(H242,Hoja13!$A$2:$B$134,2,0)</f>
        <v>118</v>
      </c>
    </row>
    <row r="243" spans="1:23" hidden="1">
      <c r="A243" t="s">
        <v>576</v>
      </c>
      <c r="B243" s="3">
        <f>VLOOKUP(A243,Hoja3!$A$1:$B$6,2,0)</f>
        <v>6</v>
      </c>
      <c r="C243">
        <v>10762</v>
      </c>
      <c r="D243">
        <v>291</v>
      </c>
      <c r="E243">
        <f>VLOOKUP(D243,Hoja4!$A$1:$F$107,2,0)</f>
        <v>37</v>
      </c>
      <c r="F243" t="s">
        <v>577</v>
      </c>
      <c r="G243">
        <f>VLOOKUP(F243,Hoja5!$A$2:$B$30,2,0)</f>
        <v>21</v>
      </c>
      <c r="H243" t="s">
        <v>171</v>
      </c>
      <c r="I243" s="4">
        <v>44855</v>
      </c>
      <c r="J243" t="s">
        <v>172</v>
      </c>
      <c r="K243">
        <f t="shared" si="51"/>
        <v>2</v>
      </c>
      <c r="L243" t="s">
        <v>173</v>
      </c>
      <c r="M243">
        <f t="shared" si="52"/>
        <v>1</v>
      </c>
      <c r="N243" t="s">
        <v>643</v>
      </c>
      <c r="O243" t="s">
        <v>644</v>
      </c>
      <c r="V243" t="e">
        <f>VLOOKUP(O243,Hoja12!$A$1:$B$203,2,0)</f>
        <v>#N/A</v>
      </c>
      <c r="W243">
        <f>VLOOKUP(H243,Hoja13!$A$2:$B$134,2,0)</f>
        <v>118</v>
      </c>
    </row>
    <row r="244" spans="1:23" hidden="1">
      <c r="A244" t="s">
        <v>576</v>
      </c>
      <c r="B244" s="3">
        <f>VLOOKUP(A244,Hoja3!$A$1:$B$6,2,0)</f>
        <v>6</v>
      </c>
      <c r="C244">
        <v>10762</v>
      </c>
      <c r="D244">
        <v>291</v>
      </c>
      <c r="E244">
        <f>VLOOKUP(D244,Hoja4!$A$1:$F$107,2,0)</f>
        <v>37</v>
      </c>
      <c r="F244" t="s">
        <v>577</v>
      </c>
      <c r="G244">
        <f>VLOOKUP(F244,Hoja5!$A$2:$B$30,2,0)</f>
        <v>21</v>
      </c>
      <c r="H244" t="s">
        <v>171</v>
      </c>
      <c r="I244" s="4">
        <v>44855</v>
      </c>
      <c r="J244" t="s">
        <v>172</v>
      </c>
      <c r="K244">
        <f t="shared" si="51"/>
        <v>2</v>
      </c>
      <c r="L244" t="s">
        <v>173</v>
      </c>
      <c r="M244">
        <f t="shared" si="52"/>
        <v>1</v>
      </c>
      <c r="N244" t="s">
        <v>645</v>
      </c>
      <c r="O244" t="s">
        <v>646</v>
      </c>
      <c r="V244" t="e">
        <f>VLOOKUP(O244,Hoja12!$A$1:$B$203,2,0)</f>
        <v>#N/A</v>
      </c>
      <c r="W244">
        <f>VLOOKUP(H244,Hoja13!$A$2:$B$134,2,0)</f>
        <v>118</v>
      </c>
    </row>
    <row r="245" spans="1:23" hidden="1">
      <c r="A245" t="s">
        <v>576</v>
      </c>
      <c r="B245" s="3">
        <f>VLOOKUP(A245,Hoja3!$A$1:$B$6,2,0)</f>
        <v>6</v>
      </c>
      <c r="C245">
        <v>10762</v>
      </c>
      <c r="D245">
        <v>291</v>
      </c>
      <c r="E245">
        <f>VLOOKUP(D245,Hoja4!$A$1:$F$107,2,0)</f>
        <v>37</v>
      </c>
      <c r="F245" t="s">
        <v>577</v>
      </c>
      <c r="G245">
        <f>VLOOKUP(F245,Hoja5!$A$2:$B$30,2,0)</f>
        <v>21</v>
      </c>
      <c r="H245" t="s">
        <v>171</v>
      </c>
      <c r="I245" s="4">
        <v>44855</v>
      </c>
      <c r="J245" t="s">
        <v>172</v>
      </c>
      <c r="K245">
        <f t="shared" si="51"/>
        <v>2</v>
      </c>
      <c r="L245" t="s">
        <v>173</v>
      </c>
      <c r="M245">
        <f t="shared" si="52"/>
        <v>1</v>
      </c>
      <c r="N245" t="s">
        <v>647</v>
      </c>
      <c r="O245" t="s">
        <v>648</v>
      </c>
      <c r="V245" t="e">
        <f>VLOOKUP(O245,Hoja12!$A$1:$B$203,2,0)</f>
        <v>#N/A</v>
      </c>
      <c r="W245">
        <f>VLOOKUP(H245,Hoja13!$A$2:$B$134,2,0)</f>
        <v>118</v>
      </c>
    </row>
    <row r="246" spans="1:23" hidden="1">
      <c r="A246" t="s">
        <v>576</v>
      </c>
      <c r="B246" s="3">
        <f>VLOOKUP(A246,Hoja3!$A$1:$B$6,2,0)</f>
        <v>6</v>
      </c>
      <c r="C246">
        <v>10762</v>
      </c>
      <c r="D246">
        <v>291</v>
      </c>
      <c r="E246">
        <f>VLOOKUP(D246,Hoja4!$A$1:$F$107,2,0)</f>
        <v>37</v>
      </c>
      <c r="F246" t="s">
        <v>577</v>
      </c>
      <c r="G246">
        <f>VLOOKUP(F246,Hoja5!$A$2:$B$30,2,0)</f>
        <v>21</v>
      </c>
      <c r="H246" t="s">
        <v>171</v>
      </c>
      <c r="I246" s="4">
        <v>44855</v>
      </c>
      <c r="J246" t="s">
        <v>172</v>
      </c>
      <c r="K246">
        <f t="shared" si="51"/>
        <v>2</v>
      </c>
      <c r="L246" t="s">
        <v>173</v>
      </c>
      <c r="M246">
        <f t="shared" si="52"/>
        <v>1</v>
      </c>
      <c r="N246" t="s">
        <v>649</v>
      </c>
      <c r="O246" t="s">
        <v>650</v>
      </c>
      <c r="V246" t="e">
        <f>VLOOKUP(O246,Hoja12!$A$1:$B$203,2,0)</f>
        <v>#N/A</v>
      </c>
      <c r="W246">
        <f>VLOOKUP(H246,Hoja13!$A$2:$B$134,2,0)</f>
        <v>118</v>
      </c>
    </row>
    <row r="247" spans="1:23" hidden="1">
      <c r="A247" t="s">
        <v>576</v>
      </c>
      <c r="B247" s="3">
        <f>VLOOKUP(A247,Hoja3!$A$1:$B$6,2,0)</f>
        <v>6</v>
      </c>
      <c r="C247">
        <v>10762</v>
      </c>
      <c r="D247">
        <v>291</v>
      </c>
      <c r="E247">
        <f>VLOOKUP(D247,Hoja4!$A$1:$F$107,2,0)</f>
        <v>37</v>
      </c>
      <c r="F247" t="s">
        <v>577</v>
      </c>
      <c r="G247">
        <f>VLOOKUP(F247,Hoja5!$A$2:$B$30,2,0)</f>
        <v>21</v>
      </c>
      <c r="H247" t="s">
        <v>171</v>
      </c>
      <c r="I247" s="4">
        <v>44855</v>
      </c>
      <c r="J247" t="s">
        <v>172</v>
      </c>
      <c r="K247">
        <f t="shared" si="51"/>
        <v>2</v>
      </c>
      <c r="L247" t="s">
        <v>173</v>
      </c>
      <c r="M247">
        <f t="shared" si="52"/>
        <v>1</v>
      </c>
      <c r="N247" t="s">
        <v>651</v>
      </c>
      <c r="O247" t="s">
        <v>652</v>
      </c>
      <c r="V247" t="e">
        <f>VLOOKUP(O247,Hoja12!$A$1:$B$203,2,0)</f>
        <v>#N/A</v>
      </c>
      <c r="W247">
        <f>VLOOKUP(H247,Hoja13!$A$2:$B$134,2,0)</f>
        <v>118</v>
      </c>
    </row>
    <row r="248" spans="1:23" hidden="1">
      <c r="A248" t="s">
        <v>576</v>
      </c>
      <c r="B248" s="3">
        <f>VLOOKUP(A248,Hoja3!$A$1:$B$6,2,0)</f>
        <v>6</v>
      </c>
      <c r="C248">
        <v>10762</v>
      </c>
      <c r="D248">
        <v>291</v>
      </c>
      <c r="E248">
        <f>VLOOKUP(D248,Hoja4!$A$1:$F$107,2,0)</f>
        <v>37</v>
      </c>
      <c r="F248" t="s">
        <v>577</v>
      </c>
      <c r="G248">
        <f>VLOOKUP(F248,Hoja5!$A$2:$B$30,2,0)</f>
        <v>21</v>
      </c>
      <c r="H248" t="s">
        <v>171</v>
      </c>
      <c r="I248" s="4">
        <v>44855</v>
      </c>
      <c r="J248" t="s">
        <v>172</v>
      </c>
      <c r="K248">
        <f t="shared" si="51"/>
        <v>2</v>
      </c>
      <c r="L248" t="s">
        <v>173</v>
      </c>
      <c r="M248">
        <f t="shared" si="52"/>
        <v>1</v>
      </c>
      <c r="N248" t="s">
        <v>653</v>
      </c>
      <c r="O248" t="s">
        <v>654</v>
      </c>
      <c r="V248" t="e">
        <f>VLOOKUP(O248,Hoja12!$A$1:$B$203,2,0)</f>
        <v>#N/A</v>
      </c>
      <c r="W248">
        <f>VLOOKUP(H248,Hoja13!$A$2:$B$134,2,0)</f>
        <v>118</v>
      </c>
    </row>
    <row r="249" spans="1:23" hidden="1">
      <c r="A249" t="s">
        <v>576</v>
      </c>
      <c r="B249" s="3">
        <f>VLOOKUP(A249,Hoja3!$A$1:$B$6,2,0)</f>
        <v>6</v>
      </c>
      <c r="C249">
        <v>10762</v>
      </c>
      <c r="D249">
        <v>291</v>
      </c>
      <c r="E249">
        <f>VLOOKUP(D249,Hoja4!$A$1:$F$107,2,0)</f>
        <v>37</v>
      </c>
      <c r="F249" t="s">
        <v>577</v>
      </c>
      <c r="G249">
        <f>VLOOKUP(F249,Hoja5!$A$2:$B$30,2,0)</f>
        <v>21</v>
      </c>
      <c r="H249" t="s">
        <v>171</v>
      </c>
      <c r="I249" s="4">
        <v>44855</v>
      </c>
      <c r="J249" t="s">
        <v>172</v>
      </c>
      <c r="K249">
        <f t="shared" si="51"/>
        <v>2</v>
      </c>
      <c r="L249" t="s">
        <v>173</v>
      </c>
      <c r="M249">
        <f t="shared" si="52"/>
        <v>1</v>
      </c>
      <c r="N249" t="s">
        <v>655</v>
      </c>
      <c r="O249" t="s">
        <v>656</v>
      </c>
      <c r="V249" t="e">
        <f>VLOOKUP(O249,Hoja12!$A$1:$B$203,2,0)</f>
        <v>#N/A</v>
      </c>
      <c r="W249">
        <f>VLOOKUP(H249,Hoja13!$A$2:$B$134,2,0)</f>
        <v>118</v>
      </c>
    </row>
    <row r="250" spans="1:23" hidden="1">
      <c r="A250" t="s">
        <v>576</v>
      </c>
      <c r="B250" s="3">
        <f>VLOOKUP(A250,Hoja3!$A$1:$B$6,2,0)</f>
        <v>6</v>
      </c>
      <c r="C250">
        <v>10762</v>
      </c>
      <c r="D250">
        <v>291</v>
      </c>
      <c r="E250">
        <f>VLOOKUP(D250,Hoja4!$A$1:$F$107,2,0)</f>
        <v>37</v>
      </c>
      <c r="F250" t="s">
        <v>577</v>
      </c>
      <c r="G250">
        <f>VLOOKUP(F250,Hoja5!$A$2:$B$30,2,0)</f>
        <v>21</v>
      </c>
      <c r="H250" t="s">
        <v>171</v>
      </c>
      <c r="I250" s="4">
        <v>44855</v>
      </c>
      <c r="J250" t="s">
        <v>172</v>
      </c>
      <c r="K250">
        <f t="shared" si="51"/>
        <v>2</v>
      </c>
      <c r="L250" t="s">
        <v>173</v>
      </c>
      <c r="M250">
        <f t="shared" si="52"/>
        <v>1</v>
      </c>
      <c r="N250" t="s">
        <v>657</v>
      </c>
      <c r="O250" t="s">
        <v>658</v>
      </c>
      <c r="V250" t="e">
        <f>VLOOKUP(O250,Hoja12!$A$1:$B$203,2,0)</f>
        <v>#N/A</v>
      </c>
      <c r="W250">
        <f>VLOOKUP(H250,Hoja13!$A$2:$B$134,2,0)</f>
        <v>118</v>
      </c>
    </row>
    <row r="251" spans="1:23" hidden="1">
      <c r="A251" t="s">
        <v>576</v>
      </c>
      <c r="B251" s="3">
        <f>VLOOKUP(A251,Hoja3!$A$1:$B$6,2,0)</f>
        <v>6</v>
      </c>
      <c r="C251">
        <v>10762</v>
      </c>
      <c r="D251">
        <v>291</v>
      </c>
      <c r="E251">
        <f>VLOOKUP(D251,Hoja4!$A$1:$F$107,2,0)</f>
        <v>37</v>
      </c>
      <c r="F251" t="s">
        <v>577</v>
      </c>
      <c r="G251">
        <f>VLOOKUP(F251,Hoja5!$A$2:$B$30,2,0)</f>
        <v>21</v>
      </c>
      <c r="H251" t="s">
        <v>171</v>
      </c>
      <c r="I251" s="4">
        <v>44855</v>
      </c>
      <c r="J251" t="s">
        <v>172</v>
      </c>
      <c r="K251">
        <f t="shared" si="51"/>
        <v>2</v>
      </c>
      <c r="L251" t="s">
        <v>173</v>
      </c>
      <c r="M251">
        <f t="shared" si="52"/>
        <v>1</v>
      </c>
      <c r="N251" t="s">
        <v>659</v>
      </c>
      <c r="O251" t="s">
        <v>660</v>
      </c>
      <c r="V251" t="e">
        <f>VLOOKUP(O251,Hoja12!$A$1:$B$203,2,0)</f>
        <v>#N/A</v>
      </c>
      <c r="W251">
        <f>VLOOKUP(H251,Hoja13!$A$2:$B$134,2,0)</f>
        <v>118</v>
      </c>
    </row>
    <row r="252" spans="1:23" hidden="1">
      <c r="A252" t="s">
        <v>576</v>
      </c>
      <c r="B252" s="3">
        <f>VLOOKUP(A252,Hoja3!$A$1:$B$6,2,0)</f>
        <v>6</v>
      </c>
      <c r="C252">
        <v>10762</v>
      </c>
      <c r="D252">
        <v>291</v>
      </c>
      <c r="E252">
        <f>VLOOKUP(D252,Hoja4!$A$1:$F$107,2,0)</f>
        <v>37</v>
      </c>
      <c r="F252" t="s">
        <v>577</v>
      </c>
      <c r="G252">
        <f>VLOOKUP(F252,Hoja5!$A$2:$B$30,2,0)</f>
        <v>21</v>
      </c>
      <c r="H252" t="s">
        <v>171</v>
      </c>
      <c r="I252" s="4">
        <v>44855</v>
      </c>
      <c r="J252" t="s">
        <v>172</v>
      </c>
      <c r="K252">
        <f t="shared" si="51"/>
        <v>2</v>
      </c>
      <c r="L252" t="s">
        <v>173</v>
      </c>
      <c r="M252">
        <f t="shared" si="52"/>
        <v>1</v>
      </c>
      <c r="N252" t="s">
        <v>661</v>
      </c>
      <c r="O252" t="s">
        <v>662</v>
      </c>
      <c r="V252" t="e">
        <f>VLOOKUP(O252,Hoja12!$A$1:$B$203,2,0)</f>
        <v>#N/A</v>
      </c>
      <c r="W252">
        <f>VLOOKUP(H252,Hoja13!$A$2:$B$134,2,0)</f>
        <v>118</v>
      </c>
    </row>
    <row r="253" spans="1:23" hidden="1">
      <c r="A253" t="s">
        <v>576</v>
      </c>
      <c r="B253" s="3">
        <f>VLOOKUP(A253,Hoja3!$A$1:$B$6,2,0)</f>
        <v>6</v>
      </c>
      <c r="C253">
        <v>10762</v>
      </c>
      <c r="D253">
        <v>291</v>
      </c>
      <c r="E253">
        <f>VLOOKUP(D253,Hoja4!$A$1:$F$107,2,0)</f>
        <v>37</v>
      </c>
      <c r="F253" t="s">
        <v>577</v>
      </c>
      <c r="G253">
        <f>VLOOKUP(F253,Hoja5!$A$2:$B$30,2,0)</f>
        <v>21</v>
      </c>
      <c r="H253" t="s">
        <v>171</v>
      </c>
      <c r="I253" s="4">
        <v>44855</v>
      </c>
      <c r="J253" t="s">
        <v>172</v>
      </c>
      <c r="K253">
        <f t="shared" si="51"/>
        <v>2</v>
      </c>
      <c r="L253" t="s">
        <v>173</v>
      </c>
      <c r="M253">
        <f t="shared" si="52"/>
        <v>1</v>
      </c>
      <c r="N253" t="s">
        <v>663</v>
      </c>
      <c r="O253" t="s">
        <v>664</v>
      </c>
      <c r="V253" t="e">
        <f>VLOOKUP(O253,Hoja12!$A$1:$B$203,2,0)</f>
        <v>#N/A</v>
      </c>
      <c r="W253">
        <f>VLOOKUP(H253,Hoja13!$A$2:$B$134,2,0)</f>
        <v>118</v>
      </c>
    </row>
    <row r="254" spans="1:23" hidden="1">
      <c r="A254" t="s">
        <v>576</v>
      </c>
      <c r="B254" s="3">
        <f>VLOOKUP(A254,Hoja3!$A$1:$B$6,2,0)</f>
        <v>6</v>
      </c>
      <c r="C254">
        <v>10762</v>
      </c>
      <c r="D254">
        <v>291</v>
      </c>
      <c r="E254">
        <f>VLOOKUP(D254,Hoja4!$A$1:$F$107,2,0)</f>
        <v>37</v>
      </c>
      <c r="F254" t="s">
        <v>577</v>
      </c>
      <c r="G254">
        <f>VLOOKUP(F254,Hoja5!$A$2:$B$30,2,0)</f>
        <v>21</v>
      </c>
      <c r="H254" t="s">
        <v>171</v>
      </c>
      <c r="I254" s="4">
        <v>44855</v>
      </c>
      <c r="J254" t="s">
        <v>172</v>
      </c>
      <c r="K254">
        <f t="shared" si="51"/>
        <v>2</v>
      </c>
      <c r="L254" t="s">
        <v>173</v>
      </c>
      <c r="M254">
        <f t="shared" si="52"/>
        <v>1</v>
      </c>
      <c r="N254" t="s">
        <v>665</v>
      </c>
      <c r="O254" t="s">
        <v>666</v>
      </c>
      <c r="V254" t="e">
        <f>VLOOKUP(O254,Hoja12!$A$1:$B$203,2,0)</f>
        <v>#N/A</v>
      </c>
      <c r="W254">
        <f>VLOOKUP(H254,Hoja13!$A$2:$B$134,2,0)</f>
        <v>118</v>
      </c>
    </row>
    <row r="255" spans="1:23" hidden="1">
      <c r="A255" t="s">
        <v>576</v>
      </c>
      <c r="B255" s="3">
        <f>VLOOKUP(A255,Hoja3!$A$1:$B$6,2,0)</f>
        <v>6</v>
      </c>
      <c r="C255">
        <v>10762</v>
      </c>
      <c r="D255">
        <v>291</v>
      </c>
      <c r="E255">
        <f>VLOOKUP(D255,Hoja4!$A$1:$F$107,2,0)</f>
        <v>37</v>
      </c>
      <c r="F255" t="s">
        <v>577</v>
      </c>
      <c r="G255">
        <f>VLOOKUP(F255,Hoja5!$A$2:$B$30,2,0)</f>
        <v>21</v>
      </c>
      <c r="H255" t="s">
        <v>171</v>
      </c>
      <c r="I255" s="4">
        <v>44855</v>
      </c>
      <c r="J255" t="s">
        <v>172</v>
      </c>
      <c r="K255">
        <f t="shared" si="51"/>
        <v>2</v>
      </c>
      <c r="L255" t="s">
        <v>173</v>
      </c>
      <c r="M255">
        <f t="shared" si="52"/>
        <v>1</v>
      </c>
      <c r="N255" t="s">
        <v>667</v>
      </c>
      <c r="O255" t="s">
        <v>668</v>
      </c>
      <c r="V255" t="e">
        <f>VLOOKUP(O255,Hoja12!$A$1:$B$203,2,0)</f>
        <v>#N/A</v>
      </c>
      <c r="W255">
        <f>VLOOKUP(H255,Hoja13!$A$2:$B$134,2,0)</f>
        <v>118</v>
      </c>
    </row>
    <row r="256" spans="1:23" hidden="1">
      <c r="A256" t="s">
        <v>576</v>
      </c>
      <c r="B256" s="3">
        <f>VLOOKUP(A256,Hoja3!$A$1:$B$6,2,0)</f>
        <v>6</v>
      </c>
      <c r="C256">
        <v>10762</v>
      </c>
      <c r="D256">
        <v>291</v>
      </c>
      <c r="E256">
        <f>VLOOKUP(D256,Hoja4!$A$1:$F$107,2,0)</f>
        <v>37</v>
      </c>
      <c r="F256" t="s">
        <v>577</v>
      </c>
      <c r="G256">
        <f>VLOOKUP(F256,Hoja5!$A$2:$B$30,2,0)</f>
        <v>21</v>
      </c>
      <c r="H256" t="s">
        <v>171</v>
      </c>
      <c r="I256" s="4">
        <v>44855</v>
      </c>
      <c r="J256" t="s">
        <v>172</v>
      </c>
      <c r="K256">
        <f t="shared" si="51"/>
        <v>2</v>
      </c>
      <c r="L256" t="s">
        <v>173</v>
      </c>
      <c r="M256">
        <f t="shared" si="52"/>
        <v>1</v>
      </c>
      <c r="N256" t="s">
        <v>669</v>
      </c>
      <c r="O256" t="s">
        <v>670</v>
      </c>
      <c r="V256" t="e">
        <f>VLOOKUP(O256,Hoja12!$A$1:$B$203,2,0)</f>
        <v>#N/A</v>
      </c>
      <c r="W256">
        <f>VLOOKUP(H256,Hoja13!$A$2:$B$134,2,0)</f>
        <v>118</v>
      </c>
    </row>
    <row r="257" spans="1:23" hidden="1">
      <c r="A257" t="s">
        <v>576</v>
      </c>
      <c r="B257" s="3">
        <f>VLOOKUP(A257,Hoja3!$A$1:$B$6,2,0)</f>
        <v>6</v>
      </c>
      <c r="C257">
        <v>10762</v>
      </c>
      <c r="D257">
        <v>291</v>
      </c>
      <c r="E257">
        <f>VLOOKUP(D257,Hoja4!$A$1:$F$107,2,0)</f>
        <v>37</v>
      </c>
      <c r="F257" t="s">
        <v>577</v>
      </c>
      <c r="G257">
        <f>VLOOKUP(F257,Hoja5!$A$2:$B$30,2,0)</f>
        <v>21</v>
      </c>
      <c r="H257" t="s">
        <v>171</v>
      </c>
      <c r="I257" s="4">
        <v>44855</v>
      </c>
      <c r="J257" t="s">
        <v>172</v>
      </c>
      <c r="K257">
        <f t="shared" si="51"/>
        <v>2</v>
      </c>
      <c r="L257" t="s">
        <v>173</v>
      </c>
      <c r="M257">
        <f t="shared" si="52"/>
        <v>1</v>
      </c>
      <c r="N257" t="s">
        <v>671</v>
      </c>
      <c r="O257" t="s">
        <v>672</v>
      </c>
      <c r="V257" t="e">
        <f>VLOOKUP(O257,Hoja12!$A$1:$B$203,2,0)</f>
        <v>#N/A</v>
      </c>
      <c r="W257">
        <f>VLOOKUP(H257,Hoja13!$A$2:$B$134,2,0)</f>
        <v>118</v>
      </c>
    </row>
    <row r="258" spans="1:23" hidden="1">
      <c r="A258" t="s">
        <v>576</v>
      </c>
      <c r="B258" s="3">
        <f>VLOOKUP(A258,Hoja3!$A$1:$B$6,2,0)</f>
        <v>6</v>
      </c>
      <c r="C258">
        <v>10762</v>
      </c>
      <c r="D258">
        <v>291</v>
      </c>
      <c r="E258">
        <f>VLOOKUP(D258,Hoja4!$A$1:$F$107,2,0)</f>
        <v>37</v>
      </c>
      <c r="F258" t="s">
        <v>577</v>
      </c>
      <c r="G258">
        <f>VLOOKUP(F258,Hoja5!$A$2:$B$30,2,0)</f>
        <v>21</v>
      </c>
      <c r="H258" t="s">
        <v>171</v>
      </c>
      <c r="I258" s="4">
        <v>44855</v>
      </c>
      <c r="J258" t="s">
        <v>172</v>
      </c>
      <c r="K258">
        <f t="shared" si="51"/>
        <v>2</v>
      </c>
      <c r="L258" t="s">
        <v>173</v>
      </c>
      <c r="M258">
        <f t="shared" si="52"/>
        <v>1</v>
      </c>
      <c r="N258" t="s">
        <v>673</v>
      </c>
      <c r="O258" t="s">
        <v>674</v>
      </c>
      <c r="V258" t="e">
        <f>VLOOKUP(O258,Hoja12!$A$1:$B$203,2,0)</f>
        <v>#N/A</v>
      </c>
      <c r="W258">
        <f>VLOOKUP(H258,Hoja13!$A$2:$B$134,2,0)</f>
        <v>118</v>
      </c>
    </row>
    <row r="259" spans="1:23" hidden="1">
      <c r="A259" t="s">
        <v>576</v>
      </c>
      <c r="B259" s="3">
        <f>VLOOKUP(A259,Hoja3!$A$1:$B$6,2,0)</f>
        <v>6</v>
      </c>
      <c r="C259">
        <v>10762</v>
      </c>
      <c r="D259">
        <v>291</v>
      </c>
      <c r="E259">
        <f>VLOOKUP(D259,Hoja4!$A$1:$F$107,2,0)</f>
        <v>37</v>
      </c>
      <c r="F259" t="s">
        <v>577</v>
      </c>
      <c r="G259">
        <f>VLOOKUP(F259,Hoja5!$A$2:$B$30,2,0)</f>
        <v>21</v>
      </c>
      <c r="H259" t="s">
        <v>171</v>
      </c>
      <c r="I259" s="4">
        <v>44855</v>
      </c>
      <c r="J259" t="s">
        <v>172</v>
      </c>
      <c r="K259">
        <f t="shared" ref="K259:K312" si="56">IF(J259=$J$2,2,IF(J259="Bodega",1,IF(J259="En Uso",3,4)))</f>
        <v>2</v>
      </c>
      <c r="L259" t="s">
        <v>173</v>
      </c>
      <c r="M259">
        <f t="shared" ref="M259:M312" si="57">IF(L259="Desktop",2,IF(L259="Laptop",1,5))</f>
        <v>1</v>
      </c>
      <c r="N259" t="s">
        <v>675</v>
      </c>
      <c r="O259" t="s">
        <v>676</v>
      </c>
      <c r="V259" t="e">
        <f>VLOOKUP(O259,Hoja12!$A$1:$B$203,2,0)</f>
        <v>#N/A</v>
      </c>
      <c r="W259">
        <f>VLOOKUP(H259,Hoja13!$A$2:$B$134,2,0)</f>
        <v>118</v>
      </c>
    </row>
    <row r="260" spans="1:23" hidden="1">
      <c r="A260" t="s">
        <v>576</v>
      </c>
      <c r="B260" s="3">
        <f>VLOOKUP(A260,Hoja3!$A$1:$B$6,2,0)</f>
        <v>6</v>
      </c>
      <c r="C260">
        <v>10762</v>
      </c>
      <c r="D260">
        <v>291</v>
      </c>
      <c r="E260">
        <f>VLOOKUP(D260,Hoja4!$A$1:$F$107,2,0)</f>
        <v>37</v>
      </c>
      <c r="F260" t="s">
        <v>577</v>
      </c>
      <c r="G260">
        <f>VLOOKUP(F260,Hoja5!$A$2:$B$30,2,0)</f>
        <v>21</v>
      </c>
      <c r="H260" t="s">
        <v>171</v>
      </c>
      <c r="I260" s="4">
        <v>44855</v>
      </c>
      <c r="J260" t="s">
        <v>172</v>
      </c>
      <c r="K260">
        <f t="shared" si="56"/>
        <v>2</v>
      </c>
      <c r="L260" t="s">
        <v>173</v>
      </c>
      <c r="M260">
        <f t="shared" si="57"/>
        <v>1</v>
      </c>
      <c r="N260" t="s">
        <v>677</v>
      </c>
      <c r="O260" t="s">
        <v>678</v>
      </c>
      <c r="V260" t="e">
        <f>VLOOKUP(O260,Hoja12!$A$1:$B$203,2,0)</f>
        <v>#N/A</v>
      </c>
      <c r="W260">
        <f>VLOOKUP(H260,Hoja13!$A$2:$B$134,2,0)</f>
        <v>118</v>
      </c>
    </row>
    <row r="261" spans="1:23" hidden="1">
      <c r="A261" t="s">
        <v>576</v>
      </c>
      <c r="B261" s="3">
        <f>VLOOKUP(A261,Hoja3!$A$1:$B$6,2,0)</f>
        <v>6</v>
      </c>
      <c r="C261">
        <v>10762</v>
      </c>
      <c r="D261">
        <v>291</v>
      </c>
      <c r="E261">
        <f>VLOOKUP(D261,Hoja4!$A$1:$F$107,2,0)</f>
        <v>37</v>
      </c>
      <c r="F261" t="s">
        <v>577</v>
      </c>
      <c r="G261">
        <f>VLOOKUP(F261,Hoja5!$A$2:$B$30,2,0)</f>
        <v>21</v>
      </c>
      <c r="H261" t="s">
        <v>171</v>
      </c>
      <c r="I261" s="4">
        <v>44855</v>
      </c>
      <c r="J261" t="s">
        <v>172</v>
      </c>
      <c r="K261">
        <f t="shared" si="56"/>
        <v>2</v>
      </c>
      <c r="L261" t="s">
        <v>173</v>
      </c>
      <c r="M261">
        <f t="shared" si="57"/>
        <v>1</v>
      </c>
      <c r="N261" t="s">
        <v>679</v>
      </c>
      <c r="O261" t="s">
        <v>680</v>
      </c>
      <c r="V261" t="e">
        <f>VLOOKUP(O261,Hoja12!$A$1:$B$203,2,0)</f>
        <v>#N/A</v>
      </c>
      <c r="W261">
        <f>VLOOKUP(H261,Hoja13!$A$2:$B$134,2,0)</f>
        <v>118</v>
      </c>
    </row>
    <row r="262" spans="1:23" hidden="1">
      <c r="A262" t="s">
        <v>576</v>
      </c>
      <c r="B262" s="3">
        <f>VLOOKUP(A262,Hoja3!$A$1:$B$6,2,0)</f>
        <v>6</v>
      </c>
      <c r="C262">
        <v>10762</v>
      </c>
      <c r="D262">
        <v>291</v>
      </c>
      <c r="E262">
        <f>VLOOKUP(D262,Hoja4!$A$1:$F$107,2,0)</f>
        <v>37</v>
      </c>
      <c r="F262" t="s">
        <v>577</v>
      </c>
      <c r="G262">
        <f>VLOOKUP(F262,Hoja5!$A$2:$B$30,2,0)</f>
        <v>21</v>
      </c>
      <c r="H262" t="s">
        <v>171</v>
      </c>
      <c r="I262" s="4">
        <v>44855</v>
      </c>
      <c r="J262" t="s">
        <v>172</v>
      </c>
      <c r="K262">
        <f t="shared" si="56"/>
        <v>2</v>
      </c>
      <c r="L262" t="s">
        <v>173</v>
      </c>
      <c r="M262">
        <f t="shared" si="57"/>
        <v>1</v>
      </c>
      <c r="N262" t="s">
        <v>681</v>
      </c>
      <c r="O262" t="s">
        <v>682</v>
      </c>
      <c r="V262" t="e">
        <f>VLOOKUP(O262,Hoja12!$A$1:$B$203,2,0)</f>
        <v>#N/A</v>
      </c>
      <c r="W262">
        <f>VLOOKUP(H262,Hoja13!$A$2:$B$134,2,0)</f>
        <v>118</v>
      </c>
    </row>
    <row r="263" spans="1:23" hidden="1">
      <c r="A263" t="s">
        <v>576</v>
      </c>
      <c r="B263" s="3">
        <f>VLOOKUP(A263,Hoja3!$A$1:$B$6,2,0)</f>
        <v>6</v>
      </c>
      <c r="C263">
        <v>10762</v>
      </c>
      <c r="D263">
        <v>291</v>
      </c>
      <c r="E263">
        <f>VLOOKUP(D263,Hoja4!$A$1:$F$107,2,0)</f>
        <v>37</v>
      </c>
      <c r="F263" t="s">
        <v>577</v>
      </c>
      <c r="G263">
        <f>VLOOKUP(F263,Hoja5!$A$2:$B$30,2,0)</f>
        <v>21</v>
      </c>
      <c r="H263" t="s">
        <v>171</v>
      </c>
      <c r="I263" s="4">
        <v>44855</v>
      </c>
      <c r="J263" t="s">
        <v>172</v>
      </c>
      <c r="K263">
        <f t="shared" si="56"/>
        <v>2</v>
      </c>
      <c r="L263" t="s">
        <v>173</v>
      </c>
      <c r="M263">
        <f t="shared" si="57"/>
        <v>1</v>
      </c>
      <c r="N263" t="s">
        <v>683</v>
      </c>
      <c r="O263" t="s">
        <v>684</v>
      </c>
      <c r="V263" t="e">
        <f>VLOOKUP(O263,Hoja12!$A$1:$B$203,2,0)</f>
        <v>#N/A</v>
      </c>
      <c r="W263">
        <f>VLOOKUP(H263,Hoja13!$A$2:$B$134,2,0)</f>
        <v>118</v>
      </c>
    </row>
    <row r="264" spans="1:23" hidden="1">
      <c r="A264" t="s">
        <v>576</v>
      </c>
      <c r="B264" s="3">
        <f>VLOOKUP(A264,Hoja3!$A$1:$B$6,2,0)</f>
        <v>6</v>
      </c>
      <c r="C264">
        <v>10762</v>
      </c>
      <c r="D264">
        <v>291</v>
      </c>
      <c r="E264">
        <f>VLOOKUP(D264,Hoja4!$A$1:$F$107,2,0)</f>
        <v>37</v>
      </c>
      <c r="F264" t="s">
        <v>577</v>
      </c>
      <c r="G264">
        <f>VLOOKUP(F264,Hoja5!$A$2:$B$30,2,0)</f>
        <v>21</v>
      </c>
      <c r="H264" t="s">
        <v>171</v>
      </c>
      <c r="I264" s="4">
        <v>44855</v>
      </c>
      <c r="J264" t="s">
        <v>172</v>
      </c>
      <c r="K264">
        <f t="shared" si="56"/>
        <v>2</v>
      </c>
      <c r="L264" t="s">
        <v>173</v>
      </c>
      <c r="M264">
        <f t="shared" si="57"/>
        <v>1</v>
      </c>
      <c r="N264" t="s">
        <v>685</v>
      </c>
      <c r="O264" t="s">
        <v>686</v>
      </c>
      <c r="V264" t="e">
        <f>VLOOKUP(O264,Hoja12!$A$1:$B$203,2,0)</f>
        <v>#N/A</v>
      </c>
      <c r="W264">
        <f>VLOOKUP(H264,Hoja13!$A$2:$B$134,2,0)</f>
        <v>118</v>
      </c>
    </row>
    <row r="265" spans="1:23" hidden="1">
      <c r="A265" t="s">
        <v>576</v>
      </c>
      <c r="B265" s="3">
        <f>VLOOKUP(A265,Hoja3!$A$1:$B$6,2,0)</f>
        <v>6</v>
      </c>
      <c r="C265">
        <v>10762</v>
      </c>
      <c r="D265">
        <v>291</v>
      </c>
      <c r="E265">
        <f>VLOOKUP(D265,Hoja4!$A$1:$F$107,2,0)</f>
        <v>37</v>
      </c>
      <c r="F265" t="s">
        <v>577</v>
      </c>
      <c r="G265">
        <f>VLOOKUP(F265,Hoja5!$A$2:$B$30,2,0)</f>
        <v>21</v>
      </c>
      <c r="H265" t="s">
        <v>171</v>
      </c>
      <c r="I265" s="4">
        <v>44855</v>
      </c>
      <c r="J265" t="s">
        <v>172</v>
      </c>
      <c r="K265">
        <f t="shared" si="56"/>
        <v>2</v>
      </c>
      <c r="L265" t="s">
        <v>173</v>
      </c>
      <c r="M265">
        <f t="shared" si="57"/>
        <v>1</v>
      </c>
      <c r="N265" t="s">
        <v>687</v>
      </c>
      <c r="O265" t="s">
        <v>688</v>
      </c>
      <c r="V265" t="e">
        <f>VLOOKUP(O265,Hoja12!$A$1:$B$203,2,0)</f>
        <v>#N/A</v>
      </c>
      <c r="W265">
        <f>VLOOKUP(H265,Hoja13!$A$2:$B$134,2,0)</f>
        <v>118</v>
      </c>
    </row>
    <row r="266" spans="1:23" hidden="1">
      <c r="A266" t="s">
        <v>576</v>
      </c>
      <c r="B266" s="3">
        <f>VLOOKUP(A266,Hoja3!$A$1:$B$6,2,0)</f>
        <v>6</v>
      </c>
      <c r="C266">
        <v>10762</v>
      </c>
      <c r="D266">
        <v>291</v>
      </c>
      <c r="E266">
        <f>VLOOKUP(D266,Hoja4!$A$1:$F$107,2,0)</f>
        <v>37</v>
      </c>
      <c r="F266" t="s">
        <v>577</v>
      </c>
      <c r="G266">
        <f>VLOOKUP(F266,Hoja5!$A$2:$B$30,2,0)</f>
        <v>21</v>
      </c>
      <c r="H266" t="s">
        <v>171</v>
      </c>
      <c r="I266" s="4">
        <v>44855</v>
      </c>
      <c r="J266" t="s">
        <v>172</v>
      </c>
      <c r="K266">
        <f t="shared" si="56"/>
        <v>2</v>
      </c>
      <c r="L266" t="s">
        <v>173</v>
      </c>
      <c r="M266">
        <f t="shared" si="57"/>
        <v>1</v>
      </c>
      <c r="N266" t="s">
        <v>689</v>
      </c>
      <c r="O266" t="s">
        <v>690</v>
      </c>
      <c r="V266" t="e">
        <f>VLOOKUP(O266,Hoja12!$A$1:$B$203,2,0)</f>
        <v>#N/A</v>
      </c>
      <c r="W266">
        <f>VLOOKUP(H266,Hoja13!$A$2:$B$134,2,0)</f>
        <v>118</v>
      </c>
    </row>
    <row r="267" spans="1:23" hidden="1">
      <c r="A267" t="s">
        <v>576</v>
      </c>
      <c r="B267" s="3">
        <f>VLOOKUP(A267,Hoja3!$A$1:$B$6,2,0)</f>
        <v>6</v>
      </c>
      <c r="C267">
        <v>10762</v>
      </c>
      <c r="D267">
        <v>291</v>
      </c>
      <c r="E267">
        <f>VLOOKUP(D267,Hoja4!$A$1:$F$107,2,0)</f>
        <v>37</v>
      </c>
      <c r="F267" t="s">
        <v>577</v>
      </c>
      <c r="G267">
        <f>VLOOKUP(F267,Hoja5!$A$2:$B$30,2,0)</f>
        <v>21</v>
      </c>
      <c r="H267" t="s">
        <v>171</v>
      </c>
      <c r="I267" s="4">
        <v>44855</v>
      </c>
      <c r="J267" t="s">
        <v>172</v>
      </c>
      <c r="K267">
        <f t="shared" si="56"/>
        <v>2</v>
      </c>
      <c r="L267" t="s">
        <v>173</v>
      </c>
      <c r="M267">
        <f t="shared" si="57"/>
        <v>1</v>
      </c>
      <c r="N267" t="s">
        <v>691</v>
      </c>
      <c r="O267" t="s">
        <v>692</v>
      </c>
      <c r="V267" t="e">
        <f>VLOOKUP(O267,Hoja12!$A$1:$B$203,2,0)</f>
        <v>#N/A</v>
      </c>
      <c r="W267">
        <f>VLOOKUP(H267,Hoja13!$A$2:$B$134,2,0)</f>
        <v>118</v>
      </c>
    </row>
    <row r="268" spans="1:23" hidden="1">
      <c r="A268" t="s">
        <v>576</v>
      </c>
      <c r="B268" s="3">
        <f>VLOOKUP(A268,Hoja3!$A$1:$B$6,2,0)</f>
        <v>6</v>
      </c>
      <c r="C268">
        <v>10762</v>
      </c>
      <c r="D268">
        <v>291</v>
      </c>
      <c r="E268">
        <f>VLOOKUP(D268,Hoja4!$A$1:$F$107,2,0)</f>
        <v>37</v>
      </c>
      <c r="F268" t="s">
        <v>577</v>
      </c>
      <c r="G268">
        <f>VLOOKUP(F268,Hoja5!$A$2:$B$30,2,0)</f>
        <v>21</v>
      </c>
      <c r="H268" t="s">
        <v>171</v>
      </c>
      <c r="I268" s="4">
        <v>44855</v>
      </c>
      <c r="J268" t="s">
        <v>172</v>
      </c>
      <c r="K268">
        <f t="shared" si="56"/>
        <v>2</v>
      </c>
      <c r="L268" t="s">
        <v>173</v>
      </c>
      <c r="M268">
        <f t="shared" si="57"/>
        <v>1</v>
      </c>
      <c r="O268" t="s">
        <v>693</v>
      </c>
      <c r="V268" t="e">
        <f>VLOOKUP(O268,Hoja12!$A$1:$B$203,2,0)</f>
        <v>#N/A</v>
      </c>
      <c r="W268">
        <f>VLOOKUP(H268,Hoja13!$A$2:$B$134,2,0)</f>
        <v>118</v>
      </c>
    </row>
    <row r="269" spans="1:23" hidden="1">
      <c r="A269" t="s">
        <v>576</v>
      </c>
      <c r="B269" s="3">
        <f>VLOOKUP(A269,Hoja3!$A$1:$B$6,2,0)</f>
        <v>6</v>
      </c>
      <c r="C269">
        <v>10762</v>
      </c>
      <c r="D269">
        <v>291</v>
      </c>
      <c r="E269">
        <f>VLOOKUP(D269,Hoja4!$A$1:$F$107,2,0)</f>
        <v>37</v>
      </c>
      <c r="F269" t="s">
        <v>577</v>
      </c>
      <c r="G269">
        <f>VLOOKUP(F269,Hoja5!$A$2:$B$30,2,0)</f>
        <v>21</v>
      </c>
      <c r="H269" t="s">
        <v>171</v>
      </c>
      <c r="I269" s="4">
        <v>44855</v>
      </c>
      <c r="J269" t="s">
        <v>172</v>
      </c>
      <c r="K269">
        <f t="shared" si="56"/>
        <v>2</v>
      </c>
      <c r="L269" t="s">
        <v>173</v>
      </c>
      <c r="M269">
        <f t="shared" si="57"/>
        <v>1</v>
      </c>
      <c r="O269" t="s">
        <v>694</v>
      </c>
      <c r="V269" t="e">
        <f>VLOOKUP(O269,Hoja12!$A$1:$B$203,2,0)</f>
        <v>#N/A</v>
      </c>
      <c r="W269">
        <f>VLOOKUP(H269,Hoja13!$A$2:$B$134,2,0)</f>
        <v>118</v>
      </c>
    </row>
    <row r="270" spans="1:23" hidden="1">
      <c r="A270" t="s">
        <v>484</v>
      </c>
      <c r="B270" s="3">
        <f>VLOOKUP(A270,Hoja3!$A$1:$B$6,2,0)</f>
        <v>5</v>
      </c>
      <c r="C270">
        <v>10844</v>
      </c>
      <c r="E270" t="e">
        <f>VLOOKUP(D270,Hoja4!$A$1:$F$107,2,0)</f>
        <v>#N/A</v>
      </c>
      <c r="G270" t="e">
        <f>VLOOKUP(F270,Hoja5!$A$2:$B$30,2,0)</f>
        <v>#N/A</v>
      </c>
      <c r="I270" s="4">
        <v>44874</v>
      </c>
      <c r="J270" t="s">
        <v>172</v>
      </c>
      <c r="K270">
        <f t="shared" si="56"/>
        <v>2</v>
      </c>
      <c r="L270" t="s">
        <v>173</v>
      </c>
      <c r="M270">
        <f t="shared" si="57"/>
        <v>1</v>
      </c>
      <c r="N270" t="s">
        <v>695</v>
      </c>
      <c r="O270">
        <v>67134</v>
      </c>
      <c r="P270" s="6">
        <v>158000</v>
      </c>
      <c r="Q270" s="5">
        <v>44924</v>
      </c>
    </row>
    <row r="271" spans="1:23">
      <c r="A271" t="s">
        <v>484</v>
      </c>
      <c r="B271" s="3">
        <f>VLOOKUP(A271,Hoja3!$A$1:$B$6,2,0)</f>
        <v>5</v>
      </c>
      <c r="C271">
        <v>10844</v>
      </c>
      <c r="D271">
        <v>291</v>
      </c>
      <c r="E271">
        <f>VLOOKUP(D271,Hoja4!$A$1:$F$107,2,0)</f>
        <v>37</v>
      </c>
      <c r="F271" t="s">
        <v>356</v>
      </c>
      <c r="G271">
        <f>VLOOKUP(F271,Hoja5!$A$2:$B$30,2,0)</f>
        <v>24</v>
      </c>
      <c r="H271" t="s">
        <v>499</v>
      </c>
      <c r="I271" s="4">
        <v>44874</v>
      </c>
      <c r="J271" t="s">
        <v>172</v>
      </c>
      <c r="K271">
        <f t="shared" si="56"/>
        <v>2</v>
      </c>
      <c r="L271" t="s">
        <v>173</v>
      </c>
      <c r="M271">
        <f t="shared" si="57"/>
        <v>1</v>
      </c>
      <c r="N271" t="s">
        <v>696</v>
      </c>
      <c r="O271">
        <v>67249</v>
      </c>
      <c r="P271" s="6">
        <v>158000</v>
      </c>
      <c r="Q271" s="5">
        <v>44924</v>
      </c>
      <c r="S271" t="str">
        <f t="shared" ref="S271:S279" si="58">"['proveedor_rentado_id' =&gt; "&amp;B271&amp;",'centro_costo_id' =&gt; "&amp;E271&amp;",'rentado_responsable_id' =&gt; "&amp;G271&amp;",'rentado_tipo_id' =&gt; "&amp;M271&amp;",'serial' =&gt; '"&amp;N271&amp;"',"</f>
        <v>['proveedor_rentado_id' =&gt; 5,'centro_costo_id' =&gt; 37,'rentado_responsable_id' =&gt; 24,'rentado_tipo_id' =&gt; 1,'serial' =&gt; '45V1LL3',</v>
      </c>
      <c r="T271" t="str">
        <f t="shared" ref="T271:T279" si="59">"'codigo' =&gt; '"&amp;O271&amp;"','ticket' =&gt; '"&amp;C271&amp;"','valor' =&gt; '"&amp;P271&amp;"','fecha_entrega' =&gt; '"&amp;YEAR(I271)&amp;"-"&amp;MONTH(I271)&amp;"-"&amp;DAY(I271)&amp;"','fecha_devolucion' =&gt; '"&amp;IF(Q271="","",YEAR(Q271)&amp;"-"&amp;MONTH(Q271)&amp;"-"&amp;DAY(Q271))&amp;"','rentado_estado_id' =&gt; "&amp;K271&amp;",'observaciones' =&gt; '"&amp;R271&amp;"'],"</f>
        <v>'codigo' =&gt; '67249','ticket' =&gt; '10844','valor' =&gt; '158000','fecha_entrega' =&gt; '2022-11-9','fecha_devolucion' =&gt; '2022-12-29','rentado_estado_id' =&gt; 2,'observaciones' =&gt; ''],</v>
      </c>
      <c r="U271" t="str">
        <f t="shared" ref="U271:U279" si="60">CONCATENATE(S271,T271)</f>
        <v>['proveedor_rentado_id' =&gt; 5,'centro_costo_id' =&gt; 37,'rentado_responsable_id' =&gt; 24,'rentado_tipo_id' =&gt; 1,'serial' =&gt; '45V1LL3','codigo' =&gt; '67249','ticket' =&gt; '10844','valor' =&gt; '158000','fecha_entrega' =&gt; '2022-11-9','fecha_devolucion' =&gt; '2022-12-29','rentado_estado_id' =&gt; 2,'observaciones' =&gt; ''],</v>
      </c>
      <c r="V271">
        <f>VLOOKUP(O271,Hoja12!$A$1:$B$203,2,0)</f>
        <v>167</v>
      </c>
      <c r="W271">
        <f>VLOOKUP(H271,Hoja13!$A$2:$B$134,2,0)</f>
        <v>118</v>
      </c>
    </row>
    <row r="272" spans="1:23">
      <c r="A272" t="s">
        <v>484</v>
      </c>
      <c r="B272" s="3">
        <f>VLOOKUP(A272,Hoja3!$A$1:$B$6,2,0)</f>
        <v>5</v>
      </c>
      <c r="C272">
        <v>10844</v>
      </c>
      <c r="D272">
        <v>291</v>
      </c>
      <c r="E272">
        <f>VLOOKUP(D272,Hoja4!$A$1:$F$107,2,0)</f>
        <v>37</v>
      </c>
      <c r="F272" t="s">
        <v>356</v>
      </c>
      <c r="G272">
        <f>VLOOKUP(F272,Hoja5!$A$2:$B$30,2,0)</f>
        <v>24</v>
      </c>
      <c r="H272" t="s">
        <v>697</v>
      </c>
      <c r="I272" s="4">
        <v>44874</v>
      </c>
      <c r="J272" t="s">
        <v>358</v>
      </c>
      <c r="K272">
        <f t="shared" si="56"/>
        <v>3</v>
      </c>
      <c r="L272" t="s">
        <v>173</v>
      </c>
      <c r="M272">
        <f t="shared" si="57"/>
        <v>1</v>
      </c>
      <c r="N272" t="s">
        <v>698</v>
      </c>
      <c r="O272">
        <v>67246</v>
      </c>
      <c r="P272" s="6">
        <v>158000</v>
      </c>
      <c r="S272" t="str">
        <f t="shared" si="58"/>
        <v>['proveedor_rentado_id' =&gt; 5,'centro_costo_id' =&gt; 37,'rentado_responsable_id' =&gt; 24,'rentado_tipo_id' =&gt; 1,'serial' =&gt; '43V1LL3',</v>
      </c>
      <c r="T272" t="str">
        <f t="shared" si="59"/>
        <v>'codigo' =&gt; '67246','ticket' =&gt; '10844','valor' =&gt; '158000','fecha_entrega' =&gt; '2022-11-9','fecha_devolucion' =&gt; '','rentado_estado_id' =&gt; 3,'observaciones' =&gt; ''],</v>
      </c>
      <c r="U272" t="str">
        <f t="shared" si="60"/>
        <v>['proveedor_rentado_id' =&gt; 5,'centro_costo_id' =&gt; 37,'rentado_responsable_id' =&gt; 24,'rentado_tipo_id' =&gt; 1,'serial' =&gt; '43V1LL3','codigo' =&gt; '67246','ticket' =&gt; '10844','valor' =&gt; '158000','fecha_entrega' =&gt; '2022-11-9','fecha_devolucion' =&gt; '','rentado_estado_id' =&gt; 3,'observaciones' =&gt; ''],</v>
      </c>
      <c r="V272">
        <f>VLOOKUP(O272,Hoja12!$A$1:$B$203,2,0)</f>
        <v>168</v>
      </c>
      <c r="W272">
        <f>VLOOKUP(H272,Hoja13!$A$2:$B$134,2,0)</f>
        <v>78</v>
      </c>
    </row>
    <row r="273" spans="1:23">
      <c r="A273" t="s">
        <v>484</v>
      </c>
      <c r="B273" s="3">
        <f>VLOOKUP(A273,Hoja3!$A$1:$B$6,2,0)</f>
        <v>5</v>
      </c>
      <c r="C273">
        <v>10844</v>
      </c>
      <c r="D273">
        <v>291</v>
      </c>
      <c r="E273">
        <f>VLOOKUP(D273,Hoja4!$A$1:$F$107,2,0)</f>
        <v>37</v>
      </c>
      <c r="F273" t="s">
        <v>356</v>
      </c>
      <c r="G273">
        <f>VLOOKUP(F273,Hoja5!$A$2:$B$30,2,0)</f>
        <v>24</v>
      </c>
      <c r="H273" t="s">
        <v>699</v>
      </c>
      <c r="I273" s="4">
        <v>44874</v>
      </c>
      <c r="J273" t="s">
        <v>358</v>
      </c>
      <c r="K273">
        <f t="shared" si="56"/>
        <v>3</v>
      </c>
      <c r="L273" t="s">
        <v>173</v>
      </c>
      <c r="M273">
        <f t="shared" si="57"/>
        <v>1</v>
      </c>
      <c r="N273" t="s">
        <v>700</v>
      </c>
      <c r="O273">
        <v>67245</v>
      </c>
      <c r="P273" s="6">
        <v>158000</v>
      </c>
      <c r="S273" t="str">
        <f t="shared" si="58"/>
        <v>['proveedor_rentado_id' =&gt; 5,'centro_costo_id' =&gt; 37,'rentado_responsable_id' =&gt; 24,'rentado_tipo_id' =&gt; 1,'serial' =&gt; '65V1LL3',</v>
      </c>
      <c r="T273" t="str">
        <f t="shared" si="59"/>
        <v>'codigo' =&gt; '67245','ticket' =&gt; '10844','valor' =&gt; '158000','fecha_entrega' =&gt; '2022-11-9','fecha_devolucion' =&gt; '','rentado_estado_id' =&gt; 3,'observaciones' =&gt; ''],</v>
      </c>
      <c r="U273" t="str">
        <f t="shared" si="60"/>
        <v>['proveedor_rentado_id' =&gt; 5,'centro_costo_id' =&gt; 37,'rentado_responsable_id' =&gt; 24,'rentado_tipo_id' =&gt; 1,'serial' =&gt; '65V1LL3','codigo' =&gt; '67245','ticket' =&gt; '10844','valor' =&gt; '158000','fecha_entrega' =&gt; '2022-11-9','fecha_devolucion' =&gt; '','rentado_estado_id' =&gt; 3,'observaciones' =&gt; ''],</v>
      </c>
      <c r="V273">
        <f>VLOOKUP(O273,Hoja12!$A$1:$B$203,2,0)</f>
        <v>169</v>
      </c>
      <c r="W273">
        <f>VLOOKUP(H273,Hoja13!$A$2:$B$134,2,0)</f>
        <v>96</v>
      </c>
    </row>
    <row r="274" spans="1:23">
      <c r="A274" t="s">
        <v>484</v>
      </c>
      <c r="B274" s="3">
        <f>VLOOKUP(A274,Hoja3!$A$1:$B$6,2,0)</f>
        <v>5</v>
      </c>
      <c r="C274">
        <v>10844</v>
      </c>
      <c r="D274">
        <v>291</v>
      </c>
      <c r="E274">
        <f>VLOOKUP(D274,Hoja4!$A$1:$F$107,2,0)</f>
        <v>37</v>
      </c>
      <c r="F274" t="s">
        <v>356</v>
      </c>
      <c r="G274">
        <f>VLOOKUP(F274,Hoja5!$A$2:$B$30,2,0)</f>
        <v>24</v>
      </c>
      <c r="H274" t="s">
        <v>499</v>
      </c>
      <c r="I274" s="4">
        <v>44874</v>
      </c>
      <c r="J274" t="s">
        <v>172</v>
      </c>
      <c r="K274">
        <f t="shared" si="56"/>
        <v>2</v>
      </c>
      <c r="L274" t="s">
        <v>173</v>
      </c>
      <c r="M274">
        <f t="shared" si="57"/>
        <v>1</v>
      </c>
      <c r="N274" t="s">
        <v>701</v>
      </c>
      <c r="O274">
        <v>67085</v>
      </c>
      <c r="P274" s="6">
        <v>158000</v>
      </c>
      <c r="Q274" s="5">
        <v>44924</v>
      </c>
      <c r="S274" t="str">
        <f t="shared" si="58"/>
        <v>['proveedor_rentado_id' =&gt; 5,'centro_costo_id' =&gt; 37,'rentado_responsable_id' =&gt; 24,'rentado_tipo_id' =&gt; 1,'serial' =&gt; 'C7TMFL3',</v>
      </c>
      <c r="T274" t="str">
        <f t="shared" si="59"/>
        <v>'codigo' =&gt; '67085','ticket' =&gt; '10844','valor' =&gt; '158000','fecha_entrega' =&gt; '2022-11-9','fecha_devolucion' =&gt; '2022-12-29','rentado_estado_id' =&gt; 2,'observaciones' =&gt; ''],</v>
      </c>
      <c r="U274" t="str">
        <f t="shared" si="60"/>
        <v>['proveedor_rentado_id' =&gt; 5,'centro_costo_id' =&gt; 37,'rentado_responsable_id' =&gt; 24,'rentado_tipo_id' =&gt; 1,'serial' =&gt; 'C7TMFL3','codigo' =&gt; '67085','ticket' =&gt; '10844','valor' =&gt; '158000','fecha_entrega' =&gt; '2022-11-9','fecha_devolucion' =&gt; '2022-12-29','rentado_estado_id' =&gt; 2,'observaciones' =&gt; ''],</v>
      </c>
      <c r="V274">
        <f>VLOOKUP(O274,Hoja12!$A$1:$B$203,2,0)</f>
        <v>170</v>
      </c>
      <c r="W274">
        <f>VLOOKUP(H274,Hoja13!$A$2:$B$134,2,0)</f>
        <v>118</v>
      </c>
    </row>
    <row r="275" spans="1:23">
      <c r="A275" t="s">
        <v>484</v>
      </c>
      <c r="B275" s="3">
        <f>VLOOKUP(A275,Hoja3!$A$1:$B$6,2,0)</f>
        <v>5</v>
      </c>
      <c r="C275">
        <v>10844</v>
      </c>
      <c r="D275">
        <v>291</v>
      </c>
      <c r="E275">
        <f>VLOOKUP(D275,Hoja4!$A$1:$F$107,2,0)</f>
        <v>37</v>
      </c>
      <c r="F275" t="s">
        <v>356</v>
      </c>
      <c r="G275">
        <f>VLOOKUP(F275,Hoja5!$A$2:$B$30,2,0)</f>
        <v>24</v>
      </c>
      <c r="H275" t="s">
        <v>702</v>
      </c>
      <c r="I275" s="4">
        <v>44874</v>
      </c>
      <c r="J275" t="s">
        <v>358</v>
      </c>
      <c r="K275">
        <f t="shared" si="56"/>
        <v>3</v>
      </c>
      <c r="L275" t="s">
        <v>173</v>
      </c>
      <c r="M275">
        <f t="shared" si="57"/>
        <v>1</v>
      </c>
      <c r="N275" t="s">
        <v>703</v>
      </c>
      <c r="O275">
        <v>67313</v>
      </c>
      <c r="P275" s="6">
        <v>158000</v>
      </c>
      <c r="S275" t="str">
        <f t="shared" si="58"/>
        <v>['proveedor_rentado_id' =&gt; 5,'centro_costo_id' =&gt; 37,'rentado_responsable_id' =&gt; 24,'rentado_tipo_id' =&gt; 1,'serial' =&gt; '39N0KL3',</v>
      </c>
      <c r="T275" t="str">
        <f t="shared" si="59"/>
        <v>'codigo' =&gt; '67313','ticket' =&gt; '10844','valor' =&gt; '158000','fecha_entrega' =&gt; '2022-11-9','fecha_devolucion' =&gt; '','rentado_estado_id' =&gt; 3,'observaciones' =&gt; ''],</v>
      </c>
      <c r="U275" t="str">
        <f t="shared" si="60"/>
        <v>['proveedor_rentado_id' =&gt; 5,'centro_costo_id' =&gt; 37,'rentado_responsable_id' =&gt; 24,'rentado_tipo_id' =&gt; 1,'serial' =&gt; '39N0KL3','codigo' =&gt; '67313','ticket' =&gt; '10844','valor' =&gt; '158000','fecha_entrega' =&gt; '2022-11-9','fecha_devolucion' =&gt; '','rentado_estado_id' =&gt; 3,'observaciones' =&gt; ''],</v>
      </c>
      <c r="V275">
        <f>VLOOKUP(O275,Hoja12!$A$1:$B$203,2,0)</f>
        <v>171</v>
      </c>
      <c r="W275">
        <f>VLOOKUP(H275,Hoja13!$A$2:$B$134,2,0)</f>
        <v>57</v>
      </c>
    </row>
    <row r="276" spans="1:23">
      <c r="A276" t="s">
        <v>484</v>
      </c>
      <c r="B276" s="3">
        <f>VLOOKUP(A276,Hoja3!$A$1:$B$6,2,0)</f>
        <v>5</v>
      </c>
      <c r="C276">
        <v>10844</v>
      </c>
      <c r="D276">
        <v>291</v>
      </c>
      <c r="E276">
        <f>VLOOKUP(D276,Hoja4!$A$1:$F$107,2,0)</f>
        <v>37</v>
      </c>
      <c r="F276" t="s">
        <v>356</v>
      </c>
      <c r="G276">
        <f>VLOOKUP(F276,Hoja5!$A$2:$B$30,2,0)</f>
        <v>24</v>
      </c>
      <c r="H276" t="s">
        <v>499</v>
      </c>
      <c r="I276" s="4">
        <v>44874</v>
      </c>
      <c r="J276" t="s">
        <v>172</v>
      </c>
      <c r="K276">
        <f t="shared" si="56"/>
        <v>2</v>
      </c>
      <c r="L276" t="s">
        <v>173</v>
      </c>
      <c r="M276">
        <f t="shared" si="57"/>
        <v>1</v>
      </c>
      <c r="N276" t="s">
        <v>704</v>
      </c>
      <c r="O276">
        <v>67133</v>
      </c>
      <c r="P276" s="6">
        <v>158000</v>
      </c>
      <c r="Q276" s="5">
        <v>44924</v>
      </c>
      <c r="S276" t="str">
        <f t="shared" si="58"/>
        <v>['proveedor_rentado_id' =&gt; 5,'centro_costo_id' =&gt; 37,'rentado_responsable_id' =&gt; 24,'rentado_tipo_id' =&gt; 1,'serial' =&gt; 'D4N0KL3',</v>
      </c>
      <c r="T276" t="str">
        <f t="shared" si="59"/>
        <v>'codigo' =&gt; '67133','ticket' =&gt; '10844','valor' =&gt; '158000','fecha_entrega' =&gt; '2022-11-9','fecha_devolucion' =&gt; '2022-12-29','rentado_estado_id' =&gt; 2,'observaciones' =&gt; ''],</v>
      </c>
      <c r="U276" t="str">
        <f t="shared" si="60"/>
        <v>['proveedor_rentado_id' =&gt; 5,'centro_costo_id' =&gt; 37,'rentado_responsable_id' =&gt; 24,'rentado_tipo_id' =&gt; 1,'serial' =&gt; 'D4N0KL3','codigo' =&gt; '67133','ticket' =&gt; '10844','valor' =&gt; '158000','fecha_entrega' =&gt; '2022-11-9','fecha_devolucion' =&gt; '2022-12-29','rentado_estado_id' =&gt; 2,'observaciones' =&gt; ''],</v>
      </c>
      <c r="V276">
        <f>VLOOKUP(O276,Hoja12!$A$1:$B$203,2,0)</f>
        <v>172</v>
      </c>
      <c r="W276">
        <f>VLOOKUP(H276,Hoja13!$A$2:$B$134,2,0)</f>
        <v>118</v>
      </c>
    </row>
    <row r="277" spans="1:23">
      <c r="A277" t="s">
        <v>484</v>
      </c>
      <c r="B277" s="3">
        <f>VLOOKUP(A277,Hoja3!$A$1:$B$6,2,0)</f>
        <v>5</v>
      </c>
      <c r="C277">
        <v>10844</v>
      </c>
      <c r="D277">
        <v>291</v>
      </c>
      <c r="E277">
        <f>VLOOKUP(D277,Hoja4!$A$1:$F$107,2,0)</f>
        <v>37</v>
      </c>
      <c r="F277" t="s">
        <v>517</v>
      </c>
      <c r="G277">
        <f>VLOOKUP(F277,Hoja5!$A$2:$B$30,2,0)</f>
        <v>7</v>
      </c>
      <c r="H277" t="s">
        <v>705</v>
      </c>
      <c r="I277" s="4">
        <v>44875</v>
      </c>
      <c r="J277" t="s">
        <v>358</v>
      </c>
      <c r="K277">
        <f t="shared" si="56"/>
        <v>3</v>
      </c>
      <c r="L277" t="s">
        <v>173</v>
      </c>
      <c r="M277">
        <f t="shared" si="57"/>
        <v>1</v>
      </c>
      <c r="N277" t="s">
        <v>706</v>
      </c>
      <c r="O277">
        <v>67251</v>
      </c>
      <c r="P277" s="6">
        <v>158000</v>
      </c>
      <c r="S277" t="str">
        <f t="shared" si="58"/>
        <v>['proveedor_rentado_id' =&gt; 5,'centro_costo_id' =&gt; 37,'rentado_responsable_id' =&gt; 7,'rentado_tipo_id' =&gt; 1,'serial' =&gt; 'G1V1LL3',</v>
      </c>
      <c r="T277" t="str">
        <f t="shared" si="59"/>
        <v>'codigo' =&gt; '67251','ticket' =&gt; '10844','valor' =&gt; '158000','fecha_entrega' =&gt; '2022-11-10','fecha_devolucion' =&gt; '','rentado_estado_id' =&gt; 3,'observaciones' =&gt; ''],</v>
      </c>
      <c r="U277" t="str">
        <f t="shared" si="60"/>
        <v>['proveedor_rentado_id' =&gt; 5,'centro_costo_id' =&gt; 37,'rentado_responsable_id' =&gt; 7,'rentado_tipo_id' =&gt; 1,'serial' =&gt; 'G1V1LL3','codigo' =&gt; '67251','ticket' =&gt; '10844','valor' =&gt; '158000','fecha_entrega' =&gt; '2022-11-10','fecha_devolucion' =&gt; '','rentado_estado_id' =&gt; 3,'observaciones' =&gt; ''],</v>
      </c>
      <c r="V277">
        <f>VLOOKUP(O277,Hoja12!$A$1:$B$203,2,0)</f>
        <v>173</v>
      </c>
      <c r="W277">
        <f>VLOOKUP(H277,Hoja13!$A$2:$B$134,2,0)</f>
        <v>53</v>
      </c>
    </row>
    <row r="278" spans="1:23">
      <c r="A278" t="s">
        <v>484</v>
      </c>
      <c r="B278" s="3">
        <f>VLOOKUP(A278,Hoja3!$A$1:$B$6,2,0)</f>
        <v>5</v>
      </c>
      <c r="C278">
        <v>10844</v>
      </c>
      <c r="D278">
        <v>291</v>
      </c>
      <c r="E278">
        <f>VLOOKUP(D278,Hoja4!$A$1:$F$107,2,0)</f>
        <v>37</v>
      </c>
      <c r="F278" t="s">
        <v>356</v>
      </c>
      <c r="G278">
        <f>VLOOKUP(F278,Hoja5!$A$2:$B$30,2,0)</f>
        <v>24</v>
      </c>
      <c r="H278" t="s">
        <v>707</v>
      </c>
      <c r="I278" s="4">
        <v>44875</v>
      </c>
      <c r="J278" t="s">
        <v>358</v>
      </c>
      <c r="K278">
        <f t="shared" si="56"/>
        <v>3</v>
      </c>
      <c r="L278" t="s">
        <v>173</v>
      </c>
      <c r="M278">
        <f t="shared" si="57"/>
        <v>1</v>
      </c>
      <c r="N278" t="s">
        <v>708</v>
      </c>
      <c r="O278">
        <v>67252</v>
      </c>
      <c r="P278" s="6">
        <v>158000</v>
      </c>
      <c r="S278" t="str">
        <f t="shared" si="58"/>
        <v>['proveedor_rentado_id' =&gt; 5,'centro_costo_id' =&gt; 37,'rentado_responsable_id' =&gt; 24,'rentado_tipo_id' =&gt; 1,'serial' =&gt; '40V1LL3',</v>
      </c>
      <c r="T278" t="str">
        <f t="shared" si="59"/>
        <v>'codigo' =&gt; '67252','ticket' =&gt; '10844','valor' =&gt; '158000','fecha_entrega' =&gt; '2022-11-10','fecha_devolucion' =&gt; '','rentado_estado_id' =&gt; 3,'observaciones' =&gt; ''],</v>
      </c>
      <c r="U278" t="str">
        <f t="shared" si="60"/>
        <v>['proveedor_rentado_id' =&gt; 5,'centro_costo_id' =&gt; 37,'rentado_responsable_id' =&gt; 24,'rentado_tipo_id' =&gt; 1,'serial' =&gt; '40V1LL3','codigo' =&gt; '67252','ticket' =&gt; '10844','valor' =&gt; '158000','fecha_entrega' =&gt; '2022-11-10','fecha_devolucion' =&gt; '','rentado_estado_id' =&gt; 3,'observaciones' =&gt; ''],</v>
      </c>
      <c r="V278">
        <f>VLOOKUP(O278,Hoja12!$A$1:$B$203,2,0)</f>
        <v>174</v>
      </c>
      <c r="W278">
        <f>VLOOKUP(H278,Hoja13!$A$2:$B$134,2,0)</f>
        <v>119</v>
      </c>
    </row>
    <row r="279" spans="1:23">
      <c r="A279" t="s">
        <v>484</v>
      </c>
      <c r="B279" s="3">
        <f>VLOOKUP(A279,Hoja3!$A$1:$B$6,2,0)</f>
        <v>5</v>
      </c>
      <c r="C279">
        <v>10844</v>
      </c>
      <c r="D279">
        <v>291</v>
      </c>
      <c r="E279">
        <f>VLOOKUP(D279,Hoja4!$A$1:$F$107,2,0)</f>
        <v>37</v>
      </c>
      <c r="F279" t="s">
        <v>356</v>
      </c>
      <c r="G279">
        <f>VLOOKUP(F279,Hoja5!$A$2:$B$30,2,0)</f>
        <v>24</v>
      </c>
      <c r="H279" t="s">
        <v>499</v>
      </c>
      <c r="I279" s="4">
        <v>44875</v>
      </c>
      <c r="J279" t="s">
        <v>172</v>
      </c>
      <c r="K279">
        <f t="shared" si="56"/>
        <v>2</v>
      </c>
      <c r="L279" t="s">
        <v>173</v>
      </c>
      <c r="M279">
        <f t="shared" si="57"/>
        <v>1</v>
      </c>
      <c r="N279" t="s">
        <v>709</v>
      </c>
      <c r="O279">
        <v>67253</v>
      </c>
      <c r="P279" s="6">
        <v>158000</v>
      </c>
      <c r="Q279" s="5">
        <v>44924</v>
      </c>
      <c r="S279" t="str">
        <f t="shared" si="58"/>
        <v>['proveedor_rentado_id' =&gt; 5,'centro_costo_id' =&gt; 37,'rentado_responsable_id' =&gt; 24,'rentado_tipo_id' =&gt; 1,'serial' =&gt; '80V1LL3',</v>
      </c>
      <c r="T279" t="str">
        <f t="shared" si="59"/>
        <v>'codigo' =&gt; '67253','ticket' =&gt; '10844','valor' =&gt; '158000','fecha_entrega' =&gt; '2022-11-10','fecha_devolucion' =&gt; '2022-12-29','rentado_estado_id' =&gt; 2,'observaciones' =&gt; ''],</v>
      </c>
      <c r="U279" t="str">
        <f t="shared" si="60"/>
        <v>['proveedor_rentado_id' =&gt; 5,'centro_costo_id' =&gt; 37,'rentado_responsable_id' =&gt; 24,'rentado_tipo_id' =&gt; 1,'serial' =&gt; '80V1LL3','codigo' =&gt; '67253','ticket' =&gt; '10844','valor' =&gt; '158000','fecha_entrega' =&gt; '2022-11-10','fecha_devolucion' =&gt; '2022-12-29','rentado_estado_id' =&gt; 2,'observaciones' =&gt; ''],</v>
      </c>
      <c r="V279">
        <f>VLOOKUP(O279,Hoja12!$A$1:$B$203,2,0)</f>
        <v>175</v>
      </c>
      <c r="W279">
        <f>VLOOKUP(H279,Hoja13!$A$2:$B$134,2,0)</f>
        <v>118</v>
      </c>
    </row>
    <row r="280" spans="1:23" hidden="1">
      <c r="A280" t="s">
        <v>484</v>
      </c>
      <c r="B280" s="3">
        <f>VLOOKUP(A280,Hoja3!$A$1:$B$6,2,0)</f>
        <v>5</v>
      </c>
      <c r="C280">
        <v>10844</v>
      </c>
      <c r="E280" t="e">
        <f>VLOOKUP(D280,Hoja4!$A$1:$F$107,2,0)</f>
        <v>#N/A</v>
      </c>
      <c r="G280" t="e">
        <f>VLOOKUP(F280,Hoja5!$A$2:$B$30,2,0)</f>
        <v>#N/A</v>
      </c>
      <c r="I280" s="4">
        <v>44875</v>
      </c>
      <c r="J280" t="s">
        <v>172</v>
      </c>
      <c r="K280">
        <f t="shared" si="56"/>
        <v>2</v>
      </c>
      <c r="L280" t="s">
        <v>173</v>
      </c>
      <c r="M280">
        <f t="shared" si="57"/>
        <v>1</v>
      </c>
      <c r="N280" t="s">
        <v>710</v>
      </c>
      <c r="O280">
        <v>67254</v>
      </c>
      <c r="P280" s="6">
        <v>158000</v>
      </c>
      <c r="Q280" s="5">
        <v>44924</v>
      </c>
    </row>
    <row r="281" spans="1:23">
      <c r="A281" t="s">
        <v>484</v>
      </c>
      <c r="B281" s="3">
        <f>VLOOKUP(A281,Hoja3!$A$1:$B$6,2,0)</f>
        <v>5</v>
      </c>
      <c r="C281">
        <v>10844</v>
      </c>
      <c r="D281">
        <v>291</v>
      </c>
      <c r="E281">
        <f>VLOOKUP(D281,Hoja4!$A$1:$F$107,2,0)</f>
        <v>37</v>
      </c>
      <c r="F281" t="s">
        <v>356</v>
      </c>
      <c r="G281">
        <f>VLOOKUP(F281,Hoja5!$A$2:$B$30,2,0)</f>
        <v>24</v>
      </c>
      <c r="H281" t="s">
        <v>499</v>
      </c>
      <c r="I281" s="4">
        <v>44875</v>
      </c>
      <c r="J281" t="s">
        <v>172</v>
      </c>
      <c r="K281">
        <f t="shared" si="56"/>
        <v>2</v>
      </c>
      <c r="L281" t="s">
        <v>173</v>
      </c>
      <c r="M281">
        <f t="shared" si="57"/>
        <v>1</v>
      </c>
      <c r="N281" t="s">
        <v>711</v>
      </c>
      <c r="O281">
        <v>67255</v>
      </c>
      <c r="P281" s="6">
        <v>158000</v>
      </c>
      <c r="Q281" s="5">
        <v>44924</v>
      </c>
      <c r="S281" t="str">
        <f t="shared" ref="S281:S302" si="61">"['proveedor_rentado_id' =&gt; "&amp;B281&amp;",'centro_costo_id' =&gt; "&amp;E281&amp;",'rentado_responsable_id' =&gt; "&amp;G281&amp;",'rentado_tipo_id' =&gt; "&amp;M281&amp;",'serial' =&gt; '"&amp;N281&amp;"',"</f>
        <v>['proveedor_rentado_id' =&gt; 5,'centro_costo_id' =&gt; 37,'rentado_responsable_id' =&gt; 24,'rentado_tipo_id' =&gt; 1,'serial' =&gt; 'FCT1LL3',</v>
      </c>
      <c r="T281" t="str">
        <f t="shared" ref="T281:T302" si="62">"'codigo' =&gt; '"&amp;O281&amp;"','ticket' =&gt; '"&amp;C281&amp;"','valor' =&gt; '"&amp;P281&amp;"','fecha_entrega' =&gt; '"&amp;YEAR(I281)&amp;"-"&amp;MONTH(I281)&amp;"-"&amp;DAY(I281)&amp;"','fecha_devolucion' =&gt; '"&amp;IF(Q281="","",YEAR(Q281)&amp;"-"&amp;MONTH(Q281)&amp;"-"&amp;DAY(Q281))&amp;"','rentado_estado_id' =&gt; "&amp;K281&amp;",'observaciones' =&gt; '"&amp;R281&amp;"'],"</f>
        <v>'codigo' =&gt; '67255','ticket' =&gt; '10844','valor' =&gt; '158000','fecha_entrega' =&gt; '2022-11-10','fecha_devolucion' =&gt; '2022-12-29','rentado_estado_id' =&gt; 2,'observaciones' =&gt; ''],</v>
      </c>
      <c r="U281" t="str">
        <f t="shared" ref="U281:U302" si="63">CONCATENATE(S281,T281)</f>
        <v>['proveedor_rentado_id' =&gt; 5,'centro_costo_id' =&gt; 37,'rentado_responsable_id' =&gt; 24,'rentado_tipo_id' =&gt; 1,'serial' =&gt; 'FCT1LL3','codigo' =&gt; '67255','ticket' =&gt; '10844','valor' =&gt; '158000','fecha_entrega' =&gt; '2022-11-10','fecha_devolucion' =&gt; '2022-12-29','rentado_estado_id' =&gt; 2,'observaciones' =&gt; ''],</v>
      </c>
      <c r="V281">
        <f>VLOOKUP(O281,Hoja12!$A$1:$B$203,2,0)</f>
        <v>176</v>
      </c>
      <c r="W281">
        <f>VLOOKUP(H281,Hoja13!$A$2:$B$134,2,0)</f>
        <v>118</v>
      </c>
    </row>
    <row r="282" spans="1:23">
      <c r="A282" t="s">
        <v>484</v>
      </c>
      <c r="B282" s="3">
        <f>VLOOKUP(A282,Hoja3!$A$1:$B$6,2,0)</f>
        <v>5</v>
      </c>
      <c r="C282">
        <v>10844</v>
      </c>
      <c r="D282">
        <v>291</v>
      </c>
      <c r="E282">
        <f>VLOOKUP(D282,Hoja4!$A$1:$F$107,2,0)</f>
        <v>37</v>
      </c>
      <c r="F282" t="s">
        <v>356</v>
      </c>
      <c r="G282">
        <f>VLOOKUP(F282,Hoja5!$A$2:$B$30,2,0)</f>
        <v>24</v>
      </c>
      <c r="H282" t="s">
        <v>499</v>
      </c>
      <c r="I282" s="4">
        <v>44875</v>
      </c>
      <c r="J282" t="s">
        <v>172</v>
      </c>
      <c r="K282">
        <f t="shared" si="56"/>
        <v>2</v>
      </c>
      <c r="L282" t="s">
        <v>173</v>
      </c>
      <c r="M282">
        <f t="shared" si="57"/>
        <v>1</v>
      </c>
      <c r="N282" t="s">
        <v>712</v>
      </c>
      <c r="O282">
        <v>67256</v>
      </c>
      <c r="P282" s="6">
        <v>158000</v>
      </c>
      <c r="Q282" s="5">
        <v>44924</v>
      </c>
      <c r="S282" t="str">
        <f t="shared" si="61"/>
        <v>['proveedor_rentado_id' =&gt; 5,'centro_costo_id' =&gt; 37,'rentado_responsable_id' =&gt; 24,'rentado_tipo_id' =&gt; 1,'serial' =&gt; '1BR1LL3',</v>
      </c>
      <c r="T282" t="str">
        <f t="shared" si="62"/>
        <v>'codigo' =&gt; '67256','ticket' =&gt; '10844','valor' =&gt; '158000','fecha_entrega' =&gt; '2022-11-10','fecha_devolucion' =&gt; '2022-12-29','rentado_estado_id' =&gt; 2,'observaciones' =&gt; ''],</v>
      </c>
      <c r="U282" t="str">
        <f t="shared" si="63"/>
        <v>['proveedor_rentado_id' =&gt; 5,'centro_costo_id' =&gt; 37,'rentado_responsable_id' =&gt; 24,'rentado_tipo_id' =&gt; 1,'serial' =&gt; '1BR1LL3','codigo' =&gt; '67256','ticket' =&gt; '10844','valor' =&gt; '158000','fecha_entrega' =&gt; '2022-11-10','fecha_devolucion' =&gt; '2022-12-29','rentado_estado_id' =&gt; 2,'observaciones' =&gt; ''],</v>
      </c>
      <c r="V282">
        <f>VLOOKUP(O282,Hoja12!$A$1:$B$203,2,0)</f>
        <v>177</v>
      </c>
      <c r="W282">
        <f>VLOOKUP(H282,Hoja13!$A$2:$B$134,2,0)</f>
        <v>118</v>
      </c>
    </row>
    <row r="283" spans="1:23">
      <c r="A283" t="s">
        <v>484</v>
      </c>
      <c r="B283" s="3">
        <f>VLOOKUP(A283,Hoja3!$A$1:$B$6,2,0)</f>
        <v>5</v>
      </c>
      <c r="C283">
        <v>10844</v>
      </c>
      <c r="D283">
        <v>291</v>
      </c>
      <c r="E283">
        <f>VLOOKUP(D283,Hoja4!$A$1:$F$107,2,0)</f>
        <v>37</v>
      </c>
      <c r="F283" t="s">
        <v>356</v>
      </c>
      <c r="G283">
        <f>VLOOKUP(F283,Hoja5!$A$2:$B$30,2,0)</f>
        <v>24</v>
      </c>
      <c r="H283" t="s">
        <v>499</v>
      </c>
      <c r="I283" s="4">
        <v>44875</v>
      </c>
      <c r="J283" t="s">
        <v>172</v>
      </c>
      <c r="K283">
        <f t="shared" si="56"/>
        <v>2</v>
      </c>
      <c r="L283" t="s">
        <v>173</v>
      </c>
      <c r="M283">
        <f t="shared" si="57"/>
        <v>1</v>
      </c>
      <c r="N283" t="s">
        <v>713</v>
      </c>
      <c r="O283">
        <v>67257</v>
      </c>
      <c r="P283" s="6">
        <v>158000</v>
      </c>
      <c r="Q283" s="5">
        <v>44924</v>
      </c>
      <c r="S283" t="str">
        <f t="shared" si="61"/>
        <v>['proveedor_rentado_id' =&gt; 5,'centro_costo_id' =&gt; 37,'rentado_responsable_id' =&gt; 24,'rentado_tipo_id' =&gt; 1,'serial' =&gt; 'DLT1LL3',</v>
      </c>
      <c r="T283" t="str">
        <f t="shared" si="62"/>
        <v>'codigo' =&gt; '67257','ticket' =&gt; '10844','valor' =&gt; '158000','fecha_entrega' =&gt; '2022-11-10','fecha_devolucion' =&gt; '2022-12-29','rentado_estado_id' =&gt; 2,'observaciones' =&gt; ''],</v>
      </c>
      <c r="U283" t="str">
        <f t="shared" si="63"/>
        <v>['proveedor_rentado_id' =&gt; 5,'centro_costo_id' =&gt; 37,'rentado_responsable_id' =&gt; 24,'rentado_tipo_id' =&gt; 1,'serial' =&gt; 'DLT1LL3','codigo' =&gt; '67257','ticket' =&gt; '10844','valor' =&gt; '158000','fecha_entrega' =&gt; '2022-11-10','fecha_devolucion' =&gt; '2022-12-29','rentado_estado_id' =&gt; 2,'observaciones' =&gt; ''],</v>
      </c>
      <c r="V283">
        <f>VLOOKUP(O283,Hoja12!$A$1:$B$203,2,0)</f>
        <v>178</v>
      </c>
      <c r="W283">
        <f>VLOOKUP(H283,Hoja13!$A$2:$B$134,2,0)</f>
        <v>118</v>
      </c>
    </row>
    <row r="284" spans="1:23">
      <c r="A284" t="s">
        <v>484</v>
      </c>
      <c r="B284" s="3">
        <f>VLOOKUP(A284,Hoja3!$A$1:$B$6,2,0)</f>
        <v>5</v>
      </c>
      <c r="C284">
        <v>10844</v>
      </c>
      <c r="D284">
        <v>291</v>
      </c>
      <c r="E284">
        <f>VLOOKUP(D284,Hoja4!$A$1:$F$107,2,0)</f>
        <v>37</v>
      </c>
      <c r="F284" t="s">
        <v>356</v>
      </c>
      <c r="G284">
        <f>VLOOKUP(F284,Hoja5!$A$2:$B$30,2,0)</f>
        <v>24</v>
      </c>
      <c r="H284" t="s">
        <v>499</v>
      </c>
      <c r="I284" s="4">
        <v>44875</v>
      </c>
      <c r="J284" t="s">
        <v>172</v>
      </c>
      <c r="K284">
        <f t="shared" si="56"/>
        <v>2</v>
      </c>
      <c r="L284" t="s">
        <v>173</v>
      </c>
      <c r="M284">
        <f t="shared" si="57"/>
        <v>1</v>
      </c>
      <c r="N284" t="s">
        <v>714</v>
      </c>
      <c r="O284">
        <v>67258</v>
      </c>
      <c r="P284" s="6">
        <v>158000</v>
      </c>
      <c r="Q284" s="5">
        <v>44924</v>
      </c>
      <c r="S284" t="str">
        <f t="shared" si="61"/>
        <v>['proveedor_rentado_id' =&gt; 5,'centro_costo_id' =&gt; 37,'rentado_responsable_id' =&gt; 24,'rentado_tipo_id' =&gt; 1,'serial' =&gt; 'H9R1LL3',</v>
      </c>
      <c r="T284" t="str">
        <f t="shared" si="62"/>
        <v>'codigo' =&gt; '67258','ticket' =&gt; '10844','valor' =&gt; '158000','fecha_entrega' =&gt; '2022-11-10','fecha_devolucion' =&gt; '2022-12-29','rentado_estado_id' =&gt; 2,'observaciones' =&gt; ''],</v>
      </c>
      <c r="U284" t="str">
        <f t="shared" si="63"/>
        <v>['proveedor_rentado_id' =&gt; 5,'centro_costo_id' =&gt; 37,'rentado_responsable_id' =&gt; 24,'rentado_tipo_id' =&gt; 1,'serial' =&gt; 'H9R1LL3','codigo' =&gt; '67258','ticket' =&gt; '10844','valor' =&gt; '158000','fecha_entrega' =&gt; '2022-11-10','fecha_devolucion' =&gt; '2022-12-29','rentado_estado_id' =&gt; 2,'observaciones' =&gt; ''],</v>
      </c>
      <c r="V284">
        <f>VLOOKUP(O284,Hoja12!$A$1:$B$203,2,0)</f>
        <v>179</v>
      </c>
      <c r="W284">
        <f>VLOOKUP(H284,Hoja13!$A$2:$B$134,2,0)</f>
        <v>118</v>
      </c>
    </row>
    <row r="285" spans="1:23">
      <c r="A285" t="s">
        <v>484</v>
      </c>
      <c r="B285" s="3">
        <f>VLOOKUP(A285,Hoja3!$A$1:$B$6,2,0)</f>
        <v>5</v>
      </c>
      <c r="C285">
        <v>10844</v>
      </c>
      <c r="D285">
        <v>291</v>
      </c>
      <c r="E285">
        <f>VLOOKUP(D285,Hoja4!$A$1:$F$107,2,0)</f>
        <v>37</v>
      </c>
      <c r="F285" t="s">
        <v>356</v>
      </c>
      <c r="G285">
        <f>VLOOKUP(F285,Hoja5!$A$2:$B$30,2,0)</f>
        <v>24</v>
      </c>
      <c r="H285" t="s">
        <v>499</v>
      </c>
      <c r="I285" s="4">
        <v>44875</v>
      </c>
      <c r="J285" t="s">
        <v>172</v>
      </c>
      <c r="K285">
        <f t="shared" si="56"/>
        <v>2</v>
      </c>
      <c r="L285" t="s">
        <v>173</v>
      </c>
      <c r="M285">
        <f t="shared" si="57"/>
        <v>1</v>
      </c>
      <c r="N285" t="s">
        <v>715</v>
      </c>
      <c r="O285">
        <v>67052</v>
      </c>
      <c r="P285" s="6">
        <v>158000</v>
      </c>
      <c r="Q285" s="5">
        <v>44924</v>
      </c>
      <c r="S285" t="str">
        <f t="shared" si="61"/>
        <v>['proveedor_rentado_id' =&gt; 5,'centro_costo_id' =&gt; 37,'rentado_responsable_id' =&gt; 24,'rentado_tipo_id' =&gt; 1,'serial' =&gt; 'B9TMFL3',</v>
      </c>
      <c r="T285" t="str">
        <f t="shared" si="62"/>
        <v>'codigo' =&gt; '67052','ticket' =&gt; '10844','valor' =&gt; '158000','fecha_entrega' =&gt; '2022-11-10','fecha_devolucion' =&gt; '2022-12-29','rentado_estado_id' =&gt; 2,'observaciones' =&gt; ''],</v>
      </c>
      <c r="U285" t="str">
        <f t="shared" si="63"/>
        <v>['proveedor_rentado_id' =&gt; 5,'centro_costo_id' =&gt; 37,'rentado_responsable_id' =&gt; 24,'rentado_tipo_id' =&gt; 1,'serial' =&gt; 'B9TMFL3','codigo' =&gt; '67052','ticket' =&gt; '10844','valor' =&gt; '158000','fecha_entrega' =&gt; '2022-11-10','fecha_devolucion' =&gt; '2022-12-29','rentado_estado_id' =&gt; 2,'observaciones' =&gt; ''],</v>
      </c>
      <c r="V285">
        <f>VLOOKUP(O285,Hoja12!$A$1:$B$203,2,0)</f>
        <v>180</v>
      </c>
      <c r="W285">
        <f>VLOOKUP(H285,Hoja13!$A$2:$B$134,2,0)</f>
        <v>118</v>
      </c>
    </row>
    <row r="286" spans="1:23">
      <c r="A286" t="s">
        <v>484</v>
      </c>
      <c r="B286" s="3">
        <f>VLOOKUP(A286,Hoja3!$A$1:$B$6,2,0)</f>
        <v>5</v>
      </c>
      <c r="C286">
        <v>10844</v>
      </c>
      <c r="D286">
        <v>291</v>
      </c>
      <c r="E286">
        <f>VLOOKUP(D286,Hoja4!$A$1:$F$107,2,0)</f>
        <v>37</v>
      </c>
      <c r="F286" t="s">
        <v>356</v>
      </c>
      <c r="G286">
        <f>VLOOKUP(F286,Hoja5!$A$2:$B$30,2,0)</f>
        <v>24</v>
      </c>
      <c r="H286" t="s">
        <v>499</v>
      </c>
      <c r="I286" s="4">
        <v>44875</v>
      </c>
      <c r="J286" t="s">
        <v>172</v>
      </c>
      <c r="K286">
        <f t="shared" si="56"/>
        <v>2</v>
      </c>
      <c r="L286" t="s">
        <v>173</v>
      </c>
      <c r="M286">
        <f t="shared" si="57"/>
        <v>1</v>
      </c>
      <c r="N286" t="s">
        <v>716</v>
      </c>
      <c r="O286">
        <v>67152</v>
      </c>
      <c r="P286" s="6">
        <v>158000</v>
      </c>
      <c r="Q286" s="5">
        <v>44924</v>
      </c>
      <c r="S286" t="str">
        <f t="shared" si="61"/>
        <v>['proveedor_rentado_id' =&gt; 5,'centro_costo_id' =&gt; 37,'rentado_responsable_id' =&gt; 24,'rentado_tipo_id' =&gt; 1,'serial' =&gt; 'F4N0KL3',</v>
      </c>
      <c r="T286" t="str">
        <f t="shared" si="62"/>
        <v>'codigo' =&gt; '67152','ticket' =&gt; '10844','valor' =&gt; '158000','fecha_entrega' =&gt; '2022-11-10','fecha_devolucion' =&gt; '2022-12-29','rentado_estado_id' =&gt; 2,'observaciones' =&gt; ''],</v>
      </c>
      <c r="U286" t="str">
        <f t="shared" si="63"/>
        <v>['proveedor_rentado_id' =&gt; 5,'centro_costo_id' =&gt; 37,'rentado_responsable_id' =&gt; 24,'rentado_tipo_id' =&gt; 1,'serial' =&gt; 'F4N0KL3','codigo' =&gt; '67152','ticket' =&gt; '10844','valor' =&gt; '158000','fecha_entrega' =&gt; '2022-11-10','fecha_devolucion' =&gt; '2022-12-29','rentado_estado_id' =&gt; 2,'observaciones' =&gt; ''],</v>
      </c>
      <c r="V286">
        <f>VLOOKUP(O286,Hoja12!$A$1:$B$203,2,0)</f>
        <v>181</v>
      </c>
      <c r="W286">
        <f>VLOOKUP(H286,Hoja13!$A$2:$B$134,2,0)</f>
        <v>118</v>
      </c>
    </row>
    <row r="287" spans="1:23">
      <c r="A287" t="s">
        <v>484</v>
      </c>
      <c r="B287" s="3">
        <f>VLOOKUP(A287,Hoja3!$A$1:$B$6,2,0)</f>
        <v>5</v>
      </c>
      <c r="C287">
        <v>10844</v>
      </c>
      <c r="D287">
        <v>291</v>
      </c>
      <c r="E287">
        <f>VLOOKUP(D287,Hoja4!$A$1:$F$107,2,0)</f>
        <v>37</v>
      </c>
      <c r="F287" t="s">
        <v>356</v>
      </c>
      <c r="G287">
        <f>VLOOKUP(F287,Hoja5!$A$2:$B$30,2,0)</f>
        <v>24</v>
      </c>
      <c r="H287" t="s">
        <v>499</v>
      </c>
      <c r="I287" s="4">
        <v>44875</v>
      </c>
      <c r="J287" t="s">
        <v>172</v>
      </c>
      <c r="K287">
        <f t="shared" si="56"/>
        <v>2</v>
      </c>
      <c r="L287" t="s">
        <v>173</v>
      </c>
      <c r="M287">
        <f t="shared" si="57"/>
        <v>1</v>
      </c>
      <c r="N287" t="s">
        <v>717</v>
      </c>
      <c r="O287">
        <v>67153</v>
      </c>
      <c r="P287" s="6">
        <v>158000</v>
      </c>
      <c r="Q287" s="5">
        <v>44924</v>
      </c>
      <c r="S287" t="str">
        <f t="shared" si="61"/>
        <v>['proveedor_rentado_id' =&gt; 5,'centro_costo_id' =&gt; 37,'rentado_responsable_id' =&gt; 24,'rentado_tipo_id' =&gt; 1,'serial' =&gt; '28N0KL3',</v>
      </c>
      <c r="T287" t="str">
        <f t="shared" si="62"/>
        <v>'codigo' =&gt; '67153','ticket' =&gt; '10844','valor' =&gt; '158000','fecha_entrega' =&gt; '2022-11-10','fecha_devolucion' =&gt; '2022-12-29','rentado_estado_id' =&gt; 2,'observaciones' =&gt; ''],</v>
      </c>
      <c r="U287" t="str">
        <f t="shared" si="63"/>
        <v>['proveedor_rentado_id' =&gt; 5,'centro_costo_id' =&gt; 37,'rentado_responsable_id' =&gt; 24,'rentado_tipo_id' =&gt; 1,'serial' =&gt; '28N0KL3','codigo' =&gt; '67153','ticket' =&gt; '10844','valor' =&gt; '158000','fecha_entrega' =&gt; '2022-11-10','fecha_devolucion' =&gt; '2022-12-29','rentado_estado_id' =&gt; 2,'observaciones' =&gt; ''],</v>
      </c>
      <c r="V287">
        <f>VLOOKUP(O287,Hoja12!$A$1:$B$203,2,0)</f>
        <v>182</v>
      </c>
      <c r="W287">
        <f>VLOOKUP(H287,Hoja13!$A$2:$B$134,2,0)</f>
        <v>118</v>
      </c>
    </row>
    <row r="288" spans="1:23">
      <c r="A288" t="s">
        <v>484</v>
      </c>
      <c r="B288" s="3">
        <f>VLOOKUP(A288,Hoja3!$A$1:$B$6,2,0)</f>
        <v>5</v>
      </c>
      <c r="C288">
        <v>10844</v>
      </c>
      <c r="D288">
        <v>291</v>
      </c>
      <c r="E288">
        <f>VLOOKUP(D288,Hoja4!$A$1:$F$107,2,0)</f>
        <v>37</v>
      </c>
      <c r="F288" t="s">
        <v>356</v>
      </c>
      <c r="G288">
        <f>VLOOKUP(F288,Hoja5!$A$2:$B$30,2,0)</f>
        <v>24</v>
      </c>
      <c r="H288" t="s">
        <v>499</v>
      </c>
      <c r="I288" s="4">
        <v>44875</v>
      </c>
      <c r="J288" t="s">
        <v>172</v>
      </c>
      <c r="K288">
        <f t="shared" si="56"/>
        <v>2</v>
      </c>
      <c r="L288" t="s">
        <v>173</v>
      </c>
      <c r="M288">
        <f t="shared" si="57"/>
        <v>1</v>
      </c>
      <c r="N288" t="s">
        <v>718</v>
      </c>
      <c r="O288">
        <v>67269</v>
      </c>
      <c r="P288" s="6">
        <v>158000</v>
      </c>
      <c r="Q288" s="5">
        <v>44924</v>
      </c>
      <c r="S288" t="str">
        <f t="shared" si="61"/>
        <v>['proveedor_rentado_id' =&gt; 5,'centro_costo_id' =&gt; 37,'rentado_responsable_id' =&gt; 24,'rentado_tipo_id' =&gt; 1,'serial' =&gt; '51V1LL3',</v>
      </c>
      <c r="T288" t="str">
        <f t="shared" si="62"/>
        <v>'codigo' =&gt; '67269','ticket' =&gt; '10844','valor' =&gt; '158000','fecha_entrega' =&gt; '2022-11-10','fecha_devolucion' =&gt; '2022-12-29','rentado_estado_id' =&gt; 2,'observaciones' =&gt; ''],</v>
      </c>
      <c r="U288" t="str">
        <f t="shared" si="63"/>
        <v>['proveedor_rentado_id' =&gt; 5,'centro_costo_id' =&gt; 37,'rentado_responsable_id' =&gt; 24,'rentado_tipo_id' =&gt; 1,'serial' =&gt; '51V1LL3','codigo' =&gt; '67269','ticket' =&gt; '10844','valor' =&gt; '158000','fecha_entrega' =&gt; '2022-11-10','fecha_devolucion' =&gt; '2022-12-29','rentado_estado_id' =&gt; 2,'observaciones' =&gt; ''],</v>
      </c>
      <c r="V288">
        <f>VLOOKUP(O288,Hoja12!$A$1:$B$203,2,0)</f>
        <v>183</v>
      </c>
      <c r="W288">
        <f>VLOOKUP(H288,Hoja13!$A$2:$B$134,2,0)</f>
        <v>118</v>
      </c>
    </row>
    <row r="289" spans="1:23">
      <c r="A289" t="s">
        <v>484</v>
      </c>
      <c r="B289" s="3">
        <f>VLOOKUP(A289,Hoja3!$A$1:$B$6,2,0)</f>
        <v>5</v>
      </c>
      <c r="C289">
        <v>10844</v>
      </c>
      <c r="D289">
        <v>291</v>
      </c>
      <c r="E289">
        <f>VLOOKUP(D289,Hoja4!$A$1:$F$107,2,0)</f>
        <v>37</v>
      </c>
      <c r="F289" t="s">
        <v>356</v>
      </c>
      <c r="G289">
        <f>VLOOKUP(F289,Hoja5!$A$2:$B$30,2,0)</f>
        <v>24</v>
      </c>
      <c r="H289" t="s">
        <v>499</v>
      </c>
      <c r="I289" s="4">
        <v>44875</v>
      </c>
      <c r="J289" t="s">
        <v>172</v>
      </c>
      <c r="K289">
        <f t="shared" si="56"/>
        <v>2</v>
      </c>
      <c r="L289" t="s">
        <v>173</v>
      </c>
      <c r="M289">
        <f t="shared" si="57"/>
        <v>1</v>
      </c>
      <c r="N289" t="s">
        <v>719</v>
      </c>
      <c r="O289">
        <v>67270</v>
      </c>
      <c r="P289" s="6">
        <v>158000</v>
      </c>
      <c r="Q289" s="5">
        <v>44924</v>
      </c>
      <c r="S289" t="str">
        <f t="shared" si="61"/>
        <v>['proveedor_rentado_id' =&gt; 5,'centro_costo_id' =&gt; 37,'rentado_responsable_id' =&gt; 24,'rentado_tipo_id' =&gt; 1,'serial' =&gt; '33V1LL3',</v>
      </c>
      <c r="T289" t="str">
        <f t="shared" si="62"/>
        <v>'codigo' =&gt; '67270','ticket' =&gt; '10844','valor' =&gt; '158000','fecha_entrega' =&gt; '2022-11-10','fecha_devolucion' =&gt; '2022-12-29','rentado_estado_id' =&gt; 2,'observaciones' =&gt; ''],</v>
      </c>
      <c r="U289" t="str">
        <f t="shared" si="63"/>
        <v>['proveedor_rentado_id' =&gt; 5,'centro_costo_id' =&gt; 37,'rentado_responsable_id' =&gt; 24,'rentado_tipo_id' =&gt; 1,'serial' =&gt; '33V1LL3','codigo' =&gt; '67270','ticket' =&gt; '10844','valor' =&gt; '158000','fecha_entrega' =&gt; '2022-11-10','fecha_devolucion' =&gt; '2022-12-29','rentado_estado_id' =&gt; 2,'observaciones' =&gt; ''],</v>
      </c>
      <c r="V289">
        <f>VLOOKUP(O289,Hoja12!$A$1:$B$203,2,0)</f>
        <v>184</v>
      </c>
      <c r="W289">
        <f>VLOOKUP(H289,Hoja13!$A$2:$B$134,2,0)</f>
        <v>118</v>
      </c>
    </row>
    <row r="290" spans="1:23">
      <c r="A290" t="s">
        <v>484</v>
      </c>
      <c r="B290" s="3">
        <f>VLOOKUP(A290,Hoja3!$A$1:$B$6,2,0)</f>
        <v>5</v>
      </c>
      <c r="C290">
        <v>10844</v>
      </c>
      <c r="D290">
        <v>291</v>
      </c>
      <c r="E290">
        <f>VLOOKUP(D290,Hoja4!$A$1:$F$107,2,0)</f>
        <v>37</v>
      </c>
      <c r="F290" t="s">
        <v>356</v>
      </c>
      <c r="G290">
        <f>VLOOKUP(F290,Hoja5!$A$2:$B$30,2,0)</f>
        <v>24</v>
      </c>
      <c r="H290" t="s">
        <v>499</v>
      </c>
      <c r="I290" s="4">
        <v>44875</v>
      </c>
      <c r="J290" t="s">
        <v>172</v>
      </c>
      <c r="K290">
        <f t="shared" si="56"/>
        <v>2</v>
      </c>
      <c r="L290" t="s">
        <v>173</v>
      </c>
      <c r="M290">
        <f t="shared" si="57"/>
        <v>1</v>
      </c>
      <c r="N290" t="s">
        <v>720</v>
      </c>
      <c r="O290">
        <v>67271</v>
      </c>
      <c r="P290" s="6">
        <v>158000</v>
      </c>
      <c r="Q290" s="5">
        <v>44924</v>
      </c>
      <c r="S290" t="str">
        <f t="shared" si="61"/>
        <v>['proveedor_rentado_id' =&gt; 5,'centro_costo_id' =&gt; 37,'rentado_responsable_id' =&gt; 24,'rentado_tipo_id' =&gt; 1,'serial' =&gt; 'B2V1LL3',</v>
      </c>
      <c r="T290" t="str">
        <f t="shared" si="62"/>
        <v>'codigo' =&gt; '67271','ticket' =&gt; '10844','valor' =&gt; '158000','fecha_entrega' =&gt; '2022-11-10','fecha_devolucion' =&gt; '2022-12-29','rentado_estado_id' =&gt; 2,'observaciones' =&gt; ''],</v>
      </c>
      <c r="U290" t="str">
        <f t="shared" si="63"/>
        <v>['proveedor_rentado_id' =&gt; 5,'centro_costo_id' =&gt; 37,'rentado_responsable_id' =&gt; 24,'rentado_tipo_id' =&gt; 1,'serial' =&gt; 'B2V1LL3','codigo' =&gt; '67271','ticket' =&gt; '10844','valor' =&gt; '158000','fecha_entrega' =&gt; '2022-11-10','fecha_devolucion' =&gt; '2022-12-29','rentado_estado_id' =&gt; 2,'observaciones' =&gt; ''],</v>
      </c>
      <c r="V290">
        <f>VLOOKUP(O290,Hoja12!$A$1:$B$203,2,0)</f>
        <v>185</v>
      </c>
      <c r="W290">
        <f>VLOOKUP(H290,Hoja13!$A$2:$B$134,2,0)</f>
        <v>118</v>
      </c>
    </row>
    <row r="291" spans="1:23">
      <c r="A291" t="s">
        <v>484</v>
      </c>
      <c r="B291" s="3">
        <f>VLOOKUP(A291,Hoja3!$A$1:$B$6,2,0)</f>
        <v>5</v>
      </c>
      <c r="C291">
        <v>10844</v>
      </c>
      <c r="D291">
        <v>291</v>
      </c>
      <c r="E291">
        <f>VLOOKUP(D291,Hoja4!$A$1:$F$107,2,0)</f>
        <v>37</v>
      </c>
      <c r="F291" t="s">
        <v>517</v>
      </c>
      <c r="G291">
        <f>VLOOKUP(F291,Hoja5!$A$2:$B$30,2,0)</f>
        <v>7</v>
      </c>
      <c r="H291" t="s">
        <v>721</v>
      </c>
      <c r="I291" s="4">
        <v>44875</v>
      </c>
      <c r="J291" t="s">
        <v>358</v>
      </c>
      <c r="K291">
        <f t="shared" si="56"/>
        <v>3</v>
      </c>
      <c r="L291" t="s">
        <v>173</v>
      </c>
      <c r="M291">
        <f t="shared" si="57"/>
        <v>1</v>
      </c>
      <c r="N291" t="s">
        <v>722</v>
      </c>
      <c r="O291">
        <v>67272</v>
      </c>
      <c r="P291" s="6">
        <v>158000</v>
      </c>
      <c r="S291" t="str">
        <f t="shared" si="61"/>
        <v>['proveedor_rentado_id' =&gt; 5,'centro_costo_id' =&gt; 37,'rentado_responsable_id' =&gt; 7,'rentado_tipo_id' =&gt; 1,'serial' =&gt; 'DZT1LL3',</v>
      </c>
      <c r="T291" t="str">
        <f t="shared" si="62"/>
        <v>'codigo' =&gt; '67272','ticket' =&gt; '10844','valor' =&gt; '158000','fecha_entrega' =&gt; '2022-11-10','fecha_devolucion' =&gt; '','rentado_estado_id' =&gt; 3,'observaciones' =&gt; ''],</v>
      </c>
      <c r="U291" t="str">
        <f t="shared" si="63"/>
        <v>['proveedor_rentado_id' =&gt; 5,'centro_costo_id' =&gt; 37,'rentado_responsable_id' =&gt; 7,'rentado_tipo_id' =&gt; 1,'serial' =&gt; 'DZT1LL3','codigo' =&gt; '67272','ticket' =&gt; '10844','valor' =&gt; '158000','fecha_entrega' =&gt; '2022-11-10','fecha_devolucion' =&gt; '','rentado_estado_id' =&gt; 3,'observaciones' =&gt; ''],</v>
      </c>
      <c r="V291">
        <f>VLOOKUP(O291,Hoja12!$A$1:$B$203,2,0)</f>
        <v>186</v>
      </c>
      <c r="W291">
        <f>VLOOKUP(H291,Hoja13!$A$2:$B$134,2,0)</f>
        <v>38</v>
      </c>
    </row>
    <row r="292" spans="1:23">
      <c r="A292" t="s">
        <v>484</v>
      </c>
      <c r="B292" s="3">
        <f>VLOOKUP(A292,Hoja3!$A$1:$B$6,2,0)</f>
        <v>5</v>
      </c>
      <c r="C292">
        <v>10844</v>
      </c>
      <c r="D292">
        <v>291</v>
      </c>
      <c r="E292">
        <f>VLOOKUP(D292,Hoja4!$A$1:$F$107,2,0)</f>
        <v>37</v>
      </c>
      <c r="F292" t="s">
        <v>356</v>
      </c>
      <c r="G292">
        <f>VLOOKUP(F292,Hoja5!$A$2:$B$30,2,0)</f>
        <v>24</v>
      </c>
      <c r="H292" t="s">
        <v>499</v>
      </c>
      <c r="I292" s="4">
        <v>44875</v>
      </c>
      <c r="J292" t="s">
        <v>172</v>
      </c>
      <c r="K292">
        <f t="shared" si="56"/>
        <v>2</v>
      </c>
      <c r="L292" t="s">
        <v>173</v>
      </c>
      <c r="M292">
        <f t="shared" si="57"/>
        <v>1</v>
      </c>
      <c r="N292" t="s">
        <v>723</v>
      </c>
      <c r="O292">
        <v>67273</v>
      </c>
      <c r="P292" s="6">
        <v>158000</v>
      </c>
      <c r="Q292" s="5">
        <v>44924</v>
      </c>
      <c r="S292" t="str">
        <f t="shared" si="61"/>
        <v>['proveedor_rentado_id' =&gt; 5,'centro_costo_id' =&gt; 37,'rentado_responsable_id' =&gt; 24,'rentado_tipo_id' =&gt; 1,'serial' =&gt; 'DJT1LL3',</v>
      </c>
      <c r="T292" t="str">
        <f t="shared" si="62"/>
        <v>'codigo' =&gt; '67273','ticket' =&gt; '10844','valor' =&gt; '158000','fecha_entrega' =&gt; '2022-11-10','fecha_devolucion' =&gt; '2022-12-29','rentado_estado_id' =&gt; 2,'observaciones' =&gt; ''],</v>
      </c>
      <c r="U292" t="str">
        <f t="shared" si="63"/>
        <v>['proveedor_rentado_id' =&gt; 5,'centro_costo_id' =&gt; 37,'rentado_responsable_id' =&gt; 24,'rentado_tipo_id' =&gt; 1,'serial' =&gt; 'DJT1LL3','codigo' =&gt; '67273','ticket' =&gt; '10844','valor' =&gt; '158000','fecha_entrega' =&gt; '2022-11-10','fecha_devolucion' =&gt; '2022-12-29','rentado_estado_id' =&gt; 2,'observaciones' =&gt; ''],</v>
      </c>
      <c r="V292">
        <f>VLOOKUP(O292,Hoja12!$A$1:$B$203,2,0)</f>
        <v>187</v>
      </c>
      <c r="W292">
        <f>VLOOKUP(H292,Hoja13!$A$2:$B$134,2,0)</f>
        <v>118</v>
      </c>
    </row>
    <row r="293" spans="1:23">
      <c r="A293" t="s">
        <v>484</v>
      </c>
      <c r="B293" s="3">
        <f>VLOOKUP(A293,Hoja3!$A$1:$B$6,2,0)</f>
        <v>5</v>
      </c>
      <c r="C293">
        <v>10844</v>
      </c>
      <c r="D293">
        <v>342</v>
      </c>
      <c r="E293">
        <f>VLOOKUP(D293,Hoja4!$A$1:$F$107,2,0)</f>
        <v>89</v>
      </c>
      <c r="F293" t="s">
        <v>356</v>
      </c>
      <c r="G293">
        <f>VLOOKUP(F293,Hoja5!$A$2:$B$30,2,0)</f>
        <v>24</v>
      </c>
      <c r="H293" t="s">
        <v>499</v>
      </c>
      <c r="I293" s="4">
        <v>44875</v>
      </c>
      <c r="J293" t="s">
        <v>172</v>
      </c>
      <c r="K293">
        <f t="shared" si="56"/>
        <v>2</v>
      </c>
      <c r="L293" t="s">
        <v>173</v>
      </c>
      <c r="M293">
        <f t="shared" si="57"/>
        <v>1</v>
      </c>
      <c r="N293" t="s">
        <v>724</v>
      </c>
      <c r="O293">
        <v>67274</v>
      </c>
      <c r="P293" s="6">
        <v>158000</v>
      </c>
      <c r="Q293" s="5">
        <v>44924</v>
      </c>
      <c r="S293" t="str">
        <f t="shared" si="61"/>
        <v>['proveedor_rentado_id' =&gt; 5,'centro_costo_id' =&gt; 89,'rentado_responsable_id' =&gt; 24,'rentado_tipo_id' =&gt; 1,'serial' =&gt; '7LT1LL3',</v>
      </c>
      <c r="T293" t="str">
        <f t="shared" si="62"/>
        <v>'codigo' =&gt; '67274','ticket' =&gt; '10844','valor' =&gt; '158000','fecha_entrega' =&gt; '2022-11-10','fecha_devolucion' =&gt; '2022-12-29','rentado_estado_id' =&gt; 2,'observaciones' =&gt; ''],</v>
      </c>
      <c r="U293" t="str">
        <f t="shared" si="63"/>
        <v>['proveedor_rentado_id' =&gt; 5,'centro_costo_id' =&gt; 89,'rentado_responsable_id' =&gt; 24,'rentado_tipo_id' =&gt; 1,'serial' =&gt; '7LT1LL3','codigo' =&gt; '67274','ticket' =&gt; '10844','valor' =&gt; '158000','fecha_entrega' =&gt; '2022-11-10','fecha_devolucion' =&gt; '2022-12-29','rentado_estado_id' =&gt; 2,'observaciones' =&gt; ''],</v>
      </c>
      <c r="V293">
        <f>VLOOKUP(O293,Hoja12!$A$1:$B$203,2,0)</f>
        <v>188</v>
      </c>
      <c r="W293">
        <f>VLOOKUP(H293,Hoja13!$A$2:$B$134,2,0)</f>
        <v>118</v>
      </c>
    </row>
    <row r="294" spans="1:23">
      <c r="A294" t="s">
        <v>484</v>
      </c>
      <c r="B294" s="3">
        <f>VLOOKUP(A294,Hoja3!$A$1:$B$6,2,0)</f>
        <v>5</v>
      </c>
      <c r="C294">
        <v>10844</v>
      </c>
      <c r="D294">
        <v>291</v>
      </c>
      <c r="E294">
        <f>VLOOKUP(D294,Hoja4!$A$1:$F$107,2,0)</f>
        <v>37</v>
      </c>
      <c r="F294" t="s">
        <v>356</v>
      </c>
      <c r="G294">
        <f>VLOOKUP(F294,Hoja5!$A$2:$B$30,2,0)</f>
        <v>24</v>
      </c>
      <c r="H294" t="s">
        <v>499</v>
      </c>
      <c r="I294" s="4">
        <v>44875</v>
      </c>
      <c r="J294" t="s">
        <v>172</v>
      </c>
      <c r="K294">
        <f t="shared" si="56"/>
        <v>2</v>
      </c>
      <c r="L294" t="s">
        <v>173</v>
      </c>
      <c r="M294">
        <f t="shared" si="57"/>
        <v>1</v>
      </c>
      <c r="N294" t="s">
        <v>725</v>
      </c>
      <c r="O294">
        <v>67275</v>
      </c>
      <c r="P294" s="6">
        <v>158000</v>
      </c>
      <c r="Q294" s="5">
        <v>44924</v>
      </c>
      <c r="S294" t="str">
        <f t="shared" si="61"/>
        <v>['proveedor_rentado_id' =&gt; 5,'centro_costo_id' =&gt; 37,'rentado_responsable_id' =&gt; 24,'rentado_tipo_id' =&gt; 1,'serial' =&gt; 'HRF1LL3',</v>
      </c>
      <c r="T294" t="str">
        <f t="shared" si="62"/>
        <v>'codigo' =&gt; '67275','ticket' =&gt; '10844','valor' =&gt; '158000','fecha_entrega' =&gt; '2022-11-10','fecha_devolucion' =&gt; '2022-12-29','rentado_estado_id' =&gt; 2,'observaciones' =&gt; ''],</v>
      </c>
      <c r="U294" t="str">
        <f t="shared" si="63"/>
        <v>['proveedor_rentado_id' =&gt; 5,'centro_costo_id' =&gt; 37,'rentado_responsable_id' =&gt; 24,'rentado_tipo_id' =&gt; 1,'serial' =&gt; 'HRF1LL3','codigo' =&gt; '67275','ticket' =&gt; '10844','valor' =&gt; '158000','fecha_entrega' =&gt; '2022-11-10','fecha_devolucion' =&gt; '2022-12-29','rentado_estado_id' =&gt; 2,'observaciones' =&gt; ''],</v>
      </c>
      <c r="V294">
        <f>VLOOKUP(O294,Hoja12!$A$1:$B$203,2,0)</f>
        <v>189</v>
      </c>
      <c r="W294">
        <f>VLOOKUP(H294,Hoja13!$A$2:$B$134,2,0)</f>
        <v>118</v>
      </c>
    </row>
    <row r="295" spans="1:23">
      <c r="A295" t="s">
        <v>484</v>
      </c>
      <c r="B295" s="3">
        <f>VLOOKUP(A295,Hoja3!$A$1:$B$6,2,0)</f>
        <v>5</v>
      </c>
      <c r="C295">
        <v>10844</v>
      </c>
      <c r="D295">
        <v>291</v>
      </c>
      <c r="E295">
        <f>VLOOKUP(D295,Hoja4!$A$1:$F$107,2,0)</f>
        <v>37</v>
      </c>
      <c r="F295" t="s">
        <v>356</v>
      </c>
      <c r="G295">
        <f>VLOOKUP(F295,Hoja5!$A$2:$B$30,2,0)</f>
        <v>24</v>
      </c>
      <c r="H295" t="s">
        <v>499</v>
      </c>
      <c r="I295" s="4">
        <v>44875</v>
      </c>
      <c r="J295" t="s">
        <v>172</v>
      </c>
      <c r="K295">
        <f t="shared" si="56"/>
        <v>2</v>
      </c>
      <c r="L295" t="s">
        <v>173</v>
      </c>
      <c r="M295">
        <f t="shared" si="57"/>
        <v>1</v>
      </c>
      <c r="N295" t="s">
        <v>726</v>
      </c>
      <c r="O295">
        <v>67276</v>
      </c>
      <c r="P295" s="6">
        <v>158000</v>
      </c>
      <c r="Q295" s="5">
        <v>44924</v>
      </c>
      <c r="S295" t="str">
        <f t="shared" si="61"/>
        <v>['proveedor_rentado_id' =&gt; 5,'centro_costo_id' =&gt; 37,'rentado_responsable_id' =&gt; 24,'rentado_tipo_id' =&gt; 1,'serial' =&gt; '32V1LL3',</v>
      </c>
      <c r="T295" t="str">
        <f t="shared" si="62"/>
        <v>'codigo' =&gt; '67276','ticket' =&gt; '10844','valor' =&gt; '158000','fecha_entrega' =&gt; '2022-11-10','fecha_devolucion' =&gt; '2022-12-29','rentado_estado_id' =&gt; 2,'observaciones' =&gt; ''],</v>
      </c>
      <c r="U295" t="str">
        <f t="shared" si="63"/>
        <v>['proveedor_rentado_id' =&gt; 5,'centro_costo_id' =&gt; 37,'rentado_responsable_id' =&gt; 24,'rentado_tipo_id' =&gt; 1,'serial' =&gt; '32V1LL3','codigo' =&gt; '67276','ticket' =&gt; '10844','valor' =&gt; '158000','fecha_entrega' =&gt; '2022-11-10','fecha_devolucion' =&gt; '2022-12-29','rentado_estado_id' =&gt; 2,'observaciones' =&gt; ''],</v>
      </c>
      <c r="V295">
        <f>VLOOKUP(O295,Hoja12!$A$1:$B$203,2,0)</f>
        <v>190</v>
      </c>
      <c r="W295">
        <f>VLOOKUP(H295,Hoja13!$A$2:$B$134,2,0)</f>
        <v>118</v>
      </c>
    </row>
    <row r="296" spans="1:23">
      <c r="A296" t="s">
        <v>484</v>
      </c>
      <c r="B296" s="3">
        <f>VLOOKUP(A296,Hoja3!$A$1:$B$6,2,0)</f>
        <v>5</v>
      </c>
      <c r="C296">
        <v>10844</v>
      </c>
      <c r="D296">
        <v>291</v>
      </c>
      <c r="E296">
        <f>VLOOKUP(D296,Hoja4!$A$1:$F$107,2,0)</f>
        <v>37</v>
      </c>
      <c r="F296" t="s">
        <v>356</v>
      </c>
      <c r="G296">
        <f>VLOOKUP(F296,Hoja5!$A$2:$B$30,2,0)</f>
        <v>24</v>
      </c>
      <c r="H296" t="s">
        <v>499</v>
      </c>
      <c r="I296" s="4">
        <v>44875</v>
      </c>
      <c r="J296" t="s">
        <v>172</v>
      </c>
      <c r="K296">
        <f t="shared" si="56"/>
        <v>2</v>
      </c>
      <c r="L296" t="s">
        <v>173</v>
      </c>
      <c r="M296">
        <f t="shared" si="57"/>
        <v>1</v>
      </c>
      <c r="N296" t="s">
        <v>727</v>
      </c>
      <c r="O296">
        <v>67277</v>
      </c>
      <c r="P296" s="6">
        <v>158000</v>
      </c>
      <c r="Q296" s="5">
        <v>44924</v>
      </c>
      <c r="S296" t="str">
        <f t="shared" si="61"/>
        <v>['proveedor_rentado_id' =&gt; 5,'centro_costo_id' =&gt; 37,'rentado_responsable_id' =&gt; 24,'rentado_tipo_id' =&gt; 1,'serial' =&gt; '1LT1LL3',</v>
      </c>
      <c r="T296" t="str">
        <f t="shared" si="62"/>
        <v>'codigo' =&gt; '67277','ticket' =&gt; '10844','valor' =&gt; '158000','fecha_entrega' =&gt; '2022-11-10','fecha_devolucion' =&gt; '2022-12-29','rentado_estado_id' =&gt; 2,'observaciones' =&gt; ''],</v>
      </c>
      <c r="U296" t="str">
        <f t="shared" si="63"/>
        <v>['proveedor_rentado_id' =&gt; 5,'centro_costo_id' =&gt; 37,'rentado_responsable_id' =&gt; 24,'rentado_tipo_id' =&gt; 1,'serial' =&gt; '1LT1LL3','codigo' =&gt; '67277','ticket' =&gt; '10844','valor' =&gt; '158000','fecha_entrega' =&gt; '2022-11-10','fecha_devolucion' =&gt; '2022-12-29','rentado_estado_id' =&gt; 2,'observaciones' =&gt; ''],</v>
      </c>
      <c r="V296">
        <f>VLOOKUP(O296,Hoja12!$A$1:$B$203,2,0)</f>
        <v>191</v>
      </c>
      <c r="W296">
        <f>VLOOKUP(H296,Hoja13!$A$2:$B$134,2,0)</f>
        <v>118</v>
      </c>
    </row>
    <row r="297" spans="1:23">
      <c r="A297" t="s">
        <v>484</v>
      </c>
      <c r="B297" s="3">
        <f>VLOOKUP(A297,Hoja3!$A$1:$B$6,2,0)</f>
        <v>5</v>
      </c>
      <c r="C297">
        <v>10844</v>
      </c>
      <c r="D297">
        <v>291</v>
      </c>
      <c r="E297">
        <f>VLOOKUP(D297,Hoja4!$A$1:$F$107,2,0)</f>
        <v>37</v>
      </c>
      <c r="F297" t="s">
        <v>356</v>
      </c>
      <c r="G297">
        <f>VLOOKUP(F297,Hoja5!$A$2:$B$30,2,0)</f>
        <v>24</v>
      </c>
      <c r="H297" t="s">
        <v>499</v>
      </c>
      <c r="I297" s="4">
        <v>44875</v>
      </c>
      <c r="J297" t="s">
        <v>172</v>
      </c>
      <c r="K297">
        <f t="shared" si="56"/>
        <v>2</v>
      </c>
      <c r="L297" t="s">
        <v>173</v>
      </c>
      <c r="M297">
        <f t="shared" si="57"/>
        <v>1</v>
      </c>
      <c r="N297" t="s">
        <v>728</v>
      </c>
      <c r="O297">
        <v>67278</v>
      </c>
      <c r="P297" s="6">
        <v>158000</v>
      </c>
      <c r="Q297" s="5">
        <v>44924</v>
      </c>
      <c r="S297" t="str">
        <f t="shared" si="61"/>
        <v>['proveedor_rentado_id' =&gt; 5,'centro_costo_id' =&gt; 37,'rentado_responsable_id' =&gt; 24,'rentado_tipo_id' =&gt; 1,'serial' =&gt; '71V1LL3',</v>
      </c>
      <c r="T297" t="str">
        <f t="shared" si="62"/>
        <v>'codigo' =&gt; '67278','ticket' =&gt; '10844','valor' =&gt; '158000','fecha_entrega' =&gt; '2022-11-10','fecha_devolucion' =&gt; '2022-12-29','rentado_estado_id' =&gt; 2,'observaciones' =&gt; ''],</v>
      </c>
      <c r="U297" t="str">
        <f t="shared" si="63"/>
        <v>['proveedor_rentado_id' =&gt; 5,'centro_costo_id' =&gt; 37,'rentado_responsable_id' =&gt; 24,'rentado_tipo_id' =&gt; 1,'serial' =&gt; '71V1LL3','codigo' =&gt; '67278','ticket' =&gt; '10844','valor' =&gt; '158000','fecha_entrega' =&gt; '2022-11-10','fecha_devolucion' =&gt; '2022-12-29','rentado_estado_id' =&gt; 2,'observaciones' =&gt; ''],</v>
      </c>
      <c r="V297">
        <f>VLOOKUP(O297,Hoja12!$A$1:$B$203,2,0)</f>
        <v>192</v>
      </c>
      <c r="W297">
        <f>VLOOKUP(H297,Hoja13!$A$2:$B$134,2,0)</f>
        <v>118</v>
      </c>
    </row>
    <row r="298" spans="1:23">
      <c r="A298" t="s">
        <v>484</v>
      </c>
      <c r="B298" s="3">
        <f>VLOOKUP(A298,Hoja3!$A$1:$B$6,2,0)</f>
        <v>5</v>
      </c>
      <c r="C298">
        <v>10844</v>
      </c>
      <c r="D298">
        <v>291</v>
      </c>
      <c r="E298">
        <f>VLOOKUP(D298,Hoja4!$A$1:$F$107,2,0)</f>
        <v>37</v>
      </c>
      <c r="F298" t="s">
        <v>356</v>
      </c>
      <c r="G298">
        <f>VLOOKUP(F298,Hoja5!$A$2:$B$30,2,0)</f>
        <v>24</v>
      </c>
      <c r="H298" t="s">
        <v>499</v>
      </c>
      <c r="I298" s="4">
        <v>44875</v>
      </c>
      <c r="J298" t="s">
        <v>172</v>
      </c>
      <c r="K298">
        <f t="shared" si="56"/>
        <v>2</v>
      </c>
      <c r="L298" t="s">
        <v>173</v>
      </c>
      <c r="M298">
        <f t="shared" si="57"/>
        <v>1</v>
      </c>
      <c r="N298" t="s">
        <v>729</v>
      </c>
      <c r="O298">
        <v>67279</v>
      </c>
      <c r="P298" s="6">
        <v>158000</v>
      </c>
      <c r="Q298" s="5">
        <v>44924</v>
      </c>
      <c r="S298" t="str">
        <f t="shared" si="61"/>
        <v>['proveedor_rentado_id' =&gt; 5,'centro_costo_id' =&gt; 37,'rentado_responsable_id' =&gt; 24,'rentado_tipo_id' =&gt; 1,'serial' =&gt; '5KT1LL3',</v>
      </c>
      <c r="T298" t="str">
        <f t="shared" si="62"/>
        <v>'codigo' =&gt; '67279','ticket' =&gt; '10844','valor' =&gt; '158000','fecha_entrega' =&gt; '2022-11-10','fecha_devolucion' =&gt; '2022-12-29','rentado_estado_id' =&gt; 2,'observaciones' =&gt; ''],</v>
      </c>
      <c r="U298" t="str">
        <f t="shared" si="63"/>
        <v>['proveedor_rentado_id' =&gt; 5,'centro_costo_id' =&gt; 37,'rentado_responsable_id' =&gt; 24,'rentado_tipo_id' =&gt; 1,'serial' =&gt; '5KT1LL3','codigo' =&gt; '67279','ticket' =&gt; '10844','valor' =&gt; '158000','fecha_entrega' =&gt; '2022-11-10','fecha_devolucion' =&gt; '2022-12-29','rentado_estado_id' =&gt; 2,'observaciones' =&gt; ''],</v>
      </c>
      <c r="V298">
        <f>VLOOKUP(O298,Hoja12!$A$1:$B$203,2,0)</f>
        <v>193</v>
      </c>
      <c r="W298">
        <f>VLOOKUP(H298,Hoja13!$A$2:$B$134,2,0)</f>
        <v>118</v>
      </c>
    </row>
    <row r="299" spans="1:23">
      <c r="A299" t="s">
        <v>484</v>
      </c>
      <c r="B299" s="3">
        <f>VLOOKUP(A299,Hoja3!$A$1:$B$6,2,0)</f>
        <v>5</v>
      </c>
      <c r="C299">
        <v>10844</v>
      </c>
      <c r="D299">
        <v>291</v>
      </c>
      <c r="E299">
        <f>VLOOKUP(D299,Hoja4!$A$1:$F$107,2,0)</f>
        <v>37</v>
      </c>
      <c r="F299" t="s">
        <v>356</v>
      </c>
      <c r="G299">
        <f>VLOOKUP(F299,Hoja5!$A$2:$B$30,2,0)</f>
        <v>24</v>
      </c>
      <c r="H299" t="s">
        <v>499</v>
      </c>
      <c r="I299" s="4">
        <v>44875</v>
      </c>
      <c r="J299" t="s">
        <v>172</v>
      </c>
      <c r="K299">
        <f t="shared" si="56"/>
        <v>2</v>
      </c>
      <c r="L299" t="s">
        <v>173</v>
      </c>
      <c r="M299">
        <f t="shared" si="57"/>
        <v>1</v>
      </c>
      <c r="N299" t="s">
        <v>730</v>
      </c>
      <c r="O299">
        <v>67289</v>
      </c>
      <c r="P299" s="6">
        <v>158000</v>
      </c>
      <c r="Q299" s="5">
        <v>44924</v>
      </c>
      <c r="S299" t="str">
        <f t="shared" si="61"/>
        <v>['proveedor_rentado_id' =&gt; 5,'centro_costo_id' =&gt; 37,'rentado_responsable_id' =&gt; 24,'rentado_tipo_id' =&gt; 1,'serial' =&gt; '3LT1LL3',</v>
      </c>
      <c r="T299" t="str">
        <f t="shared" si="62"/>
        <v>'codigo' =&gt; '67289','ticket' =&gt; '10844','valor' =&gt; '158000','fecha_entrega' =&gt; '2022-11-10','fecha_devolucion' =&gt; '2022-12-29','rentado_estado_id' =&gt; 2,'observaciones' =&gt; ''],</v>
      </c>
      <c r="U299" t="str">
        <f t="shared" si="63"/>
        <v>['proveedor_rentado_id' =&gt; 5,'centro_costo_id' =&gt; 37,'rentado_responsable_id' =&gt; 24,'rentado_tipo_id' =&gt; 1,'serial' =&gt; '3LT1LL3','codigo' =&gt; '67289','ticket' =&gt; '10844','valor' =&gt; '158000','fecha_entrega' =&gt; '2022-11-10','fecha_devolucion' =&gt; '2022-12-29','rentado_estado_id' =&gt; 2,'observaciones' =&gt; ''],</v>
      </c>
      <c r="V299">
        <f>VLOOKUP(O299,Hoja12!$A$1:$B$203,2,0)</f>
        <v>194</v>
      </c>
      <c r="W299">
        <f>VLOOKUP(H299,Hoja13!$A$2:$B$134,2,0)</f>
        <v>118</v>
      </c>
    </row>
    <row r="300" spans="1:23">
      <c r="A300" t="s">
        <v>484</v>
      </c>
      <c r="B300" s="3">
        <f>VLOOKUP(A300,Hoja3!$A$1:$B$6,2,0)</f>
        <v>5</v>
      </c>
      <c r="C300">
        <v>10844</v>
      </c>
      <c r="D300">
        <v>291</v>
      </c>
      <c r="E300">
        <f>VLOOKUP(D300,Hoja4!$A$1:$F$107,2,0)</f>
        <v>37</v>
      </c>
      <c r="F300" t="s">
        <v>356</v>
      </c>
      <c r="G300">
        <f>VLOOKUP(F300,Hoja5!$A$2:$B$30,2,0)</f>
        <v>24</v>
      </c>
      <c r="H300" t="s">
        <v>499</v>
      </c>
      <c r="I300" s="4">
        <v>44875</v>
      </c>
      <c r="J300" t="s">
        <v>172</v>
      </c>
      <c r="K300">
        <f t="shared" si="56"/>
        <v>2</v>
      </c>
      <c r="L300" t="s">
        <v>173</v>
      </c>
      <c r="M300">
        <f t="shared" si="57"/>
        <v>1</v>
      </c>
      <c r="N300" t="s">
        <v>731</v>
      </c>
      <c r="O300">
        <v>67290</v>
      </c>
      <c r="P300" s="6">
        <v>158000</v>
      </c>
      <c r="Q300" s="5">
        <v>44924</v>
      </c>
      <c r="S300" t="str">
        <f t="shared" si="61"/>
        <v>['proveedor_rentado_id' =&gt; 5,'centro_costo_id' =&gt; 37,'rentado_responsable_id' =&gt; 24,'rentado_tipo_id' =&gt; 1,'serial' =&gt; '63V1LL3',</v>
      </c>
      <c r="T300" t="str">
        <f t="shared" si="62"/>
        <v>'codigo' =&gt; '67290','ticket' =&gt; '10844','valor' =&gt; '158000','fecha_entrega' =&gt; '2022-11-10','fecha_devolucion' =&gt; '2022-12-29','rentado_estado_id' =&gt; 2,'observaciones' =&gt; ''],</v>
      </c>
      <c r="U300" t="str">
        <f t="shared" si="63"/>
        <v>['proveedor_rentado_id' =&gt; 5,'centro_costo_id' =&gt; 37,'rentado_responsable_id' =&gt; 24,'rentado_tipo_id' =&gt; 1,'serial' =&gt; '63V1LL3','codigo' =&gt; '67290','ticket' =&gt; '10844','valor' =&gt; '158000','fecha_entrega' =&gt; '2022-11-10','fecha_devolucion' =&gt; '2022-12-29','rentado_estado_id' =&gt; 2,'observaciones' =&gt; ''],</v>
      </c>
      <c r="V300">
        <f>VLOOKUP(O300,Hoja12!$A$1:$B$203,2,0)</f>
        <v>195</v>
      </c>
      <c r="W300">
        <f>VLOOKUP(H300,Hoja13!$A$2:$B$134,2,0)</f>
        <v>118</v>
      </c>
    </row>
    <row r="301" spans="1:23">
      <c r="A301" t="s">
        <v>484</v>
      </c>
      <c r="B301" s="3">
        <f>VLOOKUP(A301,Hoja3!$A$1:$B$6,2,0)</f>
        <v>5</v>
      </c>
      <c r="C301">
        <v>10844</v>
      </c>
      <c r="D301">
        <v>291</v>
      </c>
      <c r="E301">
        <f>VLOOKUP(D301,Hoja4!$A$1:$F$107,2,0)</f>
        <v>37</v>
      </c>
      <c r="F301" t="s">
        <v>356</v>
      </c>
      <c r="G301">
        <f>VLOOKUP(F301,Hoja5!$A$2:$B$30,2,0)</f>
        <v>24</v>
      </c>
      <c r="H301" t="s">
        <v>499</v>
      </c>
      <c r="I301" s="4">
        <v>44875</v>
      </c>
      <c r="J301" t="s">
        <v>172</v>
      </c>
      <c r="K301">
        <f t="shared" si="56"/>
        <v>2</v>
      </c>
      <c r="L301" t="s">
        <v>173</v>
      </c>
      <c r="M301">
        <f t="shared" si="57"/>
        <v>1</v>
      </c>
      <c r="N301" t="s">
        <v>732</v>
      </c>
      <c r="O301">
        <v>67291</v>
      </c>
      <c r="P301" s="6">
        <v>158000</v>
      </c>
      <c r="Q301" s="5">
        <v>44924</v>
      </c>
      <c r="S301" t="str">
        <f t="shared" si="61"/>
        <v>['proveedor_rentado_id' =&gt; 5,'centro_costo_id' =&gt; 37,'rentado_responsable_id' =&gt; 24,'rentado_tipo_id' =&gt; 1,'serial' =&gt; 'C1V1LL3',</v>
      </c>
      <c r="T301" t="str">
        <f t="shared" si="62"/>
        <v>'codigo' =&gt; '67291','ticket' =&gt; '10844','valor' =&gt; '158000','fecha_entrega' =&gt; '2022-11-10','fecha_devolucion' =&gt; '2022-12-29','rentado_estado_id' =&gt; 2,'observaciones' =&gt; ''],</v>
      </c>
      <c r="U301" t="str">
        <f t="shared" si="63"/>
        <v>['proveedor_rentado_id' =&gt; 5,'centro_costo_id' =&gt; 37,'rentado_responsable_id' =&gt; 24,'rentado_tipo_id' =&gt; 1,'serial' =&gt; 'C1V1LL3','codigo' =&gt; '67291','ticket' =&gt; '10844','valor' =&gt; '158000','fecha_entrega' =&gt; '2022-11-10','fecha_devolucion' =&gt; '2022-12-29','rentado_estado_id' =&gt; 2,'observaciones' =&gt; ''],</v>
      </c>
      <c r="V301">
        <f>VLOOKUP(O301,Hoja12!$A$1:$B$203,2,0)</f>
        <v>196</v>
      </c>
      <c r="W301">
        <f>VLOOKUP(H301,Hoja13!$A$2:$B$134,2,0)</f>
        <v>118</v>
      </c>
    </row>
    <row r="302" spans="1:23">
      <c r="A302" t="s">
        <v>484</v>
      </c>
      <c r="B302" s="3">
        <f>VLOOKUP(A302,Hoja3!$A$1:$B$6,2,0)</f>
        <v>5</v>
      </c>
      <c r="C302">
        <v>10844</v>
      </c>
      <c r="D302">
        <v>291</v>
      </c>
      <c r="E302">
        <f>VLOOKUP(D302,Hoja4!$A$1:$F$107,2,0)</f>
        <v>37</v>
      </c>
      <c r="F302" t="s">
        <v>356</v>
      </c>
      <c r="G302">
        <f>VLOOKUP(F302,Hoja5!$A$2:$B$30,2,0)</f>
        <v>24</v>
      </c>
      <c r="H302" t="s">
        <v>499</v>
      </c>
      <c r="I302" s="4">
        <v>44875</v>
      </c>
      <c r="J302" t="s">
        <v>172</v>
      </c>
      <c r="K302">
        <f t="shared" si="56"/>
        <v>2</v>
      </c>
      <c r="L302" t="s">
        <v>173</v>
      </c>
      <c r="M302">
        <f t="shared" si="57"/>
        <v>1</v>
      </c>
      <c r="N302" t="s">
        <v>733</v>
      </c>
      <c r="O302">
        <v>67292</v>
      </c>
      <c r="P302" s="6">
        <v>158000</v>
      </c>
      <c r="Q302" s="5">
        <v>44924</v>
      </c>
      <c r="S302" t="str">
        <f t="shared" si="61"/>
        <v>['proveedor_rentado_id' =&gt; 5,'centro_costo_id' =&gt; 37,'rentado_responsable_id' =&gt; 24,'rentado_tipo_id' =&gt; 1,'serial' =&gt; 'B1V1LL3',</v>
      </c>
      <c r="T302" t="str">
        <f t="shared" si="62"/>
        <v>'codigo' =&gt; '67292','ticket' =&gt; '10844','valor' =&gt; '158000','fecha_entrega' =&gt; '2022-11-10','fecha_devolucion' =&gt; '2022-12-29','rentado_estado_id' =&gt; 2,'observaciones' =&gt; ''],</v>
      </c>
      <c r="U302" t="str">
        <f t="shared" si="63"/>
        <v>['proveedor_rentado_id' =&gt; 5,'centro_costo_id' =&gt; 37,'rentado_responsable_id' =&gt; 24,'rentado_tipo_id' =&gt; 1,'serial' =&gt; 'B1V1LL3','codigo' =&gt; '67292','ticket' =&gt; '10844','valor' =&gt; '158000','fecha_entrega' =&gt; '2022-11-10','fecha_devolucion' =&gt; '2022-12-29','rentado_estado_id' =&gt; 2,'observaciones' =&gt; ''],</v>
      </c>
      <c r="V302">
        <f>VLOOKUP(O302,Hoja12!$A$1:$B$203,2,0)</f>
        <v>197</v>
      </c>
      <c r="W302">
        <f>VLOOKUP(H302,Hoja13!$A$2:$B$134,2,0)</f>
        <v>118</v>
      </c>
    </row>
    <row r="303" spans="1:23" hidden="1">
      <c r="A303" t="s">
        <v>484</v>
      </c>
      <c r="B303" s="3">
        <f>VLOOKUP(A303,Hoja3!$A$1:$B$6,2,0)</f>
        <v>5</v>
      </c>
      <c r="C303">
        <v>10844</v>
      </c>
      <c r="E303" t="e">
        <f>VLOOKUP(D303,Hoja4!$A$1:$F$107,2,0)</f>
        <v>#N/A</v>
      </c>
      <c r="G303" t="e">
        <f>VLOOKUP(F303,Hoja5!$A$2:$B$30,2,0)</f>
        <v>#N/A</v>
      </c>
      <c r="I303" s="4">
        <v>44875</v>
      </c>
      <c r="J303" t="s">
        <v>172</v>
      </c>
      <c r="K303">
        <f t="shared" si="56"/>
        <v>2</v>
      </c>
      <c r="L303" t="s">
        <v>173</v>
      </c>
      <c r="M303">
        <f t="shared" si="57"/>
        <v>1</v>
      </c>
      <c r="N303" t="s">
        <v>734</v>
      </c>
      <c r="O303">
        <v>67293</v>
      </c>
      <c r="P303" s="6">
        <v>158000</v>
      </c>
      <c r="Q303" s="5">
        <v>44924</v>
      </c>
    </row>
    <row r="304" spans="1:23">
      <c r="A304" t="s">
        <v>484</v>
      </c>
      <c r="B304" s="3">
        <f>VLOOKUP(A304,Hoja3!$A$1:$B$6,2,0)</f>
        <v>5</v>
      </c>
      <c r="C304">
        <v>10844</v>
      </c>
      <c r="D304">
        <v>291</v>
      </c>
      <c r="E304">
        <f>VLOOKUP(D304,Hoja4!$A$1:$F$107,2,0)</f>
        <v>37</v>
      </c>
      <c r="F304" t="s">
        <v>356</v>
      </c>
      <c r="G304">
        <f>VLOOKUP(F304,Hoja5!$A$2:$B$30,2,0)</f>
        <v>24</v>
      </c>
      <c r="H304" t="s">
        <v>499</v>
      </c>
      <c r="I304" s="4">
        <v>44875</v>
      </c>
      <c r="J304" t="s">
        <v>172</v>
      </c>
      <c r="K304">
        <f t="shared" si="56"/>
        <v>2</v>
      </c>
      <c r="L304" t="s">
        <v>173</v>
      </c>
      <c r="M304">
        <f t="shared" si="57"/>
        <v>1</v>
      </c>
      <c r="N304" t="s">
        <v>735</v>
      </c>
      <c r="O304">
        <v>67294</v>
      </c>
      <c r="P304" s="6">
        <v>158000</v>
      </c>
      <c r="Q304" s="5">
        <v>44924</v>
      </c>
      <c r="S304" t="str">
        <f t="shared" ref="S304:S309" si="64">"['proveedor_rentado_id' =&gt; "&amp;B304&amp;",'centro_costo_id' =&gt; "&amp;E304&amp;",'rentado_responsable_id' =&gt; "&amp;G304&amp;",'rentado_tipo_id' =&gt; "&amp;M304&amp;",'serial' =&gt; '"&amp;N304&amp;"',"</f>
        <v>['proveedor_rentado_id' =&gt; 5,'centro_costo_id' =&gt; 37,'rentado_responsable_id' =&gt; 24,'rentado_tipo_id' =&gt; 1,'serial' =&gt; 'H1V1LL3',</v>
      </c>
      <c r="T304" t="str">
        <f t="shared" ref="T304:T309" si="65">"'codigo' =&gt; '"&amp;O304&amp;"','ticket' =&gt; '"&amp;C304&amp;"','valor' =&gt; '"&amp;P304&amp;"','fecha_entrega' =&gt; '"&amp;YEAR(I304)&amp;"-"&amp;MONTH(I304)&amp;"-"&amp;DAY(I304)&amp;"','fecha_devolucion' =&gt; '"&amp;IF(Q304="","",YEAR(Q304)&amp;"-"&amp;MONTH(Q304)&amp;"-"&amp;DAY(Q304))&amp;"','rentado_estado_id' =&gt; "&amp;K304&amp;",'observaciones' =&gt; '"&amp;R304&amp;"'],"</f>
        <v>'codigo' =&gt; '67294','ticket' =&gt; '10844','valor' =&gt; '158000','fecha_entrega' =&gt; '2022-11-10','fecha_devolucion' =&gt; '2022-12-29','rentado_estado_id' =&gt; 2,'observaciones' =&gt; ''],</v>
      </c>
      <c r="U304" t="str">
        <f t="shared" ref="U304:U309" si="66">CONCATENATE(S304,T304)</f>
        <v>['proveedor_rentado_id' =&gt; 5,'centro_costo_id' =&gt; 37,'rentado_responsable_id' =&gt; 24,'rentado_tipo_id' =&gt; 1,'serial' =&gt; 'H1V1LL3','codigo' =&gt; '67294','ticket' =&gt; '10844','valor' =&gt; '158000','fecha_entrega' =&gt; '2022-11-10','fecha_devolucion' =&gt; '2022-12-29','rentado_estado_id' =&gt; 2,'observaciones' =&gt; ''],</v>
      </c>
      <c r="V304">
        <f>VLOOKUP(O304,Hoja12!$A$1:$B$203,2,0)</f>
        <v>198</v>
      </c>
      <c r="W304">
        <f>VLOOKUP(H304,Hoja13!$A$2:$B$134,2,0)</f>
        <v>118</v>
      </c>
    </row>
    <row r="305" spans="1:23">
      <c r="A305" t="s">
        <v>484</v>
      </c>
      <c r="B305" s="3">
        <f>VLOOKUP(A305,Hoja3!$A$1:$B$6,2,0)</f>
        <v>5</v>
      </c>
      <c r="C305">
        <v>10844</v>
      </c>
      <c r="D305">
        <v>291</v>
      </c>
      <c r="E305">
        <f>VLOOKUP(D305,Hoja4!$A$1:$F$107,2,0)</f>
        <v>37</v>
      </c>
      <c r="F305" t="s">
        <v>356</v>
      </c>
      <c r="G305">
        <f>VLOOKUP(F305,Hoja5!$A$2:$B$30,2,0)</f>
        <v>24</v>
      </c>
      <c r="H305" t="s">
        <v>499</v>
      </c>
      <c r="I305" s="4">
        <v>44875</v>
      </c>
      <c r="J305" t="s">
        <v>172</v>
      </c>
      <c r="K305">
        <f t="shared" si="56"/>
        <v>2</v>
      </c>
      <c r="L305" t="s">
        <v>173</v>
      </c>
      <c r="M305">
        <f t="shared" si="57"/>
        <v>1</v>
      </c>
      <c r="N305" t="s">
        <v>736</v>
      </c>
      <c r="O305">
        <v>67296</v>
      </c>
      <c r="P305" s="6">
        <v>158000</v>
      </c>
      <c r="Q305" s="5">
        <v>44924</v>
      </c>
      <c r="S305" t="str">
        <f t="shared" si="64"/>
        <v>['proveedor_rentado_id' =&gt; 5,'centro_costo_id' =&gt; 37,'rentado_responsable_id' =&gt; 24,'rentado_tipo_id' =&gt; 1,'serial' =&gt; '41V1LL3',</v>
      </c>
      <c r="T305" t="str">
        <f t="shared" si="65"/>
        <v>'codigo' =&gt; '67296','ticket' =&gt; '10844','valor' =&gt; '158000','fecha_entrega' =&gt; '2022-11-10','fecha_devolucion' =&gt; '2022-12-29','rentado_estado_id' =&gt; 2,'observaciones' =&gt; ''],</v>
      </c>
      <c r="U305" t="str">
        <f t="shared" si="66"/>
        <v>['proveedor_rentado_id' =&gt; 5,'centro_costo_id' =&gt; 37,'rentado_responsable_id' =&gt; 24,'rentado_tipo_id' =&gt; 1,'serial' =&gt; '41V1LL3','codigo' =&gt; '67296','ticket' =&gt; '10844','valor' =&gt; '158000','fecha_entrega' =&gt; '2022-11-10','fecha_devolucion' =&gt; '2022-12-29','rentado_estado_id' =&gt; 2,'observaciones' =&gt; ''],</v>
      </c>
      <c r="V305">
        <f>VLOOKUP(O305,Hoja12!$A$1:$B$203,2,0)</f>
        <v>199</v>
      </c>
      <c r="W305">
        <f>VLOOKUP(H305,Hoja13!$A$2:$B$134,2,0)</f>
        <v>118</v>
      </c>
    </row>
    <row r="306" spans="1:23">
      <c r="A306" t="s">
        <v>484</v>
      </c>
      <c r="B306" s="3">
        <f>VLOOKUP(A306,Hoja3!$A$1:$B$6,2,0)</f>
        <v>5</v>
      </c>
      <c r="C306">
        <v>10844</v>
      </c>
      <c r="D306">
        <v>291</v>
      </c>
      <c r="E306">
        <f>VLOOKUP(D306,Hoja4!$A$1:$F$107,2,0)</f>
        <v>37</v>
      </c>
      <c r="F306" t="s">
        <v>356</v>
      </c>
      <c r="G306">
        <f>VLOOKUP(F306,Hoja5!$A$2:$B$30,2,0)</f>
        <v>24</v>
      </c>
      <c r="H306" t="s">
        <v>499</v>
      </c>
      <c r="I306" s="4">
        <v>44875</v>
      </c>
      <c r="J306" t="s">
        <v>172</v>
      </c>
      <c r="K306">
        <f t="shared" si="56"/>
        <v>2</v>
      </c>
      <c r="L306" t="s">
        <v>173</v>
      </c>
      <c r="M306">
        <f t="shared" si="57"/>
        <v>1</v>
      </c>
      <c r="N306" t="s">
        <v>737</v>
      </c>
      <c r="O306">
        <v>67297</v>
      </c>
      <c r="P306" s="6">
        <v>158000</v>
      </c>
      <c r="Q306" s="5">
        <v>44924</v>
      </c>
      <c r="S306" t="str">
        <f t="shared" si="64"/>
        <v>['proveedor_rentado_id' =&gt; 5,'centro_costo_id' =&gt; 37,'rentado_responsable_id' =&gt; 24,'rentado_tipo_id' =&gt; 1,'serial' =&gt; 'G2V1LL3',</v>
      </c>
      <c r="T306" t="str">
        <f t="shared" si="65"/>
        <v>'codigo' =&gt; '67297','ticket' =&gt; '10844','valor' =&gt; '158000','fecha_entrega' =&gt; '2022-11-10','fecha_devolucion' =&gt; '2022-12-29','rentado_estado_id' =&gt; 2,'observaciones' =&gt; ''],</v>
      </c>
      <c r="U306" t="str">
        <f t="shared" si="66"/>
        <v>['proveedor_rentado_id' =&gt; 5,'centro_costo_id' =&gt; 37,'rentado_responsable_id' =&gt; 24,'rentado_tipo_id' =&gt; 1,'serial' =&gt; 'G2V1LL3','codigo' =&gt; '67297','ticket' =&gt; '10844','valor' =&gt; '158000','fecha_entrega' =&gt; '2022-11-10','fecha_devolucion' =&gt; '2022-12-29','rentado_estado_id' =&gt; 2,'observaciones' =&gt; ''],</v>
      </c>
      <c r="V306">
        <f>VLOOKUP(O306,Hoja12!$A$1:$B$203,2,0)</f>
        <v>200</v>
      </c>
      <c r="W306">
        <f>VLOOKUP(H306,Hoja13!$A$2:$B$134,2,0)</f>
        <v>118</v>
      </c>
    </row>
    <row r="307" spans="1:23">
      <c r="A307" t="s">
        <v>484</v>
      </c>
      <c r="B307" s="3">
        <f>VLOOKUP(A307,Hoja3!$A$1:$B$6,2,0)</f>
        <v>5</v>
      </c>
      <c r="C307">
        <v>10844</v>
      </c>
      <c r="D307">
        <v>291</v>
      </c>
      <c r="E307">
        <f>VLOOKUP(D307,Hoja4!$A$1:$F$107,2,0)</f>
        <v>37</v>
      </c>
      <c r="F307" t="s">
        <v>356</v>
      </c>
      <c r="G307">
        <f>VLOOKUP(F307,Hoja5!$A$2:$B$30,2,0)</f>
        <v>24</v>
      </c>
      <c r="H307" t="s">
        <v>499</v>
      </c>
      <c r="I307" s="4">
        <v>44875</v>
      </c>
      <c r="J307" t="s">
        <v>172</v>
      </c>
      <c r="K307">
        <f t="shared" si="56"/>
        <v>2</v>
      </c>
      <c r="L307" t="s">
        <v>173</v>
      </c>
      <c r="M307">
        <f t="shared" si="57"/>
        <v>1</v>
      </c>
      <c r="N307" t="s">
        <v>738</v>
      </c>
      <c r="O307">
        <v>67298</v>
      </c>
      <c r="P307" s="6">
        <v>158000</v>
      </c>
      <c r="Q307" s="5">
        <v>44924</v>
      </c>
      <c r="S307" t="str">
        <f t="shared" si="64"/>
        <v>['proveedor_rentado_id' =&gt; 5,'centro_costo_id' =&gt; 37,'rentado_responsable_id' =&gt; 24,'rentado_tipo_id' =&gt; 1,'serial' =&gt; '8MT1LL3',</v>
      </c>
      <c r="T307" t="str">
        <f t="shared" si="65"/>
        <v>'codigo' =&gt; '67298','ticket' =&gt; '10844','valor' =&gt; '158000','fecha_entrega' =&gt; '2022-11-10','fecha_devolucion' =&gt; '2022-12-29','rentado_estado_id' =&gt; 2,'observaciones' =&gt; ''],</v>
      </c>
      <c r="U307" t="str">
        <f t="shared" si="66"/>
        <v>['proveedor_rentado_id' =&gt; 5,'centro_costo_id' =&gt; 37,'rentado_responsable_id' =&gt; 24,'rentado_tipo_id' =&gt; 1,'serial' =&gt; '8MT1LL3','codigo' =&gt; '67298','ticket' =&gt; '10844','valor' =&gt; '158000','fecha_entrega' =&gt; '2022-11-10','fecha_devolucion' =&gt; '2022-12-29','rentado_estado_id' =&gt; 2,'observaciones' =&gt; ''],</v>
      </c>
      <c r="V307">
        <f>VLOOKUP(O307,Hoja12!$A$1:$B$203,2,0)</f>
        <v>201</v>
      </c>
      <c r="W307">
        <f>VLOOKUP(H307,Hoja13!$A$2:$B$134,2,0)</f>
        <v>118</v>
      </c>
    </row>
    <row r="308" spans="1:23">
      <c r="A308" t="s">
        <v>484</v>
      </c>
      <c r="B308" s="3">
        <f>VLOOKUP(A308,Hoja3!$A$1:$B$6,2,0)</f>
        <v>5</v>
      </c>
      <c r="C308">
        <v>10844</v>
      </c>
      <c r="D308">
        <v>291</v>
      </c>
      <c r="E308">
        <f>VLOOKUP(D308,Hoja4!$A$1:$F$107,2,0)</f>
        <v>37</v>
      </c>
      <c r="F308" t="s">
        <v>356</v>
      </c>
      <c r="G308">
        <f>VLOOKUP(F308,Hoja5!$A$2:$B$30,2,0)</f>
        <v>24</v>
      </c>
      <c r="H308" t="s">
        <v>499</v>
      </c>
      <c r="I308" s="4">
        <v>44875</v>
      </c>
      <c r="J308" t="s">
        <v>172</v>
      </c>
      <c r="K308">
        <f t="shared" si="56"/>
        <v>2</v>
      </c>
      <c r="L308" t="s">
        <v>173</v>
      </c>
      <c r="M308">
        <f t="shared" si="57"/>
        <v>1</v>
      </c>
      <c r="N308" t="s">
        <v>739</v>
      </c>
      <c r="O308">
        <v>67299</v>
      </c>
      <c r="P308" s="6">
        <v>158000</v>
      </c>
      <c r="Q308" s="5">
        <v>44924</v>
      </c>
      <c r="S308" t="str">
        <f t="shared" si="64"/>
        <v>['proveedor_rentado_id' =&gt; 5,'centro_costo_id' =&gt; 37,'rentado_responsable_id' =&gt; 24,'rentado_tipo_id' =&gt; 1,'serial' =&gt; 'D2V1LL3',</v>
      </c>
      <c r="T308" t="str">
        <f t="shared" si="65"/>
        <v>'codigo' =&gt; '67299','ticket' =&gt; '10844','valor' =&gt; '158000','fecha_entrega' =&gt; '2022-11-10','fecha_devolucion' =&gt; '2022-12-29','rentado_estado_id' =&gt; 2,'observaciones' =&gt; ''],</v>
      </c>
      <c r="U308" t="str">
        <f t="shared" si="66"/>
        <v>['proveedor_rentado_id' =&gt; 5,'centro_costo_id' =&gt; 37,'rentado_responsable_id' =&gt; 24,'rentado_tipo_id' =&gt; 1,'serial' =&gt; 'D2V1LL3','codigo' =&gt; '67299','ticket' =&gt; '10844','valor' =&gt; '158000','fecha_entrega' =&gt; '2022-11-10','fecha_devolucion' =&gt; '2022-12-29','rentado_estado_id' =&gt; 2,'observaciones' =&gt; ''],</v>
      </c>
      <c r="V308">
        <f>VLOOKUP(O308,Hoja12!$A$1:$B$203,2,0)</f>
        <v>202</v>
      </c>
      <c r="W308">
        <f>VLOOKUP(H308,Hoja13!$A$2:$B$134,2,0)</f>
        <v>118</v>
      </c>
    </row>
    <row r="309" spans="1:23">
      <c r="A309" t="s">
        <v>484</v>
      </c>
      <c r="B309" s="3">
        <f>VLOOKUP(A309,Hoja3!$A$1:$B$6,2,0)</f>
        <v>5</v>
      </c>
      <c r="C309">
        <v>10844</v>
      </c>
      <c r="D309">
        <v>291</v>
      </c>
      <c r="E309">
        <f>VLOOKUP(D309,Hoja4!$A$1:$F$107,2,0)</f>
        <v>37</v>
      </c>
      <c r="F309" t="s">
        <v>356</v>
      </c>
      <c r="G309">
        <f>VLOOKUP(F309,Hoja5!$A$2:$B$30,2,0)</f>
        <v>24</v>
      </c>
      <c r="H309" t="s">
        <v>499</v>
      </c>
      <c r="I309" s="4">
        <v>44875</v>
      </c>
      <c r="J309" t="s">
        <v>172</v>
      </c>
      <c r="K309">
        <f t="shared" si="56"/>
        <v>2</v>
      </c>
      <c r="L309" t="s">
        <v>173</v>
      </c>
      <c r="M309">
        <f t="shared" si="57"/>
        <v>1</v>
      </c>
      <c r="N309" t="s">
        <v>740</v>
      </c>
      <c r="O309">
        <v>67300</v>
      </c>
      <c r="P309" s="6">
        <v>158000</v>
      </c>
      <c r="Q309" s="5">
        <v>44924</v>
      </c>
      <c r="S309" t="str">
        <f t="shared" si="64"/>
        <v>['proveedor_rentado_id' =&gt; 5,'centro_costo_id' =&gt; 37,'rentado_responsable_id' =&gt; 24,'rentado_tipo_id' =&gt; 1,'serial' =&gt; '14V1LL3',</v>
      </c>
      <c r="T309" t="str">
        <f t="shared" si="65"/>
        <v>'codigo' =&gt; '67300','ticket' =&gt; '10844','valor' =&gt; '158000','fecha_entrega' =&gt; '2022-11-10','fecha_devolucion' =&gt; '2022-12-29','rentado_estado_id' =&gt; 2,'observaciones' =&gt; ''],</v>
      </c>
      <c r="U309" t="str">
        <f t="shared" si="66"/>
        <v>['proveedor_rentado_id' =&gt; 5,'centro_costo_id' =&gt; 37,'rentado_responsable_id' =&gt; 24,'rentado_tipo_id' =&gt; 1,'serial' =&gt; '14V1LL3','codigo' =&gt; '67300','ticket' =&gt; '10844','valor' =&gt; '158000','fecha_entrega' =&gt; '2022-11-10','fecha_devolucion' =&gt; '2022-12-29','rentado_estado_id' =&gt; 2,'observaciones' =&gt; ''],</v>
      </c>
      <c r="V309">
        <f>VLOOKUP(O309,Hoja12!$A$1:$B$203,2,0)</f>
        <v>203</v>
      </c>
      <c r="W309">
        <f>VLOOKUP(H309,Hoja13!$A$2:$B$134,2,0)</f>
        <v>118</v>
      </c>
    </row>
    <row r="310" spans="1:23" hidden="1">
      <c r="A310" t="s">
        <v>201</v>
      </c>
      <c r="B310" s="3">
        <f>VLOOKUP(A310,Hoja3!$A$1:$B$6,2,0)</f>
        <v>2</v>
      </c>
      <c r="C310">
        <v>11400</v>
      </c>
      <c r="D310" t="s">
        <v>741</v>
      </c>
      <c r="E310" t="e">
        <f>VLOOKUP(D310,Hoja4!$A$1:$F$107,2,0)</f>
        <v>#N/A</v>
      </c>
      <c r="F310" t="s">
        <v>548</v>
      </c>
      <c r="G310">
        <f>VLOOKUP(F310,Hoja5!$A$2:$B$30,2,0)</f>
        <v>5</v>
      </c>
      <c r="H310" t="s">
        <v>742</v>
      </c>
      <c r="I310" s="4">
        <v>44981</v>
      </c>
      <c r="J310" t="s">
        <v>358</v>
      </c>
      <c r="K310">
        <f t="shared" si="56"/>
        <v>3</v>
      </c>
      <c r="L310" t="s">
        <v>173</v>
      </c>
      <c r="M310">
        <f t="shared" si="57"/>
        <v>1</v>
      </c>
      <c r="N310" t="s">
        <v>743</v>
      </c>
      <c r="O310" t="s">
        <v>744</v>
      </c>
      <c r="P310" s="6">
        <v>188000</v>
      </c>
      <c r="V310" t="e">
        <f>VLOOKUP(O310,Hoja12!$A$1:$B$203,2,0)</f>
        <v>#N/A</v>
      </c>
      <c r="W310">
        <f>VLOOKUP(H310,Hoja13!$A$2:$B$134,2,0)</f>
        <v>108</v>
      </c>
    </row>
    <row r="311" spans="1:23" hidden="1">
      <c r="A311" t="s">
        <v>201</v>
      </c>
      <c r="B311" s="3">
        <f>VLOOKUP(A311,Hoja3!$A$1:$B$6,2,0)</f>
        <v>2</v>
      </c>
      <c r="C311">
        <v>11430</v>
      </c>
      <c r="D311">
        <v>204</v>
      </c>
      <c r="E311" t="e">
        <f>VLOOKUP(D311,Hoja4!$A$1:$F$107,2,0)</f>
        <v>#N/A</v>
      </c>
      <c r="F311" t="s">
        <v>242</v>
      </c>
      <c r="G311">
        <f>VLOOKUP(F311,Hoja5!$A$2:$B$30,2,0)</f>
        <v>17</v>
      </c>
      <c r="H311" t="s">
        <v>745</v>
      </c>
      <c r="I311" s="4">
        <v>44981</v>
      </c>
      <c r="J311" t="s">
        <v>358</v>
      </c>
      <c r="K311">
        <f t="shared" si="56"/>
        <v>3</v>
      </c>
      <c r="L311" t="s">
        <v>173</v>
      </c>
      <c r="M311">
        <f t="shared" si="57"/>
        <v>1</v>
      </c>
      <c r="N311" t="s">
        <v>746</v>
      </c>
      <c r="O311" t="s">
        <v>747</v>
      </c>
      <c r="P311" s="6">
        <v>188000</v>
      </c>
      <c r="V311" t="e">
        <f>VLOOKUP(O311,Hoja12!$A$1:$B$203,2,0)</f>
        <v>#N/A</v>
      </c>
      <c r="W311">
        <f>VLOOKUP(H311,Hoja13!$A$2:$B$134,2,0)</f>
        <v>128</v>
      </c>
    </row>
    <row r="312" spans="1:23" hidden="1">
      <c r="A312" t="s">
        <v>201</v>
      </c>
      <c r="B312" s="3">
        <f>VLOOKUP(A312,Hoja3!$A$1:$B$6,2,0)</f>
        <v>2</v>
      </c>
      <c r="C312">
        <v>11399</v>
      </c>
      <c r="D312">
        <v>354</v>
      </c>
      <c r="E312" t="e">
        <f>VLOOKUP(D312,Hoja4!$A$1:$F$107,2,0)</f>
        <v>#N/A</v>
      </c>
      <c r="F312" t="s">
        <v>517</v>
      </c>
      <c r="G312">
        <f>VLOOKUP(F312,Hoja5!$A$2:$B$30,2,0)</f>
        <v>7</v>
      </c>
      <c r="H312" t="s">
        <v>748</v>
      </c>
      <c r="I312" s="4">
        <v>44981</v>
      </c>
      <c r="J312" t="s">
        <v>358</v>
      </c>
      <c r="K312">
        <f t="shared" si="56"/>
        <v>3</v>
      </c>
      <c r="L312" t="s">
        <v>173</v>
      </c>
      <c r="M312">
        <f t="shared" si="57"/>
        <v>1</v>
      </c>
      <c r="N312" t="s">
        <v>749</v>
      </c>
      <c r="O312" t="s">
        <v>750</v>
      </c>
      <c r="P312" s="6">
        <v>188000</v>
      </c>
      <c r="V312" t="e">
        <f>VLOOKUP(O312,Hoja12!$A$1:$B$203,2,0)</f>
        <v>#N/A</v>
      </c>
      <c r="W312">
        <f>VLOOKUP(H312,Hoja13!$A$2:$B$134,2,0)</f>
        <v>40</v>
      </c>
    </row>
  </sheetData>
  <autoFilter ref="A1:W312" xr:uid="{FC7B2EB0-BB86-4C53-BA6A-D6397AB36235}">
    <filterColumn colId="21">
      <filters>
        <filter val="1"/>
        <filter val="10"/>
        <filter val="100"/>
        <filter val="101"/>
        <filter val="102"/>
        <filter val="103"/>
        <filter val="104"/>
        <filter val="105"/>
        <filter val="106"/>
        <filter val="107"/>
        <filter val="108"/>
        <filter val="109"/>
        <filter val="11"/>
        <filter val="110"/>
        <filter val="111"/>
        <filter val="112"/>
        <filter val="113"/>
        <filter val="114"/>
        <filter val="115"/>
        <filter val="116"/>
        <filter val="117"/>
        <filter val="118"/>
        <filter val="119"/>
        <filter val="12"/>
        <filter val="120"/>
        <filter val="121"/>
        <filter val="122"/>
        <filter val="123"/>
        <filter val="124"/>
        <filter val="125"/>
        <filter val="126"/>
        <filter val="127"/>
        <filter val="128"/>
        <filter val="129"/>
        <filter val="13"/>
        <filter val="131"/>
        <filter val="132"/>
        <filter val="133"/>
        <filter val="134"/>
        <filter val="135"/>
        <filter val="136"/>
        <filter val="137"/>
        <filter val="138"/>
        <filter val="139"/>
        <filter val="14"/>
        <filter val="140"/>
        <filter val="141"/>
        <filter val="142"/>
        <filter val="143"/>
        <filter val="144"/>
        <filter val="145"/>
        <filter val="146"/>
        <filter val="147"/>
        <filter val="148"/>
        <filter val="149"/>
        <filter val="15"/>
        <filter val="150"/>
        <filter val="151"/>
        <filter val="152"/>
        <filter val="153"/>
        <filter val="154"/>
        <filter val="155"/>
        <filter val="156"/>
        <filter val="157"/>
        <filter val="158"/>
        <filter val="159"/>
        <filter val="16"/>
        <filter val="160"/>
        <filter val="161"/>
        <filter val="162"/>
        <filter val="163"/>
        <filter val="164"/>
        <filter val="165"/>
        <filter val="166"/>
        <filter val="167"/>
        <filter val="168"/>
        <filter val="169"/>
        <filter val="17"/>
        <filter val="170"/>
        <filter val="171"/>
        <filter val="172"/>
        <filter val="173"/>
        <filter val="174"/>
        <filter val="175"/>
        <filter val="176"/>
        <filter val="177"/>
        <filter val="178"/>
        <filter val="179"/>
        <filter val="18"/>
        <filter val="180"/>
        <filter val="181"/>
        <filter val="182"/>
        <filter val="183"/>
        <filter val="184"/>
        <filter val="185"/>
        <filter val="186"/>
        <filter val="187"/>
        <filter val="188"/>
        <filter val="189"/>
        <filter val="19"/>
        <filter val="190"/>
        <filter val="191"/>
        <filter val="192"/>
        <filter val="193"/>
        <filter val="194"/>
        <filter val="195"/>
        <filter val="196"/>
        <filter val="197"/>
        <filter val="198"/>
        <filter val="199"/>
        <filter val="2"/>
        <filter val="20"/>
        <filter val="200"/>
        <filter val="201"/>
        <filter val="202"/>
        <filter val="203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"/>
        <filter val="40"/>
        <filter val="41"/>
        <filter val="42"/>
        <filter val="43"/>
        <filter val="44"/>
        <filter val="45"/>
        <filter val="46"/>
        <filter val="47"/>
        <filter val="48"/>
        <filter val="49"/>
        <filter val="5"/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"/>
        <filter val="60"/>
        <filter val="61"/>
        <filter val="62"/>
        <filter val="63"/>
        <filter val="64"/>
        <filter val="65"/>
        <filter val="66"/>
        <filter val="67"/>
        <filter val="69"/>
        <filter val="7"/>
        <filter val="70"/>
        <filter val="71"/>
        <filter val="72"/>
        <filter val="73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3"/>
        <filter val="84"/>
        <filter val="85"/>
        <filter val="86"/>
        <filter val="87"/>
        <filter val="88"/>
        <filter val="89"/>
        <filter val="9"/>
        <filter val="90"/>
        <filter val="91"/>
        <filter val="92"/>
        <filter val="93"/>
        <filter val="94"/>
        <filter val="95"/>
        <filter val="96"/>
        <filter val="97"/>
        <filter val="98"/>
        <filter val="99"/>
      </filters>
    </filterColumn>
    <filterColumn colId="22">
      <filters>
        <filter val="1"/>
        <filter val="10"/>
        <filter val="100"/>
        <filter val="102"/>
        <filter val="104"/>
        <filter val="106"/>
        <filter val="107"/>
        <filter val="109"/>
        <filter val="112"/>
        <filter val="113"/>
        <filter val="114"/>
        <filter val="116"/>
        <filter val="117"/>
        <filter val="118"/>
        <filter val="119"/>
        <filter val="12"/>
        <filter val="120"/>
        <filter val="121"/>
        <filter val="123"/>
        <filter val="124"/>
        <filter val="125"/>
        <filter val="126"/>
        <filter val="129"/>
        <filter val="13"/>
        <filter val="130"/>
        <filter val="131"/>
        <filter val="133"/>
        <filter val="15"/>
        <filter val="19"/>
        <filter val="20"/>
        <filter val="21"/>
        <filter val="22"/>
        <filter val="23"/>
        <filter val="24"/>
        <filter val="25"/>
        <filter val="26"/>
        <filter val="27"/>
        <filter val="28"/>
        <filter val="29"/>
        <filter val="3"/>
        <filter val="32"/>
        <filter val="34"/>
        <filter val="35"/>
        <filter val="36"/>
        <filter val="37"/>
        <filter val="38"/>
        <filter val="39"/>
        <filter val="4"/>
        <filter val="41"/>
        <filter val="43"/>
        <filter val="44"/>
        <filter val="45"/>
        <filter val="46"/>
        <filter val="47"/>
        <filter val="48"/>
        <filter val="49"/>
        <filter val="51"/>
        <filter val="52"/>
        <filter val="53"/>
        <filter val="54"/>
        <filter val="56"/>
        <filter val="57"/>
        <filter val="58"/>
        <filter val="59"/>
        <filter val="6"/>
        <filter val="60"/>
        <filter val="61"/>
        <filter val="62"/>
        <filter val="65"/>
        <filter val="66"/>
        <filter val="7"/>
        <filter val="71"/>
        <filter val="72"/>
        <filter val="74"/>
        <filter val="75"/>
        <filter val="76"/>
        <filter val="77"/>
        <filter val="78"/>
        <filter val="79"/>
        <filter val="8"/>
        <filter val="80"/>
        <filter val="81"/>
        <filter val="82"/>
        <filter val="84"/>
        <filter val="86"/>
        <filter val="87"/>
        <filter val="88"/>
        <filter val="89"/>
        <filter val="9"/>
        <filter val="93"/>
        <filter val="95"/>
        <filter val="96"/>
        <filter val="97"/>
        <filter val="98"/>
        <filter val="9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06A2-8FC6-4265-9687-BBB22450B052}">
  <dimension ref="A1:Q203"/>
  <sheetViews>
    <sheetView workbookViewId="0">
      <selection activeCell="I6" sqref="I6"/>
    </sheetView>
  </sheetViews>
  <sheetFormatPr baseColWidth="10" defaultRowHeight="15"/>
  <cols>
    <col min="1" max="1" width="12.140625" bestFit="1" customWidth="1"/>
    <col min="8" max="8" width="24.7109375" bestFit="1" customWidth="1"/>
    <col min="9" max="9" width="12.140625" bestFit="1" customWidth="1"/>
  </cols>
  <sheetData>
    <row r="1" spans="1:17">
      <c r="A1" s="11">
        <v>66827</v>
      </c>
      <c r="B1" s="11">
        <v>1</v>
      </c>
      <c r="C1" s="10" t="s">
        <v>169</v>
      </c>
      <c r="D1" s="10" t="s">
        <v>66</v>
      </c>
      <c r="E1" s="10"/>
      <c r="F1" s="10" t="s">
        <v>356</v>
      </c>
      <c r="G1" s="10" t="s">
        <v>173</v>
      </c>
      <c r="H1" s="10" t="s">
        <v>174</v>
      </c>
      <c r="I1" s="11">
        <v>66827</v>
      </c>
      <c r="J1" s="10"/>
      <c r="K1" s="12">
        <v>44671</v>
      </c>
      <c r="L1" s="10" t="s">
        <v>1054</v>
      </c>
      <c r="M1" s="10" t="s">
        <v>172</v>
      </c>
      <c r="N1" s="11">
        <v>3</v>
      </c>
      <c r="O1" s="12">
        <v>44790</v>
      </c>
      <c r="P1" s="10"/>
      <c r="Q1" s="10"/>
    </row>
    <row r="2" spans="1:17">
      <c r="A2" s="11">
        <v>64651</v>
      </c>
      <c r="B2" s="11">
        <v>2</v>
      </c>
      <c r="C2" s="10" t="s">
        <v>169</v>
      </c>
      <c r="D2" s="10" t="s">
        <v>66</v>
      </c>
      <c r="E2" s="10"/>
      <c r="F2" s="10" t="s">
        <v>356</v>
      </c>
      <c r="G2" s="10" t="s">
        <v>173</v>
      </c>
      <c r="H2" s="10" t="s">
        <v>175</v>
      </c>
      <c r="I2" s="11">
        <v>64651</v>
      </c>
      <c r="J2" s="10"/>
      <c r="K2" s="12">
        <v>44671</v>
      </c>
      <c r="L2" s="10" t="s">
        <v>1054</v>
      </c>
      <c r="M2" s="10" t="s">
        <v>172</v>
      </c>
      <c r="N2" s="11">
        <v>3</v>
      </c>
      <c r="O2" s="12">
        <v>44790</v>
      </c>
      <c r="P2" s="10"/>
      <c r="Q2" s="10"/>
    </row>
    <row r="3" spans="1:17">
      <c r="A3" s="11">
        <v>64624</v>
      </c>
      <c r="B3" s="11">
        <v>3</v>
      </c>
      <c r="C3" s="10" t="s">
        <v>169</v>
      </c>
      <c r="D3" s="10" t="s">
        <v>66</v>
      </c>
      <c r="E3" s="10"/>
      <c r="F3" s="10" t="s">
        <v>356</v>
      </c>
      <c r="G3" s="10" t="s">
        <v>173</v>
      </c>
      <c r="H3" s="10" t="s">
        <v>176</v>
      </c>
      <c r="I3" s="11">
        <v>64624</v>
      </c>
      <c r="J3" s="10"/>
      <c r="K3" s="12">
        <v>44671</v>
      </c>
      <c r="L3" s="10" t="s">
        <v>1054</v>
      </c>
      <c r="M3" s="10" t="s">
        <v>172</v>
      </c>
      <c r="N3" s="11">
        <v>3</v>
      </c>
      <c r="O3" s="12">
        <v>44790</v>
      </c>
      <c r="P3" s="10"/>
      <c r="Q3" s="10"/>
    </row>
    <row r="4" spans="1:17">
      <c r="A4" s="11">
        <v>63703</v>
      </c>
      <c r="B4" s="11">
        <v>4</v>
      </c>
      <c r="C4" s="10" t="s">
        <v>169</v>
      </c>
      <c r="D4" s="10" t="s">
        <v>66</v>
      </c>
      <c r="E4" s="10"/>
      <c r="F4" s="10" t="s">
        <v>356</v>
      </c>
      <c r="G4" s="10" t="s">
        <v>173</v>
      </c>
      <c r="H4" s="10" t="s">
        <v>177</v>
      </c>
      <c r="I4" s="11">
        <v>63703</v>
      </c>
      <c r="J4" s="10"/>
      <c r="K4" s="12">
        <v>44671</v>
      </c>
      <c r="L4" s="10" t="s">
        <v>1054</v>
      </c>
      <c r="M4" s="10" t="s">
        <v>172</v>
      </c>
      <c r="N4" s="11">
        <v>3</v>
      </c>
      <c r="O4" s="12">
        <v>44790</v>
      </c>
      <c r="P4" s="10"/>
      <c r="Q4" s="10"/>
    </row>
    <row r="5" spans="1:17">
      <c r="A5" s="11">
        <v>63859</v>
      </c>
      <c r="B5" s="11">
        <v>5</v>
      </c>
      <c r="C5" s="10" t="s">
        <v>169</v>
      </c>
      <c r="D5" s="10" t="s">
        <v>66</v>
      </c>
      <c r="E5" s="10"/>
      <c r="F5" s="10" t="s">
        <v>356</v>
      </c>
      <c r="G5" s="10" t="s">
        <v>173</v>
      </c>
      <c r="H5" s="10" t="s">
        <v>178</v>
      </c>
      <c r="I5" s="11">
        <v>63859</v>
      </c>
      <c r="J5" s="10"/>
      <c r="K5" s="12">
        <v>44671</v>
      </c>
      <c r="L5" s="10" t="s">
        <v>1054</v>
      </c>
      <c r="M5" s="10" t="s">
        <v>172</v>
      </c>
      <c r="N5" s="11">
        <v>3</v>
      </c>
      <c r="O5" s="12">
        <v>44790</v>
      </c>
      <c r="P5" s="10"/>
      <c r="Q5" s="10"/>
    </row>
    <row r="6" spans="1:17">
      <c r="A6" s="11">
        <v>64047</v>
      </c>
      <c r="B6" s="11">
        <v>6</v>
      </c>
      <c r="C6" s="10" t="s">
        <v>169</v>
      </c>
      <c r="D6" s="10" t="s">
        <v>66</v>
      </c>
      <c r="E6" s="10"/>
      <c r="F6" s="10" t="s">
        <v>356</v>
      </c>
      <c r="G6" s="10" t="s">
        <v>173</v>
      </c>
      <c r="H6" s="10" t="s">
        <v>179</v>
      </c>
      <c r="I6" s="11">
        <v>64047</v>
      </c>
      <c r="J6" s="10"/>
      <c r="K6" s="12">
        <v>44671</v>
      </c>
      <c r="L6" s="10" t="s">
        <v>1054</v>
      </c>
      <c r="M6" s="10" t="s">
        <v>172</v>
      </c>
      <c r="N6" s="11">
        <v>3</v>
      </c>
      <c r="O6" s="12">
        <v>44790</v>
      </c>
      <c r="P6" s="10"/>
      <c r="Q6" s="10"/>
    </row>
    <row r="7" spans="1:17">
      <c r="A7" s="11">
        <v>64621</v>
      </c>
      <c r="B7" s="11">
        <v>7</v>
      </c>
      <c r="C7" s="10" t="s">
        <v>169</v>
      </c>
      <c r="D7" s="10" t="s">
        <v>66</v>
      </c>
      <c r="E7" s="10"/>
      <c r="F7" s="10" t="s">
        <v>356</v>
      </c>
      <c r="G7" s="10" t="s">
        <v>173</v>
      </c>
      <c r="H7" s="10" t="s">
        <v>180</v>
      </c>
      <c r="I7" s="11">
        <v>64621</v>
      </c>
      <c r="J7" s="10"/>
      <c r="K7" s="12">
        <v>44671</v>
      </c>
      <c r="L7" s="10" t="s">
        <v>1054</v>
      </c>
      <c r="M7" s="10" t="s">
        <v>172</v>
      </c>
      <c r="N7" s="11">
        <v>3</v>
      </c>
      <c r="O7" s="12">
        <v>44790</v>
      </c>
      <c r="P7" s="10"/>
      <c r="Q7" s="10"/>
    </row>
    <row r="8" spans="1:17">
      <c r="A8" s="11">
        <v>64523</v>
      </c>
      <c r="B8" s="11">
        <v>8</v>
      </c>
      <c r="C8" s="10" t="s">
        <v>169</v>
      </c>
      <c r="D8" s="10" t="s">
        <v>66</v>
      </c>
      <c r="E8" s="10"/>
      <c r="F8" s="10" t="s">
        <v>356</v>
      </c>
      <c r="G8" s="10" t="s">
        <v>173</v>
      </c>
      <c r="H8" s="10" t="s">
        <v>181</v>
      </c>
      <c r="I8" s="11">
        <v>64523</v>
      </c>
      <c r="J8" s="10"/>
      <c r="K8" s="12">
        <v>44671</v>
      </c>
      <c r="L8" s="10" t="s">
        <v>1054</v>
      </c>
      <c r="M8" s="10" t="s">
        <v>172</v>
      </c>
      <c r="N8" s="11">
        <v>3</v>
      </c>
      <c r="O8" s="12">
        <v>44790</v>
      </c>
      <c r="P8" s="10"/>
      <c r="Q8" s="10"/>
    </row>
    <row r="9" spans="1:17">
      <c r="A9" s="11">
        <v>68121</v>
      </c>
      <c r="B9" s="11">
        <v>9</v>
      </c>
      <c r="C9" s="10" t="s">
        <v>169</v>
      </c>
      <c r="D9" s="10" t="s">
        <v>66</v>
      </c>
      <c r="E9" s="10"/>
      <c r="F9" s="10" t="s">
        <v>356</v>
      </c>
      <c r="G9" s="10" t="s">
        <v>173</v>
      </c>
      <c r="H9" s="10" t="s">
        <v>182</v>
      </c>
      <c r="I9" s="11">
        <v>68121</v>
      </c>
      <c r="J9" s="10"/>
      <c r="K9" s="12">
        <v>44671</v>
      </c>
      <c r="L9" s="10" t="s">
        <v>1054</v>
      </c>
      <c r="M9" s="10" t="s">
        <v>172</v>
      </c>
      <c r="N9" s="11">
        <v>3</v>
      </c>
      <c r="O9" s="12">
        <v>44790</v>
      </c>
      <c r="P9" s="10"/>
      <c r="Q9" s="10"/>
    </row>
    <row r="10" spans="1:17">
      <c r="A10" s="11">
        <v>66260</v>
      </c>
      <c r="B10" s="11">
        <v>10</v>
      </c>
      <c r="C10" s="10" t="s">
        <v>169</v>
      </c>
      <c r="D10" s="10" t="s">
        <v>66</v>
      </c>
      <c r="E10" s="10"/>
      <c r="F10" s="10" t="s">
        <v>356</v>
      </c>
      <c r="G10" s="10" t="s">
        <v>173</v>
      </c>
      <c r="H10" s="10" t="s">
        <v>183</v>
      </c>
      <c r="I10" s="11">
        <v>66260</v>
      </c>
      <c r="J10" s="10"/>
      <c r="K10" s="12">
        <v>44671</v>
      </c>
      <c r="L10" s="10" t="s">
        <v>1054</v>
      </c>
      <c r="M10" s="10" t="s">
        <v>172</v>
      </c>
      <c r="N10" s="11">
        <v>3</v>
      </c>
      <c r="O10" s="12">
        <v>44790</v>
      </c>
      <c r="P10" s="10"/>
      <c r="Q10" s="10"/>
    </row>
    <row r="11" spans="1:17">
      <c r="A11" s="11">
        <v>66299</v>
      </c>
      <c r="B11" s="11">
        <v>11</v>
      </c>
      <c r="C11" s="10" t="s">
        <v>169</v>
      </c>
      <c r="D11" s="10" t="s">
        <v>66</v>
      </c>
      <c r="E11" s="10"/>
      <c r="F11" s="10" t="s">
        <v>356</v>
      </c>
      <c r="G11" s="10" t="s">
        <v>173</v>
      </c>
      <c r="H11" s="10" t="s">
        <v>184</v>
      </c>
      <c r="I11" s="11">
        <v>66299</v>
      </c>
      <c r="J11" s="10"/>
      <c r="K11" s="12">
        <v>44671</v>
      </c>
      <c r="L11" s="10" t="s">
        <v>1054</v>
      </c>
      <c r="M11" s="10" t="s">
        <v>172</v>
      </c>
      <c r="N11" s="11">
        <v>3</v>
      </c>
      <c r="O11" s="12">
        <v>44790</v>
      </c>
      <c r="P11" s="10"/>
      <c r="Q11" s="10"/>
    </row>
    <row r="12" spans="1:17">
      <c r="A12" s="11">
        <v>68024</v>
      </c>
      <c r="B12" s="11">
        <v>12</v>
      </c>
      <c r="C12" s="10" t="s">
        <v>169</v>
      </c>
      <c r="D12" s="10" t="s">
        <v>66</v>
      </c>
      <c r="E12" s="10"/>
      <c r="F12" s="10" t="s">
        <v>356</v>
      </c>
      <c r="G12" s="10" t="s">
        <v>173</v>
      </c>
      <c r="H12" s="10" t="s">
        <v>185</v>
      </c>
      <c r="I12" s="11">
        <v>68024</v>
      </c>
      <c r="J12" s="10"/>
      <c r="K12" s="12">
        <v>44671</v>
      </c>
      <c r="L12" s="10" t="s">
        <v>1054</v>
      </c>
      <c r="M12" s="10" t="s">
        <v>172</v>
      </c>
      <c r="N12" s="11">
        <v>3</v>
      </c>
      <c r="O12" s="12">
        <v>44790</v>
      </c>
      <c r="P12" s="10"/>
      <c r="Q12" s="10"/>
    </row>
    <row r="13" spans="1:17">
      <c r="A13" s="11">
        <v>61404</v>
      </c>
      <c r="B13" s="11">
        <v>13</v>
      </c>
      <c r="C13" s="10" t="s">
        <v>169</v>
      </c>
      <c r="D13" s="10" t="s">
        <v>66</v>
      </c>
      <c r="E13" s="10"/>
      <c r="F13" s="10" t="s">
        <v>356</v>
      </c>
      <c r="G13" s="10" t="s">
        <v>173</v>
      </c>
      <c r="H13" s="10" t="s">
        <v>186</v>
      </c>
      <c r="I13" s="11">
        <v>61404</v>
      </c>
      <c r="J13" s="10"/>
      <c r="K13" s="12">
        <v>44671</v>
      </c>
      <c r="L13" s="10" t="s">
        <v>1054</v>
      </c>
      <c r="M13" s="10" t="s">
        <v>172</v>
      </c>
      <c r="N13" s="11">
        <v>3</v>
      </c>
      <c r="O13" s="12">
        <v>44790</v>
      </c>
      <c r="P13" s="10"/>
      <c r="Q13" s="10"/>
    </row>
    <row r="14" spans="1:17">
      <c r="A14" s="11">
        <v>60598</v>
      </c>
      <c r="B14" s="11">
        <v>14</v>
      </c>
      <c r="C14" s="10" t="s">
        <v>169</v>
      </c>
      <c r="D14" s="10" t="s">
        <v>66</v>
      </c>
      <c r="E14" s="10"/>
      <c r="F14" s="10" t="s">
        <v>356</v>
      </c>
      <c r="G14" s="10" t="s">
        <v>173</v>
      </c>
      <c r="H14" s="10" t="s">
        <v>187</v>
      </c>
      <c r="I14" s="11">
        <v>60598</v>
      </c>
      <c r="J14" s="10"/>
      <c r="K14" s="12">
        <v>44671</v>
      </c>
      <c r="L14" s="10" t="s">
        <v>1054</v>
      </c>
      <c r="M14" s="10" t="s">
        <v>172</v>
      </c>
      <c r="N14" s="11">
        <v>3</v>
      </c>
      <c r="O14" s="12">
        <v>44790</v>
      </c>
      <c r="P14" s="10"/>
      <c r="Q14" s="10"/>
    </row>
    <row r="15" spans="1:17">
      <c r="A15" s="11">
        <v>62160</v>
      </c>
      <c r="B15" s="11">
        <v>15</v>
      </c>
      <c r="C15" s="10" t="s">
        <v>169</v>
      </c>
      <c r="D15" s="10" t="s">
        <v>66</v>
      </c>
      <c r="E15" s="10"/>
      <c r="F15" s="10" t="s">
        <v>356</v>
      </c>
      <c r="G15" s="10" t="s">
        <v>173</v>
      </c>
      <c r="H15" s="10" t="s">
        <v>188</v>
      </c>
      <c r="I15" s="11">
        <v>62160</v>
      </c>
      <c r="J15" s="10"/>
      <c r="K15" s="12">
        <v>44671</v>
      </c>
      <c r="L15" s="10" t="s">
        <v>1054</v>
      </c>
      <c r="M15" s="10" t="s">
        <v>172</v>
      </c>
      <c r="N15" s="11">
        <v>3</v>
      </c>
      <c r="O15" s="12">
        <v>44790</v>
      </c>
    </row>
    <row r="16" spans="1:17">
      <c r="A16" s="11">
        <v>62531</v>
      </c>
      <c r="B16" s="11">
        <v>16</v>
      </c>
      <c r="C16" s="10" t="s">
        <v>169</v>
      </c>
      <c r="D16" s="10" t="s">
        <v>66</v>
      </c>
      <c r="E16" s="10"/>
      <c r="F16" s="10" t="s">
        <v>356</v>
      </c>
      <c r="G16" s="10" t="s">
        <v>173</v>
      </c>
      <c r="H16" s="10" t="s">
        <v>189</v>
      </c>
      <c r="I16" s="11">
        <v>62531</v>
      </c>
      <c r="J16" s="10"/>
      <c r="K16" s="12">
        <v>44671</v>
      </c>
      <c r="L16" s="10" t="s">
        <v>1054</v>
      </c>
      <c r="M16" s="10" t="s">
        <v>172</v>
      </c>
      <c r="N16" s="11">
        <v>3</v>
      </c>
      <c r="O16" s="12">
        <v>44790</v>
      </c>
    </row>
    <row r="17" spans="1:15">
      <c r="A17" s="11">
        <v>60609</v>
      </c>
      <c r="B17" s="11">
        <v>17</v>
      </c>
      <c r="C17" s="10" t="s">
        <v>169</v>
      </c>
      <c r="D17" s="10" t="s">
        <v>66</v>
      </c>
      <c r="E17" s="10"/>
      <c r="F17" s="10" t="s">
        <v>356</v>
      </c>
      <c r="G17" s="10" t="s">
        <v>173</v>
      </c>
      <c r="H17" s="10" t="s">
        <v>190</v>
      </c>
      <c r="I17" s="11">
        <v>60609</v>
      </c>
      <c r="J17" s="10"/>
      <c r="K17" s="12">
        <v>44671</v>
      </c>
      <c r="L17" s="10" t="s">
        <v>1054</v>
      </c>
      <c r="M17" s="10" t="s">
        <v>172</v>
      </c>
      <c r="N17" s="11">
        <v>3</v>
      </c>
      <c r="O17" s="12">
        <v>44790</v>
      </c>
    </row>
    <row r="18" spans="1:15">
      <c r="A18" s="10" t="s">
        <v>194</v>
      </c>
      <c r="B18" s="11">
        <v>18</v>
      </c>
      <c r="C18" s="10" t="s">
        <v>169</v>
      </c>
      <c r="D18" s="10" t="s">
        <v>42</v>
      </c>
      <c r="E18" s="10"/>
      <c r="F18" s="10" t="s">
        <v>191</v>
      </c>
      <c r="G18" s="10" t="s">
        <v>193</v>
      </c>
      <c r="H18" s="10" t="s">
        <v>194</v>
      </c>
      <c r="I18" s="10" t="s">
        <v>194</v>
      </c>
      <c r="J18" s="10"/>
      <c r="K18" s="12">
        <v>43651</v>
      </c>
      <c r="L18" s="10" t="s">
        <v>1055</v>
      </c>
      <c r="M18" s="10" t="s">
        <v>172</v>
      </c>
      <c r="N18" s="11">
        <v>26</v>
      </c>
      <c r="O18" s="12">
        <v>44454</v>
      </c>
    </row>
    <row r="19" spans="1:15">
      <c r="A19" s="10" t="s">
        <v>195</v>
      </c>
      <c r="B19" s="11">
        <v>19</v>
      </c>
      <c r="C19" s="10" t="s">
        <v>169</v>
      </c>
      <c r="D19" s="10" t="s">
        <v>42</v>
      </c>
      <c r="E19" s="10"/>
      <c r="F19" s="10" t="s">
        <v>191</v>
      </c>
      <c r="G19" s="10" t="s">
        <v>193</v>
      </c>
      <c r="H19" s="10" t="s">
        <v>195</v>
      </c>
      <c r="I19" s="10" t="s">
        <v>195</v>
      </c>
      <c r="J19" s="10"/>
      <c r="K19" s="12">
        <v>43651</v>
      </c>
      <c r="L19" s="10" t="s">
        <v>1055</v>
      </c>
      <c r="M19" s="10" t="s">
        <v>172</v>
      </c>
      <c r="N19" s="11">
        <v>26</v>
      </c>
      <c r="O19" s="12">
        <v>44454</v>
      </c>
    </row>
    <row r="20" spans="1:15">
      <c r="A20" s="10" t="s">
        <v>196</v>
      </c>
      <c r="B20" s="11">
        <v>20</v>
      </c>
      <c r="C20" s="10" t="s">
        <v>169</v>
      </c>
      <c r="D20" s="10" t="s">
        <v>42</v>
      </c>
      <c r="E20" s="10"/>
      <c r="F20" s="10" t="s">
        <v>191</v>
      </c>
      <c r="G20" s="10" t="s">
        <v>193</v>
      </c>
      <c r="H20" s="10" t="s">
        <v>196</v>
      </c>
      <c r="I20" s="10" t="s">
        <v>196</v>
      </c>
      <c r="J20" s="10"/>
      <c r="K20" s="12">
        <v>43651</v>
      </c>
      <c r="L20" s="10" t="s">
        <v>1055</v>
      </c>
      <c r="M20" s="10" t="s">
        <v>172</v>
      </c>
      <c r="N20" s="11">
        <v>26</v>
      </c>
      <c r="O20" s="12">
        <v>44454</v>
      </c>
    </row>
    <row r="21" spans="1:15">
      <c r="A21" s="10" t="s">
        <v>197</v>
      </c>
      <c r="B21" s="11">
        <v>21</v>
      </c>
      <c r="C21" s="10" t="s">
        <v>169</v>
      </c>
      <c r="D21" s="10" t="s">
        <v>42</v>
      </c>
      <c r="E21" s="10"/>
      <c r="F21" s="10" t="s">
        <v>191</v>
      </c>
      <c r="G21" s="10" t="s">
        <v>193</v>
      </c>
      <c r="H21" s="10" t="s">
        <v>197</v>
      </c>
      <c r="I21" s="10" t="s">
        <v>197</v>
      </c>
      <c r="J21" s="10"/>
      <c r="K21" s="12">
        <v>43651</v>
      </c>
      <c r="L21" s="10" t="s">
        <v>1055</v>
      </c>
      <c r="M21" s="10" t="s">
        <v>172</v>
      </c>
      <c r="N21" s="11">
        <v>26</v>
      </c>
      <c r="O21" s="12">
        <v>44454</v>
      </c>
    </row>
    <row r="22" spans="1:15">
      <c r="A22" s="10" t="s">
        <v>198</v>
      </c>
      <c r="B22" s="11">
        <v>22</v>
      </c>
      <c r="C22" s="10" t="s">
        <v>169</v>
      </c>
      <c r="D22" s="10" t="s">
        <v>42</v>
      </c>
      <c r="E22" s="10"/>
      <c r="F22" s="10" t="s">
        <v>191</v>
      </c>
      <c r="G22" s="10" t="s">
        <v>193</v>
      </c>
      <c r="H22" s="10" t="s">
        <v>198</v>
      </c>
      <c r="I22" s="10" t="s">
        <v>198</v>
      </c>
      <c r="J22" s="10"/>
      <c r="K22" s="12">
        <v>43651</v>
      </c>
      <c r="L22" s="10" t="s">
        <v>1055</v>
      </c>
      <c r="M22" s="10" t="s">
        <v>172</v>
      </c>
      <c r="N22" s="11">
        <v>26</v>
      </c>
      <c r="O22" s="12">
        <v>44454</v>
      </c>
    </row>
    <row r="23" spans="1:15">
      <c r="A23" s="10" t="s">
        <v>199</v>
      </c>
      <c r="B23" s="11">
        <v>23</v>
      </c>
      <c r="C23" s="10" t="s">
        <v>169</v>
      </c>
      <c r="D23" s="10" t="s">
        <v>42</v>
      </c>
      <c r="E23" s="10"/>
      <c r="F23" s="10" t="s">
        <v>191</v>
      </c>
      <c r="G23" s="10" t="s">
        <v>193</v>
      </c>
      <c r="H23" s="10" t="s">
        <v>199</v>
      </c>
      <c r="I23" s="10" t="s">
        <v>199</v>
      </c>
      <c r="J23" s="10"/>
      <c r="K23" s="12">
        <v>43651</v>
      </c>
      <c r="L23" s="10" t="s">
        <v>1055</v>
      </c>
      <c r="M23" s="10" t="s">
        <v>172</v>
      </c>
      <c r="N23" s="11">
        <v>26</v>
      </c>
      <c r="O23" s="12">
        <v>44454</v>
      </c>
    </row>
    <row r="24" spans="1:15">
      <c r="A24" s="10" t="s">
        <v>200</v>
      </c>
      <c r="B24" s="11">
        <v>24</v>
      </c>
      <c r="C24" s="10" t="s">
        <v>169</v>
      </c>
      <c r="D24" s="10" t="s">
        <v>42</v>
      </c>
      <c r="E24" s="10"/>
      <c r="F24" s="10" t="s">
        <v>191</v>
      </c>
      <c r="G24" s="10" t="s">
        <v>193</v>
      </c>
      <c r="H24" s="10" t="s">
        <v>200</v>
      </c>
      <c r="I24" s="10" t="s">
        <v>200</v>
      </c>
      <c r="J24" s="10"/>
      <c r="K24" s="12">
        <v>43651</v>
      </c>
      <c r="L24" s="10" t="s">
        <v>1055</v>
      </c>
      <c r="M24" s="10" t="s">
        <v>172</v>
      </c>
      <c r="N24" s="11">
        <v>26</v>
      </c>
      <c r="O24" s="12">
        <v>44454</v>
      </c>
    </row>
    <row r="25" spans="1:15">
      <c r="A25" s="10" t="s">
        <v>202</v>
      </c>
      <c r="B25" s="11">
        <v>25</v>
      </c>
      <c r="C25" s="10" t="s">
        <v>201</v>
      </c>
      <c r="D25" s="10" t="s">
        <v>42</v>
      </c>
      <c r="E25" s="10"/>
      <c r="F25" s="10" t="s">
        <v>191</v>
      </c>
      <c r="G25" s="10" t="s">
        <v>173</v>
      </c>
      <c r="H25" s="10" t="s">
        <v>202</v>
      </c>
      <c r="I25" s="10" t="s">
        <v>202</v>
      </c>
      <c r="J25" s="10"/>
      <c r="K25" s="12">
        <v>44033</v>
      </c>
      <c r="L25" s="10" t="s">
        <v>1056</v>
      </c>
      <c r="M25" s="10" t="s">
        <v>172</v>
      </c>
      <c r="N25" s="11">
        <v>12</v>
      </c>
      <c r="O25" s="12">
        <v>44411</v>
      </c>
    </row>
    <row r="26" spans="1:15">
      <c r="A26" s="10" t="s">
        <v>203</v>
      </c>
      <c r="B26" s="11">
        <v>26</v>
      </c>
      <c r="C26" s="10" t="s">
        <v>201</v>
      </c>
      <c r="D26" s="10" t="s">
        <v>42</v>
      </c>
      <c r="E26" s="10"/>
      <c r="F26" s="10" t="s">
        <v>191</v>
      </c>
      <c r="G26" s="10" t="s">
        <v>173</v>
      </c>
      <c r="H26" s="10" t="s">
        <v>203</v>
      </c>
      <c r="I26" s="10" t="s">
        <v>203</v>
      </c>
      <c r="J26" s="10"/>
      <c r="K26" s="12">
        <v>44033</v>
      </c>
      <c r="L26" s="10" t="s">
        <v>1056</v>
      </c>
      <c r="M26" s="10" t="s">
        <v>172</v>
      </c>
      <c r="N26" s="11">
        <v>8</v>
      </c>
      <c r="O26" s="12">
        <v>44293</v>
      </c>
    </row>
    <row r="27" spans="1:15">
      <c r="A27" s="10" t="s">
        <v>204</v>
      </c>
      <c r="B27" s="11">
        <v>27</v>
      </c>
      <c r="C27" s="10" t="s">
        <v>201</v>
      </c>
      <c r="D27" s="10" t="s">
        <v>42</v>
      </c>
      <c r="E27" s="10"/>
      <c r="F27" s="10" t="s">
        <v>191</v>
      </c>
      <c r="G27" s="10" t="s">
        <v>173</v>
      </c>
      <c r="H27" s="10" t="s">
        <v>204</v>
      </c>
      <c r="I27" s="10" t="s">
        <v>204</v>
      </c>
      <c r="J27" s="10"/>
      <c r="K27" s="12">
        <v>44057</v>
      </c>
      <c r="L27" s="10" t="s">
        <v>1057</v>
      </c>
      <c r="M27" s="10" t="s">
        <v>172</v>
      </c>
      <c r="N27" s="11">
        <v>11</v>
      </c>
      <c r="O27" s="12">
        <v>44411</v>
      </c>
    </row>
    <row r="28" spans="1:15">
      <c r="A28" s="10" t="s">
        <v>205</v>
      </c>
      <c r="B28" s="11">
        <v>28</v>
      </c>
      <c r="C28" s="10" t="s">
        <v>201</v>
      </c>
      <c r="D28" s="10" t="s">
        <v>42</v>
      </c>
      <c r="E28" s="10"/>
      <c r="F28" s="10" t="s">
        <v>191</v>
      </c>
      <c r="G28" s="10" t="s">
        <v>173</v>
      </c>
      <c r="H28" s="10" t="s">
        <v>205</v>
      </c>
      <c r="I28" s="10" t="s">
        <v>205</v>
      </c>
      <c r="J28" s="10"/>
      <c r="K28" s="12">
        <v>44089</v>
      </c>
      <c r="L28" s="10" t="s">
        <v>1057</v>
      </c>
      <c r="M28" s="10" t="s">
        <v>172</v>
      </c>
      <c r="N28" s="11">
        <v>10</v>
      </c>
      <c r="O28" s="12">
        <v>44411</v>
      </c>
    </row>
    <row r="29" spans="1:15">
      <c r="A29" s="10" t="s">
        <v>206</v>
      </c>
      <c r="B29" s="11">
        <v>29</v>
      </c>
      <c r="C29" s="10" t="s">
        <v>201</v>
      </c>
      <c r="D29" s="10" t="s">
        <v>42</v>
      </c>
      <c r="E29" s="10"/>
      <c r="F29" s="10" t="s">
        <v>191</v>
      </c>
      <c r="G29" s="10" t="s">
        <v>173</v>
      </c>
      <c r="H29" s="10" t="s">
        <v>206</v>
      </c>
      <c r="I29" s="10" t="s">
        <v>206</v>
      </c>
      <c r="J29" s="10"/>
      <c r="K29" s="12">
        <v>44093</v>
      </c>
      <c r="L29" s="10" t="s">
        <v>1057</v>
      </c>
      <c r="M29" s="10" t="s">
        <v>172</v>
      </c>
      <c r="N29" s="11">
        <v>10</v>
      </c>
      <c r="O29" s="12">
        <v>44411</v>
      </c>
    </row>
    <row r="30" spans="1:15">
      <c r="A30" s="10" t="s">
        <v>207</v>
      </c>
      <c r="B30" s="11">
        <v>30</v>
      </c>
      <c r="C30" s="10" t="s">
        <v>201</v>
      </c>
      <c r="D30" s="10" t="s">
        <v>42</v>
      </c>
      <c r="E30" s="10"/>
      <c r="F30" s="10" t="s">
        <v>191</v>
      </c>
      <c r="G30" s="10" t="s">
        <v>173</v>
      </c>
      <c r="H30" s="10" t="s">
        <v>207</v>
      </c>
      <c r="I30" s="10" t="s">
        <v>207</v>
      </c>
      <c r="J30" s="10"/>
      <c r="K30" s="12">
        <v>44110</v>
      </c>
      <c r="L30" s="10" t="s">
        <v>1057</v>
      </c>
      <c r="M30" s="10" t="s">
        <v>172</v>
      </c>
      <c r="N30" s="11">
        <v>9</v>
      </c>
      <c r="O30" s="12">
        <v>44411</v>
      </c>
    </row>
    <row r="31" spans="1:15">
      <c r="A31" s="10" t="s">
        <v>208</v>
      </c>
      <c r="B31" s="11">
        <v>31</v>
      </c>
      <c r="C31" s="10" t="s">
        <v>201</v>
      </c>
      <c r="D31" s="10" t="s">
        <v>42</v>
      </c>
      <c r="E31" s="10"/>
      <c r="F31" s="10" t="s">
        <v>191</v>
      </c>
      <c r="G31" s="10" t="s">
        <v>173</v>
      </c>
      <c r="H31" s="10" t="s">
        <v>208</v>
      </c>
      <c r="I31" s="10" t="s">
        <v>208</v>
      </c>
      <c r="J31" s="10"/>
      <c r="K31" s="12">
        <v>44112</v>
      </c>
      <c r="L31" s="10" t="s">
        <v>1058</v>
      </c>
      <c r="M31" s="10" t="s">
        <v>172</v>
      </c>
      <c r="N31" s="11">
        <v>9</v>
      </c>
      <c r="O31" s="12">
        <v>44411</v>
      </c>
    </row>
    <row r="32" spans="1:15">
      <c r="A32" s="10" t="s">
        <v>211</v>
      </c>
      <c r="B32" s="11">
        <v>32</v>
      </c>
      <c r="C32" s="10" t="s">
        <v>209</v>
      </c>
      <c r="D32" s="10" t="s">
        <v>42</v>
      </c>
      <c r="E32" s="10"/>
      <c r="F32" s="10" t="s">
        <v>191</v>
      </c>
      <c r="G32" s="10" t="s">
        <v>1059</v>
      </c>
      <c r="H32" s="10" t="s">
        <v>211</v>
      </c>
      <c r="I32" s="10" t="s">
        <v>211</v>
      </c>
      <c r="J32" s="10"/>
      <c r="K32" s="12">
        <v>44119</v>
      </c>
      <c r="L32" s="10" t="s">
        <v>1060</v>
      </c>
      <c r="M32" s="10" t="s">
        <v>172</v>
      </c>
      <c r="N32" s="11">
        <v>9</v>
      </c>
      <c r="O32" s="12">
        <v>44413</v>
      </c>
    </row>
    <row r="33" spans="1:15">
      <c r="A33" s="10" t="s">
        <v>212</v>
      </c>
      <c r="B33" s="11">
        <v>33</v>
      </c>
      <c r="C33" s="10" t="s">
        <v>201</v>
      </c>
      <c r="D33" s="10" t="s">
        <v>42</v>
      </c>
      <c r="E33" s="10"/>
      <c r="F33" s="10" t="s">
        <v>191</v>
      </c>
      <c r="G33" s="10" t="s">
        <v>173</v>
      </c>
      <c r="H33" s="10" t="s">
        <v>212</v>
      </c>
      <c r="I33" s="10" t="s">
        <v>212</v>
      </c>
      <c r="J33" s="10"/>
      <c r="K33" s="12">
        <v>44181</v>
      </c>
      <c r="L33" s="10" t="s">
        <v>1057</v>
      </c>
      <c r="M33" s="10" t="s">
        <v>172</v>
      </c>
      <c r="N33" s="11">
        <v>7</v>
      </c>
      <c r="O33" s="12">
        <v>44411</v>
      </c>
    </row>
    <row r="34" spans="1:15">
      <c r="A34" s="11">
        <v>64620</v>
      </c>
      <c r="B34" s="11">
        <v>34</v>
      </c>
      <c r="C34" s="10" t="s">
        <v>169</v>
      </c>
      <c r="D34" s="10" t="s">
        <v>52</v>
      </c>
      <c r="E34" s="10"/>
      <c r="F34" s="10" t="s">
        <v>213</v>
      </c>
      <c r="G34" s="10" t="s">
        <v>173</v>
      </c>
      <c r="H34" s="10" t="s">
        <v>217</v>
      </c>
      <c r="I34" s="11">
        <v>64620</v>
      </c>
      <c r="J34" s="10"/>
      <c r="K34" s="12">
        <v>44242</v>
      </c>
      <c r="L34" s="10" t="s">
        <v>1061</v>
      </c>
      <c r="M34" s="10" t="s">
        <v>172</v>
      </c>
      <c r="N34" s="11">
        <v>12</v>
      </c>
      <c r="O34" s="12">
        <v>44608</v>
      </c>
    </row>
    <row r="35" spans="1:15">
      <c r="A35" s="11">
        <v>86956</v>
      </c>
      <c r="B35" s="11">
        <v>35</v>
      </c>
      <c r="C35" s="10" t="s">
        <v>169</v>
      </c>
      <c r="D35" s="10" t="s">
        <v>52</v>
      </c>
      <c r="E35" s="10"/>
      <c r="F35" s="10" t="s">
        <v>213</v>
      </c>
      <c r="G35" s="10" t="s">
        <v>173</v>
      </c>
      <c r="H35" s="10" t="s">
        <v>225</v>
      </c>
      <c r="I35" s="11">
        <v>86956</v>
      </c>
      <c r="J35" s="10"/>
      <c r="K35" s="12">
        <v>44250</v>
      </c>
      <c r="L35" s="10" t="s">
        <v>1061</v>
      </c>
      <c r="M35" s="10" t="s">
        <v>172</v>
      </c>
      <c r="N35" s="11">
        <v>6</v>
      </c>
      <c r="O35" s="12">
        <v>44442</v>
      </c>
    </row>
    <row r="36" spans="1:15">
      <c r="A36" s="11">
        <v>79038</v>
      </c>
      <c r="B36" s="11">
        <v>36</v>
      </c>
      <c r="C36" s="10" t="s">
        <v>169</v>
      </c>
      <c r="D36" s="10" t="s">
        <v>52</v>
      </c>
      <c r="E36" s="10"/>
      <c r="F36" s="10" t="s">
        <v>213</v>
      </c>
      <c r="G36" s="10" t="s">
        <v>173</v>
      </c>
      <c r="H36" s="10" t="s">
        <v>227</v>
      </c>
      <c r="I36" s="11">
        <v>79038</v>
      </c>
      <c r="J36" s="10"/>
      <c r="K36" s="12">
        <v>44250</v>
      </c>
      <c r="L36" s="10" t="s">
        <v>1061</v>
      </c>
      <c r="M36" s="10" t="s">
        <v>172</v>
      </c>
      <c r="N36" s="11">
        <v>7</v>
      </c>
      <c r="O36" s="12">
        <v>44475</v>
      </c>
    </row>
    <row r="37" spans="1:15">
      <c r="A37" s="11">
        <v>72337</v>
      </c>
      <c r="B37" s="11">
        <v>37</v>
      </c>
      <c r="C37" s="10" t="s">
        <v>169</v>
      </c>
      <c r="D37" s="10" t="s">
        <v>52</v>
      </c>
      <c r="E37" s="10"/>
      <c r="F37" s="10" t="s">
        <v>213</v>
      </c>
      <c r="G37" s="10" t="s">
        <v>173</v>
      </c>
      <c r="H37" s="10" t="s">
        <v>232</v>
      </c>
      <c r="I37" s="11">
        <v>72337</v>
      </c>
      <c r="J37" s="10"/>
      <c r="K37" s="12">
        <v>44284</v>
      </c>
      <c r="L37" s="10" t="s">
        <v>1062</v>
      </c>
      <c r="M37" s="10" t="s">
        <v>172</v>
      </c>
      <c r="N37" s="11">
        <v>6</v>
      </c>
      <c r="O37" s="12">
        <v>44475</v>
      </c>
    </row>
    <row r="38" spans="1:15">
      <c r="A38" s="11">
        <v>59422</v>
      </c>
      <c r="B38" s="11">
        <v>38</v>
      </c>
      <c r="C38" s="10" t="s">
        <v>169</v>
      </c>
      <c r="D38" s="10" t="s">
        <v>52</v>
      </c>
      <c r="E38" s="10"/>
      <c r="F38" s="10" t="s">
        <v>213</v>
      </c>
      <c r="G38" s="10" t="s">
        <v>173</v>
      </c>
      <c r="H38" s="10" t="s">
        <v>237</v>
      </c>
      <c r="I38" s="11">
        <v>59422</v>
      </c>
      <c r="J38" s="10"/>
      <c r="K38" s="12">
        <v>44313</v>
      </c>
      <c r="L38" s="10" t="s">
        <v>1062</v>
      </c>
      <c r="M38" s="10" t="s">
        <v>172</v>
      </c>
      <c r="N38" s="11">
        <v>7</v>
      </c>
      <c r="O38" s="12">
        <v>44544</v>
      </c>
    </row>
    <row r="39" spans="1:15">
      <c r="A39" s="11">
        <v>60535</v>
      </c>
      <c r="B39" s="11">
        <v>39</v>
      </c>
      <c r="C39" s="10" t="s">
        <v>169</v>
      </c>
      <c r="D39" s="10" t="s">
        <v>52</v>
      </c>
      <c r="E39" s="10"/>
      <c r="F39" s="10" t="s">
        <v>213</v>
      </c>
      <c r="G39" s="10" t="s">
        <v>173</v>
      </c>
      <c r="H39" s="10" t="s">
        <v>239</v>
      </c>
      <c r="I39" s="11">
        <v>60535</v>
      </c>
      <c r="J39" s="10"/>
      <c r="K39" s="12">
        <v>44313</v>
      </c>
      <c r="L39" s="10" t="s">
        <v>1062</v>
      </c>
      <c r="M39" s="10" t="s">
        <v>172</v>
      </c>
      <c r="N39" s="11">
        <v>5</v>
      </c>
      <c r="O39" s="12">
        <v>44475</v>
      </c>
    </row>
    <row r="40" spans="1:15">
      <c r="A40" s="11">
        <v>87226</v>
      </c>
      <c r="B40" s="11">
        <v>40</v>
      </c>
      <c r="C40" s="10" t="s">
        <v>169</v>
      </c>
      <c r="D40" s="10" t="s">
        <v>52</v>
      </c>
      <c r="E40" s="10"/>
      <c r="F40" s="10" t="s">
        <v>242</v>
      </c>
      <c r="G40" s="10" t="s">
        <v>173</v>
      </c>
      <c r="H40" s="10" t="s">
        <v>244</v>
      </c>
      <c r="I40" s="11">
        <v>87226</v>
      </c>
      <c r="J40" s="10"/>
      <c r="K40" s="12">
        <v>44313</v>
      </c>
      <c r="L40" s="10" t="s">
        <v>1061</v>
      </c>
      <c r="M40" s="10" t="s">
        <v>172</v>
      </c>
      <c r="N40" s="11">
        <v>7</v>
      </c>
      <c r="O40" s="12">
        <v>44544</v>
      </c>
    </row>
    <row r="41" spans="1:15">
      <c r="A41" s="11">
        <v>58326</v>
      </c>
      <c r="B41" s="11">
        <v>41</v>
      </c>
      <c r="C41" s="10" t="s">
        <v>169</v>
      </c>
      <c r="D41" s="10" t="s">
        <v>52</v>
      </c>
      <c r="E41" s="10"/>
      <c r="F41" s="10" t="s">
        <v>213</v>
      </c>
      <c r="G41" s="10" t="s">
        <v>173</v>
      </c>
      <c r="H41" s="10" t="s">
        <v>246</v>
      </c>
      <c r="I41" s="11">
        <v>58326</v>
      </c>
      <c r="J41" s="10"/>
      <c r="K41" s="12">
        <v>44313</v>
      </c>
      <c r="L41" s="10" t="s">
        <v>1062</v>
      </c>
      <c r="M41" s="10" t="s">
        <v>172</v>
      </c>
      <c r="N41" s="11">
        <v>9</v>
      </c>
      <c r="O41" s="12">
        <v>44594</v>
      </c>
    </row>
    <row r="42" spans="1:15">
      <c r="A42" s="11">
        <v>61460</v>
      </c>
      <c r="B42" s="11">
        <v>42</v>
      </c>
      <c r="C42" s="10" t="s">
        <v>169</v>
      </c>
      <c r="D42" s="10" t="s">
        <v>52</v>
      </c>
      <c r="E42" s="10"/>
      <c r="F42" s="10" t="s">
        <v>213</v>
      </c>
      <c r="G42" s="10" t="s">
        <v>173</v>
      </c>
      <c r="H42" s="10" t="s">
        <v>248</v>
      </c>
      <c r="I42" s="11">
        <v>61460</v>
      </c>
      <c r="J42" s="10"/>
      <c r="K42" s="12">
        <v>44313</v>
      </c>
      <c r="L42" s="10" t="s">
        <v>1062</v>
      </c>
      <c r="M42" s="10" t="s">
        <v>172</v>
      </c>
      <c r="N42" s="11">
        <v>7</v>
      </c>
      <c r="O42" s="12">
        <v>44533</v>
      </c>
    </row>
    <row r="43" spans="1:15">
      <c r="A43" s="11">
        <v>57995</v>
      </c>
      <c r="B43" s="11">
        <v>43</v>
      </c>
      <c r="C43" s="10" t="s">
        <v>169</v>
      </c>
      <c r="D43" s="10" t="s">
        <v>52</v>
      </c>
      <c r="E43" s="10"/>
      <c r="F43" s="10" t="s">
        <v>213</v>
      </c>
      <c r="G43" s="10" t="s">
        <v>173</v>
      </c>
      <c r="H43" s="10" t="s">
        <v>250</v>
      </c>
      <c r="I43" s="11">
        <v>57995</v>
      </c>
      <c r="J43" s="10"/>
      <c r="K43" s="12">
        <v>44356</v>
      </c>
      <c r="L43" s="10" t="s">
        <v>1062</v>
      </c>
      <c r="M43" s="10" t="s">
        <v>172</v>
      </c>
      <c r="N43" s="11">
        <v>4</v>
      </c>
      <c r="O43" s="12">
        <v>44484</v>
      </c>
    </row>
    <row r="44" spans="1:15">
      <c r="A44" s="11">
        <v>58584</v>
      </c>
      <c r="B44" s="11">
        <v>44</v>
      </c>
      <c r="C44" s="10" t="s">
        <v>169</v>
      </c>
      <c r="D44" s="10" t="s">
        <v>52</v>
      </c>
      <c r="E44" s="10"/>
      <c r="F44" s="10" t="s">
        <v>213</v>
      </c>
      <c r="G44" s="10" t="s">
        <v>173</v>
      </c>
      <c r="H44" s="10" t="s">
        <v>252</v>
      </c>
      <c r="I44" s="11">
        <v>58584</v>
      </c>
      <c r="J44" s="10"/>
      <c r="K44" s="12">
        <v>44406</v>
      </c>
      <c r="L44" s="10" t="s">
        <v>1062</v>
      </c>
      <c r="M44" s="10" t="s">
        <v>172</v>
      </c>
      <c r="N44" s="11">
        <v>6</v>
      </c>
      <c r="O44" s="12">
        <v>44596</v>
      </c>
    </row>
    <row r="45" spans="1:15">
      <c r="A45" s="11">
        <v>60283</v>
      </c>
      <c r="B45" s="11">
        <v>45</v>
      </c>
      <c r="C45" s="10" t="s">
        <v>169</v>
      </c>
      <c r="D45" s="10" t="s">
        <v>52</v>
      </c>
      <c r="E45" s="10"/>
      <c r="F45" s="10" t="s">
        <v>213</v>
      </c>
      <c r="G45" s="10" t="s">
        <v>173</v>
      </c>
      <c r="H45" s="10" t="s">
        <v>256</v>
      </c>
      <c r="I45" s="11">
        <v>60283</v>
      </c>
      <c r="J45" s="10"/>
      <c r="K45" s="12">
        <v>44406</v>
      </c>
      <c r="L45" s="10" t="s">
        <v>1062</v>
      </c>
      <c r="M45" s="10" t="s">
        <v>172</v>
      </c>
      <c r="N45" s="11">
        <v>1</v>
      </c>
      <c r="O45" s="12">
        <v>44438</v>
      </c>
    </row>
    <row r="46" spans="1:15">
      <c r="A46" s="11">
        <v>62764</v>
      </c>
      <c r="B46" s="11">
        <v>46</v>
      </c>
      <c r="C46" s="10" t="s">
        <v>169</v>
      </c>
      <c r="D46" s="10" t="s">
        <v>52</v>
      </c>
      <c r="E46" s="10"/>
      <c r="F46" s="10" t="s">
        <v>213</v>
      </c>
      <c r="G46" s="10" t="s">
        <v>173</v>
      </c>
      <c r="H46" s="10" t="s">
        <v>258</v>
      </c>
      <c r="I46" s="11">
        <v>62764</v>
      </c>
      <c r="J46" s="10"/>
      <c r="K46" s="12">
        <v>44406</v>
      </c>
      <c r="L46" s="10" t="s">
        <v>1062</v>
      </c>
      <c r="M46" s="10" t="s">
        <v>172</v>
      </c>
      <c r="N46" s="11">
        <v>4</v>
      </c>
      <c r="O46" s="12">
        <v>44530</v>
      </c>
    </row>
    <row r="47" spans="1:15">
      <c r="A47" s="11">
        <v>57786</v>
      </c>
      <c r="B47" s="11">
        <v>47</v>
      </c>
      <c r="C47" s="10" t="s">
        <v>169</v>
      </c>
      <c r="D47" s="10" t="s">
        <v>52</v>
      </c>
      <c r="E47" s="10"/>
      <c r="F47" s="10" t="s">
        <v>213</v>
      </c>
      <c r="G47" s="10" t="s">
        <v>173</v>
      </c>
      <c r="H47" s="10" t="s">
        <v>260</v>
      </c>
      <c r="I47" s="11">
        <v>57786</v>
      </c>
      <c r="J47" s="10"/>
      <c r="K47" s="12">
        <v>44406</v>
      </c>
      <c r="L47" s="10" t="s">
        <v>1062</v>
      </c>
      <c r="M47" s="10" t="s">
        <v>172</v>
      </c>
      <c r="N47" s="11">
        <v>13</v>
      </c>
      <c r="O47" s="12">
        <v>44816</v>
      </c>
    </row>
    <row r="48" spans="1:15">
      <c r="A48" s="11">
        <v>74480</v>
      </c>
      <c r="B48" s="11">
        <v>48</v>
      </c>
      <c r="C48" s="10" t="s">
        <v>169</v>
      </c>
      <c r="D48" s="10" t="s">
        <v>52</v>
      </c>
      <c r="E48" s="10"/>
      <c r="F48" s="10" t="s">
        <v>213</v>
      </c>
      <c r="G48" s="10" t="s">
        <v>173</v>
      </c>
      <c r="H48" s="10" t="s">
        <v>262</v>
      </c>
      <c r="I48" s="11">
        <v>74480</v>
      </c>
      <c r="J48" s="10"/>
      <c r="K48" s="12">
        <v>44406</v>
      </c>
      <c r="L48" s="10" t="s">
        <v>1062</v>
      </c>
      <c r="M48" s="10" t="s">
        <v>172</v>
      </c>
      <c r="N48" s="11">
        <v>13</v>
      </c>
      <c r="O48" s="12">
        <v>44805</v>
      </c>
    </row>
    <row r="49" spans="1:15">
      <c r="A49" s="11">
        <v>57169</v>
      </c>
      <c r="B49" s="11">
        <v>49</v>
      </c>
      <c r="C49" s="10" t="s">
        <v>169</v>
      </c>
      <c r="D49" s="10" t="s">
        <v>52</v>
      </c>
      <c r="E49" s="10"/>
      <c r="F49" s="10" t="s">
        <v>213</v>
      </c>
      <c r="G49" s="10" t="s">
        <v>173</v>
      </c>
      <c r="H49" s="10" t="s">
        <v>264</v>
      </c>
      <c r="I49" s="11">
        <v>57169</v>
      </c>
      <c r="J49" s="10"/>
      <c r="K49" s="12">
        <v>44440</v>
      </c>
      <c r="L49" s="10" t="s">
        <v>1062</v>
      </c>
      <c r="M49" s="10" t="s">
        <v>172</v>
      </c>
      <c r="N49" s="10" t="s">
        <v>1063</v>
      </c>
      <c r="O49" s="10" t="s">
        <v>1051</v>
      </c>
    </row>
    <row r="50" spans="1:15">
      <c r="A50" s="11">
        <v>68250</v>
      </c>
      <c r="B50" s="11">
        <v>50</v>
      </c>
      <c r="C50" s="10" t="s">
        <v>169</v>
      </c>
      <c r="D50" s="10" t="s">
        <v>52</v>
      </c>
      <c r="E50" s="10"/>
      <c r="F50" s="10" t="s">
        <v>213</v>
      </c>
      <c r="G50" s="10" t="s">
        <v>173</v>
      </c>
      <c r="H50" s="10" t="s">
        <v>276</v>
      </c>
      <c r="I50" s="11">
        <v>68250</v>
      </c>
      <c r="J50" s="10"/>
      <c r="K50" s="12">
        <v>44455</v>
      </c>
      <c r="L50" s="10" t="s">
        <v>1062</v>
      </c>
      <c r="M50" s="10" t="s">
        <v>172</v>
      </c>
      <c r="N50" s="10" t="s">
        <v>1063</v>
      </c>
      <c r="O50" s="10" t="s">
        <v>1051</v>
      </c>
    </row>
    <row r="51" spans="1:15">
      <c r="A51" s="11">
        <v>76478</v>
      </c>
      <c r="B51" s="11">
        <v>51</v>
      </c>
      <c r="C51" s="10" t="s">
        <v>169</v>
      </c>
      <c r="D51" s="10" t="s">
        <v>52</v>
      </c>
      <c r="E51" s="10"/>
      <c r="F51" s="10" t="s">
        <v>213</v>
      </c>
      <c r="G51" s="10" t="s">
        <v>173</v>
      </c>
      <c r="H51" s="10" t="s">
        <v>283</v>
      </c>
      <c r="I51" s="11">
        <v>76478</v>
      </c>
      <c r="J51" s="10"/>
      <c r="K51" s="12">
        <v>44455</v>
      </c>
      <c r="L51" s="10" t="s">
        <v>1064</v>
      </c>
      <c r="M51" s="10" t="s">
        <v>172</v>
      </c>
      <c r="N51" s="11">
        <v>1</v>
      </c>
      <c r="O51" s="12">
        <v>44509</v>
      </c>
    </row>
    <row r="52" spans="1:15">
      <c r="A52" s="11">
        <v>82480</v>
      </c>
      <c r="B52" s="11">
        <v>52</v>
      </c>
      <c r="C52" s="10" t="s">
        <v>169</v>
      </c>
      <c r="D52" s="10" t="s">
        <v>66</v>
      </c>
      <c r="E52" s="10"/>
      <c r="F52" s="10" t="s">
        <v>356</v>
      </c>
      <c r="G52" s="10" t="s">
        <v>173</v>
      </c>
      <c r="H52" s="10" t="s">
        <v>298</v>
      </c>
      <c r="I52" s="11">
        <v>82480</v>
      </c>
      <c r="J52" s="10"/>
      <c r="K52" s="12">
        <v>44455</v>
      </c>
      <c r="L52" s="10" t="s">
        <v>1065</v>
      </c>
      <c r="M52" s="10" t="s">
        <v>172</v>
      </c>
      <c r="N52" s="11">
        <v>4</v>
      </c>
      <c r="O52" s="12">
        <v>44594</v>
      </c>
    </row>
    <row r="53" spans="1:15">
      <c r="A53" s="11">
        <v>80612</v>
      </c>
      <c r="B53" s="11">
        <v>53</v>
      </c>
      <c r="C53" s="10" t="s">
        <v>169</v>
      </c>
      <c r="D53" s="10" t="s">
        <v>66</v>
      </c>
      <c r="E53" s="10"/>
      <c r="F53" s="10" t="s">
        <v>218</v>
      </c>
      <c r="G53" s="10" t="s">
        <v>173</v>
      </c>
      <c r="H53" s="10" t="s">
        <v>300</v>
      </c>
      <c r="I53" s="11">
        <v>80612</v>
      </c>
      <c r="J53" s="10"/>
      <c r="K53" s="12">
        <v>44483</v>
      </c>
      <c r="L53" s="10" t="s">
        <v>1065</v>
      </c>
      <c r="M53" s="10" t="s">
        <v>172</v>
      </c>
      <c r="N53" s="11">
        <v>2</v>
      </c>
      <c r="O53" s="12">
        <v>44572</v>
      </c>
    </row>
    <row r="54" spans="1:15">
      <c r="A54" s="11">
        <v>77916</v>
      </c>
      <c r="B54" s="11">
        <v>54</v>
      </c>
      <c r="C54" s="10" t="s">
        <v>169</v>
      </c>
      <c r="D54" s="10" t="s">
        <v>66</v>
      </c>
      <c r="E54" s="10"/>
      <c r="F54" s="10" t="s">
        <v>218</v>
      </c>
      <c r="G54" s="10" t="s">
        <v>173</v>
      </c>
      <c r="H54" s="10" t="s">
        <v>302</v>
      </c>
      <c r="I54" s="11">
        <v>77916</v>
      </c>
      <c r="J54" s="10"/>
      <c r="K54" s="12">
        <v>44483</v>
      </c>
      <c r="L54" s="10" t="s">
        <v>1064</v>
      </c>
      <c r="M54" s="10" t="s">
        <v>172</v>
      </c>
      <c r="N54" s="11">
        <v>3</v>
      </c>
      <c r="O54" s="12">
        <v>44594</v>
      </c>
    </row>
    <row r="55" spans="1:15">
      <c r="A55" s="10" t="s">
        <v>305</v>
      </c>
      <c r="B55" s="11">
        <v>55</v>
      </c>
      <c r="C55" s="10" t="s">
        <v>169</v>
      </c>
      <c r="D55" s="10" t="s">
        <v>66</v>
      </c>
      <c r="E55" s="10"/>
      <c r="F55" s="10" t="s">
        <v>356</v>
      </c>
      <c r="G55" s="10" t="s">
        <v>173</v>
      </c>
      <c r="H55" s="10" t="s">
        <v>304</v>
      </c>
      <c r="I55" s="10" t="s">
        <v>305</v>
      </c>
      <c r="J55" s="10"/>
      <c r="K55" s="12">
        <v>44496</v>
      </c>
      <c r="L55" s="10" t="s">
        <v>1065</v>
      </c>
      <c r="M55" s="10" t="s">
        <v>172</v>
      </c>
      <c r="N55" s="11">
        <v>1</v>
      </c>
      <c r="O55" s="12">
        <v>44543</v>
      </c>
    </row>
    <row r="56" spans="1:15">
      <c r="A56" s="11">
        <v>78385</v>
      </c>
      <c r="B56" s="11">
        <v>56</v>
      </c>
      <c r="C56" s="10" t="s">
        <v>169</v>
      </c>
      <c r="D56" s="10" t="s">
        <v>66</v>
      </c>
      <c r="E56" s="10"/>
      <c r="F56" s="10" t="s">
        <v>356</v>
      </c>
      <c r="G56" s="10" t="s">
        <v>173</v>
      </c>
      <c r="H56" s="10" t="s">
        <v>307</v>
      </c>
      <c r="I56" s="11">
        <v>78385</v>
      </c>
      <c r="J56" s="10"/>
      <c r="K56" s="12">
        <v>44546</v>
      </c>
      <c r="L56" s="10" t="s">
        <v>1065</v>
      </c>
      <c r="M56" s="10" t="s">
        <v>172</v>
      </c>
      <c r="N56" s="10" t="s">
        <v>1063</v>
      </c>
      <c r="O56" s="10" t="s">
        <v>1051</v>
      </c>
    </row>
    <row r="57" spans="1:15">
      <c r="A57" s="11">
        <v>73240</v>
      </c>
      <c r="B57" s="11">
        <v>57</v>
      </c>
      <c r="C57" s="10" t="s">
        <v>169</v>
      </c>
      <c r="D57" s="10" t="s">
        <v>78</v>
      </c>
      <c r="E57" s="10"/>
      <c r="F57" s="10" t="s">
        <v>309</v>
      </c>
      <c r="G57" s="10" t="s">
        <v>173</v>
      </c>
      <c r="H57" s="10" t="s">
        <v>311</v>
      </c>
      <c r="I57" s="11">
        <v>73240</v>
      </c>
      <c r="J57" s="10"/>
      <c r="K57" s="12">
        <v>44599</v>
      </c>
      <c r="L57" s="10" t="s">
        <v>1061</v>
      </c>
      <c r="M57" s="10" t="s">
        <v>172</v>
      </c>
      <c r="N57" s="11">
        <v>0</v>
      </c>
      <c r="O57" s="12">
        <v>44620</v>
      </c>
    </row>
    <row r="58" spans="1:15">
      <c r="A58" s="11">
        <v>74849</v>
      </c>
      <c r="B58" s="11">
        <v>58</v>
      </c>
      <c r="C58" s="10" t="s">
        <v>169</v>
      </c>
      <c r="D58" s="10" t="s">
        <v>78</v>
      </c>
      <c r="E58" s="10"/>
      <c r="F58" s="10" t="s">
        <v>309</v>
      </c>
      <c r="G58" s="10" t="s">
        <v>173</v>
      </c>
      <c r="H58" s="10" t="s">
        <v>300</v>
      </c>
      <c r="I58" s="11">
        <v>74849</v>
      </c>
      <c r="J58" s="10"/>
      <c r="K58" s="12">
        <v>44599</v>
      </c>
      <c r="L58" s="10" t="s">
        <v>1061</v>
      </c>
      <c r="M58" s="10" t="s">
        <v>172</v>
      </c>
      <c r="N58" s="11">
        <v>1</v>
      </c>
      <c r="O58" s="12">
        <v>44652</v>
      </c>
    </row>
    <row r="59" spans="1:15">
      <c r="A59" s="11">
        <v>66811</v>
      </c>
      <c r="B59" s="11">
        <v>59</v>
      </c>
      <c r="C59" s="10" t="s">
        <v>169</v>
      </c>
      <c r="D59" s="10" t="s">
        <v>78</v>
      </c>
      <c r="E59" s="10"/>
      <c r="F59" s="10" t="s">
        <v>309</v>
      </c>
      <c r="G59" s="10" t="s">
        <v>173</v>
      </c>
      <c r="H59" s="10" t="s">
        <v>314</v>
      </c>
      <c r="I59" s="11">
        <v>66811</v>
      </c>
      <c r="J59" s="10"/>
      <c r="K59" s="12">
        <v>44614</v>
      </c>
      <c r="L59" s="10" t="s">
        <v>1061</v>
      </c>
      <c r="M59" s="10" t="s">
        <v>172</v>
      </c>
      <c r="N59" s="10" t="s">
        <v>1063</v>
      </c>
      <c r="O59" s="10" t="s">
        <v>1051</v>
      </c>
    </row>
    <row r="60" spans="1:15">
      <c r="A60" s="11">
        <v>72370</v>
      </c>
      <c r="B60" s="11">
        <v>60</v>
      </c>
      <c r="C60" s="10" t="s">
        <v>169</v>
      </c>
      <c r="D60" s="10" t="s">
        <v>78</v>
      </c>
      <c r="E60" s="10"/>
      <c r="F60" s="10" t="s">
        <v>309</v>
      </c>
      <c r="G60" s="10" t="s">
        <v>173</v>
      </c>
      <c r="H60" s="10" t="s">
        <v>316</v>
      </c>
      <c r="I60" s="11">
        <v>72370</v>
      </c>
      <c r="J60" s="10"/>
      <c r="K60" s="12">
        <v>44615</v>
      </c>
      <c r="L60" s="10" t="s">
        <v>1061</v>
      </c>
      <c r="M60" s="10" t="s">
        <v>172</v>
      </c>
      <c r="N60" s="11">
        <v>2</v>
      </c>
      <c r="O60" s="12">
        <v>44684</v>
      </c>
    </row>
    <row r="61" spans="1:15">
      <c r="A61" s="11">
        <v>74878</v>
      </c>
      <c r="B61" s="11">
        <v>61</v>
      </c>
      <c r="C61" s="10" t="s">
        <v>169</v>
      </c>
      <c r="D61" s="10" t="s">
        <v>78</v>
      </c>
      <c r="E61" s="10"/>
      <c r="F61" s="10" t="s">
        <v>309</v>
      </c>
      <c r="G61" s="10" t="s">
        <v>173</v>
      </c>
      <c r="H61" s="10" t="s">
        <v>318</v>
      </c>
      <c r="I61" s="11">
        <v>74878</v>
      </c>
      <c r="J61" s="10"/>
      <c r="K61" s="12">
        <v>44615</v>
      </c>
      <c r="L61" s="10" t="s">
        <v>1061</v>
      </c>
      <c r="M61" s="10" t="s">
        <v>172</v>
      </c>
      <c r="N61" s="11">
        <v>1</v>
      </c>
      <c r="O61" s="12">
        <v>44652</v>
      </c>
    </row>
    <row r="62" spans="1:15">
      <c r="A62" s="11">
        <v>64582</v>
      </c>
      <c r="B62" s="11">
        <v>62</v>
      </c>
      <c r="C62" s="10" t="s">
        <v>169</v>
      </c>
      <c r="D62" s="10" t="s">
        <v>52</v>
      </c>
      <c r="E62" s="10"/>
      <c r="F62" s="10" t="s">
        <v>213</v>
      </c>
      <c r="G62" s="10" t="s">
        <v>173</v>
      </c>
      <c r="H62" s="10" t="s">
        <v>320</v>
      </c>
      <c r="I62" s="11">
        <v>64582</v>
      </c>
      <c r="J62" s="10"/>
      <c r="K62" s="12">
        <v>44615</v>
      </c>
      <c r="L62" s="10" t="s">
        <v>1062</v>
      </c>
      <c r="M62" s="10" t="s">
        <v>222</v>
      </c>
      <c r="N62" s="11">
        <v>2</v>
      </c>
      <c r="O62" s="12">
        <v>44684</v>
      </c>
    </row>
    <row r="63" spans="1:15">
      <c r="A63" s="11">
        <v>63334</v>
      </c>
      <c r="B63" s="11">
        <v>63</v>
      </c>
      <c r="C63" s="10" t="s">
        <v>169</v>
      </c>
      <c r="D63" s="10" t="s">
        <v>52</v>
      </c>
      <c r="E63" s="10"/>
      <c r="F63" s="10" t="s">
        <v>213</v>
      </c>
      <c r="G63" s="10" t="s">
        <v>173</v>
      </c>
      <c r="H63" s="10" t="s">
        <v>322</v>
      </c>
      <c r="I63" s="11">
        <v>63334</v>
      </c>
      <c r="J63" s="10"/>
      <c r="K63" s="12">
        <v>44615</v>
      </c>
      <c r="L63" s="10" t="s">
        <v>1062</v>
      </c>
      <c r="M63" s="10" t="s">
        <v>222</v>
      </c>
      <c r="N63" s="11">
        <v>2</v>
      </c>
      <c r="O63" s="12">
        <v>44684</v>
      </c>
    </row>
    <row r="64" spans="1:15">
      <c r="A64" s="11">
        <v>61537</v>
      </c>
      <c r="B64" s="11">
        <v>64</v>
      </c>
      <c r="C64" s="10" t="s">
        <v>169</v>
      </c>
      <c r="D64" s="10" t="s">
        <v>52</v>
      </c>
      <c r="E64" s="10"/>
      <c r="F64" s="10" t="s">
        <v>213</v>
      </c>
      <c r="G64" s="10" t="s">
        <v>173</v>
      </c>
      <c r="H64" s="10" t="s">
        <v>324</v>
      </c>
      <c r="I64" s="11">
        <v>61537</v>
      </c>
      <c r="J64" s="10"/>
      <c r="K64" s="12">
        <v>44615</v>
      </c>
      <c r="L64" s="10" t="s">
        <v>1062</v>
      </c>
      <c r="M64" s="10" t="s">
        <v>222</v>
      </c>
      <c r="N64" s="11">
        <v>2</v>
      </c>
      <c r="O64" s="12">
        <v>44684</v>
      </c>
    </row>
    <row r="65" spans="1:15">
      <c r="A65" s="11">
        <v>74877</v>
      </c>
      <c r="B65" s="11">
        <v>65</v>
      </c>
      <c r="C65" s="10" t="s">
        <v>169</v>
      </c>
      <c r="D65" s="10" t="s">
        <v>52</v>
      </c>
      <c r="E65" s="10"/>
      <c r="F65" s="10" t="s">
        <v>213</v>
      </c>
      <c r="G65" s="10" t="s">
        <v>173</v>
      </c>
      <c r="H65" s="10" t="s">
        <v>326</v>
      </c>
      <c r="I65" s="11">
        <v>74877</v>
      </c>
      <c r="J65" s="10"/>
      <c r="K65" s="12">
        <v>44615</v>
      </c>
      <c r="L65" s="10" t="s">
        <v>1062</v>
      </c>
      <c r="M65" s="10" t="s">
        <v>172</v>
      </c>
      <c r="N65" s="11">
        <v>2</v>
      </c>
      <c r="O65" s="12">
        <v>44684</v>
      </c>
    </row>
    <row r="66" spans="1:15">
      <c r="A66" s="11">
        <v>74885</v>
      </c>
      <c r="B66" s="11">
        <v>66</v>
      </c>
      <c r="C66" s="10" t="s">
        <v>169</v>
      </c>
      <c r="D66" s="10" t="s">
        <v>52</v>
      </c>
      <c r="E66" s="10"/>
      <c r="F66" s="10" t="s">
        <v>213</v>
      </c>
      <c r="G66" s="10" t="s">
        <v>173</v>
      </c>
      <c r="H66" s="10" t="s">
        <v>326</v>
      </c>
      <c r="I66" s="11">
        <v>74885</v>
      </c>
      <c r="J66" s="10"/>
      <c r="K66" s="12">
        <v>44615</v>
      </c>
      <c r="L66" s="10" t="s">
        <v>1062</v>
      </c>
      <c r="M66" s="10" t="s">
        <v>172</v>
      </c>
      <c r="N66" s="11">
        <v>2</v>
      </c>
      <c r="O66" s="12">
        <v>44684</v>
      </c>
    </row>
    <row r="67" spans="1:15">
      <c r="A67" s="11">
        <v>64558</v>
      </c>
      <c r="B67" s="11">
        <v>67</v>
      </c>
      <c r="C67" s="10" t="s">
        <v>169</v>
      </c>
      <c r="D67" s="10" t="s">
        <v>52</v>
      </c>
      <c r="E67" s="10"/>
      <c r="F67" s="10" t="s">
        <v>213</v>
      </c>
      <c r="G67" s="10" t="s">
        <v>173</v>
      </c>
      <c r="H67" s="10" t="s">
        <v>329</v>
      </c>
      <c r="I67" s="11">
        <v>64558</v>
      </c>
      <c r="J67" s="10"/>
      <c r="K67" s="12">
        <v>44615</v>
      </c>
      <c r="L67" s="10" t="s">
        <v>1062</v>
      </c>
      <c r="M67" s="10" t="s">
        <v>172</v>
      </c>
      <c r="N67" s="11">
        <v>2</v>
      </c>
      <c r="O67" s="12">
        <v>44684</v>
      </c>
    </row>
    <row r="68" spans="1:15">
      <c r="A68" s="11">
        <v>64617</v>
      </c>
      <c r="B68" s="11">
        <v>68</v>
      </c>
      <c r="C68" s="10" t="s">
        <v>169</v>
      </c>
      <c r="D68" s="10" t="s">
        <v>52</v>
      </c>
      <c r="E68" s="10"/>
      <c r="F68" s="10" t="s">
        <v>213</v>
      </c>
      <c r="G68" s="10" t="s">
        <v>173</v>
      </c>
      <c r="H68" s="10" t="s">
        <v>330</v>
      </c>
      <c r="I68" s="11">
        <v>64617</v>
      </c>
      <c r="J68" s="10"/>
      <c r="K68" s="12">
        <v>44638</v>
      </c>
      <c r="L68" s="10" t="s">
        <v>1062</v>
      </c>
      <c r="M68" s="10" t="s">
        <v>172</v>
      </c>
      <c r="N68" s="11">
        <v>5</v>
      </c>
      <c r="O68" s="12">
        <v>44805</v>
      </c>
    </row>
    <row r="69" spans="1:15">
      <c r="A69" s="11">
        <v>66835</v>
      </c>
      <c r="B69" s="11">
        <v>69</v>
      </c>
      <c r="C69" s="10" t="s">
        <v>169</v>
      </c>
      <c r="D69" s="10" t="s">
        <v>52</v>
      </c>
      <c r="E69" s="10"/>
      <c r="F69" s="10" t="s">
        <v>213</v>
      </c>
      <c r="G69" s="10" t="s">
        <v>173</v>
      </c>
      <c r="H69" s="10" t="s">
        <v>332</v>
      </c>
      <c r="I69" s="11">
        <v>66835</v>
      </c>
      <c r="J69" s="10"/>
      <c r="K69" s="12">
        <v>44638</v>
      </c>
      <c r="L69" s="10" t="s">
        <v>1062</v>
      </c>
      <c r="M69" s="10" t="s">
        <v>172</v>
      </c>
      <c r="N69" s="10" t="s">
        <v>1063</v>
      </c>
      <c r="O69" s="10" t="s">
        <v>1051</v>
      </c>
    </row>
    <row r="70" spans="1:15">
      <c r="A70" s="11">
        <v>64220</v>
      </c>
      <c r="B70" s="11">
        <v>70</v>
      </c>
      <c r="C70" s="10" t="s">
        <v>169</v>
      </c>
      <c r="D70" s="10" t="s">
        <v>52</v>
      </c>
      <c r="E70" s="10"/>
      <c r="F70" s="10" t="s">
        <v>213</v>
      </c>
      <c r="G70" s="10" t="s">
        <v>173</v>
      </c>
      <c r="H70" s="10" t="s">
        <v>334</v>
      </c>
      <c r="I70" s="11">
        <v>64220</v>
      </c>
      <c r="J70" s="10"/>
      <c r="K70" s="12">
        <v>44638</v>
      </c>
      <c r="L70" s="10" t="s">
        <v>1062</v>
      </c>
      <c r="M70" s="10" t="s">
        <v>172</v>
      </c>
      <c r="N70" s="11">
        <v>6</v>
      </c>
      <c r="O70" s="12">
        <v>44837</v>
      </c>
    </row>
    <row r="71" spans="1:15">
      <c r="A71" s="11">
        <v>63783</v>
      </c>
      <c r="B71" s="11">
        <v>71</v>
      </c>
      <c r="C71" s="10" t="s">
        <v>169</v>
      </c>
      <c r="D71" s="10" t="s">
        <v>52</v>
      </c>
      <c r="E71" s="10"/>
      <c r="F71" s="10" t="s">
        <v>213</v>
      </c>
      <c r="G71" s="10" t="s">
        <v>173</v>
      </c>
      <c r="H71" s="10" t="s">
        <v>336</v>
      </c>
      <c r="I71" s="11">
        <v>63783</v>
      </c>
      <c r="J71" s="10"/>
      <c r="K71" s="12">
        <v>44638</v>
      </c>
      <c r="L71" s="10" t="s">
        <v>1062</v>
      </c>
      <c r="M71" s="10" t="s">
        <v>172</v>
      </c>
      <c r="N71" s="11">
        <v>2</v>
      </c>
      <c r="O71" s="12">
        <v>44718</v>
      </c>
    </row>
    <row r="72" spans="1:15">
      <c r="A72" s="11">
        <v>68097</v>
      </c>
      <c r="B72" s="11">
        <v>72</v>
      </c>
      <c r="C72" s="10" t="s">
        <v>169</v>
      </c>
      <c r="D72" s="10" t="s">
        <v>52</v>
      </c>
      <c r="E72" s="10"/>
      <c r="F72" s="10" t="s">
        <v>213</v>
      </c>
      <c r="G72" s="10" t="s">
        <v>173</v>
      </c>
      <c r="H72" s="10" t="s">
        <v>338</v>
      </c>
      <c r="I72" s="11">
        <v>68097</v>
      </c>
      <c r="J72" s="10"/>
      <c r="K72" s="12">
        <v>44643</v>
      </c>
      <c r="L72" s="10" t="s">
        <v>1062</v>
      </c>
      <c r="M72" s="10" t="s">
        <v>172</v>
      </c>
      <c r="N72" s="11">
        <v>1</v>
      </c>
      <c r="O72" s="12">
        <v>44684</v>
      </c>
    </row>
    <row r="73" spans="1:15">
      <c r="A73" s="11">
        <v>73230</v>
      </c>
      <c r="B73" s="11">
        <v>73</v>
      </c>
      <c r="C73" s="10" t="s">
        <v>169</v>
      </c>
      <c r="D73" s="10" t="s">
        <v>52</v>
      </c>
      <c r="E73" s="10"/>
      <c r="F73" s="10" t="s">
        <v>213</v>
      </c>
      <c r="G73" s="10" t="s">
        <v>173</v>
      </c>
      <c r="H73" s="10" t="s">
        <v>340</v>
      </c>
      <c r="I73" s="11">
        <v>73230</v>
      </c>
      <c r="J73" s="10"/>
      <c r="K73" s="12">
        <v>44643</v>
      </c>
      <c r="L73" s="10" t="s">
        <v>1062</v>
      </c>
      <c r="M73" s="10" t="s">
        <v>172</v>
      </c>
      <c r="N73" s="11">
        <v>1</v>
      </c>
      <c r="O73" s="12">
        <v>44684</v>
      </c>
    </row>
    <row r="74" spans="1:15">
      <c r="A74" s="11">
        <v>79030</v>
      </c>
      <c r="B74" s="11">
        <v>74</v>
      </c>
      <c r="C74" s="10" t="s">
        <v>169</v>
      </c>
      <c r="D74" s="10" t="s">
        <v>77</v>
      </c>
      <c r="E74" s="10"/>
      <c r="F74" s="10" t="s">
        <v>341</v>
      </c>
      <c r="G74" s="10" t="s">
        <v>173</v>
      </c>
      <c r="H74" s="10" t="s">
        <v>343</v>
      </c>
      <c r="I74" s="11">
        <v>79030</v>
      </c>
      <c r="J74" s="10"/>
      <c r="K74" s="12">
        <v>44645</v>
      </c>
      <c r="L74" s="10" t="s">
        <v>1066</v>
      </c>
      <c r="M74" s="10" t="s">
        <v>172</v>
      </c>
      <c r="N74" s="11">
        <v>6</v>
      </c>
      <c r="O74" s="12">
        <v>44837</v>
      </c>
    </row>
    <row r="75" spans="1:15">
      <c r="A75" s="10" t="s">
        <v>347</v>
      </c>
      <c r="B75" s="11">
        <v>75</v>
      </c>
      <c r="C75" s="10" t="s">
        <v>169</v>
      </c>
      <c r="D75" s="10" t="s">
        <v>52</v>
      </c>
      <c r="E75" s="10"/>
      <c r="F75" s="10" t="s">
        <v>344</v>
      </c>
      <c r="G75" s="10" t="s">
        <v>173</v>
      </c>
      <c r="H75" s="10" t="s">
        <v>346</v>
      </c>
      <c r="I75" s="10" t="s">
        <v>347</v>
      </c>
      <c r="J75" s="10"/>
      <c r="K75" s="12">
        <v>44645</v>
      </c>
      <c r="L75" s="10" t="s">
        <v>1065</v>
      </c>
      <c r="M75" s="10" t="s">
        <v>172</v>
      </c>
      <c r="N75" s="11">
        <v>5</v>
      </c>
      <c r="O75" s="12">
        <v>44805</v>
      </c>
    </row>
    <row r="76" spans="1:15">
      <c r="A76" s="11">
        <v>84548</v>
      </c>
      <c r="B76" s="11">
        <v>76</v>
      </c>
      <c r="C76" s="10" t="s">
        <v>169</v>
      </c>
      <c r="D76" s="10" t="s">
        <v>77</v>
      </c>
      <c r="E76" s="10"/>
      <c r="F76" s="10" t="s">
        <v>351</v>
      </c>
      <c r="G76" s="10" t="s">
        <v>173</v>
      </c>
      <c r="H76" s="10" t="s">
        <v>353</v>
      </c>
      <c r="I76" s="11">
        <v>84548</v>
      </c>
      <c r="J76" s="10"/>
      <c r="K76" s="12">
        <v>44671</v>
      </c>
      <c r="L76" s="10" t="s">
        <v>1067</v>
      </c>
      <c r="M76" s="10" t="s">
        <v>172</v>
      </c>
      <c r="N76" s="11">
        <v>2</v>
      </c>
      <c r="O76" s="12">
        <v>44761</v>
      </c>
    </row>
    <row r="77" spans="1:15">
      <c r="A77" s="10" t="s">
        <v>360</v>
      </c>
      <c r="B77" s="11">
        <v>77</v>
      </c>
      <c r="C77" s="10" t="s">
        <v>201</v>
      </c>
      <c r="D77" s="10" t="s">
        <v>66</v>
      </c>
      <c r="E77" s="10"/>
      <c r="F77" s="10" t="s">
        <v>356</v>
      </c>
      <c r="G77" s="10" t="s">
        <v>173</v>
      </c>
      <c r="H77" s="10" t="s">
        <v>359</v>
      </c>
      <c r="I77" s="10" t="s">
        <v>360</v>
      </c>
      <c r="J77" s="10"/>
      <c r="K77" s="12">
        <v>44671</v>
      </c>
      <c r="L77" s="10" t="s">
        <v>1048</v>
      </c>
      <c r="M77" s="10" t="s">
        <v>1049</v>
      </c>
      <c r="N77" s="11">
        <v>11</v>
      </c>
      <c r="O77" s="12">
        <v>44761</v>
      </c>
    </row>
    <row r="78" spans="1:15">
      <c r="A78" s="11">
        <v>78493</v>
      </c>
      <c r="B78" s="11">
        <v>78</v>
      </c>
      <c r="C78" s="10" t="s">
        <v>169</v>
      </c>
      <c r="D78" s="10" t="s">
        <v>66</v>
      </c>
      <c r="E78" s="10"/>
      <c r="F78" s="10" t="s">
        <v>356</v>
      </c>
      <c r="G78" s="10" t="s">
        <v>173</v>
      </c>
      <c r="H78" s="10" t="s">
        <v>374</v>
      </c>
      <c r="I78" s="11">
        <v>78493</v>
      </c>
      <c r="J78" s="10"/>
      <c r="K78" s="12">
        <v>44671</v>
      </c>
      <c r="L78" s="10" t="s">
        <v>1068</v>
      </c>
      <c r="M78" s="10" t="s">
        <v>172</v>
      </c>
      <c r="N78" s="11">
        <v>2</v>
      </c>
      <c r="O78" s="12">
        <v>44761</v>
      </c>
    </row>
    <row r="79" spans="1:15">
      <c r="A79" s="11">
        <v>90346</v>
      </c>
      <c r="B79" s="11">
        <v>79</v>
      </c>
      <c r="C79" s="10" t="s">
        <v>169</v>
      </c>
      <c r="D79" s="10" t="s">
        <v>78</v>
      </c>
      <c r="E79" s="10"/>
      <c r="F79" s="10" t="s">
        <v>309</v>
      </c>
      <c r="G79" s="10" t="s">
        <v>173</v>
      </c>
      <c r="H79" s="10" t="s">
        <v>376</v>
      </c>
      <c r="I79" s="11">
        <v>90346</v>
      </c>
      <c r="J79" s="10"/>
      <c r="K79" s="12">
        <v>44671</v>
      </c>
      <c r="L79" s="10" t="s">
        <v>1069</v>
      </c>
      <c r="M79" s="10" t="s">
        <v>172</v>
      </c>
      <c r="N79" s="11">
        <v>2</v>
      </c>
      <c r="O79" s="12">
        <v>44761</v>
      </c>
    </row>
    <row r="80" spans="1:15">
      <c r="A80" s="11">
        <v>90359</v>
      </c>
      <c r="B80" s="11">
        <v>80</v>
      </c>
      <c r="C80" s="10" t="s">
        <v>169</v>
      </c>
      <c r="D80" s="10" t="s">
        <v>71</v>
      </c>
      <c r="E80" s="10"/>
      <c r="F80" s="10" t="s">
        <v>377</v>
      </c>
      <c r="G80" s="10" t="s">
        <v>173</v>
      </c>
      <c r="H80" s="10" t="s">
        <v>379</v>
      </c>
      <c r="I80" s="11">
        <v>90359</v>
      </c>
      <c r="J80" s="10"/>
      <c r="K80" s="12">
        <v>44671</v>
      </c>
      <c r="L80" s="10" t="s">
        <v>1069</v>
      </c>
      <c r="M80" s="10" t="s">
        <v>172</v>
      </c>
      <c r="N80" s="11">
        <v>2</v>
      </c>
      <c r="O80" s="12">
        <v>44761</v>
      </c>
    </row>
    <row r="81" spans="1:15">
      <c r="A81" s="11">
        <v>74332</v>
      </c>
      <c r="B81" s="11">
        <v>81</v>
      </c>
      <c r="C81" s="10" t="s">
        <v>169</v>
      </c>
      <c r="D81" s="10" t="s">
        <v>78</v>
      </c>
      <c r="E81" s="10"/>
      <c r="F81" s="10" t="s">
        <v>309</v>
      </c>
      <c r="G81" s="10" t="s">
        <v>173</v>
      </c>
      <c r="H81" s="10" t="s">
        <v>380</v>
      </c>
      <c r="I81" s="11">
        <v>74332</v>
      </c>
      <c r="J81" s="10"/>
      <c r="K81" s="12">
        <v>44671</v>
      </c>
      <c r="L81" s="10" t="s">
        <v>1068</v>
      </c>
      <c r="M81" s="10" t="s">
        <v>172</v>
      </c>
      <c r="N81" s="11">
        <v>2</v>
      </c>
      <c r="O81" s="12">
        <v>44761</v>
      </c>
    </row>
    <row r="82" spans="1:15">
      <c r="A82" s="11">
        <v>63862</v>
      </c>
      <c r="B82" s="11">
        <v>82</v>
      </c>
      <c r="C82" s="10" t="s">
        <v>169</v>
      </c>
      <c r="D82" s="10" t="s">
        <v>99</v>
      </c>
      <c r="E82" s="10"/>
      <c r="F82" s="10" t="s">
        <v>370</v>
      </c>
      <c r="G82" s="10" t="s">
        <v>173</v>
      </c>
      <c r="H82" s="10" t="s">
        <v>382</v>
      </c>
      <c r="I82" s="11">
        <v>63862</v>
      </c>
      <c r="J82" s="10"/>
      <c r="K82" s="12">
        <v>44671</v>
      </c>
      <c r="L82" s="10" t="s">
        <v>1061</v>
      </c>
      <c r="M82" s="10" t="s">
        <v>172</v>
      </c>
      <c r="N82" s="11">
        <v>2</v>
      </c>
      <c r="O82" s="12">
        <v>44761</v>
      </c>
    </row>
    <row r="83" spans="1:15">
      <c r="A83" s="11">
        <v>64526</v>
      </c>
      <c r="B83" s="11">
        <v>83</v>
      </c>
      <c r="C83" s="10" t="s">
        <v>169</v>
      </c>
      <c r="D83" s="10" t="s">
        <v>99</v>
      </c>
      <c r="E83" s="10"/>
      <c r="F83" s="10" t="s">
        <v>370</v>
      </c>
      <c r="G83" s="10" t="s">
        <v>173</v>
      </c>
      <c r="H83" s="10" t="s">
        <v>384</v>
      </c>
      <c r="I83" s="11">
        <v>64526</v>
      </c>
      <c r="J83" s="10"/>
      <c r="K83" s="12">
        <v>44671</v>
      </c>
      <c r="L83" s="10" t="s">
        <v>1061</v>
      </c>
      <c r="M83" s="10" t="s">
        <v>172</v>
      </c>
      <c r="N83" s="11">
        <v>2</v>
      </c>
      <c r="O83" s="12">
        <v>44761</v>
      </c>
    </row>
    <row r="84" spans="1:15">
      <c r="A84" s="11">
        <v>64525</v>
      </c>
      <c r="B84" s="11">
        <v>84</v>
      </c>
      <c r="C84" s="10" t="s">
        <v>169</v>
      </c>
      <c r="D84" s="10" t="s">
        <v>99</v>
      </c>
      <c r="E84" s="10"/>
      <c r="F84" s="10" t="s">
        <v>370</v>
      </c>
      <c r="G84" s="10" t="s">
        <v>173</v>
      </c>
      <c r="H84" s="10" t="s">
        <v>385</v>
      </c>
      <c r="I84" s="11">
        <v>64525</v>
      </c>
      <c r="J84" s="10"/>
      <c r="K84" s="12">
        <v>44671</v>
      </c>
      <c r="L84" s="10" t="s">
        <v>1061</v>
      </c>
      <c r="M84" s="10" t="s">
        <v>172</v>
      </c>
      <c r="N84" s="11">
        <v>2</v>
      </c>
      <c r="O84" s="12">
        <v>44761</v>
      </c>
    </row>
    <row r="85" spans="1:15">
      <c r="A85" s="11">
        <v>64300</v>
      </c>
      <c r="B85" s="11">
        <v>85</v>
      </c>
      <c r="C85" s="10" t="s">
        <v>169</v>
      </c>
      <c r="D85" s="10" t="s">
        <v>99</v>
      </c>
      <c r="E85" s="10"/>
      <c r="F85" s="10" t="s">
        <v>370</v>
      </c>
      <c r="G85" s="10" t="s">
        <v>173</v>
      </c>
      <c r="H85" s="10" t="s">
        <v>386</v>
      </c>
      <c r="I85" s="11">
        <v>64300</v>
      </c>
      <c r="J85" s="10"/>
      <c r="K85" s="12">
        <v>44671</v>
      </c>
      <c r="L85" s="10" t="s">
        <v>1061</v>
      </c>
      <c r="M85" s="10" t="s">
        <v>172</v>
      </c>
      <c r="N85" s="11">
        <v>2</v>
      </c>
      <c r="O85" s="12">
        <v>44761</v>
      </c>
    </row>
    <row r="86" spans="1:15">
      <c r="A86" s="11">
        <v>66306</v>
      </c>
      <c r="B86" s="11">
        <v>86</v>
      </c>
      <c r="C86" s="10" t="s">
        <v>169</v>
      </c>
      <c r="D86" s="10" t="s">
        <v>99</v>
      </c>
      <c r="E86" s="10"/>
      <c r="F86" s="10" t="s">
        <v>370</v>
      </c>
      <c r="G86" s="10" t="s">
        <v>173</v>
      </c>
      <c r="H86" s="10" t="s">
        <v>388</v>
      </c>
      <c r="I86" s="11">
        <v>66306</v>
      </c>
      <c r="J86" s="10"/>
      <c r="K86" s="12">
        <v>44671</v>
      </c>
      <c r="L86" s="10" t="s">
        <v>1061</v>
      </c>
      <c r="M86" s="10" t="s">
        <v>172</v>
      </c>
      <c r="N86" s="11">
        <v>2</v>
      </c>
      <c r="O86" s="12">
        <v>44740</v>
      </c>
    </row>
    <row r="87" spans="1:15">
      <c r="A87" s="11">
        <v>61686</v>
      </c>
      <c r="B87" s="11">
        <v>87</v>
      </c>
      <c r="C87" s="10" t="s">
        <v>169</v>
      </c>
      <c r="D87" s="10" t="s">
        <v>99</v>
      </c>
      <c r="E87" s="10"/>
      <c r="F87" s="10" t="s">
        <v>370</v>
      </c>
      <c r="G87" s="10" t="s">
        <v>173</v>
      </c>
      <c r="H87" s="10" t="s">
        <v>390</v>
      </c>
      <c r="I87" s="11">
        <v>61686</v>
      </c>
      <c r="J87" s="10"/>
      <c r="K87" s="12">
        <v>44671</v>
      </c>
      <c r="L87" s="10" t="s">
        <v>1061</v>
      </c>
      <c r="M87" s="10" t="s">
        <v>172</v>
      </c>
      <c r="N87" s="11">
        <v>2</v>
      </c>
      <c r="O87" s="12">
        <v>44761</v>
      </c>
    </row>
    <row r="88" spans="1:15">
      <c r="A88" s="11">
        <v>63777</v>
      </c>
      <c r="B88" s="11">
        <v>88</v>
      </c>
      <c r="C88" s="10" t="s">
        <v>169</v>
      </c>
      <c r="D88" s="10" t="s">
        <v>99</v>
      </c>
      <c r="E88" s="10"/>
      <c r="F88" s="10" t="s">
        <v>370</v>
      </c>
      <c r="G88" s="10" t="s">
        <v>173</v>
      </c>
      <c r="H88" s="10" t="s">
        <v>392</v>
      </c>
      <c r="I88" s="11">
        <v>63777</v>
      </c>
      <c r="J88" s="10"/>
      <c r="K88" s="12">
        <v>44671</v>
      </c>
      <c r="L88" s="10" t="s">
        <v>1061</v>
      </c>
      <c r="M88" s="10" t="s">
        <v>172</v>
      </c>
      <c r="N88" s="11">
        <v>2</v>
      </c>
      <c r="O88" s="12">
        <v>44740</v>
      </c>
    </row>
    <row r="89" spans="1:15">
      <c r="A89" s="11">
        <v>60627</v>
      </c>
      <c r="B89" s="11">
        <v>89</v>
      </c>
      <c r="C89" s="10" t="s">
        <v>169</v>
      </c>
      <c r="D89" s="10" t="s">
        <v>99</v>
      </c>
      <c r="E89" s="10"/>
      <c r="F89" s="10" t="s">
        <v>370</v>
      </c>
      <c r="G89" s="10" t="s">
        <v>173</v>
      </c>
      <c r="H89" s="10" t="s">
        <v>394</v>
      </c>
      <c r="I89" s="11">
        <v>60627</v>
      </c>
      <c r="J89" s="10"/>
      <c r="K89" s="12">
        <v>44671</v>
      </c>
      <c r="L89" s="10" t="s">
        <v>1061</v>
      </c>
      <c r="M89" s="10" t="s">
        <v>172</v>
      </c>
      <c r="N89" s="10" t="s">
        <v>1063</v>
      </c>
      <c r="O89" s="10" t="s">
        <v>1051</v>
      </c>
    </row>
    <row r="90" spans="1:15">
      <c r="A90" s="11">
        <v>79206</v>
      </c>
      <c r="B90" s="11">
        <v>90</v>
      </c>
      <c r="C90" s="10" t="s">
        <v>169</v>
      </c>
      <c r="D90" s="10" t="s">
        <v>66</v>
      </c>
      <c r="E90" s="10"/>
      <c r="F90" s="10" t="s">
        <v>356</v>
      </c>
      <c r="G90" s="10" t="s">
        <v>173</v>
      </c>
      <c r="H90" s="10" t="s">
        <v>396</v>
      </c>
      <c r="I90" s="11">
        <v>79206</v>
      </c>
      <c r="J90" s="10"/>
      <c r="K90" s="12">
        <v>44671</v>
      </c>
      <c r="L90" s="10" t="s">
        <v>1068</v>
      </c>
      <c r="M90" s="10" t="s">
        <v>172</v>
      </c>
      <c r="N90" s="11">
        <v>1</v>
      </c>
      <c r="O90" s="12">
        <v>44705</v>
      </c>
    </row>
    <row r="91" spans="1:15">
      <c r="A91" s="11">
        <v>78393</v>
      </c>
      <c r="B91" s="11">
        <v>91</v>
      </c>
      <c r="C91" s="10" t="s">
        <v>169</v>
      </c>
      <c r="D91" s="10" t="s">
        <v>66</v>
      </c>
      <c r="E91" s="10"/>
      <c r="F91" s="10" t="s">
        <v>356</v>
      </c>
      <c r="G91" s="10" t="s">
        <v>173</v>
      </c>
      <c r="H91" s="10" t="s">
        <v>398</v>
      </c>
      <c r="I91" s="11">
        <v>78393</v>
      </c>
      <c r="J91" s="10"/>
      <c r="K91" s="12">
        <v>44671</v>
      </c>
      <c r="L91" s="10" t="s">
        <v>1068</v>
      </c>
      <c r="M91" s="10" t="s">
        <v>172</v>
      </c>
      <c r="N91" s="10" t="s">
        <v>1063</v>
      </c>
      <c r="O91" s="10" t="s">
        <v>1051</v>
      </c>
    </row>
    <row r="92" spans="1:15">
      <c r="A92" s="11">
        <v>82857</v>
      </c>
      <c r="B92" s="11">
        <v>92</v>
      </c>
      <c r="C92" s="10" t="s">
        <v>169</v>
      </c>
      <c r="D92" s="10" t="s">
        <v>99</v>
      </c>
      <c r="E92" s="10"/>
      <c r="F92" s="10" t="s">
        <v>399</v>
      </c>
      <c r="G92" s="10" t="s">
        <v>173</v>
      </c>
      <c r="H92" s="10" t="s">
        <v>401</v>
      </c>
      <c r="I92" s="11">
        <v>82857</v>
      </c>
      <c r="J92" s="10"/>
      <c r="K92" s="12">
        <v>44679</v>
      </c>
      <c r="L92" s="10" t="s">
        <v>1068</v>
      </c>
      <c r="M92" s="10" t="s">
        <v>172</v>
      </c>
      <c r="N92" s="11">
        <v>5</v>
      </c>
      <c r="O92" s="12">
        <v>44840</v>
      </c>
    </row>
    <row r="93" spans="1:15">
      <c r="A93" s="11">
        <v>79404</v>
      </c>
      <c r="B93" s="11">
        <v>93</v>
      </c>
      <c r="C93" s="10" t="s">
        <v>169</v>
      </c>
      <c r="D93" s="10" t="s">
        <v>66</v>
      </c>
      <c r="E93" s="10"/>
      <c r="F93" s="10" t="s">
        <v>356</v>
      </c>
      <c r="G93" s="10" t="s">
        <v>173</v>
      </c>
      <c r="H93" s="10" t="s">
        <v>403</v>
      </c>
      <c r="I93" s="11">
        <v>79404</v>
      </c>
      <c r="J93" s="10"/>
      <c r="K93" s="12">
        <v>44680</v>
      </c>
      <c r="L93" s="10" t="s">
        <v>1068</v>
      </c>
      <c r="M93" s="10" t="s">
        <v>172</v>
      </c>
      <c r="N93" s="11">
        <v>3</v>
      </c>
      <c r="O93" s="12">
        <v>44792</v>
      </c>
    </row>
    <row r="94" spans="1:15">
      <c r="A94" s="11">
        <v>81540</v>
      </c>
      <c r="B94" s="11">
        <v>94</v>
      </c>
      <c r="C94" s="10" t="s">
        <v>169</v>
      </c>
      <c r="D94" s="10" t="s">
        <v>79</v>
      </c>
      <c r="E94" s="10"/>
      <c r="F94" s="10" t="s">
        <v>370</v>
      </c>
      <c r="G94" s="10" t="s">
        <v>173</v>
      </c>
      <c r="H94" s="10" t="s">
        <v>405</v>
      </c>
      <c r="I94" s="11">
        <v>81540</v>
      </c>
      <c r="J94" s="10"/>
      <c r="K94" s="12">
        <v>44683</v>
      </c>
      <c r="L94" s="10" t="s">
        <v>1061</v>
      </c>
      <c r="M94" s="10" t="s">
        <v>172</v>
      </c>
      <c r="N94" s="10" t="s">
        <v>1063</v>
      </c>
      <c r="O94" s="10" t="s">
        <v>1051</v>
      </c>
    </row>
    <row r="95" spans="1:15">
      <c r="A95" s="11">
        <v>80577</v>
      </c>
      <c r="B95" s="11">
        <v>95</v>
      </c>
      <c r="C95" s="10" t="s">
        <v>169</v>
      </c>
      <c r="D95" s="10" t="s">
        <v>79</v>
      </c>
      <c r="E95" s="10"/>
      <c r="F95" s="10" t="s">
        <v>370</v>
      </c>
      <c r="G95" s="10" t="s">
        <v>173</v>
      </c>
      <c r="H95" s="10" t="s">
        <v>406</v>
      </c>
      <c r="I95" s="11">
        <v>80577</v>
      </c>
      <c r="J95" s="10"/>
      <c r="K95" s="12">
        <v>44683</v>
      </c>
      <c r="L95" s="10" t="s">
        <v>1061</v>
      </c>
      <c r="M95" s="10" t="s">
        <v>172</v>
      </c>
      <c r="N95" s="11">
        <v>3</v>
      </c>
      <c r="O95" s="12">
        <v>44784</v>
      </c>
    </row>
    <row r="96" spans="1:15">
      <c r="A96" s="11">
        <v>89711</v>
      </c>
      <c r="B96" s="11">
        <v>96</v>
      </c>
      <c r="C96" s="10" t="s">
        <v>169</v>
      </c>
      <c r="D96" s="10" t="s">
        <v>105</v>
      </c>
      <c r="E96" s="10"/>
      <c r="F96" s="10" t="s">
        <v>370</v>
      </c>
      <c r="G96" s="10" t="s">
        <v>173</v>
      </c>
      <c r="H96" s="10" t="s">
        <v>410</v>
      </c>
      <c r="I96" s="11">
        <v>89711</v>
      </c>
      <c r="J96" s="10"/>
      <c r="K96" s="12">
        <v>44802</v>
      </c>
      <c r="L96" s="10" t="s">
        <v>1061</v>
      </c>
      <c r="M96" s="10" t="s">
        <v>172</v>
      </c>
      <c r="N96" s="10" t="s">
        <v>1063</v>
      </c>
      <c r="O96" s="10" t="s">
        <v>1051</v>
      </c>
    </row>
    <row r="97" spans="1:16">
      <c r="A97" s="11">
        <v>78374</v>
      </c>
      <c r="B97" s="11">
        <v>97</v>
      </c>
      <c r="C97" s="10" t="s">
        <v>169</v>
      </c>
      <c r="D97" s="10" t="s">
        <v>66</v>
      </c>
      <c r="E97" s="10"/>
      <c r="F97" s="10" t="s">
        <v>356</v>
      </c>
      <c r="G97" s="10" t="s">
        <v>173</v>
      </c>
      <c r="H97" s="10" t="s">
        <v>412</v>
      </c>
      <c r="I97" s="11">
        <v>78374</v>
      </c>
      <c r="J97" s="10"/>
      <c r="K97" s="12">
        <v>44802</v>
      </c>
      <c r="L97" s="10" t="s">
        <v>1061</v>
      </c>
      <c r="M97" s="10" t="s">
        <v>172</v>
      </c>
      <c r="N97" s="10" t="s">
        <v>1063</v>
      </c>
      <c r="O97" s="10" t="s">
        <v>1051</v>
      </c>
    </row>
    <row r="98" spans="1:16">
      <c r="A98" s="10" t="s">
        <v>423</v>
      </c>
      <c r="B98" s="11">
        <v>98</v>
      </c>
      <c r="C98" s="10" t="s">
        <v>421</v>
      </c>
      <c r="D98" s="10" t="s">
        <v>66</v>
      </c>
      <c r="E98" s="10"/>
      <c r="F98" s="10" t="s">
        <v>356</v>
      </c>
      <c r="G98" s="10" t="s">
        <v>173</v>
      </c>
      <c r="H98" s="10" t="s">
        <v>422</v>
      </c>
      <c r="I98" s="10" t="s">
        <v>423</v>
      </c>
      <c r="J98" s="10"/>
      <c r="K98" s="12">
        <v>44806</v>
      </c>
      <c r="L98" s="10" t="s">
        <v>1070</v>
      </c>
      <c r="M98" s="10" t="s">
        <v>172</v>
      </c>
      <c r="N98" s="11">
        <v>3</v>
      </c>
      <c r="O98" s="12">
        <v>44924</v>
      </c>
    </row>
    <row r="99" spans="1:16">
      <c r="A99" s="10" t="s">
        <v>425</v>
      </c>
      <c r="B99" s="11">
        <v>99</v>
      </c>
      <c r="C99" s="10" t="s">
        <v>421</v>
      </c>
      <c r="D99" s="10" t="s">
        <v>66</v>
      </c>
      <c r="E99" s="10"/>
      <c r="F99" s="10" t="s">
        <v>356</v>
      </c>
      <c r="G99" s="10" t="s">
        <v>173</v>
      </c>
      <c r="H99" s="10" t="s">
        <v>424</v>
      </c>
      <c r="I99" s="10" t="s">
        <v>425</v>
      </c>
      <c r="J99" s="10"/>
      <c r="K99" s="12">
        <v>44806</v>
      </c>
      <c r="L99" s="10" t="s">
        <v>1070</v>
      </c>
      <c r="M99" s="10" t="s">
        <v>172</v>
      </c>
      <c r="N99" s="11">
        <v>3</v>
      </c>
      <c r="O99" s="12">
        <v>44924</v>
      </c>
    </row>
    <row r="100" spans="1:16">
      <c r="A100" s="10" t="s">
        <v>427</v>
      </c>
      <c r="B100" s="11">
        <v>100</v>
      </c>
      <c r="C100" s="10" t="s">
        <v>421</v>
      </c>
      <c r="D100" s="10" t="s">
        <v>66</v>
      </c>
      <c r="E100" s="10"/>
      <c r="F100" s="10" t="s">
        <v>356</v>
      </c>
      <c r="G100" s="10" t="s">
        <v>173</v>
      </c>
      <c r="H100" s="10" t="s">
        <v>426</v>
      </c>
      <c r="I100" s="10" t="s">
        <v>427</v>
      </c>
      <c r="J100" s="10"/>
      <c r="K100" s="12">
        <v>44806</v>
      </c>
      <c r="L100" s="10" t="s">
        <v>1070</v>
      </c>
      <c r="M100" s="10" t="s">
        <v>172</v>
      </c>
      <c r="N100" s="11">
        <v>3</v>
      </c>
      <c r="O100" s="12">
        <v>44924</v>
      </c>
    </row>
    <row r="101" spans="1:16">
      <c r="A101" s="10" t="s">
        <v>429</v>
      </c>
      <c r="B101" s="11">
        <v>101</v>
      </c>
      <c r="C101" s="10" t="s">
        <v>421</v>
      </c>
      <c r="D101" s="10" t="s">
        <v>66</v>
      </c>
      <c r="E101" s="10"/>
      <c r="F101" s="10" t="s">
        <v>356</v>
      </c>
      <c r="G101" s="10" t="s">
        <v>173</v>
      </c>
      <c r="H101" s="10" t="s">
        <v>428</v>
      </c>
      <c r="I101" s="10" t="s">
        <v>429</v>
      </c>
      <c r="J101" s="10"/>
      <c r="K101" s="12">
        <v>44806</v>
      </c>
      <c r="L101" s="10" t="s">
        <v>1070</v>
      </c>
      <c r="M101" s="10" t="s">
        <v>172</v>
      </c>
      <c r="N101" s="11">
        <v>3</v>
      </c>
      <c r="O101" s="12">
        <v>44924</v>
      </c>
    </row>
    <row r="102" spans="1:16">
      <c r="A102" s="10" t="s">
        <v>431</v>
      </c>
      <c r="B102" s="11">
        <v>102</v>
      </c>
      <c r="C102" s="10" t="s">
        <v>421</v>
      </c>
      <c r="D102" s="10" t="s">
        <v>66</v>
      </c>
      <c r="E102" s="10"/>
      <c r="F102" s="10" t="s">
        <v>356</v>
      </c>
      <c r="G102" s="10" t="s">
        <v>173</v>
      </c>
      <c r="H102" s="10" t="s">
        <v>430</v>
      </c>
      <c r="I102" s="10" t="s">
        <v>431</v>
      </c>
      <c r="J102" s="10"/>
      <c r="K102" s="12">
        <v>44806</v>
      </c>
      <c r="L102" s="10" t="s">
        <v>1070</v>
      </c>
      <c r="M102" s="10" t="s">
        <v>172</v>
      </c>
      <c r="N102" s="11">
        <v>3</v>
      </c>
      <c r="O102" s="12">
        <v>44924</v>
      </c>
    </row>
    <row r="103" spans="1:16">
      <c r="A103" s="10" t="s">
        <v>433</v>
      </c>
      <c r="B103" s="11">
        <v>103</v>
      </c>
      <c r="C103" s="10" t="s">
        <v>421</v>
      </c>
      <c r="D103" s="10" t="s">
        <v>66</v>
      </c>
      <c r="E103" s="10"/>
      <c r="F103" s="10" t="s">
        <v>356</v>
      </c>
      <c r="G103" s="10" t="s">
        <v>173</v>
      </c>
      <c r="H103" s="10" t="s">
        <v>432</v>
      </c>
      <c r="I103" s="10" t="s">
        <v>433</v>
      </c>
      <c r="J103" s="10"/>
      <c r="K103" s="12">
        <v>44806</v>
      </c>
      <c r="L103" s="10" t="s">
        <v>1070</v>
      </c>
      <c r="M103" s="10" t="s">
        <v>172</v>
      </c>
      <c r="N103" s="11">
        <v>3</v>
      </c>
      <c r="O103" s="12">
        <v>44924</v>
      </c>
    </row>
    <row r="104" spans="1:16">
      <c r="A104" s="10" t="s">
        <v>435</v>
      </c>
      <c r="B104" s="11">
        <v>104</v>
      </c>
      <c r="C104" s="10" t="s">
        <v>421</v>
      </c>
      <c r="D104" s="10" t="s">
        <v>66</v>
      </c>
      <c r="E104" s="10"/>
      <c r="F104" s="10" t="s">
        <v>356</v>
      </c>
      <c r="G104" s="10" t="s">
        <v>173</v>
      </c>
      <c r="H104" s="10" t="s">
        <v>434</v>
      </c>
      <c r="I104" s="10" t="s">
        <v>435</v>
      </c>
      <c r="J104" s="10"/>
      <c r="K104" s="12">
        <v>44806</v>
      </c>
      <c r="L104" s="10" t="s">
        <v>1070</v>
      </c>
      <c r="M104" s="10" t="s">
        <v>172</v>
      </c>
      <c r="N104" s="11">
        <v>3</v>
      </c>
      <c r="O104" s="12">
        <v>44924</v>
      </c>
    </row>
    <row r="105" spans="1:16">
      <c r="A105" s="10" t="s">
        <v>437</v>
      </c>
      <c r="B105" s="11">
        <v>105</v>
      </c>
      <c r="C105" s="10" t="s">
        <v>421</v>
      </c>
      <c r="D105" s="10" t="s">
        <v>66</v>
      </c>
      <c r="E105" s="10"/>
      <c r="F105" s="10" t="s">
        <v>356</v>
      </c>
      <c r="G105" s="10" t="s">
        <v>173</v>
      </c>
      <c r="H105" s="10" t="s">
        <v>436</v>
      </c>
      <c r="I105" s="10" t="s">
        <v>437</v>
      </c>
      <c r="J105" s="10"/>
      <c r="K105" s="12">
        <v>44806</v>
      </c>
      <c r="L105" s="10" t="s">
        <v>1070</v>
      </c>
      <c r="M105" s="10" t="s">
        <v>172</v>
      </c>
      <c r="N105" s="11">
        <v>3</v>
      </c>
      <c r="O105" s="12">
        <v>44924</v>
      </c>
    </row>
    <row r="106" spans="1:16">
      <c r="A106" s="10" t="s">
        <v>439</v>
      </c>
      <c r="B106" s="11">
        <v>106</v>
      </c>
      <c r="C106" s="10" t="s">
        <v>421</v>
      </c>
      <c r="D106" s="10" t="s">
        <v>66</v>
      </c>
      <c r="E106" s="10"/>
      <c r="F106" s="10" t="s">
        <v>356</v>
      </c>
      <c r="G106" s="10" t="s">
        <v>173</v>
      </c>
      <c r="H106" s="10" t="s">
        <v>438</v>
      </c>
      <c r="I106" s="10" t="s">
        <v>439</v>
      </c>
      <c r="J106" s="10"/>
      <c r="K106" s="12">
        <v>44806</v>
      </c>
      <c r="L106" s="10" t="s">
        <v>1070</v>
      </c>
      <c r="M106" s="10" t="s">
        <v>172</v>
      </c>
      <c r="N106" s="10" t="s">
        <v>1063</v>
      </c>
      <c r="O106" s="10" t="s">
        <v>1051</v>
      </c>
    </row>
    <row r="107" spans="1:16">
      <c r="A107" s="10" t="s">
        <v>442</v>
      </c>
      <c r="B107" s="11">
        <v>107</v>
      </c>
      <c r="C107" s="10" t="s">
        <v>421</v>
      </c>
      <c r="D107" s="10" t="s">
        <v>66</v>
      </c>
      <c r="E107" s="10"/>
      <c r="F107" s="10" t="s">
        <v>356</v>
      </c>
      <c r="G107" s="10" t="s">
        <v>173</v>
      </c>
      <c r="H107" s="10" t="s">
        <v>441</v>
      </c>
      <c r="I107" s="10" t="s">
        <v>442</v>
      </c>
      <c r="J107" s="10"/>
      <c r="K107" s="12">
        <v>44806</v>
      </c>
      <c r="L107" s="10" t="s">
        <v>1070</v>
      </c>
      <c r="M107" s="10" t="s">
        <v>172</v>
      </c>
      <c r="N107" s="10" t="s">
        <v>1063</v>
      </c>
      <c r="O107" s="10" t="s">
        <v>1051</v>
      </c>
    </row>
    <row r="108" spans="1:16">
      <c r="A108" s="10" t="s">
        <v>444</v>
      </c>
      <c r="B108" s="11">
        <v>108</v>
      </c>
      <c r="C108" s="10" t="s">
        <v>421</v>
      </c>
      <c r="D108" s="10" t="s">
        <v>66</v>
      </c>
      <c r="E108" s="10"/>
      <c r="F108" s="10" t="s">
        <v>356</v>
      </c>
      <c r="G108" s="10" t="s">
        <v>173</v>
      </c>
      <c r="H108" s="10" t="s">
        <v>443</v>
      </c>
      <c r="I108" s="10" t="s">
        <v>444</v>
      </c>
      <c r="J108" s="10"/>
      <c r="K108" s="12">
        <v>44806</v>
      </c>
      <c r="L108" s="10" t="s">
        <v>1070</v>
      </c>
      <c r="M108" s="10" t="s">
        <v>172</v>
      </c>
      <c r="N108" s="11">
        <v>3</v>
      </c>
      <c r="O108" s="12">
        <v>44924</v>
      </c>
    </row>
    <row r="109" spans="1:16">
      <c r="A109" s="10" t="s">
        <v>446</v>
      </c>
      <c r="B109" s="11">
        <v>109</v>
      </c>
      <c r="C109" s="10" t="s">
        <v>421</v>
      </c>
      <c r="D109" s="10" t="s">
        <v>66</v>
      </c>
      <c r="E109" s="10"/>
      <c r="F109" s="10" t="s">
        <v>356</v>
      </c>
      <c r="G109" s="10" t="s">
        <v>173</v>
      </c>
      <c r="H109" s="10" t="s">
        <v>445</v>
      </c>
      <c r="I109" s="10" t="s">
        <v>446</v>
      </c>
      <c r="J109" s="10"/>
      <c r="K109" s="12">
        <v>44806</v>
      </c>
      <c r="L109" s="10" t="s">
        <v>1070</v>
      </c>
      <c r="M109" s="10" t="s">
        <v>172</v>
      </c>
      <c r="N109" s="10" t="s">
        <v>1063</v>
      </c>
      <c r="O109" s="10" t="s">
        <v>1051</v>
      </c>
    </row>
    <row r="110" spans="1:16">
      <c r="A110" s="10" t="s">
        <v>448</v>
      </c>
      <c r="B110" s="11">
        <v>110</v>
      </c>
      <c r="C110" s="10" t="s">
        <v>421</v>
      </c>
      <c r="D110" s="10" t="s">
        <v>66</v>
      </c>
      <c r="E110" s="10"/>
      <c r="F110" s="10" t="s">
        <v>356</v>
      </c>
      <c r="G110" s="10" t="s">
        <v>173</v>
      </c>
      <c r="H110" s="10" t="s">
        <v>447</v>
      </c>
      <c r="I110" s="10" t="s">
        <v>448</v>
      </c>
      <c r="J110" s="10"/>
      <c r="K110" s="12">
        <v>44806</v>
      </c>
      <c r="L110" s="10" t="s">
        <v>1070</v>
      </c>
      <c r="M110" s="10" t="s">
        <v>172</v>
      </c>
      <c r="N110" s="11">
        <v>3</v>
      </c>
      <c r="O110" s="12">
        <v>44924</v>
      </c>
    </row>
    <row r="111" spans="1:16">
      <c r="A111" s="10" t="s">
        <v>450</v>
      </c>
      <c r="B111" s="11">
        <v>111</v>
      </c>
      <c r="C111" s="10" t="s">
        <v>421</v>
      </c>
      <c r="D111" s="10" t="s">
        <v>66</v>
      </c>
      <c r="E111" s="10"/>
      <c r="F111" s="10" t="s">
        <v>356</v>
      </c>
      <c r="G111" s="10" t="s">
        <v>173</v>
      </c>
      <c r="H111" s="10" t="s">
        <v>449</v>
      </c>
      <c r="I111" s="10" t="s">
        <v>450</v>
      </c>
      <c r="J111" s="10"/>
      <c r="K111" s="12">
        <v>44806</v>
      </c>
      <c r="L111" s="10" t="s">
        <v>1070</v>
      </c>
      <c r="M111" s="10" t="s">
        <v>172</v>
      </c>
      <c r="N111" s="10" t="s">
        <v>1063</v>
      </c>
      <c r="O111" s="10" t="s">
        <v>1051</v>
      </c>
      <c r="P111" s="10"/>
    </row>
    <row r="112" spans="1:16">
      <c r="A112" s="10" t="s">
        <v>452</v>
      </c>
      <c r="B112" s="11">
        <v>112</v>
      </c>
      <c r="C112" s="10" t="s">
        <v>421</v>
      </c>
      <c r="D112" s="10" t="s">
        <v>66</v>
      </c>
      <c r="E112" s="10"/>
      <c r="F112" s="10" t="s">
        <v>356</v>
      </c>
      <c r="G112" s="10" t="s">
        <v>173</v>
      </c>
      <c r="H112" s="10" t="s">
        <v>451</v>
      </c>
      <c r="I112" s="10" t="s">
        <v>452</v>
      </c>
      <c r="J112" s="10"/>
      <c r="K112" s="12">
        <v>44806</v>
      </c>
      <c r="L112" s="10" t="s">
        <v>1070</v>
      </c>
      <c r="M112" s="10" t="s">
        <v>172</v>
      </c>
      <c r="N112" s="11">
        <v>3</v>
      </c>
      <c r="O112" s="12">
        <v>44924</v>
      </c>
      <c r="P112" s="10"/>
    </row>
    <row r="113" spans="1:16">
      <c r="A113" s="10" t="s">
        <v>454</v>
      </c>
      <c r="B113" s="11">
        <v>113</v>
      </c>
      <c r="C113" s="10" t="s">
        <v>421</v>
      </c>
      <c r="D113" s="10" t="s">
        <v>66</v>
      </c>
      <c r="E113" s="10"/>
      <c r="F113" s="10" t="s">
        <v>356</v>
      </c>
      <c r="G113" s="10" t="s">
        <v>173</v>
      </c>
      <c r="H113" s="10" t="s">
        <v>453</v>
      </c>
      <c r="I113" s="10" t="s">
        <v>454</v>
      </c>
      <c r="J113" s="10"/>
      <c r="K113" s="12">
        <v>44806</v>
      </c>
      <c r="L113" s="10" t="s">
        <v>1070</v>
      </c>
      <c r="M113" s="10" t="s">
        <v>172</v>
      </c>
      <c r="N113" s="10" t="s">
        <v>1063</v>
      </c>
      <c r="O113" s="10" t="s">
        <v>1051</v>
      </c>
      <c r="P113" s="10"/>
    </row>
    <row r="114" spans="1:16">
      <c r="A114" s="10" t="s">
        <v>456</v>
      </c>
      <c r="B114" s="11">
        <v>114</v>
      </c>
      <c r="C114" s="10" t="s">
        <v>421</v>
      </c>
      <c r="D114" s="10" t="s">
        <v>66</v>
      </c>
      <c r="E114" s="10"/>
      <c r="F114" s="10" t="s">
        <v>356</v>
      </c>
      <c r="G114" s="10" t="s">
        <v>173</v>
      </c>
      <c r="H114" s="10" t="s">
        <v>455</v>
      </c>
      <c r="I114" s="10" t="s">
        <v>456</v>
      </c>
      <c r="J114" s="10"/>
      <c r="K114" s="12">
        <v>44813</v>
      </c>
      <c r="L114" s="10" t="s">
        <v>1070</v>
      </c>
      <c r="M114" s="10" t="s">
        <v>172</v>
      </c>
      <c r="N114" s="10" t="s">
        <v>1063</v>
      </c>
      <c r="O114" s="10" t="s">
        <v>1051</v>
      </c>
      <c r="P114" s="10"/>
    </row>
    <row r="115" spans="1:16">
      <c r="A115" s="10" t="s">
        <v>458</v>
      </c>
      <c r="B115" s="11">
        <v>115</v>
      </c>
      <c r="C115" s="10" t="s">
        <v>421</v>
      </c>
      <c r="D115" s="10" t="s">
        <v>66</v>
      </c>
      <c r="E115" s="10"/>
      <c r="F115" s="10" t="s">
        <v>356</v>
      </c>
      <c r="G115" s="10" t="s">
        <v>173</v>
      </c>
      <c r="H115" s="10" t="s">
        <v>457</v>
      </c>
      <c r="I115" s="10" t="s">
        <v>458</v>
      </c>
      <c r="J115" s="10"/>
      <c r="K115" s="12">
        <v>44813</v>
      </c>
      <c r="L115" s="10" t="s">
        <v>1070</v>
      </c>
      <c r="M115" s="10" t="s">
        <v>172</v>
      </c>
      <c r="N115" s="10" t="s">
        <v>1063</v>
      </c>
      <c r="O115" s="10" t="s">
        <v>1051</v>
      </c>
      <c r="P115" s="10" t="s">
        <v>459</v>
      </c>
    </row>
    <row r="116" spans="1:16">
      <c r="A116" s="10" t="s">
        <v>461</v>
      </c>
      <c r="B116" s="11">
        <v>116</v>
      </c>
      <c r="C116" s="10" t="s">
        <v>421</v>
      </c>
      <c r="D116" s="10" t="s">
        <v>66</v>
      </c>
      <c r="E116" s="10"/>
      <c r="F116" s="10" t="s">
        <v>356</v>
      </c>
      <c r="G116" s="10" t="s">
        <v>173</v>
      </c>
      <c r="H116" s="10" t="s">
        <v>460</v>
      </c>
      <c r="I116" s="10" t="s">
        <v>461</v>
      </c>
      <c r="J116" s="10"/>
      <c r="K116" s="12">
        <v>44813</v>
      </c>
      <c r="L116" s="10" t="s">
        <v>1070</v>
      </c>
      <c r="M116" s="10" t="s">
        <v>172</v>
      </c>
      <c r="N116" s="10" t="s">
        <v>1063</v>
      </c>
      <c r="O116" s="10" t="s">
        <v>1051</v>
      </c>
      <c r="P116" s="10"/>
    </row>
    <row r="117" spans="1:16">
      <c r="A117" s="10" t="s">
        <v>463</v>
      </c>
      <c r="B117" s="11">
        <v>117</v>
      </c>
      <c r="C117" s="10" t="s">
        <v>421</v>
      </c>
      <c r="D117" s="10" t="s">
        <v>66</v>
      </c>
      <c r="E117" s="10"/>
      <c r="F117" s="10" t="s">
        <v>356</v>
      </c>
      <c r="G117" s="10" t="s">
        <v>173</v>
      </c>
      <c r="H117" s="10" t="s">
        <v>462</v>
      </c>
      <c r="I117" s="10" t="s">
        <v>463</v>
      </c>
      <c r="J117" s="10"/>
      <c r="K117" s="12">
        <v>44813</v>
      </c>
      <c r="L117" s="10" t="s">
        <v>1070</v>
      </c>
      <c r="M117" s="10" t="s">
        <v>172</v>
      </c>
      <c r="N117" s="10" t="s">
        <v>1063</v>
      </c>
      <c r="O117" s="10" t="s">
        <v>1051</v>
      </c>
      <c r="P117" s="10" t="s">
        <v>464</v>
      </c>
    </row>
    <row r="118" spans="1:16">
      <c r="A118" s="11">
        <v>66815</v>
      </c>
      <c r="B118" s="11">
        <v>118</v>
      </c>
      <c r="C118" s="10" t="s">
        <v>169</v>
      </c>
      <c r="D118" s="10" t="s">
        <v>105</v>
      </c>
      <c r="E118" s="10"/>
      <c r="F118" s="10" t="s">
        <v>465</v>
      </c>
      <c r="G118" s="10" t="s">
        <v>173</v>
      </c>
      <c r="H118" s="10" t="s">
        <v>467</v>
      </c>
      <c r="I118" s="11">
        <v>66815</v>
      </c>
      <c r="J118" s="10"/>
      <c r="K118" s="12">
        <v>44813</v>
      </c>
      <c r="L118" s="10" t="s">
        <v>1054</v>
      </c>
      <c r="M118" s="10" t="s">
        <v>172</v>
      </c>
      <c r="N118" s="10" t="s">
        <v>1063</v>
      </c>
      <c r="O118" s="10" t="s">
        <v>1051</v>
      </c>
      <c r="P118" s="10"/>
    </row>
    <row r="119" spans="1:16">
      <c r="A119" s="11">
        <v>61856</v>
      </c>
      <c r="B119" s="11">
        <v>119</v>
      </c>
      <c r="C119" s="10" t="s">
        <v>169</v>
      </c>
      <c r="D119" s="10" t="s">
        <v>66</v>
      </c>
      <c r="E119" s="10"/>
      <c r="F119" s="10" t="s">
        <v>356</v>
      </c>
      <c r="G119" s="10" t="s">
        <v>173</v>
      </c>
      <c r="H119" s="10" t="s">
        <v>468</v>
      </c>
      <c r="I119" s="11">
        <v>61856</v>
      </c>
      <c r="J119" s="10"/>
      <c r="K119" s="12">
        <v>44813</v>
      </c>
      <c r="L119" s="10" t="s">
        <v>1054</v>
      </c>
      <c r="M119" s="10" t="s">
        <v>172</v>
      </c>
      <c r="N119" s="10" t="s">
        <v>1063</v>
      </c>
      <c r="O119" s="10" t="s">
        <v>1051</v>
      </c>
      <c r="P119" s="10"/>
    </row>
    <row r="120" spans="1:16">
      <c r="A120" s="11">
        <v>62777</v>
      </c>
      <c r="B120" s="11">
        <v>120</v>
      </c>
      <c r="C120" s="10" t="s">
        <v>169</v>
      </c>
      <c r="D120" s="10" t="s">
        <v>105</v>
      </c>
      <c r="E120" s="10"/>
      <c r="F120" s="10" t="s">
        <v>465</v>
      </c>
      <c r="G120" s="10" t="s">
        <v>173</v>
      </c>
      <c r="H120" s="10" t="s">
        <v>470</v>
      </c>
      <c r="I120" s="11">
        <v>62777</v>
      </c>
      <c r="J120" s="10"/>
      <c r="K120" s="12">
        <v>44813</v>
      </c>
      <c r="L120" s="10" t="s">
        <v>1054</v>
      </c>
      <c r="M120" s="10" t="s">
        <v>172</v>
      </c>
      <c r="N120" s="10" t="s">
        <v>1063</v>
      </c>
      <c r="O120" s="10" t="s">
        <v>1051</v>
      </c>
      <c r="P120" s="11">
        <v>73520</v>
      </c>
    </row>
    <row r="121" spans="1:16">
      <c r="A121" s="11">
        <v>81206</v>
      </c>
      <c r="B121" s="11">
        <v>121</v>
      </c>
      <c r="C121" s="10" t="s">
        <v>169</v>
      </c>
      <c r="D121" s="10" t="s">
        <v>66</v>
      </c>
      <c r="E121" s="10"/>
      <c r="F121" s="10" t="s">
        <v>356</v>
      </c>
      <c r="G121" s="10" t="s">
        <v>173</v>
      </c>
      <c r="H121" s="10" t="s">
        <v>472</v>
      </c>
      <c r="I121" s="11">
        <v>81206</v>
      </c>
      <c r="J121" s="10"/>
      <c r="K121" s="12">
        <v>44813</v>
      </c>
      <c r="L121" s="10" t="s">
        <v>1071</v>
      </c>
      <c r="M121" s="10" t="s">
        <v>172</v>
      </c>
      <c r="N121" s="10" t="s">
        <v>1063</v>
      </c>
      <c r="O121" s="10" t="s">
        <v>1051</v>
      </c>
      <c r="P121" s="10"/>
    </row>
    <row r="122" spans="1:16">
      <c r="A122" s="11">
        <v>66246</v>
      </c>
      <c r="B122" s="11">
        <v>122</v>
      </c>
      <c r="C122" s="10" t="s">
        <v>169</v>
      </c>
      <c r="D122" s="10" t="s">
        <v>66</v>
      </c>
      <c r="E122" s="10"/>
      <c r="F122" s="10" t="s">
        <v>356</v>
      </c>
      <c r="G122" s="10" t="s">
        <v>173</v>
      </c>
      <c r="H122" s="10" t="s">
        <v>474</v>
      </c>
      <c r="I122" s="11">
        <v>66246</v>
      </c>
      <c r="J122" s="10"/>
      <c r="K122" s="12">
        <v>44813</v>
      </c>
      <c r="L122" s="10" t="s">
        <v>1071</v>
      </c>
      <c r="M122" s="10" t="s">
        <v>172</v>
      </c>
      <c r="N122" s="10" t="s">
        <v>1063</v>
      </c>
      <c r="O122" s="10" t="s">
        <v>1051</v>
      </c>
      <c r="P122" s="10"/>
    </row>
    <row r="123" spans="1:16">
      <c r="A123" s="11">
        <v>91771</v>
      </c>
      <c r="B123" s="11">
        <v>123</v>
      </c>
      <c r="C123" s="10" t="s">
        <v>169</v>
      </c>
      <c r="D123" s="10" t="s">
        <v>106</v>
      </c>
      <c r="E123" s="10"/>
      <c r="F123" s="10" t="s">
        <v>218</v>
      </c>
      <c r="G123" s="10" t="s">
        <v>173</v>
      </c>
      <c r="H123" s="10" t="s">
        <v>476</v>
      </c>
      <c r="I123" s="11">
        <v>91771</v>
      </c>
      <c r="J123" s="10"/>
      <c r="K123" s="12">
        <v>44813</v>
      </c>
      <c r="L123" s="10" t="s">
        <v>1057</v>
      </c>
      <c r="M123" s="10" t="s">
        <v>172</v>
      </c>
      <c r="N123" s="10" t="s">
        <v>1063</v>
      </c>
      <c r="O123" s="10" t="s">
        <v>1051</v>
      </c>
      <c r="P123" s="10"/>
    </row>
    <row r="124" spans="1:16">
      <c r="A124" s="11">
        <v>68378</v>
      </c>
      <c r="B124" s="11">
        <v>124</v>
      </c>
      <c r="C124" s="10" t="s">
        <v>169</v>
      </c>
      <c r="D124" s="10" t="s">
        <v>106</v>
      </c>
      <c r="E124" s="10"/>
      <c r="F124" s="10" t="s">
        <v>218</v>
      </c>
      <c r="G124" s="10" t="s">
        <v>173</v>
      </c>
      <c r="H124" s="10" t="s">
        <v>482</v>
      </c>
      <c r="I124" s="11">
        <v>68378</v>
      </c>
      <c r="J124" s="10"/>
      <c r="K124" s="12">
        <v>44813</v>
      </c>
      <c r="L124" s="10" t="s">
        <v>1072</v>
      </c>
      <c r="M124" s="10" t="s">
        <v>172</v>
      </c>
      <c r="N124" s="10" t="s">
        <v>1063</v>
      </c>
      <c r="O124" s="10" t="s">
        <v>1051</v>
      </c>
      <c r="P124" s="11">
        <v>61746</v>
      </c>
    </row>
    <row r="125" spans="1:16">
      <c r="A125" s="11">
        <v>65673</v>
      </c>
      <c r="B125" s="11">
        <v>125</v>
      </c>
      <c r="C125" s="10" t="s">
        <v>484</v>
      </c>
      <c r="D125" s="10" t="s">
        <v>84</v>
      </c>
      <c r="E125" s="10"/>
      <c r="F125" s="10" t="s">
        <v>488</v>
      </c>
      <c r="G125" s="10" t="s">
        <v>173</v>
      </c>
      <c r="H125" s="10" t="s">
        <v>490</v>
      </c>
      <c r="I125" s="11">
        <v>65673</v>
      </c>
      <c r="J125" s="10"/>
      <c r="K125" s="12">
        <v>44813</v>
      </c>
      <c r="L125" s="10" t="s">
        <v>1050</v>
      </c>
      <c r="M125" s="10" t="s">
        <v>1049</v>
      </c>
      <c r="N125" s="11">
        <v>6</v>
      </c>
      <c r="O125" s="10" t="s">
        <v>1051</v>
      </c>
      <c r="P125" s="10" t="s">
        <v>491</v>
      </c>
    </row>
    <row r="126" spans="1:16">
      <c r="A126" s="11">
        <v>65672</v>
      </c>
      <c r="B126" s="11">
        <v>126</v>
      </c>
      <c r="C126" s="10" t="s">
        <v>484</v>
      </c>
      <c r="D126" s="10" t="s">
        <v>60</v>
      </c>
      <c r="E126" s="10"/>
      <c r="F126" s="10" t="s">
        <v>488</v>
      </c>
      <c r="G126" s="10" t="s">
        <v>173</v>
      </c>
      <c r="H126" s="10" t="s">
        <v>493</v>
      </c>
      <c r="I126" s="11">
        <v>65672</v>
      </c>
      <c r="J126" s="10"/>
      <c r="K126" s="12">
        <v>44813</v>
      </c>
      <c r="L126" s="10" t="s">
        <v>1050</v>
      </c>
      <c r="M126" s="10" t="s">
        <v>1049</v>
      </c>
      <c r="N126" s="11">
        <v>6</v>
      </c>
      <c r="O126" s="10" t="s">
        <v>1051</v>
      </c>
      <c r="P126" s="10"/>
    </row>
    <row r="127" spans="1:16">
      <c r="A127" s="11">
        <v>65675</v>
      </c>
      <c r="B127" s="11">
        <v>127</v>
      </c>
      <c r="C127" s="10" t="s">
        <v>484</v>
      </c>
      <c r="D127" s="10" t="s">
        <v>130</v>
      </c>
      <c r="E127" s="10"/>
      <c r="F127" s="10" t="s">
        <v>494</v>
      </c>
      <c r="G127" s="10" t="s">
        <v>173</v>
      </c>
      <c r="H127" s="10" t="s">
        <v>496</v>
      </c>
      <c r="I127" s="11">
        <v>65675</v>
      </c>
      <c r="J127" s="10"/>
      <c r="K127" s="12">
        <v>44813</v>
      </c>
      <c r="L127" s="10" t="s">
        <v>1050</v>
      </c>
      <c r="M127" s="10" t="s">
        <v>1049</v>
      </c>
      <c r="N127" s="11">
        <v>6</v>
      </c>
      <c r="O127" s="10" t="s">
        <v>1051</v>
      </c>
    </row>
    <row r="128" spans="1:16">
      <c r="A128" s="11">
        <v>65676</v>
      </c>
      <c r="B128" s="11">
        <v>128</v>
      </c>
      <c r="C128" s="10" t="s">
        <v>484</v>
      </c>
      <c r="D128" s="10" t="s">
        <v>114</v>
      </c>
      <c r="E128" s="10"/>
      <c r="F128" s="10" t="s">
        <v>497</v>
      </c>
      <c r="G128" s="10" t="s">
        <v>173</v>
      </c>
      <c r="H128" s="10" t="s">
        <v>498</v>
      </c>
      <c r="I128" s="11">
        <v>65676</v>
      </c>
      <c r="J128" s="10"/>
      <c r="K128" s="12">
        <v>44813</v>
      </c>
      <c r="L128" s="10" t="s">
        <v>1050</v>
      </c>
      <c r="M128" s="10" t="s">
        <v>1049</v>
      </c>
      <c r="N128" s="11">
        <v>6</v>
      </c>
      <c r="O128" s="10" t="s">
        <v>1051</v>
      </c>
    </row>
    <row r="129" spans="1:15">
      <c r="A129" s="11">
        <v>63778</v>
      </c>
      <c r="B129" s="11">
        <v>129</v>
      </c>
      <c r="C129" s="10" t="s">
        <v>484</v>
      </c>
      <c r="D129" s="10" t="s">
        <v>66</v>
      </c>
      <c r="E129" s="10"/>
      <c r="F129" s="10" t="s">
        <v>356</v>
      </c>
      <c r="G129" s="10" t="s">
        <v>173</v>
      </c>
      <c r="H129" s="10" t="s">
        <v>500</v>
      </c>
      <c r="I129" s="11">
        <v>63778</v>
      </c>
      <c r="J129" s="10"/>
      <c r="K129" s="12">
        <v>44813</v>
      </c>
      <c r="L129" s="10" t="s">
        <v>1052</v>
      </c>
      <c r="M129" s="10" t="s">
        <v>172</v>
      </c>
      <c r="N129" s="10" t="s">
        <v>1063</v>
      </c>
      <c r="O129" s="10" t="s">
        <v>1051</v>
      </c>
    </row>
    <row r="130" spans="1:15">
      <c r="A130" s="11">
        <v>63777</v>
      </c>
      <c r="B130" s="11">
        <v>130</v>
      </c>
      <c r="C130" s="10" t="s">
        <v>484</v>
      </c>
      <c r="D130" s="10" t="s">
        <v>66</v>
      </c>
      <c r="E130" s="10"/>
      <c r="F130" s="10" t="s">
        <v>356</v>
      </c>
      <c r="G130" s="10" t="s">
        <v>173</v>
      </c>
      <c r="H130" s="10" t="s">
        <v>503</v>
      </c>
      <c r="I130" s="11">
        <v>63777</v>
      </c>
      <c r="J130" s="10"/>
      <c r="K130" s="12">
        <v>44813</v>
      </c>
      <c r="L130" s="10" t="s">
        <v>1052</v>
      </c>
      <c r="M130" s="10" t="s">
        <v>172</v>
      </c>
      <c r="N130" s="10" t="s">
        <v>1063</v>
      </c>
      <c r="O130" s="10" t="s">
        <v>1051</v>
      </c>
    </row>
    <row r="131" spans="1:15">
      <c r="A131" s="11">
        <v>63737</v>
      </c>
      <c r="B131" s="11">
        <v>131</v>
      </c>
      <c r="C131" s="10" t="s">
        <v>484</v>
      </c>
      <c r="D131" s="10" t="s">
        <v>66</v>
      </c>
      <c r="E131" s="10"/>
      <c r="F131" s="10" t="s">
        <v>356</v>
      </c>
      <c r="G131" s="10" t="s">
        <v>173</v>
      </c>
      <c r="H131" s="10" t="s">
        <v>504</v>
      </c>
      <c r="I131" s="11">
        <v>63737</v>
      </c>
      <c r="J131" s="10"/>
      <c r="K131" s="12">
        <v>44874</v>
      </c>
      <c r="L131" s="10" t="s">
        <v>1052</v>
      </c>
      <c r="M131" s="10" t="s">
        <v>172</v>
      </c>
      <c r="N131" s="11">
        <v>1</v>
      </c>
      <c r="O131" s="12">
        <v>44924</v>
      </c>
    </row>
    <row r="132" spans="1:15">
      <c r="A132" s="11">
        <v>63738</v>
      </c>
      <c r="B132" s="11">
        <v>132</v>
      </c>
      <c r="C132" s="10" t="s">
        <v>484</v>
      </c>
      <c r="D132" s="10" t="s">
        <v>66</v>
      </c>
      <c r="E132" s="10"/>
      <c r="F132" s="10" t="s">
        <v>356</v>
      </c>
      <c r="G132" s="10" t="s">
        <v>173</v>
      </c>
      <c r="H132" s="10" t="s">
        <v>508</v>
      </c>
      <c r="I132" s="11">
        <v>63738</v>
      </c>
      <c r="J132" s="10"/>
      <c r="K132" s="12">
        <v>44874</v>
      </c>
      <c r="L132" s="10" t="s">
        <v>1052</v>
      </c>
      <c r="M132" s="10" t="s">
        <v>172</v>
      </c>
      <c r="N132" s="10" t="s">
        <v>1063</v>
      </c>
      <c r="O132" s="10" t="s">
        <v>1051</v>
      </c>
    </row>
    <row r="133" spans="1:15">
      <c r="A133" s="11">
        <v>63776</v>
      </c>
      <c r="B133" s="11">
        <v>133</v>
      </c>
      <c r="C133" s="10" t="s">
        <v>484</v>
      </c>
      <c r="D133" s="10" t="s">
        <v>66</v>
      </c>
      <c r="E133" s="10"/>
      <c r="F133" s="10" t="s">
        <v>356</v>
      </c>
      <c r="G133" s="10" t="s">
        <v>173</v>
      </c>
      <c r="H133" s="10" t="s">
        <v>509</v>
      </c>
      <c r="I133" s="11">
        <v>63776</v>
      </c>
      <c r="J133" s="10"/>
      <c r="K133" s="12">
        <v>44874</v>
      </c>
      <c r="L133" s="10" t="s">
        <v>1052</v>
      </c>
      <c r="M133" s="10" t="s">
        <v>172</v>
      </c>
      <c r="N133" s="11">
        <v>1</v>
      </c>
      <c r="O133" s="12">
        <v>44924</v>
      </c>
    </row>
    <row r="134" spans="1:15">
      <c r="A134" s="11">
        <v>63736</v>
      </c>
      <c r="B134" s="11">
        <v>134</v>
      </c>
      <c r="C134" s="10" t="s">
        <v>484</v>
      </c>
      <c r="D134" s="10" t="s">
        <v>66</v>
      </c>
      <c r="E134" s="10"/>
      <c r="F134" s="10" t="s">
        <v>356</v>
      </c>
      <c r="G134" s="10" t="s">
        <v>173</v>
      </c>
      <c r="H134" s="10" t="s">
        <v>510</v>
      </c>
      <c r="I134" s="11">
        <v>63736</v>
      </c>
      <c r="J134" s="10"/>
      <c r="K134" s="12">
        <v>44874</v>
      </c>
      <c r="L134" s="10" t="s">
        <v>1052</v>
      </c>
      <c r="M134" s="10" t="s">
        <v>172</v>
      </c>
      <c r="N134" s="10" t="s">
        <v>1063</v>
      </c>
      <c r="O134" s="10" t="s">
        <v>1051</v>
      </c>
    </row>
    <row r="135" spans="1:15">
      <c r="A135" s="11">
        <v>63739</v>
      </c>
      <c r="B135" s="11">
        <v>135</v>
      </c>
      <c r="C135" s="10" t="s">
        <v>484</v>
      </c>
      <c r="D135" s="10" t="s">
        <v>66</v>
      </c>
      <c r="E135" s="10"/>
      <c r="F135" s="10" t="s">
        <v>356</v>
      </c>
      <c r="G135" s="10" t="s">
        <v>173</v>
      </c>
      <c r="H135" s="10" t="s">
        <v>511</v>
      </c>
      <c r="I135" s="11">
        <v>63739</v>
      </c>
      <c r="J135" s="10"/>
      <c r="K135" s="12">
        <v>44874</v>
      </c>
      <c r="L135" s="10" t="s">
        <v>1052</v>
      </c>
      <c r="M135" s="10" t="s">
        <v>172</v>
      </c>
      <c r="N135" s="11">
        <v>1</v>
      </c>
      <c r="O135" s="12">
        <v>44924</v>
      </c>
    </row>
    <row r="136" spans="1:15">
      <c r="A136" s="11">
        <v>63734</v>
      </c>
      <c r="B136" s="11">
        <v>136</v>
      </c>
      <c r="C136" s="10" t="s">
        <v>484</v>
      </c>
      <c r="D136" s="10" t="s">
        <v>66</v>
      </c>
      <c r="E136" s="10"/>
      <c r="F136" s="10" t="s">
        <v>356</v>
      </c>
      <c r="G136" s="10" t="s">
        <v>173</v>
      </c>
      <c r="H136" s="10" t="s">
        <v>512</v>
      </c>
      <c r="I136" s="11">
        <v>63734</v>
      </c>
      <c r="J136" s="10"/>
      <c r="K136" s="12">
        <v>44875</v>
      </c>
      <c r="L136" s="10" t="s">
        <v>1052</v>
      </c>
      <c r="M136" s="10" t="s">
        <v>172</v>
      </c>
      <c r="N136" s="10" t="s">
        <v>1063</v>
      </c>
      <c r="O136" s="10" t="s">
        <v>1051</v>
      </c>
    </row>
    <row r="137" spans="1:15">
      <c r="A137" s="11">
        <v>63735</v>
      </c>
      <c r="B137" s="11">
        <v>137</v>
      </c>
      <c r="C137" s="10" t="s">
        <v>484</v>
      </c>
      <c r="D137" s="10" t="s">
        <v>66</v>
      </c>
      <c r="E137" s="10"/>
      <c r="F137" s="10" t="s">
        <v>356</v>
      </c>
      <c r="G137" s="10" t="s">
        <v>173</v>
      </c>
      <c r="H137" s="10" t="s">
        <v>513</v>
      </c>
      <c r="I137" s="11">
        <v>63735</v>
      </c>
      <c r="J137" s="10"/>
      <c r="K137" s="12">
        <v>44875</v>
      </c>
      <c r="L137" s="10" t="s">
        <v>1052</v>
      </c>
      <c r="M137" s="10" t="s">
        <v>172</v>
      </c>
      <c r="N137" s="10" t="s">
        <v>1063</v>
      </c>
      <c r="O137" s="10" t="s">
        <v>1051</v>
      </c>
    </row>
    <row r="138" spans="1:15">
      <c r="A138" s="11">
        <v>63741</v>
      </c>
      <c r="B138" s="11">
        <v>138</v>
      </c>
      <c r="C138" s="10" t="s">
        <v>484</v>
      </c>
      <c r="D138" s="10" t="s">
        <v>66</v>
      </c>
      <c r="E138" s="10"/>
      <c r="F138" s="10" t="s">
        <v>356</v>
      </c>
      <c r="G138" s="10" t="s">
        <v>173</v>
      </c>
      <c r="H138" s="10" t="s">
        <v>514</v>
      </c>
      <c r="I138" s="11">
        <v>63741</v>
      </c>
      <c r="J138" s="10"/>
      <c r="K138" s="12">
        <v>44875</v>
      </c>
      <c r="L138" s="10" t="s">
        <v>1052</v>
      </c>
      <c r="M138" s="10" t="s">
        <v>172</v>
      </c>
      <c r="N138" s="11">
        <v>1</v>
      </c>
      <c r="O138" s="12">
        <v>44924</v>
      </c>
    </row>
    <row r="139" spans="1:15">
      <c r="A139" s="11">
        <v>63775</v>
      </c>
      <c r="B139" s="11">
        <v>139</v>
      </c>
      <c r="C139" s="10" t="s">
        <v>484</v>
      </c>
      <c r="D139" s="10" t="s">
        <v>66</v>
      </c>
      <c r="E139" s="10"/>
      <c r="F139" s="10" t="s">
        <v>356</v>
      </c>
      <c r="G139" s="10" t="s">
        <v>173</v>
      </c>
      <c r="H139" s="10" t="s">
        <v>516</v>
      </c>
      <c r="I139" s="11">
        <v>63775</v>
      </c>
      <c r="J139" s="10"/>
      <c r="K139" s="12">
        <v>44875</v>
      </c>
      <c r="L139" s="10" t="s">
        <v>1052</v>
      </c>
      <c r="M139" s="10" t="s">
        <v>1049</v>
      </c>
      <c r="N139" s="11">
        <v>4</v>
      </c>
      <c r="O139" s="12">
        <v>44924</v>
      </c>
    </row>
    <row r="140" spans="1:15">
      <c r="A140" s="11">
        <v>63733</v>
      </c>
      <c r="B140" s="11">
        <v>140</v>
      </c>
      <c r="C140" s="10" t="s">
        <v>484</v>
      </c>
      <c r="D140" s="10" t="s">
        <v>84</v>
      </c>
      <c r="E140" s="10"/>
      <c r="F140" s="10" t="s">
        <v>517</v>
      </c>
      <c r="G140" s="10" t="s">
        <v>173</v>
      </c>
      <c r="H140" s="10" t="s">
        <v>519</v>
      </c>
      <c r="I140" s="11">
        <v>63733</v>
      </c>
      <c r="J140" s="10"/>
      <c r="K140" s="12">
        <v>44875</v>
      </c>
      <c r="L140" s="10" t="s">
        <v>1052</v>
      </c>
      <c r="M140" s="10" t="s">
        <v>1049</v>
      </c>
      <c r="N140" s="11">
        <v>4</v>
      </c>
      <c r="O140" s="12">
        <v>44924</v>
      </c>
    </row>
    <row r="141" spans="1:15">
      <c r="A141" s="11">
        <v>63743</v>
      </c>
      <c r="B141" s="11">
        <v>141</v>
      </c>
      <c r="C141" s="10" t="s">
        <v>484</v>
      </c>
      <c r="D141" s="10" t="s">
        <v>66</v>
      </c>
      <c r="E141" s="10"/>
      <c r="F141" s="10" t="s">
        <v>356</v>
      </c>
      <c r="G141" s="10" t="s">
        <v>173</v>
      </c>
      <c r="H141" s="10" t="s">
        <v>520</v>
      </c>
      <c r="I141" s="11">
        <v>63743</v>
      </c>
      <c r="J141" s="10"/>
      <c r="K141" s="12">
        <v>44875</v>
      </c>
      <c r="L141" s="10" t="s">
        <v>1052</v>
      </c>
      <c r="M141" s="10" t="s">
        <v>172</v>
      </c>
      <c r="N141" s="11">
        <v>1</v>
      </c>
      <c r="O141" s="12">
        <v>44924</v>
      </c>
    </row>
    <row r="142" spans="1:15">
      <c r="A142" s="11">
        <v>63774</v>
      </c>
      <c r="B142" s="11">
        <v>142</v>
      </c>
      <c r="C142" s="10" t="s">
        <v>484</v>
      </c>
      <c r="D142" s="10" t="s">
        <v>66</v>
      </c>
      <c r="E142" s="10"/>
      <c r="F142" s="10" t="s">
        <v>356</v>
      </c>
      <c r="G142" s="10" t="s">
        <v>173</v>
      </c>
      <c r="H142" s="10" t="s">
        <v>522</v>
      </c>
      <c r="I142" s="11">
        <v>63774</v>
      </c>
      <c r="J142" s="10"/>
      <c r="K142" s="12">
        <v>44875</v>
      </c>
      <c r="L142" s="10" t="s">
        <v>1052</v>
      </c>
      <c r="M142" s="10" t="s">
        <v>1049</v>
      </c>
      <c r="N142" s="11">
        <v>4</v>
      </c>
      <c r="O142" s="12">
        <v>44924</v>
      </c>
    </row>
    <row r="143" spans="1:15">
      <c r="A143" s="11">
        <v>63779</v>
      </c>
      <c r="B143" s="11">
        <v>143</v>
      </c>
      <c r="C143" s="10" t="s">
        <v>484</v>
      </c>
      <c r="D143" s="10" t="s">
        <v>66</v>
      </c>
      <c r="E143" s="10"/>
      <c r="F143" s="10" t="s">
        <v>356</v>
      </c>
      <c r="G143" s="10" t="s">
        <v>173</v>
      </c>
      <c r="H143" s="10" t="s">
        <v>523</v>
      </c>
      <c r="I143" s="11">
        <v>63779</v>
      </c>
      <c r="J143" s="10"/>
      <c r="K143" s="12">
        <v>44875</v>
      </c>
      <c r="L143" s="10" t="s">
        <v>1052</v>
      </c>
      <c r="M143" s="10" t="s">
        <v>172</v>
      </c>
      <c r="N143" s="11">
        <v>1</v>
      </c>
      <c r="O143" s="12">
        <v>44924</v>
      </c>
    </row>
    <row r="144" spans="1:15">
      <c r="A144" s="11">
        <v>63732</v>
      </c>
      <c r="B144" s="11">
        <v>144</v>
      </c>
      <c r="C144" s="10" t="s">
        <v>484</v>
      </c>
      <c r="D144" s="10" t="s">
        <v>117</v>
      </c>
      <c r="E144" s="10"/>
      <c r="F144" s="10" t="s">
        <v>517</v>
      </c>
      <c r="G144" s="10" t="s">
        <v>173</v>
      </c>
      <c r="H144" s="10" t="s">
        <v>525</v>
      </c>
      <c r="I144" s="11">
        <v>63732</v>
      </c>
      <c r="J144" s="10"/>
      <c r="K144" s="12">
        <v>44875</v>
      </c>
      <c r="L144" s="10" t="s">
        <v>1052</v>
      </c>
      <c r="M144" s="10" t="s">
        <v>1049</v>
      </c>
      <c r="N144" s="11">
        <v>4</v>
      </c>
      <c r="O144" s="12">
        <v>44924</v>
      </c>
    </row>
    <row r="145" spans="1:15">
      <c r="A145" s="11">
        <v>63772</v>
      </c>
      <c r="B145" s="11">
        <v>145</v>
      </c>
      <c r="C145" s="10" t="s">
        <v>484</v>
      </c>
      <c r="D145" s="10" t="s">
        <v>66</v>
      </c>
      <c r="E145" s="10"/>
      <c r="F145" s="10" t="s">
        <v>356</v>
      </c>
      <c r="G145" s="10" t="s">
        <v>173</v>
      </c>
      <c r="H145" s="10" t="s">
        <v>526</v>
      </c>
      <c r="I145" s="11">
        <v>63772</v>
      </c>
      <c r="J145" s="10"/>
      <c r="K145" s="12">
        <v>44875</v>
      </c>
      <c r="L145" s="10" t="s">
        <v>1052</v>
      </c>
      <c r="M145" s="10" t="s">
        <v>172</v>
      </c>
      <c r="N145" s="11">
        <v>1</v>
      </c>
      <c r="O145" s="12">
        <v>44924</v>
      </c>
    </row>
    <row r="146" spans="1:15">
      <c r="A146" s="11">
        <v>63742</v>
      </c>
      <c r="B146" s="11">
        <v>146</v>
      </c>
      <c r="C146" s="10" t="s">
        <v>484</v>
      </c>
      <c r="D146" s="10" t="s">
        <v>66</v>
      </c>
      <c r="E146" s="10"/>
      <c r="F146" s="10" t="s">
        <v>473</v>
      </c>
      <c r="G146" s="10" t="s">
        <v>173</v>
      </c>
      <c r="H146" s="10" t="s">
        <v>528</v>
      </c>
      <c r="I146" s="11">
        <v>63742</v>
      </c>
      <c r="J146" s="10"/>
      <c r="K146" s="12">
        <v>44875</v>
      </c>
      <c r="L146" s="10" t="s">
        <v>1052</v>
      </c>
      <c r="M146" s="10" t="s">
        <v>1049</v>
      </c>
      <c r="N146" s="11">
        <v>4</v>
      </c>
      <c r="O146" s="12">
        <v>44924</v>
      </c>
    </row>
    <row r="147" spans="1:15">
      <c r="A147" s="11">
        <v>63809</v>
      </c>
      <c r="B147" s="11">
        <v>147</v>
      </c>
      <c r="C147" s="10" t="s">
        <v>484</v>
      </c>
      <c r="D147" s="10" t="s">
        <v>66</v>
      </c>
      <c r="E147" s="10"/>
      <c r="F147" s="10" t="s">
        <v>356</v>
      </c>
      <c r="G147" s="10" t="s">
        <v>173</v>
      </c>
      <c r="H147" s="10" t="s">
        <v>530</v>
      </c>
      <c r="I147" s="11">
        <v>63809</v>
      </c>
      <c r="J147" s="10"/>
      <c r="K147" s="12">
        <v>44875</v>
      </c>
      <c r="L147" s="10" t="s">
        <v>1052</v>
      </c>
      <c r="M147" s="10" t="s">
        <v>1049</v>
      </c>
      <c r="N147" s="11">
        <v>4</v>
      </c>
      <c r="O147" s="12">
        <v>44924</v>
      </c>
    </row>
    <row r="148" spans="1:15">
      <c r="A148" s="11">
        <v>63820</v>
      </c>
      <c r="B148" s="11">
        <v>148</v>
      </c>
      <c r="C148" s="10" t="s">
        <v>484</v>
      </c>
      <c r="D148" s="10" t="s">
        <v>123</v>
      </c>
      <c r="E148" s="10"/>
      <c r="F148" s="10" t="s">
        <v>531</v>
      </c>
      <c r="G148" s="10" t="s">
        <v>173</v>
      </c>
      <c r="H148" s="10" t="s">
        <v>533</v>
      </c>
      <c r="I148" s="11">
        <v>63820</v>
      </c>
      <c r="J148" s="10"/>
      <c r="K148" s="12">
        <v>44875</v>
      </c>
      <c r="L148" s="10" t="s">
        <v>1052</v>
      </c>
      <c r="M148" s="10" t="s">
        <v>1049</v>
      </c>
      <c r="N148" s="11">
        <v>4</v>
      </c>
      <c r="O148" s="10" t="s">
        <v>1051</v>
      </c>
    </row>
    <row r="149" spans="1:15">
      <c r="A149" s="11">
        <v>63807</v>
      </c>
      <c r="B149" s="11">
        <v>149</v>
      </c>
      <c r="C149" s="10" t="s">
        <v>484</v>
      </c>
      <c r="D149" s="10" t="s">
        <v>66</v>
      </c>
      <c r="E149" s="10"/>
      <c r="F149" s="10" t="s">
        <v>356</v>
      </c>
      <c r="G149" s="10" t="s">
        <v>173</v>
      </c>
      <c r="H149" s="10" t="s">
        <v>535</v>
      </c>
      <c r="I149" s="11">
        <v>63807</v>
      </c>
      <c r="J149" s="10"/>
      <c r="K149" s="12">
        <v>44875</v>
      </c>
      <c r="L149" s="10" t="s">
        <v>1052</v>
      </c>
      <c r="M149" s="10" t="s">
        <v>1049</v>
      </c>
      <c r="N149" s="11">
        <v>4</v>
      </c>
      <c r="O149" s="12">
        <v>44924</v>
      </c>
    </row>
    <row r="150" spans="1:15">
      <c r="A150" s="11">
        <v>63819</v>
      </c>
      <c r="B150" s="11">
        <v>150</v>
      </c>
      <c r="C150" s="10" t="s">
        <v>484</v>
      </c>
      <c r="D150" s="10" t="s">
        <v>106</v>
      </c>
      <c r="E150" s="10"/>
      <c r="F150" s="10" t="s">
        <v>218</v>
      </c>
      <c r="G150" s="10" t="s">
        <v>173</v>
      </c>
      <c r="H150" s="10" t="s">
        <v>540</v>
      </c>
      <c r="I150" s="11">
        <v>63819</v>
      </c>
      <c r="J150" s="10"/>
      <c r="K150" s="12">
        <v>44875</v>
      </c>
      <c r="L150" s="10" t="s">
        <v>1052</v>
      </c>
      <c r="M150" s="10" t="s">
        <v>1049</v>
      </c>
      <c r="N150" s="11">
        <v>4</v>
      </c>
      <c r="O150" s="12">
        <v>44924</v>
      </c>
    </row>
    <row r="151" spans="1:15">
      <c r="A151" s="11">
        <v>63817</v>
      </c>
      <c r="B151" s="11">
        <v>151</v>
      </c>
      <c r="C151" s="10" t="s">
        <v>484</v>
      </c>
      <c r="D151" s="10" t="s">
        <v>106</v>
      </c>
      <c r="E151" s="10"/>
      <c r="F151" s="10" t="s">
        <v>218</v>
      </c>
      <c r="G151" s="10" t="s">
        <v>173</v>
      </c>
      <c r="H151" s="10" t="s">
        <v>544</v>
      </c>
      <c r="I151" s="11">
        <v>63817</v>
      </c>
      <c r="J151" s="10"/>
      <c r="K151" s="12">
        <v>44875</v>
      </c>
      <c r="L151" s="10" t="s">
        <v>1052</v>
      </c>
      <c r="M151" s="10" t="s">
        <v>1049</v>
      </c>
      <c r="N151" s="11">
        <v>4</v>
      </c>
      <c r="O151" s="12">
        <v>44924</v>
      </c>
    </row>
    <row r="152" spans="1:15">
      <c r="A152" s="11">
        <v>63816</v>
      </c>
      <c r="B152" s="11">
        <v>152</v>
      </c>
      <c r="C152" s="10" t="s">
        <v>484</v>
      </c>
      <c r="D152" s="10" t="s">
        <v>84</v>
      </c>
      <c r="E152" s="10"/>
      <c r="F152" s="10" t="s">
        <v>517</v>
      </c>
      <c r="G152" s="10" t="s">
        <v>173</v>
      </c>
      <c r="H152" s="10" t="s">
        <v>546</v>
      </c>
      <c r="I152" s="11">
        <v>63816</v>
      </c>
      <c r="J152" s="10"/>
      <c r="K152" s="12">
        <v>44875</v>
      </c>
      <c r="L152" s="10" t="s">
        <v>1052</v>
      </c>
      <c r="M152" s="10" t="s">
        <v>1049</v>
      </c>
      <c r="N152" s="11">
        <v>4</v>
      </c>
      <c r="O152" s="12">
        <v>44924</v>
      </c>
    </row>
    <row r="153" spans="1:15">
      <c r="A153" s="11">
        <v>63812</v>
      </c>
      <c r="B153" s="11">
        <v>153</v>
      </c>
      <c r="C153" s="10" t="s">
        <v>484</v>
      </c>
      <c r="D153" s="10" t="s">
        <v>66</v>
      </c>
      <c r="E153" s="10"/>
      <c r="F153" s="10" t="s">
        <v>356</v>
      </c>
      <c r="G153" s="10" t="s">
        <v>173</v>
      </c>
      <c r="H153" s="10" t="s">
        <v>547</v>
      </c>
      <c r="I153" s="11">
        <v>63812</v>
      </c>
      <c r="J153" s="10"/>
      <c r="K153" s="12">
        <v>44875</v>
      </c>
      <c r="L153" s="10" t="s">
        <v>1052</v>
      </c>
      <c r="M153" s="10" t="s">
        <v>1049</v>
      </c>
      <c r="N153" s="11">
        <v>4</v>
      </c>
      <c r="O153" s="12">
        <v>44924</v>
      </c>
    </row>
    <row r="154" spans="1:15">
      <c r="A154" s="11">
        <v>63826</v>
      </c>
      <c r="B154" s="11">
        <v>154</v>
      </c>
      <c r="C154" s="10" t="s">
        <v>484</v>
      </c>
      <c r="D154" s="10" t="s">
        <v>147</v>
      </c>
      <c r="E154" s="10"/>
      <c r="F154" s="10" t="s">
        <v>548</v>
      </c>
      <c r="G154" s="10" t="s">
        <v>173</v>
      </c>
      <c r="H154" s="10" t="s">
        <v>550</v>
      </c>
      <c r="I154" s="11">
        <v>63826</v>
      </c>
      <c r="J154" s="10"/>
      <c r="K154" s="12">
        <v>44875</v>
      </c>
      <c r="L154" s="10" t="s">
        <v>1052</v>
      </c>
      <c r="M154" s="10" t="s">
        <v>1049</v>
      </c>
      <c r="N154" s="11">
        <v>4</v>
      </c>
      <c r="O154" s="12">
        <v>44924</v>
      </c>
    </row>
    <row r="155" spans="1:15">
      <c r="A155" s="11">
        <v>63815</v>
      </c>
      <c r="B155" s="11">
        <v>155</v>
      </c>
      <c r="C155" s="10" t="s">
        <v>484</v>
      </c>
      <c r="D155" s="10" t="s">
        <v>78</v>
      </c>
      <c r="E155" s="10"/>
      <c r="F155" s="10" t="s">
        <v>309</v>
      </c>
      <c r="G155" s="10" t="s">
        <v>173</v>
      </c>
      <c r="H155" s="10" t="s">
        <v>551</v>
      </c>
      <c r="I155" s="11">
        <v>63815</v>
      </c>
      <c r="J155" s="10"/>
      <c r="K155" s="12">
        <v>44875</v>
      </c>
      <c r="L155" s="10" t="s">
        <v>1052</v>
      </c>
      <c r="M155" s="10" t="s">
        <v>1049</v>
      </c>
      <c r="N155" s="11">
        <v>4</v>
      </c>
      <c r="O155" s="12">
        <v>44924</v>
      </c>
    </row>
    <row r="156" spans="1:15">
      <c r="A156" s="11">
        <v>63824</v>
      </c>
      <c r="B156" s="11">
        <v>156</v>
      </c>
      <c r="C156" s="10" t="s">
        <v>484</v>
      </c>
      <c r="D156" s="10" t="s">
        <v>66</v>
      </c>
      <c r="E156" s="10"/>
      <c r="F156" s="10" t="s">
        <v>242</v>
      </c>
      <c r="G156" s="10" t="s">
        <v>173</v>
      </c>
      <c r="H156" s="10" t="s">
        <v>553</v>
      </c>
      <c r="I156" s="11">
        <v>63824</v>
      </c>
      <c r="J156" s="10"/>
      <c r="K156" s="12">
        <v>44875</v>
      </c>
      <c r="L156" s="10" t="s">
        <v>1052</v>
      </c>
      <c r="M156" s="10" t="s">
        <v>1049</v>
      </c>
      <c r="N156" s="11">
        <v>4</v>
      </c>
      <c r="O156" s="12">
        <v>44924</v>
      </c>
    </row>
    <row r="157" spans="1:15">
      <c r="A157" s="11">
        <v>63823</v>
      </c>
      <c r="B157" s="11">
        <v>157</v>
      </c>
      <c r="C157" s="10" t="s">
        <v>484</v>
      </c>
      <c r="D157" s="10" t="s">
        <v>66</v>
      </c>
      <c r="E157" s="10"/>
      <c r="F157" s="10" t="s">
        <v>356</v>
      </c>
      <c r="G157" s="10" t="s">
        <v>173</v>
      </c>
      <c r="H157" s="10" t="s">
        <v>557</v>
      </c>
      <c r="I157" s="11">
        <v>63823</v>
      </c>
      <c r="J157" s="10"/>
      <c r="K157" s="12">
        <v>44875</v>
      </c>
      <c r="L157" s="10" t="s">
        <v>1052</v>
      </c>
      <c r="M157" s="10" t="s">
        <v>1049</v>
      </c>
      <c r="N157" s="11">
        <v>4</v>
      </c>
      <c r="O157" s="12">
        <v>44924</v>
      </c>
    </row>
    <row r="158" spans="1:15">
      <c r="A158" s="11">
        <v>63811</v>
      </c>
      <c r="B158" s="11">
        <v>158</v>
      </c>
      <c r="C158" s="10" t="s">
        <v>484</v>
      </c>
      <c r="D158" s="10" t="s">
        <v>66</v>
      </c>
      <c r="E158" s="10"/>
      <c r="F158" s="10" t="s">
        <v>356</v>
      </c>
      <c r="G158" s="10" t="s">
        <v>173</v>
      </c>
      <c r="H158" s="10" t="s">
        <v>560</v>
      </c>
      <c r="I158" s="11">
        <v>63811</v>
      </c>
      <c r="J158" s="10"/>
      <c r="K158" s="12">
        <v>44875</v>
      </c>
      <c r="L158" s="10" t="s">
        <v>1052</v>
      </c>
      <c r="M158" s="10" t="s">
        <v>1049</v>
      </c>
      <c r="N158" s="11">
        <v>4</v>
      </c>
      <c r="O158" s="12">
        <v>44924</v>
      </c>
    </row>
    <row r="159" spans="1:15">
      <c r="A159" s="11">
        <v>63821</v>
      </c>
      <c r="B159" s="11">
        <v>159</v>
      </c>
      <c r="C159" s="10" t="s">
        <v>484</v>
      </c>
      <c r="D159" s="10" t="s">
        <v>82</v>
      </c>
      <c r="E159" s="10"/>
      <c r="F159" s="10" t="s">
        <v>517</v>
      </c>
      <c r="G159" s="10" t="s">
        <v>173</v>
      </c>
      <c r="H159" s="10" t="s">
        <v>562</v>
      </c>
      <c r="I159" s="11">
        <v>63821</v>
      </c>
      <c r="J159" s="10"/>
      <c r="K159" s="12">
        <v>44875</v>
      </c>
      <c r="L159" s="10" t="s">
        <v>1052</v>
      </c>
      <c r="M159" s="10" t="s">
        <v>1049</v>
      </c>
      <c r="N159" s="11">
        <v>4</v>
      </c>
      <c r="O159" s="12">
        <v>44924</v>
      </c>
    </row>
    <row r="160" spans="1:15">
      <c r="A160" s="11">
        <v>63828</v>
      </c>
      <c r="B160" s="11">
        <v>160</v>
      </c>
      <c r="C160" s="10" t="s">
        <v>484</v>
      </c>
      <c r="D160" s="10" t="s">
        <v>143</v>
      </c>
      <c r="E160" s="10"/>
      <c r="F160" s="10" t="s">
        <v>517</v>
      </c>
      <c r="G160" s="10" t="s">
        <v>173</v>
      </c>
      <c r="H160" s="10" t="s">
        <v>564</v>
      </c>
      <c r="I160" s="11">
        <v>63828</v>
      </c>
      <c r="J160" s="10"/>
      <c r="K160" s="12">
        <v>44875</v>
      </c>
      <c r="L160" s="10" t="s">
        <v>1052</v>
      </c>
      <c r="M160" s="10" t="s">
        <v>1049</v>
      </c>
      <c r="N160" s="11">
        <v>4</v>
      </c>
      <c r="O160" s="12">
        <v>44924</v>
      </c>
    </row>
    <row r="161" spans="1:15">
      <c r="A161" s="11">
        <v>63827</v>
      </c>
      <c r="B161" s="11">
        <v>161</v>
      </c>
      <c r="C161" s="10" t="s">
        <v>484</v>
      </c>
      <c r="D161" s="10" t="s">
        <v>114</v>
      </c>
      <c r="E161" s="10"/>
      <c r="F161" s="10" t="s">
        <v>497</v>
      </c>
      <c r="G161" s="10" t="s">
        <v>173</v>
      </c>
      <c r="H161" s="10" t="s">
        <v>565</v>
      </c>
      <c r="I161" s="11">
        <v>63827</v>
      </c>
      <c r="J161" s="10"/>
      <c r="K161" s="12">
        <v>44875</v>
      </c>
      <c r="L161" s="10" t="s">
        <v>1052</v>
      </c>
      <c r="M161" s="10" t="s">
        <v>1049</v>
      </c>
      <c r="N161" s="11">
        <v>4</v>
      </c>
      <c r="O161" s="12">
        <v>44924</v>
      </c>
    </row>
    <row r="162" spans="1:15">
      <c r="A162" s="11">
        <v>63831</v>
      </c>
      <c r="B162" s="11">
        <v>162</v>
      </c>
      <c r="C162" s="10" t="s">
        <v>484</v>
      </c>
      <c r="D162" s="10" t="s">
        <v>78</v>
      </c>
      <c r="E162" s="10"/>
      <c r="F162" s="10" t="s">
        <v>309</v>
      </c>
      <c r="G162" s="10" t="s">
        <v>173</v>
      </c>
      <c r="H162" s="10" t="s">
        <v>566</v>
      </c>
      <c r="I162" s="11">
        <v>63831</v>
      </c>
      <c r="J162" s="10"/>
      <c r="K162" s="12">
        <v>44813</v>
      </c>
      <c r="L162" s="10" t="s">
        <v>1052</v>
      </c>
      <c r="M162" s="10" t="s">
        <v>1049</v>
      </c>
      <c r="N162" s="11">
        <v>6</v>
      </c>
      <c r="O162" s="10" t="s">
        <v>1051</v>
      </c>
    </row>
    <row r="163" spans="1:15">
      <c r="A163" s="11">
        <v>63814</v>
      </c>
      <c r="B163" s="11">
        <v>163</v>
      </c>
      <c r="C163" s="10" t="s">
        <v>484</v>
      </c>
      <c r="D163" s="10" t="s">
        <v>84</v>
      </c>
      <c r="E163" s="10"/>
      <c r="F163" s="10" t="s">
        <v>488</v>
      </c>
      <c r="G163" s="10" t="s">
        <v>173</v>
      </c>
      <c r="H163" s="10" t="s">
        <v>568</v>
      </c>
      <c r="I163" s="11">
        <v>63814</v>
      </c>
      <c r="J163" s="10"/>
      <c r="K163" s="12">
        <v>44813</v>
      </c>
      <c r="L163" s="10" t="s">
        <v>1052</v>
      </c>
      <c r="M163" s="10" t="s">
        <v>1049</v>
      </c>
      <c r="N163" s="11">
        <v>6</v>
      </c>
      <c r="O163" s="10" t="s">
        <v>1051</v>
      </c>
    </row>
    <row r="164" spans="1:15">
      <c r="A164" s="11">
        <v>63829</v>
      </c>
      <c r="B164" s="11">
        <v>164</v>
      </c>
      <c r="C164" s="10" t="s">
        <v>484</v>
      </c>
      <c r="D164" s="10" t="s">
        <v>66</v>
      </c>
      <c r="E164" s="10"/>
      <c r="F164" s="10" t="s">
        <v>356</v>
      </c>
      <c r="G164" s="10" t="s">
        <v>173</v>
      </c>
      <c r="H164" s="10" t="s">
        <v>570</v>
      </c>
      <c r="I164" s="11">
        <v>63829</v>
      </c>
      <c r="J164" s="10"/>
      <c r="K164" s="12">
        <v>44813</v>
      </c>
      <c r="L164" s="10" t="s">
        <v>1052</v>
      </c>
      <c r="M164" s="10" t="s">
        <v>1049</v>
      </c>
      <c r="N164" s="11">
        <v>6</v>
      </c>
      <c r="O164" s="10" t="s">
        <v>1051</v>
      </c>
    </row>
    <row r="165" spans="1:15">
      <c r="A165" s="11">
        <v>63818</v>
      </c>
      <c r="B165" s="11">
        <v>165</v>
      </c>
      <c r="C165" s="10" t="s">
        <v>484</v>
      </c>
      <c r="D165" s="10" t="s">
        <v>66</v>
      </c>
      <c r="E165" s="10"/>
      <c r="F165" s="10" t="s">
        <v>356</v>
      </c>
      <c r="G165" s="10" t="s">
        <v>173</v>
      </c>
      <c r="H165" s="10" t="s">
        <v>572</v>
      </c>
      <c r="I165" s="11">
        <v>63818</v>
      </c>
      <c r="J165" s="10"/>
      <c r="K165" s="12">
        <v>44813</v>
      </c>
      <c r="L165" s="10" t="s">
        <v>1052</v>
      </c>
      <c r="M165" s="10" t="s">
        <v>1049</v>
      </c>
      <c r="N165" s="11">
        <v>6</v>
      </c>
      <c r="O165" s="10" t="s">
        <v>1051</v>
      </c>
    </row>
    <row r="166" spans="1:15">
      <c r="A166" s="11">
        <v>63822</v>
      </c>
      <c r="B166" s="11">
        <v>166</v>
      </c>
      <c r="C166" s="10" t="s">
        <v>484</v>
      </c>
      <c r="D166" s="10" t="s">
        <v>66</v>
      </c>
      <c r="E166" s="10"/>
      <c r="F166" s="10" t="s">
        <v>573</v>
      </c>
      <c r="G166" s="10" t="s">
        <v>173</v>
      </c>
      <c r="H166" s="10" t="s">
        <v>575</v>
      </c>
      <c r="I166" s="11">
        <v>63822</v>
      </c>
      <c r="J166" s="10"/>
      <c r="K166" s="12">
        <v>44813</v>
      </c>
      <c r="L166" s="10" t="s">
        <v>1052</v>
      </c>
      <c r="M166" s="10" t="s">
        <v>1049</v>
      </c>
      <c r="N166" s="11">
        <v>6</v>
      </c>
      <c r="O166" s="10" t="s">
        <v>1051</v>
      </c>
    </row>
    <row r="167" spans="1:15">
      <c r="A167" s="11">
        <v>67249</v>
      </c>
      <c r="B167" s="11">
        <v>167</v>
      </c>
      <c r="C167" s="10" t="s">
        <v>484</v>
      </c>
      <c r="D167" s="10" t="s">
        <v>66</v>
      </c>
      <c r="E167" s="10"/>
      <c r="F167" s="10" t="s">
        <v>356</v>
      </c>
      <c r="G167" s="10" t="s">
        <v>173</v>
      </c>
      <c r="H167" s="10" t="s">
        <v>696</v>
      </c>
      <c r="I167" s="11">
        <v>67249</v>
      </c>
      <c r="J167" s="10"/>
      <c r="K167" s="12">
        <v>44874</v>
      </c>
      <c r="L167" s="10" t="s">
        <v>1053</v>
      </c>
      <c r="M167" s="10" t="s">
        <v>172</v>
      </c>
      <c r="N167" s="11">
        <v>1</v>
      </c>
      <c r="O167" s="12">
        <v>44924</v>
      </c>
    </row>
    <row r="168" spans="1:15">
      <c r="A168" s="11">
        <v>67246</v>
      </c>
      <c r="B168" s="11">
        <v>168</v>
      </c>
      <c r="C168" s="10" t="s">
        <v>484</v>
      </c>
      <c r="D168" s="10" t="s">
        <v>66</v>
      </c>
      <c r="E168" s="10"/>
      <c r="F168" s="10" t="s">
        <v>356</v>
      </c>
      <c r="G168" s="10" t="s">
        <v>173</v>
      </c>
      <c r="H168" s="10" t="s">
        <v>698</v>
      </c>
      <c r="I168" s="11">
        <v>67246</v>
      </c>
      <c r="J168" s="10"/>
      <c r="K168" s="12">
        <v>44874</v>
      </c>
      <c r="L168" s="10" t="s">
        <v>1053</v>
      </c>
      <c r="M168" s="10" t="s">
        <v>1049</v>
      </c>
      <c r="N168" s="11">
        <v>4</v>
      </c>
      <c r="O168" s="10" t="s">
        <v>1051</v>
      </c>
    </row>
    <row r="169" spans="1:15">
      <c r="A169" s="11">
        <v>67245</v>
      </c>
      <c r="B169" s="11">
        <v>169</v>
      </c>
      <c r="C169" s="10" t="s">
        <v>484</v>
      </c>
      <c r="D169" s="10" t="s">
        <v>66</v>
      </c>
      <c r="E169" s="10"/>
      <c r="F169" s="10" t="s">
        <v>356</v>
      </c>
      <c r="G169" s="10" t="s">
        <v>173</v>
      </c>
      <c r="H169" s="10" t="s">
        <v>700</v>
      </c>
      <c r="I169" s="11">
        <v>67245</v>
      </c>
      <c r="J169" s="10"/>
      <c r="K169" s="12">
        <v>44874</v>
      </c>
      <c r="L169" s="10" t="s">
        <v>1053</v>
      </c>
      <c r="M169" s="10" t="s">
        <v>1049</v>
      </c>
      <c r="N169" s="11">
        <v>4</v>
      </c>
      <c r="O169" s="10" t="s">
        <v>1051</v>
      </c>
    </row>
    <row r="170" spans="1:15">
      <c r="A170" s="11">
        <v>67085</v>
      </c>
      <c r="B170" s="11">
        <v>170</v>
      </c>
      <c r="C170" s="10" t="s">
        <v>484</v>
      </c>
      <c r="D170" s="10" t="s">
        <v>66</v>
      </c>
      <c r="E170" s="10"/>
      <c r="F170" s="10" t="s">
        <v>356</v>
      </c>
      <c r="G170" s="10" t="s">
        <v>173</v>
      </c>
      <c r="H170" s="10" t="s">
        <v>701</v>
      </c>
      <c r="I170" s="11">
        <v>67085</v>
      </c>
      <c r="J170" s="10"/>
      <c r="K170" s="12">
        <v>44874</v>
      </c>
      <c r="L170" s="10" t="s">
        <v>1053</v>
      </c>
      <c r="M170" s="10" t="s">
        <v>172</v>
      </c>
      <c r="N170" s="11">
        <v>1</v>
      </c>
      <c r="O170" s="12">
        <v>44924</v>
      </c>
    </row>
    <row r="171" spans="1:15">
      <c r="A171" s="11">
        <v>67313</v>
      </c>
      <c r="B171" s="11">
        <v>171</v>
      </c>
      <c r="C171" s="10" t="s">
        <v>484</v>
      </c>
      <c r="D171" s="10" t="s">
        <v>66</v>
      </c>
      <c r="E171" s="10"/>
      <c r="F171" s="10" t="s">
        <v>356</v>
      </c>
      <c r="G171" s="10" t="s">
        <v>173</v>
      </c>
      <c r="H171" s="10" t="s">
        <v>703</v>
      </c>
      <c r="I171" s="11">
        <v>67313</v>
      </c>
      <c r="J171" s="10"/>
      <c r="K171" s="12">
        <v>44874</v>
      </c>
      <c r="L171" s="10" t="s">
        <v>1053</v>
      </c>
      <c r="M171" s="10" t="s">
        <v>1049</v>
      </c>
      <c r="N171" s="11">
        <v>4</v>
      </c>
      <c r="O171" s="10" t="s">
        <v>1051</v>
      </c>
    </row>
    <row r="172" spans="1:15">
      <c r="A172" s="11">
        <v>67133</v>
      </c>
      <c r="B172" s="11">
        <v>172</v>
      </c>
      <c r="C172" s="10" t="s">
        <v>484</v>
      </c>
      <c r="D172" s="10" t="s">
        <v>66</v>
      </c>
      <c r="E172" s="10"/>
      <c r="F172" s="10" t="s">
        <v>356</v>
      </c>
      <c r="G172" s="10" t="s">
        <v>173</v>
      </c>
      <c r="H172" s="10" t="s">
        <v>704</v>
      </c>
      <c r="I172" s="11">
        <v>67133</v>
      </c>
      <c r="J172" s="10"/>
      <c r="K172" s="12">
        <v>44874</v>
      </c>
      <c r="L172" s="10" t="s">
        <v>1053</v>
      </c>
      <c r="M172" s="10" t="s">
        <v>172</v>
      </c>
      <c r="N172" s="11">
        <v>1</v>
      </c>
      <c r="O172" s="12">
        <v>44924</v>
      </c>
    </row>
    <row r="173" spans="1:15">
      <c r="A173" s="11">
        <v>67251</v>
      </c>
      <c r="B173" s="11">
        <v>173</v>
      </c>
      <c r="C173" s="10" t="s">
        <v>484</v>
      </c>
      <c r="D173" s="10" t="s">
        <v>66</v>
      </c>
      <c r="E173" s="10"/>
      <c r="F173" s="10" t="s">
        <v>517</v>
      </c>
      <c r="G173" s="10" t="s">
        <v>173</v>
      </c>
      <c r="H173" s="10" t="s">
        <v>706</v>
      </c>
      <c r="I173" s="11">
        <v>67251</v>
      </c>
      <c r="J173" s="10"/>
      <c r="K173" s="12">
        <v>44875</v>
      </c>
      <c r="L173" s="10" t="s">
        <v>1053</v>
      </c>
      <c r="M173" s="10" t="s">
        <v>1049</v>
      </c>
      <c r="N173" s="11">
        <v>4</v>
      </c>
      <c r="O173" s="10" t="s">
        <v>1051</v>
      </c>
    </row>
    <row r="174" spans="1:15">
      <c r="A174" s="11">
        <v>67252</v>
      </c>
      <c r="B174" s="11">
        <v>174</v>
      </c>
      <c r="C174" s="10" t="s">
        <v>484</v>
      </c>
      <c r="D174" s="10" t="s">
        <v>66</v>
      </c>
      <c r="E174" s="10"/>
      <c r="F174" s="10" t="s">
        <v>356</v>
      </c>
      <c r="G174" s="10" t="s">
        <v>173</v>
      </c>
      <c r="H174" s="10" t="s">
        <v>708</v>
      </c>
      <c r="I174" s="11">
        <v>67252</v>
      </c>
      <c r="J174" s="10"/>
      <c r="K174" s="12">
        <v>44875</v>
      </c>
      <c r="L174" s="10" t="s">
        <v>1053</v>
      </c>
      <c r="M174" s="10" t="s">
        <v>1049</v>
      </c>
      <c r="N174" s="11">
        <v>4</v>
      </c>
      <c r="O174" s="10" t="s">
        <v>1051</v>
      </c>
    </row>
    <row r="175" spans="1:15">
      <c r="A175" s="11">
        <v>67253</v>
      </c>
      <c r="B175" s="11">
        <v>175</v>
      </c>
      <c r="C175" s="10" t="s">
        <v>484</v>
      </c>
      <c r="D175" s="10" t="s">
        <v>66</v>
      </c>
      <c r="E175" s="10"/>
      <c r="F175" s="10" t="s">
        <v>356</v>
      </c>
      <c r="G175" s="10" t="s">
        <v>173</v>
      </c>
      <c r="H175" s="10" t="s">
        <v>709</v>
      </c>
      <c r="I175" s="11">
        <v>67253</v>
      </c>
      <c r="J175" s="10"/>
      <c r="K175" s="12">
        <v>44875</v>
      </c>
      <c r="L175" s="10" t="s">
        <v>1053</v>
      </c>
      <c r="M175" s="10" t="s">
        <v>172</v>
      </c>
      <c r="N175" s="11">
        <v>1</v>
      </c>
      <c r="O175" s="12">
        <v>44924</v>
      </c>
    </row>
    <row r="176" spans="1:15">
      <c r="A176" s="11">
        <v>67255</v>
      </c>
      <c r="B176" s="11">
        <v>176</v>
      </c>
      <c r="C176" s="10" t="s">
        <v>484</v>
      </c>
      <c r="D176" s="10" t="s">
        <v>66</v>
      </c>
      <c r="E176" s="10"/>
      <c r="F176" s="10" t="s">
        <v>356</v>
      </c>
      <c r="G176" s="10" t="s">
        <v>173</v>
      </c>
      <c r="H176" s="10" t="s">
        <v>711</v>
      </c>
      <c r="I176" s="11">
        <v>67255</v>
      </c>
      <c r="J176" s="10"/>
      <c r="K176" s="12">
        <v>44875</v>
      </c>
      <c r="L176" s="10" t="s">
        <v>1053</v>
      </c>
      <c r="M176" s="10" t="s">
        <v>172</v>
      </c>
      <c r="N176" s="11">
        <v>1</v>
      </c>
      <c r="O176" s="12">
        <v>44924</v>
      </c>
    </row>
    <row r="177" spans="1:15">
      <c r="A177" s="11">
        <v>67256</v>
      </c>
      <c r="B177" s="11">
        <v>177</v>
      </c>
      <c r="C177" s="10" t="s">
        <v>484</v>
      </c>
      <c r="D177" s="10" t="s">
        <v>66</v>
      </c>
      <c r="E177" s="10"/>
      <c r="F177" s="10" t="s">
        <v>356</v>
      </c>
      <c r="G177" s="10" t="s">
        <v>173</v>
      </c>
      <c r="H177" s="10" t="s">
        <v>712</v>
      </c>
      <c r="I177" s="11">
        <v>67256</v>
      </c>
      <c r="J177" s="10"/>
      <c r="K177" s="12">
        <v>44875</v>
      </c>
      <c r="L177" s="10" t="s">
        <v>1053</v>
      </c>
      <c r="M177" s="10" t="s">
        <v>172</v>
      </c>
      <c r="N177" s="11">
        <v>1</v>
      </c>
      <c r="O177" s="12">
        <v>44924</v>
      </c>
    </row>
    <row r="178" spans="1:15">
      <c r="A178" s="11">
        <v>67257</v>
      </c>
      <c r="B178" s="11">
        <v>178</v>
      </c>
      <c r="C178" s="10" t="s">
        <v>484</v>
      </c>
      <c r="D178" s="10" t="s">
        <v>66</v>
      </c>
      <c r="E178" s="10"/>
      <c r="F178" s="10" t="s">
        <v>356</v>
      </c>
      <c r="G178" s="10" t="s">
        <v>173</v>
      </c>
      <c r="H178" s="10" t="s">
        <v>713</v>
      </c>
      <c r="I178" s="11">
        <v>67257</v>
      </c>
      <c r="J178" s="10"/>
      <c r="K178" s="12">
        <v>44875</v>
      </c>
      <c r="L178" s="10" t="s">
        <v>1053</v>
      </c>
      <c r="M178" s="10" t="s">
        <v>172</v>
      </c>
      <c r="N178" s="11">
        <v>1</v>
      </c>
      <c r="O178" s="12">
        <v>44924</v>
      </c>
    </row>
    <row r="179" spans="1:15">
      <c r="A179" s="11">
        <v>67258</v>
      </c>
      <c r="B179" s="11">
        <v>179</v>
      </c>
      <c r="C179" s="10" t="s">
        <v>484</v>
      </c>
      <c r="D179" s="10" t="s">
        <v>66</v>
      </c>
      <c r="E179" s="10"/>
      <c r="F179" s="10" t="s">
        <v>356</v>
      </c>
      <c r="G179" s="10" t="s">
        <v>173</v>
      </c>
      <c r="H179" s="10" t="s">
        <v>714</v>
      </c>
      <c r="I179" s="11">
        <v>67258</v>
      </c>
      <c r="J179" s="10"/>
      <c r="K179" s="12">
        <v>44875</v>
      </c>
      <c r="L179" s="10" t="s">
        <v>1053</v>
      </c>
      <c r="M179" s="10" t="s">
        <v>172</v>
      </c>
      <c r="N179" s="11">
        <v>1</v>
      </c>
      <c r="O179" s="12">
        <v>44924</v>
      </c>
    </row>
    <row r="180" spans="1:15">
      <c r="A180" s="11">
        <v>67052</v>
      </c>
      <c r="B180" s="11">
        <v>180</v>
      </c>
      <c r="C180" s="10" t="s">
        <v>484</v>
      </c>
      <c r="D180" s="10" t="s">
        <v>66</v>
      </c>
      <c r="E180" s="10"/>
      <c r="F180" s="10" t="s">
        <v>356</v>
      </c>
      <c r="G180" s="10" t="s">
        <v>173</v>
      </c>
      <c r="H180" s="10" t="s">
        <v>715</v>
      </c>
      <c r="I180" s="11">
        <v>67052</v>
      </c>
      <c r="J180" s="10"/>
      <c r="K180" s="12">
        <v>44875</v>
      </c>
      <c r="L180" s="10" t="s">
        <v>1053</v>
      </c>
      <c r="M180" s="10" t="s">
        <v>172</v>
      </c>
      <c r="N180" s="11">
        <v>1</v>
      </c>
      <c r="O180" s="12">
        <v>44924</v>
      </c>
    </row>
    <row r="181" spans="1:15">
      <c r="A181" s="11">
        <v>67152</v>
      </c>
      <c r="B181" s="11">
        <v>181</v>
      </c>
      <c r="C181" s="10" t="s">
        <v>484</v>
      </c>
      <c r="D181" s="10" t="s">
        <v>66</v>
      </c>
      <c r="E181" s="10"/>
      <c r="F181" s="10" t="s">
        <v>356</v>
      </c>
      <c r="G181" s="10" t="s">
        <v>173</v>
      </c>
      <c r="H181" s="10" t="s">
        <v>716</v>
      </c>
      <c r="I181" s="11">
        <v>67152</v>
      </c>
      <c r="J181" s="10"/>
      <c r="K181" s="12">
        <v>44875</v>
      </c>
      <c r="L181" s="10" t="s">
        <v>1053</v>
      </c>
      <c r="M181" s="10" t="s">
        <v>172</v>
      </c>
      <c r="N181" s="11">
        <v>1</v>
      </c>
      <c r="O181" s="12">
        <v>44924</v>
      </c>
    </row>
    <row r="182" spans="1:15">
      <c r="A182" s="11">
        <v>67153</v>
      </c>
      <c r="B182" s="11">
        <v>182</v>
      </c>
      <c r="C182" s="10" t="s">
        <v>484</v>
      </c>
      <c r="D182" s="10" t="s">
        <v>66</v>
      </c>
      <c r="E182" s="10"/>
      <c r="F182" s="10" t="s">
        <v>356</v>
      </c>
      <c r="G182" s="10" t="s">
        <v>173</v>
      </c>
      <c r="H182" s="10" t="s">
        <v>717</v>
      </c>
      <c r="I182" s="11">
        <v>67153</v>
      </c>
      <c r="J182" s="10"/>
      <c r="K182" s="12">
        <v>44875</v>
      </c>
      <c r="L182" s="10" t="s">
        <v>1053</v>
      </c>
      <c r="M182" s="10" t="s">
        <v>172</v>
      </c>
      <c r="N182" s="11">
        <v>1</v>
      </c>
      <c r="O182" s="12">
        <v>44924</v>
      </c>
    </row>
    <row r="183" spans="1:15">
      <c r="A183" s="11">
        <v>67269</v>
      </c>
      <c r="B183" s="11">
        <v>183</v>
      </c>
      <c r="C183" s="10" t="s">
        <v>484</v>
      </c>
      <c r="D183" s="10" t="s">
        <v>66</v>
      </c>
      <c r="E183" s="10"/>
      <c r="F183" s="10" t="s">
        <v>356</v>
      </c>
      <c r="G183" s="10" t="s">
        <v>173</v>
      </c>
      <c r="H183" s="10" t="s">
        <v>718</v>
      </c>
      <c r="I183" s="11">
        <v>67269</v>
      </c>
      <c r="J183" s="10"/>
      <c r="K183" s="12">
        <v>44875</v>
      </c>
      <c r="L183" s="10" t="s">
        <v>1053</v>
      </c>
      <c r="M183" s="10" t="s">
        <v>172</v>
      </c>
      <c r="N183" s="11">
        <v>1</v>
      </c>
      <c r="O183" s="12">
        <v>44924</v>
      </c>
    </row>
    <row r="184" spans="1:15">
      <c r="A184" s="11">
        <v>67270</v>
      </c>
      <c r="B184" s="11">
        <v>184</v>
      </c>
      <c r="C184" s="10" t="s">
        <v>484</v>
      </c>
      <c r="D184" s="10" t="s">
        <v>66</v>
      </c>
      <c r="E184" s="10"/>
      <c r="F184" s="10" t="s">
        <v>356</v>
      </c>
      <c r="G184" s="10" t="s">
        <v>173</v>
      </c>
      <c r="H184" s="10" t="s">
        <v>719</v>
      </c>
      <c r="I184" s="11">
        <v>67270</v>
      </c>
      <c r="J184" s="10"/>
      <c r="K184" s="12">
        <v>44875</v>
      </c>
      <c r="L184" s="10" t="s">
        <v>1053</v>
      </c>
      <c r="M184" s="10" t="s">
        <v>172</v>
      </c>
      <c r="N184" s="11">
        <v>1</v>
      </c>
      <c r="O184" s="12">
        <v>44924</v>
      </c>
    </row>
    <row r="185" spans="1:15">
      <c r="A185" s="11">
        <v>67271</v>
      </c>
      <c r="B185" s="11">
        <v>185</v>
      </c>
      <c r="C185" s="10" t="s">
        <v>484</v>
      </c>
      <c r="D185" s="10" t="s">
        <v>66</v>
      </c>
      <c r="E185" s="10"/>
      <c r="F185" s="10" t="s">
        <v>356</v>
      </c>
      <c r="G185" s="10" t="s">
        <v>173</v>
      </c>
      <c r="H185" s="10" t="s">
        <v>720</v>
      </c>
      <c r="I185" s="11">
        <v>67271</v>
      </c>
      <c r="J185" s="10"/>
      <c r="K185" s="12">
        <v>44875</v>
      </c>
      <c r="L185" s="10" t="s">
        <v>1053</v>
      </c>
      <c r="M185" s="10" t="s">
        <v>172</v>
      </c>
      <c r="N185" s="11">
        <v>1</v>
      </c>
      <c r="O185" s="12">
        <v>44924</v>
      </c>
    </row>
    <row r="186" spans="1:15">
      <c r="A186" s="11">
        <v>67272</v>
      </c>
      <c r="B186" s="11">
        <v>186</v>
      </c>
      <c r="C186" s="10" t="s">
        <v>484</v>
      </c>
      <c r="D186" s="10" t="s">
        <v>66</v>
      </c>
      <c r="E186" s="10"/>
      <c r="F186" s="10" t="s">
        <v>517</v>
      </c>
      <c r="G186" s="10" t="s">
        <v>173</v>
      </c>
      <c r="H186" s="10" t="s">
        <v>722</v>
      </c>
      <c r="I186" s="11">
        <v>67272</v>
      </c>
      <c r="J186" s="10"/>
      <c r="K186" s="12">
        <v>44875</v>
      </c>
      <c r="L186" s="10" t="s">
        <v>1053</v>
      </c>
      <c r="M186" s="10" t="s">
        <v>1049</v>
      </c>
      <c r="N186" s="11">
        <v>4</v>
      </c>
      <c r="O186" s="10" t="s">
        <v>1051</v>
      </c>
    </row>
    <row r="187" spans="1:15">
      <c r="A187" s="11">
        <v>67273</v>
      </c>
      <c r="B187" s="11">
        <v>187</v>
      </c>
      <c r="C187" s="10" t="s">
        <v>484</v>
      </c>
      <c r="D187" s="10" t="s">
        <v>66</v>
      </c>
      <c r="E187" s="10"/>
      <c r="F187" s="10" t="s">
        <v>356</v>
      </c>
      <c r="G187" s="10" t="s">
        <v>173</v>
      </c>
      <c r="H187" s="10" t="s">
        <v>723</v>
      </c>
      <c r="I187" s="11">
        <v>67273</v>
      </c>
      <c r="J187" s="10"/>
      <c r="K187" s="12">
        <v>44875</v>
      </c>
      <c r="L187" s="10" t="s">
        <v>1053</v>
      </c>
      <c r="M187" s="10" t="s">
        <v>172</v>
      </c>
      <c r="N187" s="11">
        <v>1</v>
      </c>
      <c r="O187" s="12">
        <v>44924</v>
      </c>
    </row>
    <row r="188" spans="1:15">
      <c r="A188" s="11">
        <v>67274</v>
      </c>
      <c r="B188" s="11">
        <v>188</v>
      </c>
      <c r="C188" s="10" t="s">
        <v>484</v>
      </c>
      <c r="D188" s="10" t="s">
        <v>143</v>
      </c>
      <c r="E188" s="10"/>
      <c r="F188" s="10" t="s">
        <v>356</v>
      </c>
      <c r="G188" s="10" t="s">
        <v>173</v>
      </c>
      <c r="H188" s="10" t="s">
        <v>724</v>
      </c>
      <c r="I188" s="11">
        <v>67274</v>
      </c>
      <c r="J188" s="10"/>
      <c r="K188" s="12">
        <v>44875</v>
      </c>
      <c r="L188" s="10" t="s">
        <v>1053</v>
      </c>
      <c r="M188" s="10" t="s">
        <v>172</v>
      </c>
      <c r="N188" s="11">
        <v>1</v>
      </c>
      <c r="O188" s="12">
        <v>44924</v>
      </c>
    </row>
    <row r="189" spans="1:15">
      <c r="A189" s="11">
        <v>67275</v>
      </c>
      <c r="B189" s="11">
        <v>189</v>
      </c>
      <c r="C189" s="10" t="s">
        <v>484</v>
      </c>
      <c r="D189" s="10" t="s">
        <v>66</v>
      </c>
      <c r="E189" s="10"/>
      <c r="F189" s="10" t="s">
        <v>356</v>
      </c>
      <c r="G189" s="10" t="s">
        <v>173</v>
      </c>
      <c r="H189" s="10" t="s">
        <v>725</v>
      </c>
      <c r="I189" s="11">
        <v>67275</v>
      </c>
      <c r="J189" s="10"/>
      <c r="K189" s="12">
        <v>44875</v>
      </c>
      <c r="L189" s="10" t="s">
        <v>1053</v>
      </c>
      <c r="M189" s="10" t="s">
        <v>172</v>
      </c>
      <c r="N189" s="11">
        <v>1</v>
      </c>
      <c r="O189" s="12">
        <v>44924</v>
      </c>
    </row>
    <row r="190" spans="1:15">
      <c r="A190" s="11">
        <v>67276</v>
      </c>
      <c r="B190" s="11">
        <v>190</v>
      </c>
      <c r="C190" s="10" t="s">
        <v>484</v>
      </c>
      <c r="D190" s="10" t="s">
        <v>66</v>
      </c>
      <c r="E190" s="10"/>
      <c r="F190" s="10" t="s">
        <v>356</v>
      </c>
      <c r="G190" s="10" t="s">
        <v>173</v>
      </c>
      <c r="H190" s="10" t="s">
        <v>726</v>
      </c>
      <c r="I190" s="11">
        <v>67276</v>
      </c>
      <c r="J190" s="10"/>
      <c r="K190" s="12">
        <v>44875</v>
      </c>
      <c r="L190" s="10" t="s">
        <v>1053</v>
      </c>
      <c r="M190" s="10" t="s">
        <v>172</v>
      </c>
      <c r="N190" s="11">
        <v>1</v>
      </c>
      <c r="O190" s="12">
        <v>44924</v>
      </c>
    </row>
    <row r="191" spans="1:15">
      <c r="A191" s="11">
        <v>67277</v>
      </c>
      <c r="B191" s="11">
        <v>191</v>
      </c>
      <c r="C191" s="10" t="s">
        <v>484</v>
      </c>
      <c r="D191" s="10" t="s">
        <v>66</v>
      </c>
      <c r="E191" s="10"/>
      <c r="F191" s="10" t="s">
        <v>356</v>
      </c>
      <c r="G191" s="10" t="s">
        <v>173</v>
      </c>
      <c r="H191" s="10" t="s">
        <v>727</v>
      </c>
      <c r="I191" s="11">
        <v>67277</v>
      </c>
      <c r="J191" s="10"/>
      <c r="K191" s="12">
        <v>44875</v>
      </c>
      <c r="L191" s="10" t="s">
        <v>1053</v>
      </c>
      <c r="M191" s="10" t="s">
        <v>172</v>
      </c>
      <c r="N191" s="11">
        <v>1</v>
      </c>
      <c r="O191" s="12">
        <v>44924</v>
      </c>
    </row>
    <row r="192" spans="1:15">
      <c r="A192" s="11">
        <v>67278</v>
      </c>
      <c r="B192" s="11">
        <v>192</v>
      </c>
      <c r="C192" s="10" t="s">
        <v>484</v>
      </c>
      <c r="D192" s="10" t="s">
        <v>66</v>
      </c>
      <c r="E192" s="10"/>
      <c r="F192" s="10" t="s">
        <v>356</v>
      </c>
      <c r="G192" s="10" t="s">
        <v>173</v>
      </c>
      <c r="H192" s="10" t="s">
        <v>728</v>
      </c>
      <c r="I192" s="11">
        <v>67278</v>
      </c>
      <c r="J192" s="10"/>
      <c r="K192" s="12">
        <v>44875</v>
      </c>
      <c r="L192" s="10" t="s">
        <v>1053</v>
      </c>
      <c r="M192" s="10" t="s">
        <v>172</v>
      </c>
      <c r="N192" s="11">
        <v>1</v>
      </c>
      <c r="O192" s="12">
        <v>44924</v>
      </c>
    </row>
    <row r="193" spans="1:15">
      <c r="A193" s="11">
        <v>67279</v>
      </c>
      <c r="B193" s="11">
        <v>193</v>
      </c>
      <c r="C193" s="10" t="s">
        <v>484</v>
      </c>
      <c r="D193" s="10" t="s">
        <v>66</v>
      </c>
      <c r="E193" s="10"/>
      <c r="F193" s="10" t="s">
        <v>356</v>
      </c>
      <c r="G193" s="10" t="s">
        <v>173</v>
      </c>
      <c r="H193" s="10" t="s">
        <v>729</v>
      </c>
      <c r="I193" s="11">
        <v>67279</v>
      </c>
      <c r="J193" s="10"/>
      <c r="K193" s="12">
        <v>44875</v>
      </c>
      <c r="L193" s="10" t="s">
        <v>1053</v>
      </c>
      <c r="M193" s="10" t="s">
        <v>172</v>
      </c>
      <c r="N193" s="11">
        <v>1</v>
      </c>
      <c r="O193" s="12">
        <v>44924</v>
      </c>
    </row>
    <row r="194" spans="1:15">
      <c r="A194" s="11">
        <v>67289</v>
      </c>
      <c r="B194" s="11">
        <v>194</v>
      </c>
      <c r="C194" s="10" t="s">
        <v>484</v>
      </c>
      <c r="D194" s="10" t="s">
        <v>66</v>
      </c>
      <c r="E194" s="10"/>
      <c r="F194" s="10" t="s">
        <v>356</v>
      </c>
      <c r="G194" s="10" t="s">
        <v>173</v>
      </c>
      <c r="H194" s="10" t="s">
        <v>730</v>
      </c>
      <c r="I194" s="11">
        <v>67289</v>
      </c>
      <c r="J194" s="10"/>
      <c r="K194" s="12">
        <v>44875</v>
      </c>
      <c r="L194" s="10" t="s">
        <v>1053</v>
      </c>
      <c r="M194" s="10" t="s">
        <v>172</v>
      </c>
      <c r="N194" s="11">
        <v>1</v>
      </c>
      <c r="O194" s="12">
        <v>44924</v>
      </c>
    </row>
    <row r="195" spans="1:15">
      <c r="A195" s="11">
        <v>67290</v>
      </c>
      <c r="B195" s="11">
        <v>195</v>
      </c>
      <c r="C195" s="10" t="s">
        <v>484</v>
      </c>
      <c r="D195" s="10" t="s">
        <v>66</v>
      </c>
      <c r="E195" s="10"/>
      <c r="F195" s="10" t="s">
        <v>356</v>
      </c>
      <c r="G195" s="10" t="s">
        <v>173</v>
      </c>
      <c r="H195" s="10" t="s">
        <v>731</v>
      </c>
      <c r="I195" s="11">
        <v>67290</v>
      </c>
      <c r="J195" s="10"/>
      <c r="K195" s="12">
        <v>44875</v>
      </c>
      <c r="L195" s="10" t="s">
        <v>1053</v>
      </c>
      <c r="M195" s="10" t="s">
        <v>172</v>
      </c>
      <c r="N195" s="11">
        <v>1</v>
      </c>
      <c r="O195" s="12">
        <v>44924</v>
      </c>
    </row>
    <row r="196" spans="1:15">
      <c r="A196" s="11">
        <v>67291</v>
      </c>
      <c r="B196" s="11">
        <v>196</v>
      </c>
      <c r="C196" s="10" t="s">
        <v>484</v>
      </c>
      <c r="D196" s="10" t="s">
        <v>66</v>
      </c>
      <c r="E196" s="10"/>
      <c r="F196" s="10" t="s">
        <v>356</v>
      </c>
      <c r="G196" s="10" t="s">
        <v>173</v>
      </c>
      <c r="H196" s="10" t="s">
        <v>732</v>
      </c>
      <c r="I196" s="11">
        <v>67291</v>
      </c>
      <c r="J196" s="10"/>
      <c r="K196" s="12">
        <v>44875</v>
      </c>
      <c r="L196" s="10" t="s">
        <v>1053</v>
      </c>
      <c r="M196" s="10" t="s">
        <v>172</v>
      </c>
      <c r="N196" s="11">
        <v>1</v>
      </c>
      <c r="O196" s="12">
        <v>44924</v>
      </c>
    </row>
    <row r="197" spans="1:15">
      <c r="A197" s="11">
        <v>67292</v>
      </c>
      <c r="B197" s="11">
        <v>197</v>
      </c>
      <c r="C197" s="10" t="s">
        <v>484</v>
      </c>
      <c r="D197" s="10" t="s">
        <v>66</v>
      </c>
      <c r="E197" s="10"/>
      <c r="F197" s="10" t="s">
        <v>356</v>
      </c>
      <c r="G197" s="10" t="s">
        <v>173</v>
      </c>
      <c r="H197" s="10" t="s">
        <v>733</v>
      </c>
      <c r="I197" s="11">
        <v>67292</v>
      </c>
      <c r="J197" s="10"/>
      <c r="K197" s="12">
        <v>44875</v>
      </c>
      <c r="L197" s="10" t="s">
        <v>1053</v>
      </c>
      <c r="M197" s="10" t="s">
        <v>172</v>
      </c>
      <c r="N197" s="11">
        <v>1</v>
      </c>
      <c r="O197" s="12">
        <v>44924</v>
      </c>
    </row>
    <row r="198" spans="1:15">
      <c r="A198" s="11">
        <v>67294</v>
      </c>
      <c r="B198" s="11">
        <v>198</v>
      </c>
      <c r="C198" s="10" t="s">
        <v>484</v>
      </c>
      <c r="D198" s="10" t="s">
        <v>66</v>
      </c>
      <c r="E198" s="10"/>
      <c r="F198" s="10" t="s">
        <v>356</v>
      </c>
      <c r="G198" s="10" t="s">
        <v>173</v>
      </c>
      <c r="H198" s="10" t="s">
        <v>735</v>
      </c>
      <c r="I198" s="11">
        <v>67294</v>
      </c>
      <c r="J198" s="10"/>
      <c r="K198" s="12">
        <v>44875</v>
      </c>
      <c r="L198" s="10" t="s">
        <v>1053</v>
      </c>
      <c r="M198" s="10" t="s">
        <v>172</v>
      </c>
      <c r="N198" s="11">
        <v>1</v>
      </c>
      <c r="O198" s="12">
        <v>44924</v>
      </c>
    </row>
    <row r="199" spans="1:15">
      <c r="A199" s="11">
        <v>67296</v>
      </c>
      <c r="B199" s="11">
        <v>199</v>
      </c>
      <c r="C199" s="10" t="s">
        <v>484</v>
      </c>
      <c r="D199" s="10" t="s">
        <v>66</v>
      </c>
      <c r="E199" s="10"/>
      <c r="F199" s="10" t="s">
        <v>356</v>
      </c>
      <c r="G199" s="10" t="s">
        <v>173</v>
      </c>
      <c r="H199" s="10" t="s">
        <v>736</v>
      </c>
      <c r="I199" s="11">
        <v>67296</v>
      </c>
      <c r="J199" s="10"/>
      <c r="K199" s="12">
        <v>44875</v>
      </c>
      <c r="L199" s="10" t="s">
        <v>1053</v>
      </c>
      <c r="M199" s="10" t="s">
        <v>172</v>
      </c>
      <c r="N199" s="11">
        <v>1</v>
      </c>
      <c r="O199" s="12">
        <v>44924</v>
      </c>
    </row>
    <row r="200" spans="1:15">
      <c r="A200" s="11">
        <v>67297</v>
      </c>
      <c r="B200" s="11">
        <v>200</v>
      </c>
      <c r="C200" s="10" t="s">
        <v>484</v>
      </c>
      <c r="D200" s="10" t="s">
        <v>66</v>
      </c>
      <c r="E200" s="10"/>
      <c r="F200" s="10" t="s">
        <v>356</v>
      </c>
      <c r="G200" s="10" t="s">
        <v>173</v>
      </c>
      <c r="H200" s="10" t="s">
        <v>737</v>
      </c>
      <c r="I200" s="11">
        <v>67297</v>
      </c>
      <c r="J200" s="10"/>
      <c r="K200" s="12">
        <v>44875</v>
      </c>
      <c r="L200" s="10" t="s">
        <v>1053</v>
      </c>
      <c r="M200" s="10" t="s">
        <v>172</v>
      </c>
      <c r="N200" s="11">
        <v>1</v>
      </c>
      <c r="O200" s="12">
        <v>44924</v>
      </c>
    </row>
    <row r="201" spans="1:15">
      <c r="A201" s="11">
        <v>67298</v>
      </c>
      <c r="B201" s="11">
        <v>201</v>
      </c>
      <c r="C201" s="10" t="s">
        <v>484</v>
      </c>
      <c r="D201" s="10" t="s">
        <v>66</v>
      </c>
      <c r="E201" s="10"/>
      <c r="F201" s="10" t="s">
        <v>356</v>
      </c>
      <c r="G201" s="10" t="s">
        <v>173</v>
      </c>
      <c r="H201" s="10" t="s">
        <v>738</v>
      </c>
      <c r="I201" s="11">
        <v>67298</v>
      </c>
      <c r="J201" s="10"/>
      <c r="K201" s="12">
        <v>44875</v>
      </c>
      <c r="L201" s="10" t="s">
        <v>1053</v>
      </c>
      <c r="M201" s="10" t="s">
        <v>172</v>
      </c>
      <c r="N201" s="11">
        <v>1</v>
      </c>
      <c r="O201" s="12">
        <v>44924</v>
      </c>
    </row>
    <row r="202" spans="1:15">
      <c r="A202" s="11">
        <v>67299</v>
      </c>
      <c r="B202" s="11">
        <v>202</v>
      </c>
      <c r="C202" s="10" t="s">
        <v>484</v>
      </c>
      <c r="D202" s="10" t="s">
        <v>66</v>
      </c>
      <c r="E202" s="10"/>
      <c r="F202" s="10" t="s">
        <v>356</v>
      </c>
      <c r="G202" s="10" t="s">
        <v>173</v>
      </c>
      <c r="H202" s="10" t="s">
        <v>739</v>
      </c>
      <c r="I202" s="11">
        <v>67299</v>
      </c>
      <c r="J202" s="10"/>
      <c r="K202" s="12">
        <v>44875</v>
      </c>
      <c r="L202" s="10" t="s">
        <v>1053</v>
      </c>
      <c r="M202" s="10" t="s">
        <v>172</v>
      </c>
      <c r="N202" s="11">
        <v>1</v>
      </c>
      <c r="O202" s="12">
        <v>44924</v>
      </c>
    </row>
    <row r="203" spans="1:15">
      <c r="A203" s="11">
        <v>67300</v>
      </c>
      <c r="B203" s="11">
        <v>203</v>
      </c>
      <c r="C203" s="10" t="s">
        <v>484</v>
      </c>
      <c r="D203" s="10" t="s">
        <v>66</v>
      </c>
      <c r="E203" s="10"/>
      <c r="F203" s="10" t="s">
        <v>356</v>
      </c>
      <c r="G203" s="10" t="s">
        <v>173</v>
      </c>
      <c r="H203" s="10" t="s">
        <v>740</v>
      </c>
      <c r="I203" s="11">
        <v>67300</v>
      </c>
      <c r="J203" s="10"/>
      <c r="K203" s="12">
        <v>44875</v>
      </c>
      <c r="L203" s="10" t="s">
        <v>1053</v>
      </c>
      <c r="M203" s="10" t="s">
        <v>172</v>
      </c>
      <c r="N203" s="11">
        <v>1</v>
      </c>
      <c r="O203" s="12">
        <v>44924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A7D-30D8-4511-9EB4-71BE28A06380}">
  <dimension ref="A1:B134"/>
  <sheetViews>
    <sheetView topLeftCell="A87" workbookViewId="0">
      <selection activeCell="B9" sqref="B9"/>
    </sheetView>
  </sheetViews>
  <sheetFormatPr baseColWidth="10" defaultRowHeight="15"/>
  <cols>
    <col min="1" max="1" width="37.85546875" bestFit="1" customWidth="1"/>
  </cols>
  <sheetData>
    <row r="1" spans="1:2">
      <c r="A1" t="s">
        <v>1073</v>
      </c>
      <c r="B1" t="s">
        <v>764</v>
      </c>
    </row>
    <row r="2" spans="1:2">
      <c r="A2" t="s">
        <v>255</v>
      </c>
      <c r="B2">
        <v>1</v>
      </c>
    </row>
    <row r="3" spans="1:2">
      <c r="A3" t="s">
        <v>413</v>
      </c>
      <c r="B3">
        <v>2</v>
      </c>
    </row>
    <row r="4" spans="1:2">
      <c r="A4" t="s">
        <v>1074</v>
      </c>
      <c r="B4">
        <v>3</v>
      </c>
    </row>
    <row r="5" spans="1:2">
      <c r="A5" t="s">
        <v>226</v>
      </c>
      <c r="B5">
        <v>4</v>
      </c>
    </row>
    <row r="6" spans="1:2">
      <c r="A6" t="s">
        <v>349</v>
      </c>
      <c r="B6">
        <v>5</v>
      </c>
    </row>
    <row r="7" spans="1:2">
      <c r="A7" t="s">
        <v>297</v>
      </c>
      <c r="B7">
        <v>6</v>
      </c>
    </row>
    <row r="8" spans="1:2">
      <c r="A8" t="s">
        <v>466</v>
      </c>
      <c r="B8">
        <v>7</v>
      </c>
    </row>
    <row r="9" spans="1:2">
      <c r="A9" t="s">
        <v>1075</v>
      </c>
      <c r="B9">
        <v>8</v>
      </c>
    </row>
    <row r="10" spans="1:2">
      <c r="A10" t="s">
        <v>236</v>
      </c>
      <c r="B10">
        <v>9</v>
      </c>
    </row>
    <row r="11" spans="1:2">
      <c r="A11" t="s">
        <v>327</v>
      </c>
      <c r="B11">
        <v>10</v>
      </c>
    </row>
    <row r="12" spans="1:2">
      <c r="A12" t="s">
        <v>229</v>
      </c>
      <c r="B12">
        <v>11</v>
      </c>
    </row>
    <row r="13" spans="1:2">
      <c r="A13" t="s">
        <v>469</v>
      </c>
      <c r="B13">
        <v>12</v>
      </c>
    </row>
    <row r="14" spans="1:2">
      <c r="A14" t="s">
        <v>331</v>
      </c>
      <c r="B14">
        <v>13</v>
      </c>
    </row>
    <row r="15" spans="1:2">
      <c r="A15" t="s">
        <v>221</v>
      </c>
      <c r="B15">
        <v>14</v>
      </c>
    </row>
    <row r="16" spans="1:2">
      <c r="A16" t="s">
        <v>339</v>
      </c>
      <c r="B16">
        <v>15</v>
      </c>
    </row>
    <row r="17" spans="1:2">
      <c r="A17" t="s">
        <v>286</v>
      </c>
      <c r="B17">
        <v>16</v>
      </c>
    </row>
    <row r="18" spans="1:2">
      <c r="A18" t="s">
        <v>486</v>
      </c>
      <c r="B18">
        <v>17</v>
      </c>
    </row>
    <row r="19" spans="1:2">
      <c r="A19" t="s">
        <v>501</v>
      </c>
      <c r="B19">
        <v>18</v>
      </c>
    </row>
    <row r="20" spans="1:2">
      <c r="A20" t="s">
        <v>261</v>
      </c>
      <c r="B20">
        <v>19</v>
      </c>
    </row>
    <row r="21" spans="1:2">
      <c r="A21" t="s">
        <v>325</v>
      </c>
      <c r="B21">
        <v>20</v>
      </c>
    </row>
    <row r="22" spans="1:2">
      <c r="A22" t="s">
        <v>224</v>
      </c>
      <c r="B22">
        <v>21</v>
      </c>
    </row>
    <row r="23" spans="1:2">
      <c r="A23" t="s">
        <v>378</v>
      </c>
      <c r="B23">
        <v>22</v>
      </c>
    </row>
    <row r="24" spans="1:2">
      <c r="A24" t="s">
        <v>315</v>
      </c>
      <c r="B24">
        <v>23</v>
      </c>
    </row>
    <row r="25" spans="1:2">
      <c r="A25" t="s">
        <v>571</v>
      </c>
      <c r="B25">
        <v>24</v>
      </c>
    </row>
    <row r="26" spans="1:2">
      <c r="A26" t="s">
        <v>524</v>
      </c>
      <c r="B26">
        <v>25</v>
      </c>
    </row>
    <row r="27" spans="1:2">
      <c r="A27" t="s">
        <v>393</v>
      </c>
      <c r="B27">
        <v>26</v>
      </c>
    </row>
    <row r="28" spans="1:2">
      <c r="A28" t="s">
        <v>299</v>
      </c>
      <c r="B28">
        <v>27</v>
      </c>
    </row>
    <row r="29" spans="1:2">
      <c r="A29" t="s">
        <v>364</v>
      </c>
      <c r="B29">
        <v>28</v>
      </c>
    </row>
    <row r="30" spans="1:2">
      <c r="A30" t="s">
        <v>231</v>
      </c>
      <c r="B30">
        <v>29</v>
      </c>
    </row>
    <row r="31" spans="1:2">
      <c r="A31" t="s">
        <v>477</v>
      </c>
      <c r="B31">
        <v>30</v>
      </c>
    </row>
    <row r="32" spans="1:2">
      <c r="A32" t="s">
        <v>240</v>
      </c>
      <c r="B32">
        <v>31</v>
      </c>
    </row>
    <row r="33" spans="1:2">
      <c r="A33" t="s">
        <v>574</v>
      </c>
      <c r="B33">
        <v>32</v>
      </c>
    </row>
    <row r="34" spans="1:2">
      <c r="A34" t="s">
        <v>419</v>
      </c>
      <c r="B34">
        <v>33</v>
      </c>
    </row>
    <row r="35" spans="1:2">
      <c r="A35" t="s">
        <v>397</v>
      </c>
      <c r="B35">
        <v>34</v>
      </c>
    </row>
    <row r="36" spans="1:2">
      <c r="A36" t="s">
        <v>337</v>
      </c>
      <c r="B36">
        <v>35</v>
      </c>
    </row>
    <row r="37" spans="1:2">
      <c r="A37" t="s">
        <v>400</v>
      </c>
      <c r="B37">
        <v>36</v>
      </c>
    </row>
    <row r="38" spans="1:2">
      <c r="A38" t="s">
        <v>473</v>
      </c>
      <c r="B38">
        <v>37</v>
      </c>
    </row>
    <row r="39" spans="1:2">
      <c r="A39" t="s">
        <v>721</v>
      </c>
      <c r="B39">
        <v>38</v>
      </c>
    </row>
    <row r="40" spans="1:2">
      <c r="A40" t="s">
        <v>310</v>
      </c>
      <c r="B40">
        <v>39</v>
      </c>
    </row>
    <row r="41" spans="1:2">
      <c r="A41" t="s">
        <v>748</v>
      </c>
      <c r="B41">
        <v>40</v>
      </c>
    </row>
    <row r="42" spans="1:2">
      <c r="A42" t="s">
        <v>395</v>
      </c>
      <c r="B42">
        <v>41</v>
      </c>
    </row>
    <row r="43" spans="1:2">
      <c r="A43" t="s">
        <v>506</v>
      </c>
      <c r="B43">
        <v>42</v>
      </c>
    </row>
    <row r="44" spans="1:2">
      <c r="A44" t="s">
        <v>475</v>
      </c>
      <c r="B44">
        <v>43</v>
      </c>
    </row>
    <row r="45" spans="1:2">
      <c r="A45" t="s">
        <v>328</v>
      </c>
      <c r="B45">
        <v>44</v>
      </c>
    </row>
    <row r="46" spans="1:2">
      <c r="A46" t="s">
        <v>275</v>
      </c>
      <c r="B46">
        <v>45</v>
      </c>
    </row>
    <row r="47" spans="1:2">
      <c r="A47" t="s">
        <v>411</v>
      </c>
      <c r="B47">
        <v>46</v>
      </c>
    </row>
    <row r="48" spans="1:2">
      <c r="A48" t="s">
        <v>192</v>
      </c>
      <c r="B48">
        <v>47</v>
      </c>
    </row>
    <row r="49" spans="1:2">
      <c r="A49" t="s">
        <v>345</v>
      </c>
      <c r="B49">
        <v>48</v>
      </c>
    </row>
    <row r="50" spans="1:2">
      <c r="A50" t="s">
        <v>263</v>
      </c>
      <c r="B50">
        <v>49</v>
      </c>
    </row>
    <row r="51" spans="1:2">
      <c r="A51" t="s">
        <v>294</v>
      </c>
      <c r="B51">
        <v>50</v>
      </c>
    </row>
    <row r="52" spans="1:2">
      <c r="A52" t="s">
        <v>249</v>
      </c>
      <c r="B52">
        <v>51</v>
      </c>
    </row>
    <row r="53" spans="1:2">
      <c r="A53" t="s">
        <v>559</v>
      </c>
      <c r="B53">
        <v>52</v>
      </c>
    </row>
    <row r="54" spans="1:2">
      <c r="A54" t="s">
        <v>705</v>
      </c>
      <c r="B54">
        <v>53</v>
      </c>
    </row>
    <row r="55" spans="1:2">
      <c r="A55" t="s">
        <v>383</v>
      </c>
      <c r="B55">
        <v>54</v>
      </c>
    </row>
    <row r="56" spans="1:2">
      <c r="A56" t="s">
        <v>407</v>
      </c>
      <c r="B56">
        <v>55</v>
      </c>
    </row>
    <row r="57" spans="1:2">
      <c r="A57" t="s">
        <v>495</v>
      </c>
      <c r="B57">
        <v>56</v>
      </c>
    </row>
    <row r="58" spans="1:2">
      <c r="A58" t="s">
        <v>702</v>
      </c>
      <c r="B58">
        <v>57</v>
      </c>
    </row>
    <row r="59" spans="1:2">
      <c r="A59" t="s">
        <v>303</v>
      </c>
      <c r="B59">
        <v>58</v>
      </c>
    </row>
    <row r="60" spans="1:2">
      <c r="A60" t="s">
        <v>567</v>
      </c>
      <c r="B60">
        <v>59</v>
      </c>
    </row>
    <row r="61" spans="1:2">
      <c r="A61" t="s">
        <v>391</v>
      </c>
      <c r="B61">
        <v>60</v>
      </c>
    </row>
    <row r="62" spans="1:2">
      <c r="A62" t="s">
        <v>333</v>
      </c>
      <c r="B62">
        <v>61</v>
      </c>
    </row>
    <row r="63" spans="1:2">
      <c r="A63" t="s">
        <v>404</v>
      </c>
      <c r="B63">
        <v>62</v>
      </c>
    </row>
    <row r="64" spans="1:2">
      <c r="A64" t="s">
        <v>219</v>
      </c>
      <c r="B64">
        <v>63</v>
      </c>
    </row>
    <row r="65" spans="1:2">
      <c r="A65" t="s">
        <v>361</v>
      </c>
      <c r="B65">
        <v>64</v>
      </c>
    </row>
    <row r="66" spans="1:2">
      <c r="A66" t="s">
        <v>342</v>
      </c>
      <c r="B66">
        <v>65</v>
      </c>
    </row>
    <row r="67" spans="1:2">
      <c r="A67" t="s">
        <v>375</v>
      </c>
      <c r="B67">
        <v>66</v>
      </c>
    </row>
    <row r="68" spans="1:2">
      <c r="A68" t="s">
        <v>366</v>
      </c>
      <c r="B68">
        <v>67</v>
      </c>
    </row>
    <row r="69" spans="1:2">
      <c r="A69" t="s">
        <v>280</v>
      </c>
      <c r="B69">
        <v>68</v>
      </c>
    </row>
    <row r="70" spans="1:2">
      <c r="A70" t="s">
        <v>1076</v>
      </c>
      <c r="B70">
        <v>69</v>
      </c>
    </row>
    <row r="71" spans="1:2">
      <c r="A71" t="s">
        <v>1077</v>
      </c>
      <c r="B71">
        <v>70</v>
      </c>
    </row>
    <row r="72" spans="1:2">
      <c r="A72" t="s">
        <v>1078</v>
      </c>
      <c r="B72">
        <v>71</v>
      </c>
    </row>
    <row r="73" spans="1:2">
      <c r="A73" t="s">
        <v>1079</v>
      </c>
      <c r="B73">
        <v>72</v>
      </c>
    </row>
    <row r="74" spans="1:2">
      <c r="A74" t="s">
        <v>1080</v>
      </c>
      <c r="B74">
        <v>73</v>
      </c>
    </row>
    <row r="75" spans="1:2">
      <c r="A75" t="s">
        <v>518</v>
      </c>
      <c r="B75">
        <v>74</v>
      </c>
    </row>
    <row r="76" spans="1:2">
      <c r="A76" t="s">
        <v>527</v>
      </c>
      <c r="B76">
        <v>75</v>
      </c>
    </row>
    <row r="77" spans="1:2">
      <c r="A77" t="s">
        <v>317</v>
      </c>
      <c r="B77">
        <v>76</v>
      </c>
    </row>
    <row r="78" spans="1:2">
      <c r="A78" t="s">
        <v>556</v>
      </c>
      <c r="B78">
        <v>77</v>
      </c>
    </row>
    <row r="79" spans="1:2">
      <c r="A79" t="s">
        <v>697</v>
      </c>
      <c r="B79">
        <v>78</v>
      </c>
    </row>
    <row r="80" spans="1:2">
      <c r="A80" t="s">
        <v>373</v>
      </c>
      <c r="B80">
        <v>79</v>
      </c>
    </row>
    <row r="81" spans="1:2">
      <c r="A81" t="s">
        <v>492</v>
      </c>
      <c r="B81">
        <v>80</v>
      </c>
    </row>
    <row r="82" spans="1:2">
      <c r="A82" t="s">
        <v>545</v>
      </c>
      <c r="B82">
        <v>81</v>
      </c>
    </row>
    <row r="83" spans="1:2">
      <c r="A83" t="s">
        <v>259</v>
      </c>
      <c r="B83">
        <v>82</v>
      </c>
    </row>
    <row r="84" spans="1:2">
      <c r="A84" t="s">
        <v>1081</v>
      </c>
      <c r="B84">
        <v>83</v>
      </c>
    </row>
    <row r="85" spans="1:2">
      <c r="A85" t="s">
        <v>521</v>
      </c>
      <c r="B85">
        <v>84</v>
      </c>
    </row>
    <row r="86" spans="1:2">
      <c r="A86" t="s">
        <v>214</v>
      </c>
      <c r="B86">
        <v>85</v>
      </c>
    </row>
    <row r="87" spans="1:2">
      <c r="A87" t="s">
        <v>389</v>
      </c>
      <c r="B87">
        <v>86</v>
      </c>
    </row>
    <row r="88" spans="1:2">
      <c r="A88" t="s">
        <v>552</v>
      </c>
      <c r="B88">
        <v>87</v>
      </c>
    </row>
    <row r="89" spans="1:2">
      <c r="A89" t="s">
        <v>247</v>
      </c>
      <c r="B89">
        <v>88</v>
      </c>
    </row>
    <row r="90" spans="1:2">
      <c r="A90" t="s">
        <v>251</v>
      </c>
      <c r="B90">
        <v>89</v>
      </c>
    </row>
    <row r="91" spans="1:2">
      <c r="A91" t="s">
        <v>291</v>
      </c>
      <c r="B91">
        <v>90</v>
      </c>
    </row>
    <row r="92" spans="1:2">
      <c r="A92" t="s">
        <v>541</v>
      </c>
      <c r="B92">
        <v>91</v>
      </c>
    </row>
    <row r="93" spans="1:2">
      <c r="A93" t="s">
        <v>368</v>
      </c>
      <c r="B93">
        <v>92</v>
      </c>
    </row>
    <row r="94" spans="1:2">
      <c r="A94" t="s">
        <v>563</v>
      </c>
      <c r="B94">
        <v>93</v>
      </c>
    </row>
    <row r="95" spans="1:2">
      <c r="A95" t="s">
        <v>266</v>
      </c>
      <c r="B95">
        <v>94</v>
      </c>
    </row>
    <row r="96" spans="1:2">
      <c r="A96" t="s">
        <v>301</v>
      </c>
      <c r="B96">
        <v>95</v>
      </c>
    </row>
    <row r="97" spans="1:2">
      <c r="A97" t="s">
        <v>699</v>
      </c>
      <c r="B97">
        <v>96</v>
      </c>
    </row>
    <row r="98" spans="1:2">
      <c r="A98" t="s">
        <v>534</v>
      </c>
      <c r="B98">
        <v>97</v>
      </c>
    </row>
    <row r="99" spans="1:2">
      <c r="A99" t="s">
        <v>313</v>
      </c>
      <c r="B99">
        <v>98</v>
      </c>
    </row>
    <row r="100" spans="1:2">
      <c r="A100" t="s">
        <v>549</v>
      </c>
      <c r="B100">
        <v>99</v>
      </c>
    </row>
    <row r="101" spans="1:2">
      <c r="A101" t="s">
        <v>402</v>
      </c>
      <c r="B101">
        <v>100</v>
      </c>
    </row>
    <row r="102" spans="1:2">
      <c r="A102" t="s">
        <v>293</v>
      </c>
      <c r="B102">
        <v>101</v>
      </c>
    </row>
    <row r="103" spans="1:2">
      <c r="A103" t="s">
        <v>319</v>
      </c>
      <c r="B103">
        <v>102</v>
      </c>
    </row>
    <row r="104" spans="1:2">
      <c r="A104" t="s">
        <v>354</v>
      </c>
      <c r="B104">
        <v>103</v>
      </c>
    </row>
    <row r="105" spans="1:2">
      <c r="A105" t="s">
        <v>243</v>
      </c>
      <c r="B105">
        <v>104</v>
      </c>
    </row>
    <row r="106" spans="1:2">
      <c r="A106" t="s">
        <v>371</v>
      </c>
      <c r="B106">
        <v>105</v>
      </c>
    </row>
    <row r="107" spans="1:2">
      <c r="A107" t="s">
        <v>335</v>
      </c>
      <c r="B107">
        <v>106</v>
      </c>
    </row>
    <row r="108" spans="1:2">
      <c r="A108" t="s">
        <v>1082</v>
      </c>
      <c r="B108">
        <v>107</v>
      </c>
    </row>
    <row r="109" spans="1:2">
      <c r="A109" t="s">
        <v>742</v>
      </c>
      <c r="B109">
        <v>108</v>
      </c>
    </row>
    <row r="110" spans="1:2">
      <c r="A110" t="s">
        <v>282</v>
      </c>
      <c r="B110">
        <v>109</v>
      </c>
    </row>
    <row r="111" spans="1:2">
      <c r="A111" t="s">
        <v>273</v>
      </c>
      <c r="B111">
        <v>110</v>
      </c>
    </row>
    <row r="112" spans="1:2">
      <c r="A112" t="s">
        <v>277</v>
      </c>
      <c r="B112">
        <v>111</v>
      </c>
    </row>
    <row r="113" spans="1:2">
      <c r="A113" t="s">
        <v>352</v>
      </c>
      <c r="B113">
        <v>112</v>
      </c>
    </row>
    <row r="114" spans="1:2">
      <c r="A114" t="s">
        <v>312</v>
      </c>
      <c r="B114">
        <v>113</v>
      </c>
    </row>
    <row r="115" spans="1:2">
      <c r="A115" t="s">
        <v>323</v>
      </c>
      <c r="B115">
        <v>114</v>
      </c>
    </row>
    <row r="116" spans="1:2">
      <c r="A116" t="s">
        <v>284</v>
      </c>
      <c r="B116">
        <v>115</v>
      </c>
    </row>
    <row r="117" spans="1:2">
      <c r="A117" t="s">
        <v>238</v>
      </c>
      <c r="B117">
        <v>116</v>
      </c>
    </row>
    <row r="118" spans="1:2">
      <c r="A118" t="s">
        <v>561</v>
      </c>
      <c r="B118">
        <v>117</v>
      </c>
    </row>
    <row r="119" spans="1:2">
      <c r="A119" t="s">
        <v>499</v>
      </c>
      <c r="B119">
        <v>118</v>
      </c>
    </row>
    <row r="120" spans="1:2">
      <c r="A120" t="s">
        <v>707</v>
      </c>
      <c r="B120">
        <v>119</v>
      </c>
    </row>
    <row r="121" spans="1:2">
      <c r="A121" t="s">
        <v>489</v>
      </c>
      <c r="B121">
        <v>120</v>
      </c>
    </row>
    <row r="122" spans="1:2">
      <c r="A122" t="s">
        <v>321</v>
      </c>
      <c r="B122">
        <v>121</v>
      </c>
    </row>
    <row r="123" spans="1:2">
      <c r="A123" t="s">
        <v>416</v>
      </c>
      <c r="B123">
        <v>122</v>
      </c>
    </row>
    <row r="124" spans="1:2">
      <c r="A124" t="s">
        <v>569</v>
      </c>
      <c r="B124">
        <v>123</v>
      </c>
    </row>
    <row r="125" spans="1:2">
      <c r="A125" t="s">
        <v>532</v>
      </c>
      <c r="B125">
        <v>124</v>
      </c>
    </row>
    <row r="126" spans="1:2">
      <c r="A126" t="s">
        <v>245</v>
      </c>
      <c r="B126">
        <v>125</v>
      </c>
    </row>
    <row r="127" spans="1:2">
      <c r="A127" t="s">
        <v>543</v>
      </c>
      <c r="B127">
        <v>126</v>
      </c>
    </row>
    <row r="128" spans="1:2">
      <c r="A128" t="s">
        <v>234</v>
      </c>
      <c r="B128">
        <v>127</v>
      </c>
    </row>
    <row r="129" spans="1:2">
      <c r="A129" t="s">
        <v>745</v>
      </c>
      <c r="B129">
        <v>128</v>
      </c>
    </row>
    <row r="130" spans="1:2">
      <c r="A130" t="s">
        <v>357</v>
      </c>
      <c r="B130">
        <v>129</v>
      </c>
    </row>
    <row r="131" spans="1:2">
      <c r="A131" t="s">
        <v>306</v>
      </c>
      <c r="B131">
        <v>130</v>
      </c>
    </row>
    <row r="132" spans="1:2">
      <c r="A132" t="s">
        <v>257</v>
      </c>
      <c r="B132">
        <v>131</v>
      </c>
    </row>
    <row r="133" spans="1:2">
      <c r="A133" t="s">
        <v>228</v>
      </c>
      <c r="B133">
        <v>132</v>
      </c>
    </row>
    <row r="134" spans="1:2">
      <c r="A134" t="s">
        <v>515</v>
      </c>
      <c r="B134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8688-AA9A-4161-A7C3-78CCECB724E9}">
  <dimension ref="A2:S200"/>
  <sheetViews>
    <sheetView tabSelected="1" topLeftCell="G178" workbookViewId="0">
      <selection activeCell="S2" sqref="S2:S200"/>
    </sheetView>
  </sheetViews>
  <sheetFormatPr baseColWidth="10" defaultRowHeight="15"/>
  <cols>
    <col min="5" max="5" width="11.42578125" style="4"/>
    <col min="13" max="13" width="11.42578125" style="4"/>
  </cols>
  <sheetData>
    <row r="2" spans="1:19">
      <c r="A2">
        <v>37</v>
      </c>
      <c r="B2" t="s">
        <v>170</v>
      </c>
      <c r="C2">
        <v>24</v>
      </c>
      <c r="D2" t="s">
        <v>171</v>
      </c>
      <c r="E2" s="4" t="s">
        <v>772</v>
      </c>
      <c r="F2" t="s">
        <v>172</v>
      </c>
      <c r="G2">
        <v>2</v>
      </c>
      <c r="H2" t="s">
        <v>173</v>
      </c>
      <c r="I2">
        <v>1</v>
      </c>
      <c r="J2" t="s">
        <v>174</v>
      </c>
      <c r="K2">
        <v>66827</v>
      </c>
      <c r="L2">
        <v>97900</v>
      </c>
      <c r="M2" s="4" t="s">
        <v>810</v>
      </c>
      <c r="O2">
        <v>1</v>
      </c>
      <c r="P2">
        <v>118</v>
      </c>
      <c r="Q2" t="str">
        <f>YEAR(E2) &amp;"-"&amp;MONTH(E2) &amp;"-"&amp;DAY(E2)</f>
        <v>2022-4-20</v>
      </c>
      <c r="R2" t="str">
        <f>IF(M2="","null",YEAR(M2) &amp;"-"&amp;MONTH(M2) &amp;"-"&amp;DAY(M2))</f>
        <v>2022-8-17</v>
      </c>
      <c r="S2" t="str">
        <f>"['rentado_asignado_id' =&gt; "&amp;P2&amp;",'equipo_rentado_id' =&gt; "&amp;O2&amp;",'fecha_asignacion' =&gt; '"&amp;Q2&amp;"','fecha_devolucion' =&gt; '"&amp;R2&amp;"'],"</f>
        <v>['rentado_asignado_id' =&gt; 118,'equipo_rentado_id' =&gt; 1,'fecha_asignacion' =&gt; '2022-4-20','fecha_devolucion' =&gt; '2022-8-17'],</v>
      </c>
    </row>
    <row r="3" spans="1:19">
      <c r="A3">
        <v>37</v>
      </c>
      <c r="B3" t="s">
        <v>170</v>
      </c>
      <c r="C3">
        <v>24</v>
      </c>
      <c r="D3" t="s">
        <v>171</v>
      </c>
      <c r="E3" s="4" t="s">
        <v>772</v>
      </c>
      <c r="F3" t="s">
        <v>172</v>
      </c>
      <c r="G3">
        <v>2</v>
      </c>
      <c r="H3" t="s">
        <v>173</v>
      </c>
      <c r="I3">
        <v>1</v>
      </c>
      <c r="J3" t="s">
        <v>175</v>
      </c>
      <c r="K3">
        <v>64651</v>
      </c>
      <c r="L3">
        <v>97900</v>
      </c>
      <c r="M3" s="4" t="s">
        <v>810</v>
      </c>
      <c r="O3">
        <v>2</v>
      </c>
      <c r="P3">
        <v>118</v>
      </c>
      <c r="Q3" t="str">
        <f t="shared" ref="Q3:Q66" si="0">YEAR(E3) &amp;"-"&amp;MONTH(E3) &amp;"-"&amp;DAY(E3)</f>
        <v>2022-4-20</v>
      </c>
      <c r="R3" t="str">
        <f t="shared" ref="R3:R66" si="1">IF(M3="","null",YEAR(M3) &amp;"-"&amp;MONTH(M3) &amp;"-"&amp;DAY(M3))</f>
        <v>2022-8-17</v>
      </c>
      <c r="S3" t="str">
        <f t="shared" ref="S3:S66" si="2">"['rentado_asignado_id' =&gt; "&amp;P3&amp;",'equipo_rentado_id' =&gt; "&amp;O3&amp;",'fecha_asignacion' =&gt; '"&amp;Q3&amp;"','fecha_devolucion' =&gt; '"&amp;R3&amp;"'],"</f>
        <v>['rentado_asignado_id' =&gt; 118,'equipo_rentado_id' =&gt; 2,'fecha_asignacion' =&gt; '2022-4-20','fecha_devolucion' =&gt; '2022-8-17'],</v>
      </c>
    </row>
    <row r="4" spans="1:19">
      <c r="A4">
        <v>37</v>
      </c>
      <c r="B4" t="s">
        <v>170</v>
      </c>
      <c r="C4">
        <v>24</v>
      </c>
      <c r="D4" t="s">
        <v>171</v>
      </c>
      <c r="E4" s="4" t="s">
        <v>772</v>
      </c>
      <c r="F4" t="s">
        <v>172</v>
      </c>
      <c r="G4">
        <v>2</v>
      </c>
      <c r="H4" t="s">
        <v>173</v>
      </c>
      <c r="I4">
        <v>1</v>
      </c>
      <c r="J4" t="s">
        <v>176</v>
      </c>
      <c r="K4">
        <v>64624</v>
      </c>
      <c r="L4">
        <v>97900</v>
      </c>
      <c r="M4" s="4" t="s">
        <v>810</v>
      </c>
      <c r="O4">
        <v>3</v>
      </c>
      <c r="P4">
        <v>118</v>
      </c>
      <c r="Q4" t="str">
        <f t="shared" si="0"/>
        <v>2022-4-20</v>
      </c>
      <c r="R4" t="str">
        <f t="shared" si="1"/>
        <v>2022-8-17</v>
      </c>
      <c r="S4" t="str">
        <f t="shared" si="2"/>
        <v>['rentado_asignado_id' =&gt; 118,'equipo_rentado_id' =&gt; 3,'fecha_asignacion' =&gt; '2022-4-20','fecha_devolucion' =&gt; '2022-8-17'],</v>
      </c>
    </row>
    <row r="5" spans="1:19">
      <c r="A5">
        <v>37</v>
      </c>
      <c r="B5" t="s">
        <v>170</v>
      </c>
      <c r="C5">
        <v>24</v>
      </c>
      <c r="D5" t="s">
        <v>171</v>
      </c>
      <c r="E5" s="4" t="s">
        <v>772</v>
      </c>
      <c r="F5" t="s">
        <v>172</v>
      </c>
      <c r="G5">
        <v>2</v>
      </c>
      <c r="H5" t="s">
        <v>173</v>
      </c>
      <c r="I5">
        <v>1</v>
      </c>
      <c r="J5" t="s">
        <v>177</v>
      </c>
      <c r="K5">
        <v>63703</v>
      </c>
      <c r="L5">
        <v>97900</v>
      </c>
      <c r="M5" s="4" t="s">
        <v>810</v>
      </c>
      <c r="O5">
        <v>4</v>
      </c>
      <c r="P5">
        <v>118</v>
      </c>
      <c r="Q5" t="str">
        <f t="shared" si="0"/>
        <v>2022-4-20</v>
      </c>
      <c r="R5" t="str">
        <f t="shared" si="1"/>
        <v>2022-8-17</v>
      </c>
      <c r="S5" t="str">
        <f t="shared" si="2"/>
        <v>['rentado_asignado_id' =&gt; 118,'equipo_rentado_id' =&gt; 4,'fecha_asignacion' =&gt; '2022-4-20','fecha_devolucion' =&gt; '2022-8-17'],</v>
      </c>
    </row>
    <row r="6" spans="1:19">
      <c r="A6">
        <v>37</v>
      </c>
      <c r="B6" t="s">
        <v>170</v>
      </c>
      <c r="C6">
        <v>24</v>
      </c>
      <c r="D6" t="s">
        <v>171</v>
      </c>
      <c r="E6" s="4" t="s">
        <v>772</v>
      </c>
      <c r="F6" t="s">
        <v>172</v>
      </c>
      <c r="G6">
        <v>2</v>
      </c>
      <c r="H6" t="s">
        <v>173</v>
      </c>
      <c r="I6">
        <v>1</v>
      </c>
      <c r="J6" t="s">
        <v>178</v>
      </c>
      <c r="K6">
        <v>63859</v>
      </c>
      <c r="L6">
        <v>97900</v>
      </c>
      <c r="M6" s="4" t="s">
        <v>810</v>
      </c>
      <c r="O6">
        <v>5</v>
      </c>
      <c r="P6">
        <v>118</v>
      </c>
      <c r="Q6" t="str">
        <f t="shared" si="0"/>
        <v>2022-4-20</v>
      </c>
      <c r="R6" t="str">
        <f t="shared" si="1"/>
        <v>2022-8-17</v>
      </c>
      <c r="S6" t="str">
        <f t="shared" si="2"/>
        <v>['rentado_asignado_id' =&gt; 118,'equipo_rentado_id' =&gt; 5,'fecha_asignacion' =&gt; '2022-4-20','fecha_devolucion' =&gt; '2022-8-17'],</v>
      </c>
    </row>
    <row r="7" spans="1:19">
      <c r="A7">
        <v>37</v>
      </c>
      <c r="B7" t="s">
        <v>170</v>
      </c>
      <c r="C7">
        <v>24</v>
      </c>
      <c r="D7" t="s">
        <v>171</v>
      </c>
      <c r="E7" s="4" t="s">
        <v>772</v>
      </c>
      <c r="F7" t="s">
        <v>172</v>
      </c>
      <c r="G7">
        <v>2</v>
      </c>
      <c r="H7" t="s">
        <v>173</v>
      </c>
      <c r="I7">
        <v>1</v>
      </c>
      <c r="J7" t="s">
        <v>179</v>
      </c>
      <c r="K7">
        <v>64047</v>
      </c>
      <c r="L7">
        <v>97900</v>
      </c>
      <c r="M7" s="4" t="s">
        <v>810</v>
      </c>
      <c r="O7">
        <v>6</v>
      </c>
      <c r="P7">
        <v>118</v>
      </c>
      <c r="Q7" t="str">
        <f t="shared" si="0"/>
        <v>2022-4-20</v>
      </c>
      <c r="R7" t="str">
        <f t="shared" si="1"/>
        <v>2022-8-17</v>
      </c>
      <c r="S7" t="str">
        <f t="shared" si="2"/>
        <v>['rentado_asignado_id' =&gt; 118,'equipo_rentado_id' =&gt; 6,'fecha_asignacion' =&gt; '2022-4-20','fecha_devolucion' =&gt; '2022-8-17'],</v>
      </c>
    </row>
    <row r="8" spans="1:19">
      <c r="A8">
        <v>37</v>
      </c>
      <c r="B8" t="s">
        <v>170</v>
      </c>
      <c r="C8">
        <v>24</v>
      </c>
      <c r="D8" t="s">
        <v>171</v>
      </c>
      <c r="E8" s="4" t="s">
        <v>772</v>
      </c>
      <c r="F8" t="s">
        <v>172</v>
      </c>
      <c r="G8">
        <v>2</v>
      </c>
      <c r="H8" t="s">
        <v>173</v>
      </c>
      <c r="I8">
        <v>1</v>
      </c>
      <c r="J8" t="s">
        <v>180</v>
      </c>
      <c r="K8">
        <v>64621</v>
      </c>
      <c r="L8">
        <v>97900</v>
      </c>
      <c r="M8" s="4" t="s">
        <v>810</v>
      </c>
      <c r="O8">
        <v>7</v>
      </c>
      <c r="P8">
        <v>118</v>
      </c>
      <c r="Q8" t="str">
        <f t="shared" si="0"/>
        <v>2022-4-20</v>
      </c>
      <c r="R8" t="str">
        <f t="shared" si="1"/>
        <v>2022-8-17</v>
      </c>
      <c r="S8" t="str">
        <f t="shared" si="2"/>
        <v>['rentado_asignado_id' =&gt; 118,'equipo_rentado_id' =&gt; 7,'fecha_asignacion' =&gt; '2022-4-20','fecha_devolucion' =&gt; '2022-8-17'],</v>
      </c>
    </row>
    <row r="9" spans="1:19">
      <c r="A9">
        <v>37</v>
      </c>
      <c r="B9" t="s">
        <v>170</v>
      </c>
      <c r="C9">
        <v>24</v>
      </c>
      <c r="D9" t="s">
        <v>171</v>
      </c>
      <c r="E9" s="4" t="s">
        <v>772</v>
      </c>
      <c r="F9" t="s">
        <v>172</v>
      </c>
      <c r="G9">
        <v>2</v>
      </c>
      <c r="H9" t="s">
        <v>173</v>
      </c>
      <c r="I9">
        <v>1</v>
      </c>
      <c r="J9" t="s">
        <v>181</v>
      </c>
      <c r="K9">
        <v>64523</v>
      </c>
      <c r="L9">
        <v>97900</v>
      </c>
      <c r="M9" s="4" t="s">
        <v>810</v>
      </c>
      <c r="O9">
        <v>8</v>
      </c>
      <c r="P9">
        <v>118</v>
      </c>
      <c r="Q9" t="str">
        <f t="shared" si="0"/>
        <v>2022-4-20</v>
      </c>
      <c r="R9" t="str">
        <f t="shared" si="1"/>
        <v>2022-8-17</v>
      </c>
      <c r="S9" t="str">
        <f t="shared" si="2"/>
        <v>['rentado_asignado_id' =&gt; 118,'equipo_rentado_id' =&gt; 8,'fecha_asignacion' =&gt; '2022-4-20','fecha_devolucion' =&gt; '2022-8-17'],</v>
      </c>
    </row>
    <row r="10" spans="1:19">
      <c r="A10">
        <v>37</v>
      </c>
      <c r="B10" t="s">
        <v>170</v>
      </c>
      <c r="C10">
        <v>24</v>
      </c>
      <c r="D10" t="s">
        <v>171</v>
      </c>
      <c r="E10" s="4" t="s">
        <v>772</v>
      </c>
      <c r="F10" t="s">
        <v>172</v>
      </c>
      <c r="G10">
        <v>2</v>
      </c>
      <c r="H10" t="s">
        <v>173</v>
      </c>
      <c r="I10">
        <v>1</v>
      </c>
      <c r="J10" t="s">
        <v>182</v>
      </c>
      <c r="K10">
        <v>68121</v>
      </c>
      <c r="L10">
        <v>97900</v>
      </c>
      <c r="M10" s="4" t="s">
        <v>810</v>
      </c>
      <c r="O10">
        <v>9</v>
      </c>
      <c r="P10">
        <v>118</v>
      </c>
      <c r="Q10" t="str">
        <f t="shared" si="0"/>
        <v>2022-4-20</v>
      </c>
      <c r="R10" t="str">
        <f t="shared" si="1"/>
        <v>2022-8-17</v>
      </c>
      <c r="S10" t="str">
        <f t="shared" si="2"/>
        <v>['rentado_asignado_id' =&gt; 118,'equipo_rentado_id' =&gt; 9,'fecha_asignacion' =&gt; '2022-4-20','fecha_devolucion' =&gt; '2022-8-17'],</v>
      </c>
    </row>
    <row r="11" spans="1:19">
      <c r="A11">
        <v>37</v>
      </c>
      <c r="B11" t="s">
        <v>170</v>
      </c>
      <c r="C11">
        <v>24</v>
      </c>
      <c r="D11" t="s">
        <v>171</v>
      </c>
      <c r="E11" s="4" t="s">
        <v>772</v>
      </c>
      <c r="F11" t="s">
        <v>172</v>
      </c>
      <c r="G11">
        <v>2</v>
      </c>
      <c r="H11" t="s">
        <v>173</v>
      </c>
      <c r="I11">
        <v>1</v>
      </c>
      <c r="J11" t="s">
        <v>183</v>
      </c>
      <c r="K11">
        <v>66260</v>
      </c>
      <c r="L11">
        <v>97900</v>
      </c>
      <c r="M11" s="4" t="s">
        <v>810</v>
      </c>
      <c r="O11">
        <v>10</v>
      </c>
      <c r="P11">
        <v>118</v>
      </c>
      <c r="Q11" t="str">
        <f t="shared" si="0"/>
        <v>2022-4-20</v>
      </c>
      <c r="R11" t="str">
        <f t="shared" si="1"/>
        <v>2022-8-17</v>
      </c>
      <c r="S11" t="str">
        <f t="shared" si="2"/>
        <v>['rentado_asignado_id' =&gt; 118,'equipo_rentado_id' =&gt; 10,'fecha_asignacion' =&gt; '2022-4-20','fecha_devolucion' =&gt; '2022-8-17'],</v>
      </c>
    </row>
    <row r="12" spans="1:19">
      <c r="A12">
        <v>37</v>
      </c>
      <c r="B12" t="s">
        <v>170</v>
      </c>
      <c r="C12">
        <v>24</v>
      </c>
      <c r="D12" t="s">
        <v>171</v>
      </c>
      <c r="E12" s="4" t="s">
        <v>772</v>
      </c>
      <c r="F12" t="s">
        <v>172</v>
      </c>
      <c r="G12">
        <v>2</v>
      </c>
      <c r="H12" t="s">
        <v>173</v>
      </c>
      <c r="I12">
        <v>1</v>
      </c>
      <c r="J12" t="s">
        <v>184</v>
      </c>
      <c r="K12">
        <v>66299</v>
      </c>
      <c r="L12">
        <v>97900</v>
      </c>
      <c r="M12" s="4" t="s">
        <v>810</v>
      </c>
      <c r="O12">
        <v>11</v>
      </c>
      <c r="P12">
        <v>118</v>
      </c>
      <c r="Q12" t="str">
        <f t="shared" si="0"/>
        <v>2022-4-20</v>
      </c>
      <c r="R12" t="str">
        <f t="shared" si="1"/>
        <v>2022-8-17</v>
      </c>
      <c r="S12" t="str">
        <f t="shared" si="2"/>
        <v>['rentado_asignado_id' =&gt; 118,'equipo_rentado_id' =&gt; 11,'fecha_asignacion' =&gt; '2022-4-20','fecha_devolucion' =&gt; '2022-8-17'],</v>
      </c>
    </row>
    <row r="13" spans="1:19">
      <c r="A13">
        <v>37</v>
      </c>
      <c r="B13" t="s">
        <v>170</v>
      </c>
      <c r="C13">
        <v>24</v>
      </c>
      <c r="D13" t="s">
        <v>171</v>
      </c>
      <c r="E13" s="4" t="s">
        <v>772</v>
      </c>
      <c r="F13" t="s">
        <v>172</v>
      </c>
      <c r="G13">
        <v>2</v>
      </c>
      <c r="H13" t="s">
        <v>173</v>
      </c>
      <c r="I13">
        <v>1</v>
      </c>
      <c r="J13" t="s">
        <v>185</v>
      </c>
      <c r="K13">
        <v>68024</v>
      </c>
      <c r="L13">
        <v>97900</v>
      </c>
      <c r="M13" s="4" t="s">
        <v>810</v>
      </c>
      <c r="O13">
        <v>12</v>
      </c>
      <c r="P13">
        <v>118</v>
      </c>
      <c r="Q13" t="str">
        <f t="shared" si="0"/>
        <v>2022-4-20</v>
      </c>
      <c r="R13" t="str">
        <f t="shared" si="1"/>
        <v>2022-8-17</v>
      </c>
      <c r="S13" t="str">
        <f t="shared" si="2"/>
        <v>['rentado_asignado_id' =&gt; 118,'equipo_rentado_id' =&gt; 12,'fecha_asignacion' =&gt; '2022-4-20','fecha_devolucion' =&gt; '2022-8-17'],</v>
      </c>
    </row>
    <row r="14" spans="1:19">
      <c r="A14">
        <v>37</v>
      </c>
      <c r="B14" t="s">
        <v>170</v>
      </c>
      <c r="C14">
        <v>24</v>
      </c>
      <c r="D14" t="s">
        <v>171</v>
      </c>
      <c r="E14" s="4" t="s">
        <v>772</v>
      </c>
      <c r="F14" t="s">
        <v>172</v>
      </c>
      <c r="G14">
        <v>2</v>
      </c>
      <c r="H14" t="s">
        <v>173</v>
      </c>
      <c r="I14">
        <v>1</v>
      </c>
      <c r="J14" t="s">
        <v>186</v>
      </c>
      <c r="K14">
        <v>61404</v>
      </c>
      <c r="L14">
        <v>97900</v>
      </c>
      <c r="M14" s="4" t="s">
        <v>810</v>
      </c>
      <c r="O14">
        <v>13</v>
      </c>
      <c r="P14">
        <v>118</v>
      </c>
      <c r="Q14" t="str">
        <f t="shared" si="0"/>
        <v>2022-4-20</v>
      </c>
      <c r="R14" t="str">
        <f t="shared" si="1"/>
        <v>2022-8-17</v>
      </c>
      <c r="S14" t="str">
        <f t="shared" si="2"/>
        <v>['rentado_asignado_id' =&gt; 118,'equipo_rentado_id' =&gt; 13,'fecha_asignacion' =&gt; '2022-4-20','fecha_devolucion' =&gt; '2022-8-17'],</v>
      </c>
    </row>
    <row r="15" spans="1:19">
      <c r="A15">
        <v>37</v>
      </c>
      <c r="B15" t="s">
        <v>170</v>
      </c>
      <c r="C15">
        <v>24</v>
      </c>
      <c r="D15" t="s">
        <v>171</v>
      </c>
      <c r="E15" s="4" t="s">
        <v>772</v>
      </c>
      <c r="F15" t="s">
        <v>172</v>
      </c>
      <c r="G15">
        <v>2</v>
      </c>
      <c r="H15" t="s">
        <v>173</v>
      </c>
      <c r="I15">
        <v>1</v>
      </c>
      <c r="J15" t="s">
        <v>187</v>
      </c>
      <c r="K15">
        <v>60598</v>
      </c>
      <c r="L15">
        <v>97900</v>
      </c>
      <c r="M15" s="4" t="s">
        <v>810</v>
      </c>
      <c r="O15">
        <v>14</v>
      </c>
      <c r="P15">
        <v>118</v>
      </c>
      <c r="Q15" t="str">
        <f t="shared" si="0"/>
        <v>2022-4-20</v>
      </c>
      <c r="R15" t="str">
        <f t="shared" si="1"/>
        <v>2022-8-17</v>
      </c>
      <c r="S15" t="str">
        <f t="shared" si="2"/>
        <v>['rentado_asignado_id' =&gt; 118,'equipo_rentado_id' =&gt; 14,'fecha_asignacion' =&gt; '2022-4-20','fecha_devolucion' =&gt; '2022-8-17'],</v>
      </c>
    </row>
    <row r="16" spans="1:19">
      <c r="A16">
        <v>37</v>
      </c>
      <c r="B16" t="s">
        <v>170</v>
      </c>
      <c r="C16">
        <v>24</v>
      </c>
      <c r="D16" t="s">
        <v>171</v>
      </c>
      <c r="E16" s="4" t="s">
        <v>772</v>
      </c>
      <c r="F16" t="s">
        <v>172</v>
      </c>
      <c r="G16">
        <v>2</v>
      </c>
      <c r="H16" t="s">
        <v>173</v>
      </c>
      <c r="I16">
        <v>1</v>
      </c>
      <c r="J16" t="s">
        <v>188</v>
      </c>
      <c r="K16">
        <v>62160</v>
      </c>
      <c r="L16">
        <v>97900</v>
      </c>
      <c r="M16" s="4" t="s">
        <v>810</v>
      </c>
      <c r="O16">
        <v>15</v>
      </c>
      <c r="P16">
        <v>118</v>
      </c>
      <c r="Q16" t="str">
        <f t="shared" si="0"/>
        <v>2022-4-20</v>
      </c>
      <c r="R16" t="str">
        <f t="shared" si="1"/>
        <v>2022-8-17</v>
      </c>
      <c r="S16" t="str">
        <f t="shared" si="2"/>
        <v>['rentado_asignado_id' =&gt; 118,'equipo_rentado_id' =&gt; 15,'fecha_asignacion' =&gt; '2022-4-20','fecha_devolucion' =&gt; '2022-8-17'],</v>
      </c>
    </row>
    <row r="17" spans="1:19">
      <c r="A17">
        <v>37</v>
      </c>
      <c r="B17" t="s">
        <v>170</v>
      </c>
      <c r="C17">
        <v>24</v>
      </c>
      <c r="D17" t="s">
        <v>171</v>
      </c>
      <c r="E17" s="4" t="s">
        <v>772</v>
      </c>
      <c r="F17" t="s">
        <v>172</v>
      </c>
      <c r="G17">
        <v>2</v>
      </c>
      <c r="H17" t="s">
        <v>173</v>
      </c>
      <c r="I17">
        <v>1</v>
      </c>
      <c r="J17" t="s">
        <v>189</v>
      </c>
      <c r="K17">
        <v>62531</v>
      </c>
      <c r="L17">
        <v>97900</v>
      </c>
      <c r="M17" s="4" t="s">
        <v>810</v>
      </c>
      <c r="O17">
        <v>16</v>
      </c>
      <c r="P17">
        <v>118</v>
      </c>
      <c r="Q17" t="str">
        <f t="shared" si="0"/>
        <v>2022-4-20</v>
      </c>
      <c r="R17" t="str">
        <f t="shared" si="1"/>
        <v>2022-8-17</v>
      </c>
      <c r="S17" t="str">
        <f t="shared" si="2"/>
        <v>['rentado_asignado_id' =&gt; 118,'equipo_rentado_id' =&gt; 16,'fecha_asignacion' =&gt; '2022-4-20','fecha_devolucion' =&gt; '2022-8-17'],</v>
      </c>
    </row>
    <row r="18" spans="1:19">
      <c r="A18">
        <v>37</v>
      </c>
      <c r="B18" t="s">
        <v>170</v>
      </c>
      <c r="C18">
        <v>24</v>
      </c>
      <c r="D18" t="s">
        <v>171</v>
      </c>
      <c r="E18" s="4" t="s">
        <v>772</v>
      </c>
      <c r="F18" t="s">
        <v>172</v>
      </c>
      <c r="G18">
        <v>2</v>
      </c>
      <c r="H18" t="s">
        <v>173</v>
      </c>
      <c r="I18">
        <v>1</v>
      </c>
      <c r="J18" t="s">
        <v>190</v>
      </c>
      <c r="K18">
        <v>60609</v>
      </c>
      <c r="L18">
        <v>97900</v>
      </c>
      <c r="M18" s="4" t="s">
        <v>810</v>
      </c>
      <c r="O18">
        <v>17</v>
      </c>
      <c r="P18">
        <v>118</v>
      </c>
      <c r="Q18" t="str">
        <f t="shared" si="0"/>
        <v>2022-4-20</v>
      </c>
      <c r="R18" t="str">
        <f t="shared" si="1"/>
        <v>2022-8-17</v>
      </c>
      <c r="S18" t="str">
        <f t="shared" si="2"/>
        <v>['rentado_asignado_id' =&gt; 118,'equipo_rentado_id' =&gt; 17,'fecha_asignacion' =&gt; '2022-4-20','fecha_devolucion' =&gt; '2022-8-17'],</v>
      </c>
    </row>
    <row r="19" spans="1:19">
      <c r="A19">
        <v>20</v>
      </c>
      <c r="B19" t="s">
        <v>191</v>
      </c>
      <c r="C19">
        <v>22</v>
      </c>
      <c r="D19" t="s">
        <v>192</v>
      </c>
      <c r="E19" s="4" t="s">
        <v>773</v>
      </c>
      <c r="F19" t="s">
        <v>172</v>
      </c>
      <c r="G19">
        <v>2</v>
      </c>
      <c r="H19" t="s">
        <v>193</v>
      </c>
      <c r="I19">
        <v>2</v>
      </c>
      <c r="J19" t="s">
        <v>194</v>
      </c>
      <c r="K19" t="s">
        <v>194</v>
      </c>
      <c r="L19">
        <v>200000</v>
      </c>
      <c r="M19" s="4" t="s">
        <v>811</v>
      </c>
      <c r="O19">
        <v>18</v>
      </c>
      <c r="P19">
        <v>47</v>
      </c>
      <c r="Q19" t="str">
        <f t="shared" si="0"/>
        <v>2019-7-5</v>
      </c>
      <c r="R19" t="str">
        <f t="shared" si="1"/>
        <v>2021-9-15</v>
      </c>
      <c r="S19" t="str">
        <f t="shared" si="2"/>
        <v>['rentado_asignado_id' =&gt; 47,'equipo_rentado_id' =&gt; 18,'fecha_asignacion' =&gt; '2019-7-5','fecha_devolucion' =&gt; '2021-9-15'],</v>
      </c>
    </row>
    <row r="20" spans="1:19">
      <c r="A20">
        <v>20</v>
      </c>
      <c r="B20" t="s">
        <v>191</v>
      </c>
      <c r="C20">
        <v>22</v>
      </c>
      <c r="D20" t="s">
        <v>192</v>
      </c>
      <c r="E20" s="4" t="s">
        <v>773</v>
      </c>
      <c r="F20" t="s">
        <v>172</v>
      </c>
      <c r="G20">
        <v>2</v>
      </c>
      <c r="H20" t="s">
        <v>193</v>
      </c>
      <c r="I20">
        <v>2</v>
      </c>
      <c r="J20" t="s">
        <v>195</v>
      </c>
      <c r="K20" t="s">
        <v>195</v>
      </c>
      <c r="L20">
        <v>200000</v>
      </c>
      <c r="M20" s="4" t="s">
        <v>811</v>
      </c>
      <c r="O20">
        <v>19</v>
      </c>
      <c r="P20">
        <v>47</v>
      </c>
      <c r="Q20" t="str">
        <f t="shared" si="0"/>
        <v>2019-7-5</v>
      </c>
      <c r="R20" t="str">
        <f t="shared" si="1"/>
        <v>2021-9-15</v>
      </c>
      <c r="S20" t="str">
        <f t="shared" si="2"/>
        <v>['rentado_asignado_id' =&gt; 47,'equipo_rentado_id' =&gt; 19,'fecha_asignacion' =&gt; '2019-7-5','fecha_devolucion' =&gt; '2021-9-15'],</v>
      </c>
    </row>
    <row r="21" spans="1:19">
      <c r="A21">
        <v>20</v>
      </c>
      <c r="B21" t="s">
        <v>191</v>
      </c>
      <c r="C21">
        <v>22</v>
      </c>
      <c r="D21" t="s">
        <v>192</v>
      </c>
      <c r="E21" s="4" t="s">
        <v>773</v>
      </c>
      <c r="F21" t="s">
        <v>172</v>
      </c>
      <c r="G21">
        <v>2</v>
      </c>
      <c r="H21" t="s">
        <v>193</v>
      </c>
      <c r="I21">
        <v>2</v>
      </c>
      <c r="J21" t="s">
        <v>196</v>
      </c>
      <c r="K21" t="s">
        <v>196</v>
      </c>
      <c r="L21">
        <v>200000</v>
      </c>
      <c r="M21" s="4" t="s">
        <v>811</v>
      </c>
      <c r="O21">
        <v>20</v>
      </c>
      <c r="P21">
        <v>47</v>
      </c>
      <c r="Q21" t="str">
        <f t="shared" si="0"/>
        <v>2019-7-5</v>
      </c>
      <c r="R21" t="str">
        <f t="shared" si="1"/>
        <v>2021-9-15</v>
      </c>
      <c r="S21" t="str">
        <f t="shared" si="2"/>
        <v>['rentado_asignado_id' =&gt; 47,'equipo_rentado_id' =&gt; 20,'fecha_asignacion' =&gt; '2019-7-5','fecha_devolucion' =&gt; '2021-9-15'],</v>
      </c>
    </row>
    <row r="22" spans="1:19">
      <c r="A22">
        <v>20</v>
      </c>
      <c r="B22" t="s">
        <v>191</v>
      </c>
      <c r="C22">
        <v>22</v>
      </c>
      <c r="D22" t="s">
        <v>192</v>
      </c>
      <c r="E22" s="4" t="s">
        <v>773</v>
      </c>
      <c r="F22" t="s">
        <v>172</v>
      </c>
      <c r="G22">
        <v>2</v>
      </c>
      <c r="H22" t="s">
        <v>193</v>
      </c>
      <c r="I22">
        <v>2</v>
      </c>
      <c r="J22" t="s">
        <v>197</v>
      </c>
      <c r="K22" t="s">
        <v>197</v>
      </c>
      <c r="L22">
        <v>200000</v>
      </c>
      <c r="M22" s="4" t="s">
        <v>811</v>
      </c>
      <c r="O22">
        <v>21</v>
      </c>
      <c r="P22">
        <v>47</v>
      </c>
      <c r="Q22" t="str">
        <f t="shared" si="0"/>
        <v>2019-7-5</v>
      </c>
      <c r="R22" t="str">
        <f t="shared" si="1"/>
        <v>2021-9-15</v>
      </c>
      <c r="S22" t="str">
        <f t="shared" si="2"/>
        <v>['rentado_asignado_id' =&gt; 47,'equipo_rentado_id' =&gt; 21,'fecha_asignacion' =&gt; '2019-7-5','fecha_devolucion' =&gt; '2021-9-15'],</v>
      </c>
    </row>
    <row r="23" spans="1:19">
      <c r="A23">
        <v>20</v>
      </c>
      <c r="B23" t="s">
        <v>191</v>
      </c>
      <c r="C23">
        <v>22</v>
      </c>
      <c r="D23" t="s">
        <v>192</v>
      </c>
      <c r="E23" s="4" t="s">
        <v>773</v>
      </c>
      <c r="F23" t="s">
        <v>172</v>
      </c>
      <c r="G23">
        <v>2</v>
      </c>
      <c r="H23" t="s">
        <v>193</v>
      </c>
      <c r="I23">
        <v>2</v>
      </c>
      <c r="J23" t="s">
        <v>198</v>
      </c>
      <c r="K23" t="s">
        <v>198</v>
      </c>
      <c r="L23">
        <v>200000</v>
      </c>
      <c r="M23" s="4" t="s">
        <v>811</v>
      </c>
      <c r="O23">
        <v>22</v>
      </c>
      <c r="P23">
        <v>47</v>
      </c>
      <c r="Q23" t="str">
        <f t="shared" si="0"/>
        <v>2019-7-5</v>
      </c>
      <c r="R23" t="str">
        <f t="shared" si="1"/>
        <v>2021-9-15</v>
      </c>
      <c r="S23" t="str">
        <f t="shared" si="2"/>
        <v>['rentado_asignado_id' =&gt; 47,'equipo_rentado_id' =&gt; 22,'fecha_asignacion' =&gt; '2019-7-5','fecha_devolucion' =&gt; '2021-9-15'],</v>
      </c>
    </row>
    <row r="24" spans="1:19">
      <c r="A24">
        <v>20</v>
      </c>
      <c r="B24" t="s">
        <v>191</v>
      </c>
      <c r="C24">
        <v>22</v>
      </c>
      <c r="D24" t="s">
        <v>192</v>
      </c>
      <c r="E24" s="4" t="s">
        <v>773</v>
      </c>
      <c r="F24" t="s">
        <v>172</v>
      </c>
      <c r="G24">
        <v>2</v>
      </c>
      <c r="H24" t="s">
        <v>193</v>
      </c>
      <c r="I24">
        <v>2</v>
      </c>
      <c r="J24" t="s">
        <v>199</v>
      </c>
      <c r="K24" t="s">
        <v>199</v>
      </c>
      <c r="L24">
        <v>200000</v>
      </c>
      <c r="M24" s="4" t="s">
        <v>811</v>
      </c>
      <c r="O24">
        <v>23</v>
      </c>
      <c r="P24">
        <v>47</v>
      </c>
      <c r="Q24" t="str">
        <f t="shared" si="0"/>
        <v>2019-7-5</v>
      </c>
      <c r="R24" t="str">
        <f t="shared" si="1"/>
        <v>2021-9-15</v>
      </c>
      <c r="S24" t="str">
        <f t="shared" si="2"/>
        <v>['rentado_asignado_id' =&gt; 47,'equipo_rentado_id' =&gt; 23,'fecha_asignacion' =&gt; '2019-7-5','fecha_devolucion' =&gt; '2021-9-15'],</v>
      </c>
    </row>
    <row r="25" spans="1:19">
      <c r="A25">
        <v>20</v>
      </c>
      <c r="B25" t="s">
        <v>191</v>
      </c>
      <c r="C25">
        <v>22</v>
      </c>
      <c r="D25" t="s">
        <v>192</v>
      </c>
      <c r="E25" s="4" t="s">
        <v>773</v>
      </c>
      <c r="F25" t="s">
        <v>172</v>
      </c>
      <c r="G25">
        <v>2</v>
      </c>
      <c r="H25" t="s">
        <v>193</v>
      </c>
      <c r="I25">
        <v>2</v>
      </c>
      <c r="J25" t="s">
        <v>200</v>
      </c>
      <c r="K25" t="s">
        <v>200</v>
      </c>
      <c r="L25">
        <v>200000</v>
      </c>
      <c r="M25" s="4" t="s">
        <v>811</v>
      </c>
      <c r="O25">
        <v>24</v>
      </c>
      <c r="P25">
        <v>47</v>
      </c>
      <c r="Q25" t="str">
        <f t="shared" si="0"/>
        <v>2019-7-5</v>
      </c>
      <c r="R25" t="str">
        <f t="shared" si="1"/>
        <v>2021-9-15</v>
      </c>
      <c r="S25" t="str">
        <f t="shared" si="2"/>
        <v>['rentado_asignado_id' =&gt; 47,'equipo_rentado_id' =&gt; 24,'fecha_asignacion' =&gt; '2019-7-5','fecha_devolucion' =&gt; '2021-9-15'],</v>
      </c>
    </row>
    <row r="26" spans="1:19">
      <c r="A26">
        <v>20</v>
      </c>
      <c r="B26" t="s">
        <v>191</v>
      </c>
      <c r="C26">
        <v>22</v>
      </c>
      <c r="D26" t="s">
        <v>192</v>
      </c>
      <c r="E26" s="4" t="s">
        <v>774</v>
      </c>
      <c r="F26" t="s">
        <v>172</v>
      </c>
      <c r="G26">
        <v>2</v>
      </c>
      <c r="H26" t="s">
        <v>173</v>
      </c>
      <c r="I26">
        <v>1</v>
      </c>
      <c r="J26" t="s">
        <v>202</v>
      </c>
      <c r="K26" t="s">
        <v>202</v>
      </c>
      <c r="L26">
        <v>100000</v>
      </c>
      <c r="M26" s="4" t="s">
        <v>812</v>
      </c>
      <c r="O26">
        <v>25</v>
      </c>
      <c r="P26">
        <v>47</v>
      </c>
      <c r="Q26" t="str">
        <f t="shared" si="0"/>
        <v>2020-7-21</v>
      </c>
      <c r="R26" t="str">
        <f t="shared" si="1"/>
        <v>2021-8-3</v>
      </c>
      <c r="S26" t="str">
        <f t="shared" si="2"/>
        <v>['rentado_asignado_id' =&gt; 47,'equipo_rentado_id' =&gt; 25,'fecha_asignacion' =&gt; '2020-7-21','fecha_devolucion' =&gt; '2021-8-3'],</v>
      </c>
    </row>
    <row r="27" spans="1:19">
      <c r="A27">
        <v>20</v>
      </c>
      <c r="B27" t="s">
        <v>191</v>
      </c>
      <c r="C27">
        <v>22</v>
      </c>
      <c r="D27" t="s">
        <v>192</v>
      </c>
      <c r="E27" s="4" t="s">
        <v>774</v>
      </c>
      <c r="F27" t="s">
        <v>172</v>
      </c>
      <c r="G27">
        <v>2</v>
      </c>
      <c r="H27" t="s">
        <v>173</v>
      </c>
      <c r="I27">
        <v>1</v>
      </c>
      <c r="J27" t="s">
        <v>203</v>
      </c>
      <c r="K27" t="s">
        <v>203</v>
      </c>
      <c r="L27">
        <v>100000</v>
      </c>
      <c r="M27" s="4" t="s">
        <v>813</v>
      </c>
      <c r="O27">
        <v>26</v>
      </c>
      <c r="P27">
        <v>47</v>
      </c>
      <c r="Q27" t="str">
        <f t="shared" si="0"/>
        <v>2020-7-21</v>
      </c>
      <c r="R27" t="str">
        <f t="shared" si="1"/>
        <v>2021-4-7</v>
      </c>
      <c r="S27" t="str">
        <f t="shared" si="2"/>
        <v>['rentado_asignado_id' =&gt; 47,'equipo_rentado_id' =&gt; 26,'fecha_asignacion' =&gt; '2020-7-21','fecha_devolucion' =&gt; '2021-4-7'],</v>
      </c>
    </row>
    <row r="28" spans="1:19">
      <c r="A28">
        <v>20</v>
      </c>
      <c r="B28" t="s">
        <v>191</v>
      </c>
      <c r="C28">
        <v>22</v>
      </c>
      <c r="D28" t="s">
        <v>192</v>
      </c>
      <c r="E28" s="4" t="s">
        <v>775</v>
      </c>
      <c r="F28" t="s">
        <v>172</v>
      </c>
      <c r="G28">
        <v>2</v>
      </c>
      <c r="H28" t="s">
        <v>173</v>
      </c>
      <c r="I28">
        <v>1</v>
      </c>
      <c r="J28" t="s">
        <v>204</v>
      </c>
      <c r="K28" t="s">
        <v>204</v>
      </c>
      <c r="L28">
        <v>189000</v>
      </c>
      <c r="M28" s="4" t="s">
        <v>812</v>
      </c>
      <c r="O28">
        <v>27</v>
      </c>
      <c r="P28">
        <v>47</v>
      </c>
      <c r="Q28" t="str">
        <f t="shared" si="0"/>
        <v>2020-8-14</v>
      </c>
      <c r="R28" t="str">
        <f t="shared" si="1"/>
        <v>2021-8-3</v>
      </c>
      <c r="S28" t="str">
        <f t="shared" si="2"/>
        <v>['rentado_asignado_id' =&gt; 47,'equipo_rentado_id' =&gt; 27,'fecha_asignacion' =&gt; '2020-8-14','fecha_devolucion' =&gt; '2021-8-3'],</v>
      </c>
    </row>
    <row r="29" spans="1:19">
      <c r="A29">
        <v>20</v>
      </c>
      <c r="B29" t="s">
        <v>191</v>
      </c>
      <c r="C29">
        <v>22</v>
      </c>
      <c r="D29" t="s">
        <v>192</v>
      </c>
      <c r="E29" s="4" t="s">
        <v>776</v>
      </c>
      <c r="F29" t="s">
        <v>172</v>
      </c>
      <c r="G29">
        <v>2</v>
      </c>
      <c r="H29" t="s">
        <v>173</v>
      </c>
      <c r="I29">
        <v>1</v>
      </c>
      <c r="J29" t="s">
        <v>205</v>
      </c>
      <c r="K29" t="s">
        <v>205</v>
      </c>
      <c r="L29">
        <v>189000</v>
      </c>
      <c r="M29" s="4" t="s">
        <v>812</v>
      </c>
      <c r="O29">
        <v>28</v>
      </c>
      <c r="P29">
        <v>47</v>
      </c>
      <c r="Q29" t="str">
        <f t="shared" si="0"/>
        <v>2020-9-15</v>
      </c>
      <c r="R29" t="str">
        <f t="shared" si="1"/>
        <v>2021-8-3</v>
      </c>
      <c r="S29" t="str">
        <f t="shared" si="2"/>
        <v>['rentado_asignado_id' =&gt; 47,'equipo_rentado_id' =&gt; 28,'fecha_asignacion' =&gt; '2020-9-15','fecha_devolucion' =&gt; '2021-8-3'],</v>
      </c>
    </row>
    <row r="30" spans="1:19">
      <c r="A30">
        <v>20</v>
      </c>
      <c r="B30" t="s">
        <v>191</v>
      </c>
      <c r="C30">
        <v>22</v>
      </c>
      <c r="D30" t="s">
        <v>192</v>
      </c>
      <c r="E30" s="4" t="s">
        <v>777</v>
      </c>
      <c r="F30" t="s">
        <v>172</v>
      </c>
      <c r="G30">
        <v>2</v>
      </c>
      <c r="H30" t="s">
        <v>173</v>
      </c>
      <c r="I30">
        <v>1</v>
      </c>
      <c r="J30" t="s">
        <v>206</v>
      </c>
      <c r="K30" t="s">
        <v>206</v>
      </c>
      <c r="L30">
        <v>189000</v>
      </c>
      <c r="M30" s="4" t="s">
        <v>812</v>
      </c>
      <c r="O30">
        <v>29</v>
      </c>
      <c r="P30">
        <v>47</v>
      </c>
      <c r="Q30" t="str">
        <f t="shared" si="0"/>
        <v>2020-9-19</v>
      </c>
      <c r="R30" t="str">
        <f t="shared" si="1"/>
        <v>2021-8-3</v>
      </c>
      <c r="S30" t="str">
        <f t="shared" si="2"/>
        <v>['rentado_asignado_id' =&gt; 47,'equipo_rentado_id' =&gt; 29,'fecha_asignacion' =&gt; '2020-9-19','fecha_devolucion' =&gt; '2021-8-3'],</v>
      </c>
    </row>
    <row r="31" spans="1:19">
      <c r="A31">
        <v>20</v>
      </c>
      <c r="B31" t="s">
        <v>191</v>
      </c>
      <c r="C31">
        <v>22</v>
      </c>
      <c r="D31" t="s">
        <v>192</v>
      </c>
      <c r="E31" s="4" t="s">
        <v>778</v>
      </c>
      <c r="F31" t="s">
        <v>172</v>
      </c>
      <c r="G31">
        <v>2</v>
      </c>
      <c r="H31" t="s">
        <v>173</v>
      </c>
      <c r="I31">
        <v>1</v>
      </c>
      <c r="J31" t="s">
        <v>207</v>
      </c>
      <c r="K31" t="s">
        <v>207</v>
      </c>
      <c r="L31">
        <v>189000</v>
      </c>
      <c r="M31" s="4" t="s">
        <v>812</v>
      </c>
      <c r="O31">
        <v>30</v>
      </c>
      <c r="P31">
        <v>47</v>
      </c>
      <c r="Q31" t="str">
        <f t="shared" si="0"/>
        <v>2020-10-6</v>
      </c>
      <c r="R31" t="str">
        <f t="shared" si="1"/>
        <v>2021-8-3</v>
      </c>
      <c r="S31" t="str">
        <f t="shared" si="2"/>
        <v>['rentado_asignado_id' =&gt; 47,'equipo_rentado_id' =&gt; 30,'fecha_asignacion' =&gt; '2020-10-6','fecha_devolucion' =&gt; '2021-8-3'],</v>
      </c>
    </row>
    <row r="32" spans="1:19">
      <c r="A32">
        <v>20</v>
      </c>
      <c r="B32" t="s">
        <v>191</v>
      </c>
      <c r="C32">
        <v>22</v>
      </c>
      <c r="D32" t="s">
        <v>192</v>
      </c>
      <c r="E32" s="4" t="s">
        <v>779</v>
      </c>
      <c r="F32" t="s">
        <v>172</v>
      </c>
      <c r="G32">
        <v>2</v>
      </c>
      <c r="H32" t="s">
        <v>173</v>
      </c>
      <c r="I32">
        <v>1</v>
      </c>
      <c r="J32" t="s">
        <v>208</v>
      </c>
      <c r="K32" t="s">
        <v>208</v>
      </c>
      <c r="L32">
        <v>189900</v>
      </c>
      <c r="M32" s="4" t="s">
        <v>812</v>
      </c>
      <c r="O32">
        <v>31</v>
      </c>
      <c r="P32">
        <v>47</v>
      </c>
      <c r="Q32" t="str">
        <f t="shared" si="0"/>
        <v>2020-10-8</v>
      </c>
      <c r="R32" t="str">
        <f t="shared" si="1"/>
        <v>2021-8-3</v>
      </c>
      <c r="S32" t="str">
        <f t="shared" si="2"/>
        <v>['rentado_asignado_id' =&gt; 47,'equipo_rentado_id' =&gt; 31,'fecha_asignacion' =&gt; '2020-10-8','fecha_devolucion' =&gt; '2021-8-3'],</v>
      </c>
    </row>
    <row r="33" spans="1:19">
      <c r="A33">
        <v>20</v>
      </c>
      <c r="B33" t="s">
        <v>191</v>
      </c>
      <c r="C33">
        <v>22</v>
      </c>
      <c r="D33" t="s">
        <v>192</v>
      </c>
      <c r="E33" s="4" t="s">
        <v>780</v>
      </c>
      <c r="F33" t="s">
        <v>172</v>
      </c>
      <c r="G33">
        <v>2</v>
      </c>
      <c r="H33" t="s">
        <v>210</v>
      </c>
      <c r="I33">
        <v>5</v>
      </c>
      <c r="J33" t="s">
        <v>211</v>
      </c>
      <c r="K33" t="s">
        <v>211</v>
      </c>
      <c r="L33">
        <v>720000</v>
      </c>
      <c r="M33" s="4" t="s">
        <v>814</v>
      </c>
      <c r="O33">
        <v>32</v>
      </c>
      <c r="P33">
        <v>47</v>
      </c>
      <c r="Q33" t="str">
        <f t="shared" si="0"/>
        <v>2020-10-15</v>
      </c>
      <c r="R33" t="str">
        <f t="shared" si="1"/>
        <v>2021-8-5</v>
      </c>
      <c r="S33" t="str">
        <f t="shared" si="2"/>
        <v>['rentado_asignado_id' =&gt; 47,'equipo_rentado_id' =&gt; 32,'fecha_asignacion' =&gt; '2020-10-15','fecha_devolucion' =&gt; '2021-8-5'],</v>
      </c>
    </row>
    <row r="34" spans="1:19">
      <c r="A34">
        <v>20</v>
      </c>
      <c r="B34" t="s">
        <v>191</v>
      </c>
      <c r="C34">
        <v>22</v>
      </c>
      <c r="D34" t="s">
        <v>192</v>
      </c>
      <c r="E34" s="4" t="s">
        <v>781</v>
      </c>
      <c r="F34" t="s">
        <v>172</v>
      </c>
      <c r="G34">
        <v>2</v>
      </c>
      <c r="H34" t="s">
        <v>173</v>
      </c>
      <c r="I34">
        <v>1</v>
      </c>
      <c r="J34" t="s">
        <v>212</v>
      </c>
      <c r="K34" t="s">
        <v>212</v>
      </c>
      <c r="L34">
        <v>189000</v>
      </c>
      <c r="M34" s="4" t="s">
        <v>812</v>
      </c>
      <c r="O34">
        <v>33</v>
      </c>
      <c r="P34">
        <v>47</v>
      </c>
      <c r="Q34" t="str">
        <f t="shared" si="0"/>
        <v>2020-12-16</v>
      </c>
      <c r="R34" t="str">
        <f t="shared" si="1"/>
        <v>2021-8-3</v>
      </c>
      <c r="S34" t="str">
        <f t="shared" si="2"/>
        <v>['rentado_asignado_id' =&gt; 47,'equipo_rentado_id' =&gt; 33,'fecha_asignacion' =&gt; '2020-12-16','fecha_devolucion' =&gt; '2021-8-3'],</v>
      </c>
    </row>
    <row r="35" spans="1:19">
      <c r="A35">
        <v>27</v>
      </c>
      <c r="B35" t="s">
        <v>213</v>
      </c>
      <c r="C35">
        <v>12</v>
      </c>
      <c r="D35" t="s">
        <v>224</v>
      </c>
      <c r="E35" s="4" t="s">
        <v>784</v>
      </c>
      <c r="F35" t="s">
        <v>172</v>
      </c>
      <c r="G35">
        <v>2</v>
      </c>
      <c r="H35" t="s">
        <v>173</v>
      </c>
      <c r="I35">
        <v>1</v>
      </c>
      <c r="J35" t="s">
        <v>225</v>
      </c>
      <c r="K35">
        <v>86956</v>
      </c>
      <c r="L35">
        <v>105000</v>
      </c>
      <c r="M35" s="4" t="s">
        <v>819</v>
      </c>
      <c r="O35">
        <v>35</v>
      </c>
      <c r="P35">
        <v>21</v>
      </c>
      <c r="Q35" t="str">
        <f t="shared" si="0"/>
        <v>2021-2-23</v>
      </c>
      <c r="R35" t="str">
        <f t="shared" si="1"/>
        <v>2021-9-3</v>
      </c>
      <c r="S35" t="str">
        <f t="shared" si="2"/>
        <v>['rentado_asignado_id' =&gt; 21,'equipo_rentado_id' =&gt; 35,'fecha_asignacion' =&gt; '2021-2-23','fecha_devolucion' =&gt; '2021-9-3'],</v>
      </c>
    </row>
    <row r="36" spans="1:19">
      <c r="A36">
        <v>27</v>
      </c>
      <c r="B36" t="s">
        <v>213</v>
      </c>
      <c r="C36">
        <v>12</v>
      </c>
      <c r="D36" t="s">
        <v>226</v>
      </c>
      <c r="E36" s="4" t="s">
        <v>784</v>
      </c>
      <c r="F36" t="s">
        <v>172</v>
      </c>
      <c r="G36">
        <v>2</v>
      </c>
      <c r="H36" t="s">
        <v>173</v>
      </c>
      <c r="I36">
        <v>1</v>
      </c>
      <c r="J36" t="s">
        <v>227</v>
      </c>
      <c r="K36">
        <v>79038</v>
      </c>
      <c r="L36">
        <v>105000</v>
      </c>
      <c r="M36" s="4" t="s">
        <v>820</v>
      </c>
      <c r="O36">
        <v>36</v>
      </c>
      <c r="P36">
        <v>4</v>
      </c>
      <c r="Q36" t="str">
        <f t="shared" si="0"/>
        <v>2021-2-23</v>
      </c>
      <c r="R36" t="str">
        <f t="shared" si="1"/>
        <v>2021-10-6</v>
      </c>
      <c r="S36" t="str">
        <f t="shared" si="2"/>
        <v>['rentado_asignado_id' =&gt; 4,'equipo_rentado_id' =&gt; 36,'fecha_asignacion' =&gt; '2021-2-23','fecha_devolucion' =&gt; '2021-10-6'],</v>
      </c>
    </row>
    <row r="37" spans="1:19">
      <c r="A37">
        <v>27</v>
      </c>
      <c r="B37" t="s">
        <v>213</v>
      </c>
      <c r="C37">
        <v>12</v>
      </c>
      <c r="D37" t="s">
        <v>231</v>
      </c>
      <c r="E37" s="4" t="s">
        <v>786</v>
      </c>
      <c r="F37" t="s">
        <v>172</v>
      </c>
      <c r="G37">
        <v>2</v>
      </c>
      <c r="H37" t="s">
        <v>173</v>
      </c>
      <c r="I37">
        <v>1</v>
      </c>
      <c r="J37" t="s">
        <v>232</v>
      </c>
      <c r="K37">
        <v>72337</v>
      </c>
      <c r="L37">
        <v>95000</v>
      </c>
      <c r="M37" s="4" t="s">
        <v>820</v>
      </c>
      <c r="O37">
        <v>37</v>
      </c>
      <c r="P37">
        <v>29</v>
      </c>
      <c r="Q37" t="str">
        <f t="shared" si="0"/>
        <v>2021-3-29</v>
      </c>
      <c r="R37" t="str">
        <f t="shared" si="1"/>
        <v>2021-10-6</v>
      </c>
      <c r="S37" t="str">
        <f t="shared" si="2"/>
        <v>['rentado_asignado_id' =&gt; 29,'equipo_rentado_id' =&gt; 37,'fecha_asignacion' =&gt; '2021-3-29','fecha_devolucion' =&gt; '2021-10-6'],</v>
      </c>
    </row>
    <row r="38" spans="1:19">
      <c r="A38">
        <v>27</v>
      </c>
      <c r="B38" t="s">
        <v>213</v>
      </c>
      <c r="C38">
        <v>12</v>
      </c>
      <c r="D38" t="s">
        <v>236</v>
      </c>
      <c r="E38" s="4" t="s">
        <v>787</v>
      </c>
      <c r="F38" t="s">
        <v>172</v>
      </c>
      <c r="G38">
        <v>2</v>
      </c>
      <c r="H38" t="s">
        <v>173</v>
      </c>
      <c r="I38">
        <v>1</v>
      </c>
      <c r="J38" t="s">
        <v>237</v>
      </c>
      <c r="K38">
        <v>59422</v>
      </c>
      <c r="L38">
        <v>95000</v>
      </c>
      <c r="M38" s="4" t="s">
        <v>823</v>
      </c>
      <c r="O38">
        <v>38</v>
      </c>
      <c r="P38">
        <v>9</v>
      </c>
      <c r="Q38" t="str">
        <f t="shared" si="0"/>
        <v>2021-4-27</v>
      </c>
      <c r="R38" t="str">
        <f t="shared" si="1"/>
        <v>2021-12-14</v>
      </c>
      <c r="S38" t="str">
        <f t="shared" si="2"/>
        <v>['rentado_asignado_id' =&gt; 9,'equipo_rentado_id' =&gt; 38,'fecha_asignacion' =&gt; '2021-4-27','fecha_devolucion' =&gt; '2021-12-14'],</v>
      </c>
    </row>
    <row r="39" spans="1:19">
      <c r="A39">
        <v>27</v>
      </c>
      <c r="B39" t="s">
        <v>213</v>
      </c>
      <c r="C39">
        <v>12</v>
      </c>
      <c r="D39" t="s">
        <v>238</v>
      </c>
      <c r="E39" s="4" t="s">
        <v>787</v>
      </c>
      <c r="F39" t="s">
        <v>172</v>
      </c>
      <c r="G39">
        <v>2</v>
      </c>
      <c r="H39" t="s">
        <v>173</v>
      </c>
      <c r="I39">
        <v>1</v>
      </c>
      <c r="J39" t="s">
        <v>239</v>
      </c>
      <c r="K39">
        <v>60535</v>
      </c>
      <c r="L39">
        <v>95000</v>
      </c>
      <c r="M39" s="4" t="s">
        <v>820</v>
      </c>
      <c r="O39">
        <v>39</v>
      </c>
      <c r="P39">
        <v>116</v>
      </c>
      <c r="Q39" t="str">
        <f t="shared" si="0"/>
        <v>2021-4-27</v>
      </c>
      <c r="R39" t="str">
        <f t="shared" si="1"/>
        <v>2021-10-6</v>
      </c>
      <c r="S39" t="str">
        <f t="shared" si="2"/>
        <v>['rentado_asignado_id' =&gt; 116,'equipo_rentado_id' =&gt; 39,'fecha_asignacion' =&gt; '2021-4-27','fecha_devolucion' =&gt; '2021-10-6'],</v>
      </c>
    </row>
    <row r="40" spans="1:19">
      <c r="A40">
        <v>27</v>
      </c>
      <c r="B40" t="s">
        <v>242</v>
      </c>
      <c r="C40">
        <v>17</v>
      </c>
      <c r="D40" t="s">
        <v>243</v>
      </c>
      <c r="E40" s="4" t="s">
        <v>787</v>
      </c>
      <c r="F40" t="s">
        <v>172</v>
      </c>
      <c r="G40">
        <v>2</v>
      </c>
      <c r="H40" t="s">
        <v>173</v>
      </c>
      <c r="I40">
        <v>1</v>
      </c>
      <c r="J40" t="s">
        <v>244</v>
      </c>
      <c r="K40">
        <v>87226</v>
      </c>
      <c r="L40">
        <v>105000</v>
      </c>
      <c r="M40" s="4" t="s">
        <v>823</v>
      </c>
      <c r="O40">
        <v>40</v>
      </c>
      <c r="P40">
        <v>104</v>
      </c>
      <c r="Q40" t="str">
        <f t="shared" si="0"/>
        <v>2021-4-27</v>
      </c>
      <c r="R40" t="str">
        <f t="shared" si="1"/>
        <v>2021-12-14</v>
      </c>
      <c r="S40" t="str">
        <f t="shared" si="2"/>
        <v>['rentado_asignado_id' =&gt; 104,'equipo_rentado_id' =&gt; 40,'fecha_asignacion' =&gt; '2021-4-27','fecha_devolucion' =&gt; '2021-12-14'],</v>
      </c>
    </row>
    <row r="41" spans="1:19">
      <c r="A41">
        <v>27</v>
      </c>
      <c r="B41" t="s">
        <v>213</v>
      </c>
      <c r="C41">
        <v>12</v>
      </c>
      <c r="D41" t="s">
        <v>245</v>
      </c>
      <c r="E41" s="4" t="s">
        <v>787</v>
      </c>
      <c r="F41" t="s">
        <v>172</v>
      </c>
      <c r="G41">
        <v>2</v>
      </c>
      <c r="H41" t="s">
        <v>173</v>
      </c>
      <c r="I41">
        <v>1</v>
      </c>
      <c r="J41" t="s">
        <v>246</v>
      </c>
      <c r="K41">
        <v>58326</v>
      </c>
      <c r="L41">
        <v>95000</v>
      </c>
      <c r="M41" s="4" t="s">
        <v>824</v>
      </c>
      <c r="O41">
        <v>41</v>
      </c>
      <c r="P41">
        <v>125</v>
      </c>
      <c r="Q41" t="str">
        <f t="shared" si="0"/>
        <v>2021-4-27</v>
      </c>
      <c r="R41" t="str">
        <f t="shared" si="1"/>
        <v>2022-2-2</v>
      </c>
      <c r="S41" t="str">
        <f t="shared" si="2"/>
        <v>['rentado_asignado_id' =&gt; 125,'equipo_rentado_id' =&gt; 41,'fecha_asignacion' =&gt; '2021-4-27','fecha_devolucion' =&gt; '2022-2-2'],</v>
      </c>
    </row>
    <row r="42" spans="1:19">
      <c r="A42">
        <v>27</v>
      </c>
      <c r="B42" t="s">
        <v>213</v>
      </c>
      <c r="C42">
        <v>12</v>
      </c>
      <c r="D42" t="s">
        <v>247</v>
      </c>
      <c r="E42" s="4" t="s">
        <v>787</v>
      </c>
      <c r="F42" t="s">
        <v>172</v>
      </c>
      <c r="G42">
        <v>2</v>
      </c>
      <c r="H42" t="s">
        <v>173</v>
      </c>
      <c r="I42">
        <v>1</v>
      </c>
      <c r="J42" t="s">
        <v>248</v>
      </c>
      <c r="K42">
        <v>61460</v>
      </c>
      <c r="L42">
        <v>95000</v>
      </c>
      <c r="M42" s="4" t="s">
        <v>825</v>
      </c>
      <c r="O42">
        <v>42</v>
      </c>
      <c r="P42">
        <v>88</v>
      </c>
      <c r="Q42" t="str">
        <f t="shared" si="0"/>
        <v>2021-4-27</v>
      </c>
      <c r="R42" t="str">
        <f t="shared" si="1"/>
        <v>2021-12-3</v>
      </c>
      <c r="S42" t="str">
        <f t="shared" si="2"/>
        <v>['rentado_asignado_id' =&gt; 88,'equipo_rentado_id' =&gt; 42,'fecha_asignacion' =&gt; '2021-4-27','fecha_devolucion' =&gt; '2021-12-3'],</v>
      </c>
    </row>
    <row r="43" spans="1:19">
      <c r="A43">
        <v>27</v>
      </c>
      <c r="B43" t="s">
        <v>213</v>
      </c>
      <c r="C43">
        <v>12</v>
      </c>
      <c r="D43" t="s">
        <v>249</v>
      </c>
      <c r="E43" s="4" t="s">
        <v>788</v>
      </c>
      <c r="F43" t="s">
        <v>172</v>
      </c>
      <c r="G43">
        <v>2</v>
      </c>
      <c r="H43" t="s">
        <v>173</v>
      </c>
      <c r="I43">
        <v>1</v>
      </c>
      <c r="J43" t="s">
        <v>250</v>
      </c>
      <c r="K43">
        <v>57995</v>
      </c>
      <c r="L43">
        <v>95000</v>
      </c>
      <c r="M43" s="4" t="s">
        <v>818</v>
      </c>
      <c r="O43">
        <v>43</v>
      </c>
      <c r="P43">
        <v>51</v>
      </c>
      <c r="Q43" t="str">
        <f t="shared" si="0"/>
        <v>2021-6-9</v>
      </c>
      <c r="R43" t="str">
        <f t="shared" si="1"/>
        <v>2021-10-15</v>
      </c>
      <c r="S43" t="str">
        <f t="shared" si="2"/>
        <v>['rentado_asignado_id' =&gt; 51,'equipo_rentado_id' =&gt; 43,'fecha_asignacion' =&gt; '2021-6-9','fecha_devolucion' =&gt; '2021-10-15'],</v>
      </c>
    </row>
    <row r="44" spans="1:19">
      <c r="A44">
        <v>27</v>
      </c>
      <c r="B44" t="s">
        <v>213</v>
      </c>
      <c r="C44">
        <v>12</v>
      </c>
      <c r="D44" t="s">
        <v>251</v>
      </c>
      <c r="E44" s="4" t="s">
        <v>789</v>
      </c>
      <c r="F44" t="s">
        <v>172</v>
      </c>
      <c r="G44">
        <v>2</v>
      </c>
      <c r="H44" t="s">
        <v>173</v>
      </c>
      <c r="I44">
        <v>1</v>
      </c>
      <c r="J44" t="s">
        <v>252</v>
      </c>
      <c r="K44">
        <v>58584</v>
      </c>
      <c r="L44">
        <v>95000</v>
      </c>
      <c r="M44" s="4" t="s">
        <v>795</v>
      </c>
      <c r="O44">
        <v>44</v>
      </c>
      <c r="P44">
        <v>89</v>
      </c>
      <c r="Q44" t="str">
        <f t="shared" si="0"/>
        <v>2021-7-29</v>
      </c>
      <c r="R44" t="str">
        <f t="shared" si="1"/>
        <v>2022-2-4</v>
      </c>
      <c r="S44" t="str">
        <f t="shared" si="2"/>
        <v>['rentado_asignado_id' =&gt; 89,'equipo_rentado_id' =&gt; 44,'fecha_asignacion' =&gt; '2021-7-29','fecha_devolucion' =&gt; '2022-2-4'],</v>
      </c>
    </row>
    <row r="45" spans="1:19">
      <c r="A45">
        <v>27</v>
      </c>
      <c r="B45" t="s">
        <v>213</v>
      </c>
      <c r="C45">
        <v>12</v>
      </c>
      <c r="D45" t="s">
        <v>255</v>
      </c>
      <c r="E45" s="4" t="s">
        <v>789</v>
      </c>
      <c r="F45" t="s">
        <v>172</v>
      </c>
      <c r="G45">
        <v>2</v>
      </c>
      <c r="H45" t="s">
        <v>173</v>
      </c>
      <c r="I45">
        <v>1</v>
      </c>
      <c r="J45" t="s">
        <v>256</v>
      </c>
      <c r="K45">
        <v>60283</v>
      </c>
      <c r="L45">
        <v>95000</v>
      </c>
      <c r="M45" s="4" t="s">
        <v>826</v>
      </c>
      <c r="O45">
        <v>45</v>
      </c>
      <c r="P45">
        <v>1</v>
      </c>
      <c r="Q45" t="str">
        <f t="shared" si="0"/>
        <v>2021-7-29</v>
      </c>
      <c r="R45" t="str">
        <f t="shared" si="1"/>
        <v>2021-8-30</v>
      </c>
      <c r="S45" t="str">
        <f t="shared" si="2"/>
        <v>['rentado_asignado_id' =&gt; 1,'equipo_rentado_id' =&gt; 45,'fecha_asignacion' =&gt; '2021-7-29','fecha_devolucion' =&gt; '2021-8-30'],</v>
      </c>
    </row>
    <row r="46" spans="1:19">
      <c r="A46">
        <v>27</v>
      </c>
      <c r="B46" t="s">
        <v>213</v>
      </c>
      <c r="C46">
        <v>12</v>
      </c>
      <c r="D46" t="s">
        <v>257</v>
      </c>
      <c r="E46" s="4" t="s">
        <v>789</v>
      </c>
      <c r="F46" t="s">
        <v>172</v>
      </c>
      <c r="G46">
        <v>2</v>
      </c>
      <c r="H46" t="s">
        <v>173</v>
      </c>
      <c r="I46">
        <v>1</v>
      </c>
      <c r="J46" t="s">
        <v>258</v>
      </c>
      <c r="K46">
        <v>62764</v>
      </c>
      <c r="L46">
        <v>95000</v>
      </c>
      <c r="M46" s="4" t="s">
        <v>815</v>
      </c>
      <c r="O46">
        <v>46</v>
      </c>
      <c r="P46">
        <v>131</v>
      </c>
      <c r="Q46" t="str">
        <f t="shared" si="0"/>
        <v>2021-7-29</v>
      </c>
      <c r="R46" t="str">
        <f t="shared" si="1"/>
        <v>2021-11-30</v>
      </c>
      <c r="S46" t="str">
        <f t="shared" si="2"/>
        <v>['rentado_asignado_id' =&gt; 131,'equipo_rentado_id' =&gt; 46,'fecha_asignacion' =&gt; '2021-7-29','fecha_devolucion' =&gt; '2021-11-30'],</v>
      </c>
    </row>
    <row r="47" spans="1:19">
      <c r="A47">
        <v>27</v>
      </c>
      <c r="B47" t="s">
        <v>213</v>
      </c>
      <c r="C47">
        <v>12</v>
      </c>
      <c r="D47" t="s">
        <v>259</v>
      </c>
      <c r="E47" s="4" t="s">
        <v>789</v>
      </c>
      <c r="F47" t="s">
        <v>172</v>
      </c>
      <c r="G47">
        <v>2</v>
      </c>
      <c r="H47" t="s">
        <v>173</v>
      </c>
      <c r="I47">
        <v>1</v>
      </c>
      <c r="J47" t="s">
        <v>260</v>
      </c>
      <c r="K47">
        <v>57786</v>
      </c>
      <c r="L47">
        <v>95000</v>
      </c>
      <c r="M47" s="4" t="s">
        <v>827</v>
      </c>
      <c r="O47">
        <v>47</v>
      </c>
      <c r="P47">
        <v>82</v>
      </c>
      <c r="Q47" t="str">
        <f t="shared" si="0"/>
        <v>2021-7-29</v>
      </c>
      <c r="R47" t="str">
        <f t="shared" si="1"/>
        <v>2022-9-12</v>
      </c>
      <c r="S47" t="str">
        <f t="shared" si="2"/>
        <v>['rentado_asignado_id' =&gt; 82,'equipo_rentado_id' =&gt; 47,'fecha_asignacion' =&gt; '2021-7-29','fecha_devolucion' =&gt; '2022-9-12'],</v>
      </c>
    </row>
    <row r="48" spans="1:19">
      <c r="A48">
        <v>27</v>
      </c>
      <c r="B48" t="s">
        <v>213</v>
      </c>
      <c r="C48">
        <v>12</v>
      </c>
      <c r="D48" t="s">
        <v>261</v>
      </c>
      <c r="E48" s="4" t="s">
        <v>789</v>
      </c>
      <c r="F48" t="s">
        <v>172</v>
      </c>
      <c r="G48">
        <v>2</v>
      </c>
      <c r="H48" t="s">
        <v>173</v>
      </c>
      <c r="I48">
        <v>1</v>
      </c>
      <c r="J48" t="s">
        <v>262</v>
      </c>
      <c r="K48">
        <v>74480</v>
      </c>
      <c r="L48">
        <v>95000</v>
      </c>
      <c r="M48" s="4" t="s">
        <v>828</v>
      </c>
      <c r="O48">
        <v>48</v>
      </c>
      <c r="P48">
        <v>19</v>
      </c>
      <c r="Q48" t="str">
        <f t="shared" si="0"/>
        <v>2021-7-29</v>
      </c>
      <c r="R48" t="str">
        <f t="shared" si="1"/>
        <v>2022-9-1</v>
      </c>
      <c r="S48" t="str">
        <f t="shared" si="2"/>
        <v>['rentado_asignado_id' =&gt; 19,'equipo_rentado_id' =&gt; 48,'fecha_asignacion' =&gt; '2021-7-29','fecha_devolucion' =&gt; '2022-9-1'],</v>
      </c>
    </row>
    <row r="49" spans="1:19">
      <c r="A49">
        <v>27</v>
      </c>
      <c r="B49" t="s">
        <v>213</v>
      </c>
      <c r="C49">
        <v>12</v>
      </c>
      <c r="D49" t="s">
        <v>263</v>
      </c>
      <c r="E49" s="4" t="s">
        <v>790</v>
      </c>
      <c r="F49" t="s">
        <v>172</v>
      </c>
      <c r="G49">
        <v>2</v>
      </c>
      <c r="H49" t="s">
        <v>173</v>
      </c>
      <c r="I49">
        <v>1</v>
      </c>
      <c r="J49" t="s">
        <v>264</v>
      </c>
      <c r="K49">
        <v>57169</v>
      </c>
      <c r="L49">
        <v>95000</v>
      </c>
      <c r="O49">
        <v>49</v>
      </c>
      <c r="P49">
        <v>49</v>
      </c>
      <c r="Q49" t="str">
        <f t="shared" si="0"/>
        <v>2021-9-1</v>
      </c>
      <c r="R49" t="str">
        <f t="shared" si="1"/>
        <v>null</v>
      </c>
      <c r="S49" t="str">
        <f t="shared" si="2"/>
        <v>['rentado_asignado_id' =&gt; 49,'equipo_rentado_id' =&gt; 49,'fecha_asignacion' =&gt; '2021-9-1','fecha_devolucion' =&gt; 'null'],</v>
      </c>
    </row>
    <row r="50" spans="1:19">
      <c r="A50">
        <v>27</v>
      </c>
      <c r="B50" t="s">
        <v>213</v>
      </c>
      <c r="C50">
        <v>12</v>
      </c>
      <c r="D50" t="s">
        <v>275</v>
      </c>
      <c r="E50" s="4" t="s">
        <v>791</v>
      </c>
      <c r="F50" t="s">
        <v>172</v>
      </c>
      <c r="G50">
        <v>2</v>
      </c>
      <c r="H50" t="s">
        <v>173</v>
      </c>
      <c r="I50">
        <v>1</v>
      </c>
      <c r="J50" t="s">
        <v>276</v>
      </c>
      <c r="K50">
        <v>68250</v>
      </c>
      <c r="L50">
        <v>95000</v>
      </c>
      <c r="O50">
        <v>50</v>
      </c>
      <c r="P50">
        <v>45</v>
      </c>
      <c r="Q50" t="str">
        <f t="shared" si="0"/>
        <v>2021-9-16</v>
      </c>
      <c r="R50" t="str">
        <f t="shared" si="1"/>
        <v>null</v>
      </c>
      <c r="S50" t="str">
        <f t="shared" si="2"/>
        <v>['rentado_asignado_id' =&gt; 45,'equipo_rentado_id' =&gt; 50,'fecha_asignacion' =&gt; '2021-9-16','fecha_devolucion' =&gt; 'null'],</v>
      </c>
    </row>
    <row r="51" spans="1:19">
      <c r="A51">
        <v>27</v>
      </c>
      <c r="B51" t="s">
        <v>213</v>
      </c>
      <c r="C51">
        <v>12</v>
      </c>
      <c r="D51" t="s">
        <v>282</v>
      </c>
      <c r="E51" s="4" t="s">
        <v>791</v>
      </c>
      <c r="F51" t="s">
        <v>172</v>
      </c>
      <c r="G51">
        <v>2</v>
      </c>
      <c r="H51" t="s">
        <v>173</v>
      </c>
      <c r="I51">
        <v>1</v>
      </c>
      <c r="J51" t="s">
        <v>283</v>
      </c>
      <c r="K51">
        <v>76478</v>
      </c>
      <c r="L51">
        <v>163000</v>
      </c>
      <c r="M51" s="4" t="s">
        <v>821</v>
      </c>
      <c r="O51">
        <v>51</v>
      </c>
      <c r="P51">
        <v>109</v>
      </c>
      <c r="Q51" t="str">
        <f t="shared" si="0"/>
        <v>2021-9-16</v>
      </c>
      <c r="R51" t="str">
        <f t="shared" si="1"/>
        <v>2021-11-9</v>
      </c>
      <c r="S51" t="str">
        <f t="shared" si="2"/>
        <v>['rentado_asignado_id' =&gt; 109,'equipo_rentado_id' =&gt; 51,'fecha_asignacion' =&gt; '2021-9-16','fecha_devolucion' =&gt; '2021-11-9'],</v>
      </c>
    </row>
    <row r="52" spans="1:19">
      <c r="A52">
        <v>37</v>
      </c>
      <c r="B52" t="s">
        <v>170</v>
      </c>
      <c r="C52">
        <v>24</v>
      </c>
      <c r="D52" t="s">
        <v>297</v>
      </c>
      <c r="E52" s="4" t="s">
        <v>791</v>
      </c>
      <c r="F52" t="s">
        <v>172</v>
      </c>
      <c r="G52">
        <v>2</v>
      </c>
      <c r="H52" t="s">
        <v>173</v>
      </c>
      <c r="I52">
        <v>1</v>
      </c>
      <c r="J52" t="s">
        <v>298</v>
      </c>
      <c r="K52">
        <v>82480</v>
      </c>
      <c r="L52">
        <v>129000</v>
      </c>
      <c r="M52" s="4" t="s">
        <v>824</v>
      </c>
      <c r="O52">
        <v>52</v>
      </c>
      <c r="P52">
        <v>6</v>
      </c>
      <c r="Q52" t="str">
        <f t="shared" si="0"/>
        <v>2021-9-16</v>
      </c>
      <c r="R52" t="str">
        <f t="shared" si="1"/>
        <v>2022-2-2</v>
      </c>
      <c r="S52" t="str">
        <f t="shared" si="2"/>
        <v>['rentado_asignado_id' =&gt; 6,'equipo_rentado_id' =&gt; 52,'fecha_asignacion' =&gt; '2021-9-16','fecha_devolucion' =&gt; '2022-2-2'],</v>
      </c>
    </row>
    <row r="53" spans="1:19">
      <c r="A53">
        <v>37</v>
      </c>
      <c r="B53" t="s">
        <v>218</v>
      </c>
      <c r="C53">
        <v>29</v>
      </c>
      <c r="D53" t="s">
        <v>299</v>
      </c>
      <c r="E53" s="4" t="s">
        <v>792</v>
      </c>
      <c r="F53" t="s">
        <v>172</v>
      </c>
      <c r="G53">
        <v>2</v>
      </c>
      <c r="H53" t="s">
        <v>173</v>
      </c>
      <c r="I53">
        <v>1</v>
      </c>
      <c r="J53" t="s">
        <v>300</v>
      </c>
      <c r="K53">
        <v>80612</v>
      </c>
      <c r="L53">
        <v>129000</v>
      </c>
      <c r="M53" s="4" t="s">
        <v>832</v>
      </c>
      <c r="O53">
        <v>53</v>
      </c>
      <c r="P53">
        <v>27</v>
      </c>
      <c r="Q53" t="str">
        <f t="shared" si="0"/>
        <v>2021-10-14</v>
      </c>
      <c r="R53" t="str">
        <f t="shared" si="1"/>
        <v>2022-1-11</v>
      </c>
      <c r="S53" t="str">
        <f t="shared" si="2"/>
        <v>['rentado_asignado_id' =&gt; 27,'equipo_rentado_id' =&gt; 53,'fecha_asignacion' =&gt; '2021-10-14','fecha_devolucion' =&gt; '2022-1-11'],</v>
      </c>
    </row>
    <row r="54" spans="1:19">
      <c r="A54">
        <v>37</v>
      </c>
      <c r="B54" t="s">
        <v>218</v>
      </c>
      <c r="C54">
        <v>29</v>
      </c>
      <c r="D54" t="s">
        <v>301</v>
      </c>
      <c r="E54" s="4" t="s">
        <v>792</v>
      </c>
      <c r="F54" t="s">
        <v>172</v>
      </c>
      <c r="G54">
        <v>2</v>
      </c>
      <c r="H54" t="s">
        <v>173</v>
      </c>
      <c r="I54">
        <v>1</v>
      </c>
      <c r="J54" t="s">
        <v>302</v>
      </c>
      <c r="K54">
        <v>77916</v>
      </c>
      <c r="L54">
        <v>163000</v>
      </c>
      <c r="M54" s="4" t="s">
        <v>824</v>
      </c>
      <c r="O54">
        <v>54</v>
      </c>
      <c r="P54">
        <v>95</v>
      </c>
      <c r="Q54" t="str">
        <f t="shared" si="0"/>
        <v>2021-10-14</v>
      </c>
      <c r="R54" t="str">
        <f t="shared" si="1"/>
        <v>2022-2-2</v>
      </c>
      <c r="S54" t="str">
        <f t="shared" si="2"/>
        <v>['rentado_asignado_id' =&gt; 95,'equipo_rentado_id' =&gt; 54,'fecha_asignacion' =&gt; '2021-10-14','fecha_devolucion' =&gt; '2022-2-2'],</v>
      </c>
    </row>
    <row r="55" spans="1:19">
      <c r="A55">
        <v>37</v>
      </c>
      <c r="B55" t="s">
        <v>170</v>
      </c>
      <c r="C55">
        <v>24</v>
      </c>
      <c r="D55" t="s">
        <v>303</v>
      </c>
      <c r="E55" s="4" t="s">
        <v>793</v>
      </c>
      <c r="F55" t="s">
        <v>172</v>
      </c>
      <c r="G55">
        <v>2</v>
      </c>
      <c r="H55" t="s">
        <v>173</v>
      </c>
      <c r="I55">
        <v>1</v>
      </c>
      <c r="J55" t="s">
        <v>304</v>
      </c>
      <c r="K55" t="s">
        <v>305</v>
      </c>
      <c r="L55">
        <v>129000</v>
      </c>
      <c r="M55" s="4" t="s">
        <v>833</v>
      </c>
      <c r="O55">
        <v>55</v>
      </c>
      <c r="P55">
        <v>58</v>
      </c>
      <c r="Q55" t="str">
        <f t="shared" si="0"/>
        <v>2021-10-27</v>
      </c>
      <c r="R55" t="str">
        <f t="shared" si="1"/>
        <v>2021-12-13</v>
      </c>
      <c r="S55" t="str">
        <f t="shared" si="2"/>
        <v>['rentado_asignado_id' =&gt; 58,'equipo_rentado_id' =&gt; 55,'fecha_asignacion' =&gt; '2021-10-27','fecha_devolucion' =&gt; '2021-12-13'],</v>
      </c>
    </row>
    <row r="56" spans="1:19">
      <c r="A56">
        <v>37</v>
      </c>
      <c r="B56" t="s">
        <v>170</v>
      </c>
      <c r="C56">
        <v>24</v>
      </c>
      <c r="D56" t="s">
        <v>306</v>
      </c>
      <c r="E56" s="4" t="s">
        <v>794</v>
      </c>
      <c r="F56" t="s">
        <v>172</v>
      </c>
      <c r="G56">
        <v>2</v>
      </c>
      <c r="H56" t="s">
        <v>173</v>
      </c>
      <c r="I56">
        <v>1</v>
      </c>
      <c r="J56" t="s">
        <v>307</v>
      </c>
      <c r="K56">
        <v>78385</v>
      </c>
      <c r="L56">
        <v>129000</v>
      </c>
      <c r="O56">
        <v>56</v>
      </c>
      <c r="P56">
        <v>130</v>
      </c>
      <c r="Q56" t="str">
        <f t="shared" si="0"/>
        <v>2021-12-16</v>
      </c>
      <c r="R56" t="str">
        <f t="shared" si="1"/>
        <v>null</v>
      </c>
      <c r="S56" t="str">
        <f t="shared" si="2"/>
        <v>['rentado_asignado_id' =&gt; 130,'equipo_rentado_id' =&gt; 56,'fecha_asignacion' =&gt; '2021-12-16','fecha_devolucion' =&gt; 'null'],</v>
      </c>
    </row>
    <row r="57" spans="1:19">
      <c r="A57">
        <v>43</v>
      </c>
      <c r="B57" t="s">
        <v>309</v>
      </c>
      <c r="C57">
        <v>23</v>
      </c>
      <c r="D57" t="s">
        <v>310</v>
      </c>
      <c r="E57" s="4" t="s">
        <v>796</v>
      </c>
      <c r="F57" t="s">
        <v>172</v>
      </c>
      <c r="G57">
        <v>2</v>
      </c>
      <c r="H57" t="s">
        <v>173</v>
      </c>
      <c r="I57">
        <v>1</v>
      </c>
      <c r="J57" t="s">
        <v>311</v>
      </c>
      <c r="K57">
        <v>73240</v>
      </c>
      <c r="L57">
        <v>105000</v>
      </c>
      <c r="M57" s="4" t="s">
        <v>834</v>
      </c>
      <c r="O57">
        <v>57</v>
      </c>
      <c r="P57">
        <v>39</v>
      </c>
      <c r="Q57" t="str">
        <f t="shared" si="0"/>
        <v>2022-2-7</v>
      </c>
      <c r="R57" t="str">
        <f t="shared" si="1"/>
        <v>2022-2-28</v>
      </c>
      <c r="S57" t="str">
        <f t="shared" si="2"/>
        <v>['rentado_asignado_id' =&gt; 39,'equipo_rentado_id' =&gt; 57,'fecha_asignacion' =&gt; '2022-2-7','fecha_devolucion' =&gt; '2022-2-28'],</v>
      </c>
    </row>
    <row r="58" spans="1:19">
      <c r="A58">
        <v>43</v>
      </c>
      <c r="B58" t="s">
        <v>309</v>
      </c>
      <c r="C58">
        <v>23</v>
      </c>
      <c r="D58" t="s">
        <v>312</v>
      </c>
      <c r="E58" s="4" t="s">
        <v>796</v>
      </c>
      <c r="F58" t="s">
        <v>172</v>
      </c>
      <c r="G58">
        <v>2</v>
      </c>
      <c r="H58" t="s">
        <v>173</v>
      </c>
      <c r="I58">
        <v>1</v>
      </c>
      <c r="J58" t="s">
        <v>300</v>
      </c>
      <c r="K58">
        <v>74849</v>
      </c>
      <c r="L58">
        <v>105000</v>
      </c>
      <c r="M58" s="4" t="s">
        <v>835</v>
      </c>
      <c r="O58">
        <v>58</v>
      </c>
      <c r="P58">
        <v>113</v>
      </c>
      <c r="Q58" t="str">
        <f t="shared" si="0"/>
        <v>2022-2-7</v>
      </c>
      <c r="R58" t="str">
        <f t="shared" si="1"/>
        <v>2022-4-1</v>
      </c>
      <c r="S58" t="str">
        <f t="shared" si="2"/>
        <v>['rentado_asignado_id' =&gt; 113,'equipo_rentado_id' =&gt; 58,'fecha_asignacion' =&gt; '2022-2-7','fecha_devolucion' =&gt; '2022-4-1'],</v>
      </c>
    </row>
    <row r="59" spans="1:19">
      <c r="A59">
        <v>43</v>
      </c>
      <c r="B59" t="s">
        <v>309</v>
      </c>
      <c r="C59">
        <v>23</v>
      </c>
      <c r="D59" t="s">
        <v>313</v>
      </c>
      <c r="E59" s="4" t="s">
        <v>797</v>
      </c>
      <c r="F59" t="s">
        <v>172</v>
      </c>
      <c r="G59">
        <v>2</v>
      </c>
      <c r="H59" t="s">
        <v>173</v>
      </c>
      <c r="I59">
        <v>1</v>
      </c>
      <c r="J59" t="s">
        <v>314</v>
      </c>
      <c r="K59">
        <v>66811</v>
      </c>
      <c r="L59">
        <v>105000</v>
      </c>
      <c r="O59">
        <v>59</v>
      </c>
      <c r="P59">
        <v>98</v>
      </c>
      <c r="Q59" t="str">
        <f t="shared" si="0"/>
        <v>2022-2-22</v>
      </c>
      <c r="R59" t="str">
        <f t="shared" si="1"/>
        <v>null</v>
      </c>
      <c r="S59" t="str">
        <f t="shared" si="2"/>
        <v>['rentado_asignado_id' =&gt; 98,'equipo_rentado_id' =&gt; 59,'fecha_asignacion' =&gt; '2022-2-22','fecha_devolucion' =&gt; 'null'],</v>
      </c>
    </row>
    <row r="60" spans="1:19">
      <c r="A60">
        <v>43</v>
      </c>
      <c r="B60" t="s">
        <v>309</v>
      </c>
      <c r="C60">
        <v>23</v>
      </c>
      <c r="D60" t="s">
        <v>315</v>
      </c>
      <c r="E60" s="4" t="s">
        <v>798</v>
      </c>
      <c r="F60" t="s">
        <v>172</v>
      </c>
      <c r="G60">
        <v>2</v>
      </c>
      <c r="H60" t="s">
        <v>173</v>
      </c>
      <c r="I60">
        <v>1</v>
      </c>
      <c r="J60" t="s">
        <v>316</v>
      </c>
      <c r="K60">
        <v>72370</v>
      </c>
      <c r="L60">
        <v>105000</v>
      </c>
      <c r="M60" s="4" t="s">
        <v>836</v>
      </c>
      <c r="O60">
        <v>60</v>
      </c>
      <c r="P60">
        <v>23</v>
      </c>
      <c r="Q60" t="str">
        <f t="shared" si="0"/>
        <v>2022-2-23</v>
      </c>
      <c r="R60" t="str">
        <f t="shared" si="1"/>
        <v>2022-5-3</v>
      </c>
      <c r="S60" t="str">
        <f t="shared" si="2"/>
        <v>['rentado_asignado_id' =&gt; 23,'equipo_rentado_id' =&gt; 60,'fecha_asignacion' =&gt; '2022-2-23','fecha_devolucion' =&gt; '2022-5-3'],</v>
      </c>
    </row>
    <row r="61" spans="1:19">
      <c r="A61">
        <v>43</v>
      </c>
      <c r="B61" t="s">
        <v>309</v>
      </c>
      <c r="C61">
        <v>23</v>
      </c>
      <c r="D61" t="s">
        <v>317</v>
      </c>
      <c r="E61" s="4" t="s">
        <v>798</v>
      </c>
      <c r="F61" t="s">
        <v>172</v>
      </c>
      <c r="G61">
        <v>2</v>
      </c>
      <c r="H61" t="s">
        <v>173</v>
      </c>
      <c r="I61">
        <v>1</v>
      </c>
      <c r="J61" t="s">
        <v>318</v>
      </c>
      <c r="K61">
        <v>74878</v>
      </c>
      <c r="L61">
        <v>105000</v>
      </c>
      <c r="M61" s="4" t="s">
        <v>835</v>
      </c>
      <c r="O61">
        <v>61</v>
      </c>
      <c r="P61">
        <v>76</v>
      </c>
      <c r="Q61" t="str">
        <f t="shared" si="0"/>
        <v>2022-2-23</v>
      </c>
      <c r="R61" t="str">
        <f t="shared" si="1"/>
        <v>2022-4-1</v>
      </c>
      <c r="S61" t="str">
        <f t="shared" si="2"/>
        <v>['rentado_asignado_id' =&gt; 76,'equipo_rentado_id' =&gt; 61,'fecha_asignacion' =&gt; '2022-2-23','fecha_devolucion' =&gt; '2022-4-1'],</v>
      </c>
    </row>
    <row r="62" spans="1:19">
      <c r="A62">
        <v>27</v>
      </c>
      <c r="B62" t="s">
        <v>213</v>
      </c>
      <c r="C62">
        <v>12</v>
      </c>
      <c r="D62" t="s">
        <v>319</v>
      </c>
      <c r="E62" s="4" t="s">
        <v>798</v>
      </c>
      <c r="F62" t="s">
        <v>222</v>
      </c>
      <c r="G62">
        <v>4</v>
      </c>
      <c r="H62" t="s">
        <v>173</v>
      </c>
      <c r="I62">
        <v>1</v>
      </c>
      <c r="J62" t="s">
        <v>320</v>
      </c>
      <c r="K62">
        <v>64582</v>
      </c>
      <c r="L62">
        <v>95000</v>
      </c>
      <c r="M62" s="4" t="s">
        <v>836</v>
      </c>
      <c r="O62">
        <v>62</v>
      </c>
      <c r="P62">
        <v>102</v>
      </c>
      <c r="Q62" t="str">
        <f t="shared" si="0"/>
        <v>2022-2-23</v>
      </c>
      <c r="R62" t="str">
        <f t="shared" si="1"/>
        <v>2022-5-3</v>
      </c>
      <c r="S62" t="str">
        <f t="shared" si="2"/>
        <v>['rentado_asignado_id' =&gt; 102,'equipo_rentado_id' =&gt; 62,'fecha_asignacion' =&gt; '2022-2-23','fecha_devolucion' =&gt; '2022-5-3'],</v>
      </c>
    </row>
    <row r="63" spans="1:19">
      <c r="A63">
        <v>27</v>
      </c>
      <c r="B63" t="s">
        <v>213</v>
      </c>
      <c r="C63">
        <v>12</v>
      </c>
      <c r="D63" t="s">
        <v>321</v>
      </c>
      <c r="E63" s="4" t="s">
        <v>798</v>
      </c>
      <c r="F63" t="s">
        <v>222</v>
      </c>
      <c r="G63">
        <v>4</v>
      </c>
      <c r="H63" t="s">
        <v>173</v>
      </c>
      <c r="I63">
        <v>1</v>
      </c>
      <c r="J63" t="s">
        <v>322</v>
      </c>
      <c r="K63">
        <v>63334</v>
      </c>
      <c r="L63">
        <v>95000</v>
      </c>
      <c r="M63" s="4" t="s">
        <v>836</v>
      </c>
      <c r="O63">
        <v>63</v>
      </c>
      <c r="P63">
        <v>121</v>
      </c>
      <c r="Q63" t="str">
        <f t="shared" si="0"/>
        <v>2022-2-23</v>
      </c>
      <c r="R63" t="str">
        <f t="shared" si="1"/>
        <v>2022-5-3</v>
      </c>
      <c r="S63" t="str">
        <f t="shared" si="2"/>
        <v>['rentado_asignado_id' =&gt; 121,'equipo_rentado_id' =&gt; 63,'fecha_asignacion' =&gt; '2022-2-23','fecha_devolucion' =&gt; '2022-5-3'],</v>
      </c>
    </row>
    <row r="64" spans="1:19">
      <c r="A64">
        <v>27</v>
      </c>
      <c r="B64" t="s">
        <v>213</v>
      </c>
      <c r="C64">
        <v>12</v>
      </c>
      <c r="D64" t="s">
        <v>323</v>
      </c>
      <c r="E64" s="4" t="s">
        <v>798</v>
      </c>
      <c r="F64" t="s">
        <v>222</v>
      </c>
      <c r="G64">
        <v>4</v>
      </c>
      <c r="H64" t="s">
        <v>173</v>
      </c>
      <c r="I64">
        <v>1</v>
      </c>
      <c r="J64" t="s">
        <v>324</v>
      </c>
      <c r="K64">
        <v>61537</v>
      </c>
      <c r="L64">
        <v>95000</v>
      </c>
      <c r="M64" s="4" t="s">
        <v>836</v>
      </c>
      <c r="O64">
        <v>64</v>
      </c>
      <c r="P64">
        <v>114</v>
      </c>
      <c r="Q64" t="str">
        <f t="shared" si="0"/>
        <v>2022-2-23</v>
      </c>
      <c r="R64" t="str">
        <f t="shared" si="1"/>
        <v>2022-5-3</v>
      </c>
      <c r="S64" t="str">
        <f t="shared" si="2"/>
        <v>['rentado_asignado_id' =&gt; 114,'equipo_rentado_id' =&gt; 64,'fecha_asignacion' =&gt; '2022-2-23','fecha_devolucion' =&gt; '2022-5-3'],</v>
      </c>
    </row>
    <row r="65" spans="1:19">
      <c r="A65">
        <v>27</v>
      </c>
      <c r="B65" t="s">
        <v>213</v>
      </c>
      <c r="C65">
        <v>12</v>
      </c>
      <c r="D65" t="s">
        <v>325</v>
      </c>
      <c r="E65" s="4" t="s">
        <v>798</v>
      </c>
      <c r="F65" t="s">
        <v>172</v>
      </c>
      <c r="G65">
        <v>2</v>
      </c>
      <c r="H65" t="s">
        <v>173</v>
      </c>
      <c r="I65">
        <v>1</v>
      </c>
      <c r="J65" t="s">
        <v>326</v>
      </c>
      <c r="K65">
        <v>74877</v>
      </c>
      <c r="L65">
        <v>95000</v>
      </c>
      <c r="M65" s="4" t="s">
        <v>836</v>
      </c>
      <c r="O65">
        <v>65</v>
      </c>
      <c r="P65">
        <v>20</v>
      </c>
      <c r="Q65" t="str">
        <f t="shared" si="0"/>
        <v>2022-2-23</v>
      </c>
      <c r="R65" t="str">
        <f t="shared" si="1"/>
        <v>2022-5-3</v>
      </c>
      <c r="S65" t="str">
        <f t="shared" si="2"/>
        <v>['rentado_asignado_id' =&gt; 20,'equipo_rentado_id' =&gt; 65,'fecha_asignacion' =&gt; '2022-2-23','fecha_devolucion' =&gt; '2022-5-3'],</v>
      </c>
    </row>
    <row r="66" spans="1:19">
      <c r="A66">
        <v>27</v>
      </c>
      <c r="B66" t="s">
        <v>213</v>
      </c>
      <c r="C66">
        <v>12</v>
      </c>
      <c r="D66" t="s">
        <v>327</v>
      </c>
      <c r="E66" s="4" t="s">
        <v>798</v>
      </c>
      <c r="F66" t="s">
        <v>172</v>
      </c>
      <c r="G66">
        <v>2</v>
      </c>
      <c r="H66" t="s">
        <v>173</v>
      </c>
      <c r="I66">
        <v>1</v>
      </c>
      <c r="J66" t="s">
        <v>326</v>
      </c>
      <c r="K66">
        <v>74885</v>
      </c>
      <c r="L66">
        <v>95000</v>
      </c>
      <c r="M66" s="4" t="s">
        <v>836</v>
      </c>
      <c r="O66">
        <v>66</v>
      </c>
      <c r="P66">
        <v>10</v>
      </c>
      <c r="Q66" t="str">
        <f t="shared" si="0"/>
        <v>2022-2-23</v>
      </c>
      <c r="R66" t="str">
        <f t="shared" si="1"/>
        <v>2022-5-3</v>
      </c>
      <c r="S66" t="str">
        <f t="shared" si="2"/>
        <v>['rentado_asignado_id' =&gt; 10,'equipo_rentado_id' =&gt; 66,'fecha_asignacion' =&gt; '2022-2-23','fecha_devolucion' =&gt; '2022-5-3'],</v>
      </c>
    </row>
    <row r="67" spans="1:19">
      <c r="A67">
        <v>27</v>
      </c>
      <c r="B67" t="s">
        <v>213</v>
      </c>
      <c r="C67">
        <v>12</v>
      </c>
      <c r="D67" t="s">
        <v>328</v>
      </c>
      <c r="E67" s="4" t="s">
        <v>798</v>
      </c>
      <c r="F67" t="s">
        <v>172</v>
      </c>
      <c r="G67">
        <v>2</v>
      </c>
      <c r="H67" t="s">
        <v>173</v>
      </c>
      <c r="I67">
        <v>1</v>
      </c>
      <c r="J67" t="s">
        <v>329</v>
      </c>
      <c r="K67">
        <v>64558</v>
      </c>
      <c r="L67">
        <v>95000</v>
      </c>
      <c r="M67" s="4" t="s">
        <v>836</v>
      </c>
      <c r="O67">
        <v>67</v>
      </c>
      <c r="P67">
        <v>44</v>
      </c>
      <c r="Q67" t="str">
        <f t="shared" ref="Q67:Q130" si="3">YEAR(E67) &amp;"-"&amp;MONTH(E67) &amp;"-"&amp;DAY(E67)</f>
        <v>2022-2-23</v>
      </c>
      <c r="R67" t="str">
        <f t="shared" ref="R67:R130" si="4">IF(M67="","null",YEAR(M67) &amp;"-"&amp;MONTH(M67) &amp;"-"&amp;DAY(M67))</f>
        <v>2022-5-3</v>
      </c>
      <c r="S67" t="str">
        <f t="shared" ref="S67:S130" si="5">"['rentado_asignado_id' =&gt; "&amp;P67&amp;",'equipo_rentado_id' =&gt; "&amp;O67&amp;",'fecha_asignacion' =&gt; '"&amp;Q67&amp;"','fecha_devolucion' =&gt; '"&amp;R67&amp;"'],"</f>
        <v>['rentado_asignado_id' =&gt; 44,'equipo_rentado_id' =&gt; 67,'fecha_asignacion' =&gt; '2022-2-23','fecha_devolucion' =&gt; '2022-5-3'],</v>
      </c>
    </row>
    <row r="68" spans="1:19">
      <c r="A68">
        <v>27</v>
      </c>
      <c r="B68" t="s">
        <v>213</v>
      </c>
      <c r="C68">
        <v>12</v>
      </c>
      <c r="D68" t="s">
        <v>331</v>
      </c>
      <c r="E68" s="4" t="s">
        <v>799</v>
      </c>
      <c r="F68" t="s">
        <v>172</v>
      </c>
      <c r="G68">
        <v>2</v>
      </c>
      <c r="H68" t="s">
        <v>173</v>
      </c>
      <c r="I68">
        <v>1</v>
      </c>
      <c r="J68" t="s">
        <v>332</v>
      </c>
      <c r="K68">
        <v>66835</v>
      </c>
      <c r="L68">
        <v>95000</v>
      </c>
      <c r="O68">
        <v>69</v>
      </c>
      <c r="P68">
        <v>13</v>
      </c>
      <c r="Q68" t="str">
        <f t="shared" si="3"/>
        <v>2022-3-18</v>
      </c>
      <c r="R68" t="str">
        <f t="shared" si="4"/>
        <v>null</v>
      </c>
      <c r="S68" t="str">
        <f t="shared" si="5"/>
        <v>['rentado_asignado_id' =&gt; 13,'equipo_rentado_id' =&gt; 69,'fecha_asignacion' =&gt; '2022-3-18','fecha_devolucion' =&gt; 'null'],</v>
      </c>
    </row>
    <row r="69" spans="1:19">
      <c r="A69">
        <v>27</v>
      </c>
      <c r="B69" t="s">
        <v>213</v>
      </c>
      <c r="C69">
        <v>12</v>
      </c>
      <c r="D69" t="s">
        <v>333</v>
      </c>
      <c r="E69" s="4" t="s">
        <v>799</v>
      </c>
      <c r="F69" t="s">
        <v>172</v>
      </c>
      <c r="G69">
        <v>2</v>
      </c>
      <c r="H69" t="s">
        <v>173</v>
      </c>
      <c r="I69">
        <v>1</v>
      </c>
      <c r="J69" t="s">
        <v>334</v>
      </c>
      <c r="K69">
        <v>64220</v>
      </c>
      <c r="L69">
        <v>95000</v>
      </c>
      <c r="M69" s="4" t="s">
        <v>837</v>
      </c>
      <c r="O69">
        <v>70</v>
      </c>
      <c r="P69">
        <v>61</v>
      </c>
      <c r="Q69" t="str">
        <f t="shared" si="3"/>
        <v>2022-3-18</v>
      </c>
      <c r="R69" t="str">
        <f t="shared" si="4"/>
        <v>2022-10-3</v>
      </c>
      <c r="S69" t="str">
        <f t="shared" si="5"/>
        <v>['rentado_asignado_id' =&gt; 61,'equipo_rentado_id' =&gt; 70,'fecha_asignacion' =&gt; '2022-3-18','fecha_devolucion' =&gt; '2022-10-3'],</v>
      </c>
    </row>
    <row r="70" spans="1:19">
      <c r="A70">
        <v>27</v>
      </c>
      <c r="B70" t="s">
        <v>213</v>
      </c>
      <c r="C70">
        <v>12</v>
      </c>
      <c r="D70" t="s">
        <v>335</v>
      </c>
      <c r="E70" s="4" t="s">
        <v>799</v>
      </c>
      <c r="F70" t="s">
        <v>172</v>
      </c>
      <c r="G70">
        <v>2</v>
      </c>
      <c r="H70" t="s">
        <v>173</v>
      </c>
      <c r="I70">
        <v>1</v>
      </c>
      <c r="J70" t="s">
        <v>336</v>
      </c>
      <c r="K70">
        <v>63783</v>
      </c>
      <c r="L70">
        <v>95000</v>
      </c>
      <c r="M70" s="4" t="s">
        <v>838</v>
      </c>
      <c r="O70">
        <v>71</v>
      </c>
      <c r="P70">
        <v>106</v>
      </c>
      <c r="Q70" t="str">
        <f t="shared" si="3"/>
        <v>2022-3-18</v>
      </c>
      <c r="R70" t="str">
        <f t="shared" si="4"/>
        <v>2022-6-6</v>
      </c>
      <c r="S70" t="str">
        <f t="shared" si="5"/>
        <v>['rentado_asignado_id' =&gt; 106,'equipo_rentado_id' =&gt; 71,'fecha_asignacion' =&gt; '2022-3-18','fecha_devolucion' =&gt; '2022-6-6'],</v>
      </c>
    </row>
    <row r="71" spans="1:19">
      <c r="A71">
        <v>27</v>
      </c>
      <c r="B71" t="s">
        <v>213</v>
      </c>
      <c r="C71">
        <v>12</v>
      </c>
      <c r="D71" t="s">
        <v>337</v>
      </c>
      <c r="E71" s="4" t="s">
        <v>800</v>
      </c>
      <c r="F71" t="s">
        <v>172</v>
      </c>
      <c r="G71">
        <v>2</v>
      </c>
      <c r="H71" t="s">
        <v>173</v>
      </c>
      <c r="I71">
        <v>1</v>
      </c>
      <c r="J71" t="s">
        <v>338</v>
      </c>
      <c r="K71">
        <v>68097</v>
      </c>
      <c r="L71">
        <v>95000</v>
      </c>
      <c r="M71" s="4" t="s">
        <v>836</v>
      </c>
      <c r="O71">
        <v>72</v>
      </c>
      <c r="P71">
        <v>35</v>
      </c>
      <c r="Q71" t="str">
        <f t="shared" si="3"/>
        <v>2022-3-23</v>
      </c>
      <c r="R71" t="str">
        <f t="shared" si="4"/>
        <v>2022-5-3</v>
      </c>
      <c r="S71" t="str">
        <f t="shared" si="5"/>
        <v>['rentado_asignado_id' =&gt; 35,'equipo_rentado_id' =&gt; 72,'fecha_asignacion' =&gt; '2022-3-23','fecha_devolucion' =&gt; '2022-5-3'],</v>
      </c>
    </row>
    <row r="72" spans="1:19">
      <c r="A72">
        <v>27</v>
      </c>
      <c r="B72" t="s">
        <v>213</v>
      </c>
      <c r="C72">
        <v>12</v>
      </c>
      <c r="D72" t="s">
        <v>339</v>
      </c>
      <c r="E72" s="4" t="s">
        <v>800</v>
      </c>
      <c r="F72" t="s">
        <v>172</v>
      </c>
      <c r="G72">
        <v>2</v>
      </c>
      <c r="H72" t="s">
        <v>173</v>
      </c>
      <c r="I72">
        <v>1</v>
      </c>
      <c r="J72" t="s">
        <v>340</v>
      </c>
      <c r="K72">
        <v>73230</v>
      </c>
      <c r="L72">
        <v>95000</v>
      </c>
      <c r="M72" s="4" t="s">
        <v>836</v>
      </c>
      <c r="O72">
        <v>73</v>
      </c>
      <c r="P72">
        <v>15</v>
      </c>
      <c r="Q72" t="str">
        <f t="shared" si="3"/>
        <v>2022-3-23</v>
      </c>
      <c r="R72" t="str">
        <f t="shared" si="4"/>
        <v>2022-5-3</v>
      </c>
      <c r="S72" t="str">
        <f t="shared" si="5"/>
        <v>['rentado_asignado_id' =&gt; 15,'equipo_rentado_id' =&gt; 73,'fecha_asignacion' =&gt; '2022-3-23','fecha_devolucion' =&gt; '2022-5-3'],</v>
      </c>
    </row>
    <row r="73" spans="1:19">
      <c r="A73">
        <v>42</v>
      </c>
      <c r="B73" t="s">
        <v>341</v>
      </c>
      <c r="C73">
        <v>11</v>
      </c>
      <c r="D73" t="s">
        <v>342</v>
      </c>
      <c r="E73" s="4" t="s">
        <v>801</v>
      </c>
      <c r="F73" t="s">
        <v>172</v>
      </c>
      <c r="G73">
        <v>2</v>
      </c>
      <c r="H73" t="s">
        <v>173</v>
      </c>
      <c r="I73">
        <v>1</v>
      </c>
      <c r="J73" t="s">
        <v>343</v>
      </c>
      <c r="K73">
        <v>79030</v>
      </c>
      <c r="L73">
        <v>183000</v>
      </c>
      <c r="M73" s="4" t="s">
        <v>837</v>
      </c>
      <c r="O73">
        <v>74</v>
      </c>
      <c r="P73">
        <v>65</v>
      </c>
      <c r="Q73" t="str">
        <f t="shared" si="3"/>
        <v>2022-3-25</v>
      </c>
      <c r="R73" t="str">
        <f t="shared" si="4"/>
        <v>2022-10-3</v>
      </c>
      <c r="S73" t="str">
        <f t="shared" si="5"/>
        <v>['rentado_asignado_id' =&gt; 65,'equipo_rentado_id' =&gt; 74,'fecha_asignacion' =&gt; '2022-3-25','fecha_devolucion' =&gt; '2022-10-3'],</v>
      </c>
    </row>
    <row r="74" spans="1:19">
      <c r="A74">
        <v>27</v>
      </c>
      <c r="B74" t="s">
        <v>344</v>
      </c>
      <c r="C74">
        <v>2</v>
      </c>
      <c r="D74" t="s">
        <v>345</v>
      </c>
      <c r="E74" s="4" t="s">
        <v>801</v>
      </c>
      <c r="F74" t="s">
        <v>172</v>
      </c>
      <c r="G74">
        <v>2</v>
      </c>
      <c r="H74" t="s">
        <v>173</v>
      </c>
      <c r="I74">
        <v>1</v>
      </c>
      <c r="J74" t="s">
        <v>346</v>
      </c>
      <c r="K74" t="s">
        <v>347</v>
      </c>
      <c r="L74">
        <v>129000</v>
      </c>
      <c r="M74" s="4" t="s">
        <v>828</v>
      </c>
      <c r="O74">
        <v>75</v>
      </c>
      <c r="P74">
        <v>48</v>
      </c>
      <c r="Q74" t="str">
        <f t="shared" si="3"/>
        <v>2022-3-25</v>
      </c>
      <c r="R74" t="str">
        <f t="shared" si="4"/>
        <v>2022-9-1</v>
      </c>
      <c r="S74" t="str">
        <f t="shared" si="5"/>
        <v>['rentado_asignado_id' =&gt; 48,'equipo_rentado_id' =&gt; 75,'fecha_asignacion' =&gt; '2022-3-25','fecha_devolucion' =&gt; '2022-9-1'],</v>
      </c>
    </row>
    <row r="75" spans="1:19">
      <c r="A75">
        <v>42</v>
      </c>
      <c r="B75" t="s">
        <v>351</v>
      </c>
      <c r="C75">
        <v>1</v>
      </c>
      <c r="D75" t="s">
        <v>352</v>
      </c>
      <c r="E75" s="4" t="s">
        <v>772</v>
      </c>
      <c r="F75" t="s">
        <v>172</v>
      </c>
      <c r="G75">
        <v>2</v>
      </c>
      <c r="H75" t="s">
        <v>173</v>
      </c>
      <c r="I75">
        <v>1</v>
      </c>
      <c r="J75" t="s">
        <v>353</v>
      </c>
      <c r="K75">
        <v>84548</v>
      </c>
      <c r="L75">
        <v>139000</v>
      </c>
      <c r="M75" s="4" t="s">
        <v>839</v>
      </c>
      <c r="O75">
        <v>76</v>
      </c>
      <c r="P75">
        <v>112</v>
      </c>
      <c r="Q75" t="str">
        <f t="shared" si="3"/>
        <v>2022-4-20</v>
      </c>
      <c r="R75" t="str">
        <f t="shared" si="4"/>
        <v>2022-7-19</v>
      </c>
      <c r="S75" t="str">
        <f t="shared" si="5"/>
        <v>['rentado_asignado_id' =&gt; 112,'equipo_rentado_id' =&gt; 76,'fecha_asignacion' =&gt; '2022-4-20','fecha_devolucion' =&gt; '2022-7-19'],</v>
      </c>
    </row>
    <row r="76" spans="1:19">
      <c r="A76">
        <v>37</v>
      </c>
      <c r="B76" t="s">
        <v>356</v>
      </c>
      <c r="C76">
        <v>24</v>
      </c>
      <c r="D76" t="s">
        <v>357</v>
      </c>
      <c r="E76" s="4" t="s">
        <v>772</v>
      </c>
      <c r="F76" t="s">
        <v>358</v>
      </c>
      <c r="G76">
        <v>3</v>
      </c>
      <c r="H76" t="s">
        <v>173</v>
      </c>
      <c r="I76">
        <v>1</v>
      </c>
      <c r="J76" t="s">
        <v>359</v>
      </c>
      <c r="K76" t="s">
        <v>360</v>
      </c>
      <c r="L76">
        <v>149000</v>
      </c>
      <c r="M76" s="4" t="s">
        <v>839</v>
      </c>
      <c r="O76">
        <v>77</v>
      </c>
      <c r="P76">
        <v>129</v>
      </c>
      <c r="Q76" t="str">
        <f t="shared" si="3"/>
        <v>2022-4-20</v>
      </c>
      <c r="R76" t="str">
        <f t="shared" si="4"/>
        <v>2022-7-19</v>
      </c>
      <c r="S76" t="str">
        <f t="shared" si="5"/>
        <v>['rentado_asignado_id' =&gt; 129,'equipo_rentado_id' =&gt; 77,'fecha_asignacion' =&gt; '2022-4-20','fecha_devolucion' =&gt; '2022-7-19'],</v>
      </c>
    </row>
    <row r="77" spans="1:19">
      <c r="A77">
        <v>37</v>
      </c>
      <c r="B77" t="s">
        <v>356</v>
      </c>
      <c r="C77">
        <v>24</v>
      </c>
      <c r="D77" t="s">
        <v>373</v>
      </c>
      <c r="E77" s="4" t="s">
        <v>772</v>
      </c>
      <c r="F77" t="s">
        <v>172</v>
      </c>
      <c r="G77">
        <v>2</v>
      </c>
      <c r="H77" t="s">
        <v>173</v>
      </c>
      <c r="I77">
        <v>1</v>
      </c>
      <c r="J77" t="s">
        <v>374</v>
      </c>
      <c r="K77">
        <v>78493</v>
      </c>
      <c r="L77">
        <v>143000</v>
      </c>
      <c r="M77" s="4" t="s">
        <v>839</v>
      </c>
      <c r="O77">
        <v>78</v>
      </c>
      <c r="P77">
        <v>79</v>
      </c>
      <c r="Q77" t="str">
        <f t="shared" si="3"/>
        <v>2022-4-20</v>
      </c>
      <c r="R77" t="str">
        <f t="shared" si="4"/>
        <v>2022-7-19</v>
      </c>
      <c r="S77" t="str">
        <f t="shared" si="5"/>
        <v>['rentado_asignado_id' =&gt; 79,'equipo_rentado_id' =&gt; 78,'fecha_asignacion' =&gt; '2022-4-20','fecha_devolucion' =&gt; '2022-7-19'],</v>
      </c>
    </row>
    <row r="78" spans="1:19">
      <c r="A78">
        <v>43</v>
      </c>
      <c r="B78" t="s">
        <v>309</v>
      </c>
      <c r="C78">
        <v>23</v>
      </c>
      <c r="D78" t="s">
        <v>375</v>
      </c>
      <c r="E78" s="4" t="s">
        <v>772</v>
      </c>
      <c r="F78" t="s">
        <v>172</v>
      </c>
      <c r="G78">
        <v>2</v>
      </c>
      <c r="H78" t="s">
        <v>173</v>
      </c>
      <c r="I78">
        <v>1</v>
      </c>
      <c r="J78" t="s">
        <v>376</v>
      </c>
      <c r="K78">
        <v>90346</v>
      </c>
      <c r="L78">
        <v>249000</v>
      </c>
      <c r="M78" s="4" t="s">
        <v>839</v>
      </c>
      <c r="O78">
        <v>79</v>
      </c>
      <c r="P78">
        <v>66</v>
      </c>
      <c r="Q78" t="str">
        <f t="shared" si="3"/>
        <v>2022-4-20</v>
      </c>
      <c r="R78" t="str">
        <f t="shared" si="4"/>
        <v>2022-7-19</v>
      </c>
      <c r="S78" t="str">
        <f t="shared" si="5"/>
        <v>['rentado_asignado_id' =&gt; 66,'equipo_rentado_id' =&gt; 79,'fecha_asignacion' =&gt; '2022-4-20','fecha_devolucion' =&gt; '2022-7-19'],</v>
      </c>
    </row>
    <row r="79" spans="1:19">
      <c r="A79">
        <v>39</v>
      </c>
      <c r="B79" t="s">
        <v>377</v>
      </c>
      <c r="C79">
        <v>13</v>
      </c>
      <c r="D79" t="s">
        <v>378</v>
      </c>
      <c r="E79" s="4" t="s">
        <v>772</v>
      </c>
      <c r="F79" t="s">
        <v>172</v>
      </c>
      <c r="G79">
        <v>2</v>
      </c>
      <c r="H79" t="s">
        <v>173</v>
      </c>
      <c r="I79">
        <v>1</v>
      </c>
      <c r="J79" t="s">
        <v>379</v>
      </c>
      <c r="K79">
        <v>90359</v>
      </c>
      <c r="L79">
        <v>249000</v>
      </c>
      <c r="M79" s="4" t="s">
        <v>839</v>
      </c>
      <c r="O79">
        <v>80</v>
      </c>
      <c r="P79">
        <v>22</v>
      </c>
      <c r="Q79" t="str">
        <f t="shared" si="3"/>
        <v>2022-4-20</v>
      </c>
      <c r="R79" t="str">
        <f t="shared" si="4"/>
        <v>2022-7-19</v>
      </c>
      <c r="S79" t="str">
        <f t="shared" si="5"/>
        <v>['rentado_asignado_id' =&gt; 22,'equipo_rentado_id' =&gt; 80,'fecha_asignacion' =&gt; '2022-4-20','fecha_devolucion' =&gt; '2022-7-19'],</v>
      </c>
    </row>
    <row r="80" spans="1:19">
      <c r="A80">
        <v>43</v>
      </c>
      <c r="B80" t="s">
        <v>309</v>
      </c>
      <c r="C80">
        <v>23</v>
      </c>
      <c r="D80" t="s">
        <v>375</v>
      </c>
      <c r="E80" s="4" t="s">
        <v>772</v>
      </c>
      <c r="F80" t="s">
        <v>172</v>
      </c>
      <c r="G80">
        <v>2</v>
      </c>
      <c r="H80" t="s">
        <v>173</v>
      </c>
      <c r="I80">
        <v>1</v>
      </c>
      <c r="J80" t="s">
        <v>380</v>
      </c>
      <c r="K80">
        <v>74332</v>
      </c>
      <c r="L80">
        <v>143000</v>
      </c>
      <c r="M80" s="4" t="s">
        <v>839</v>
      </c>
      <c r="O80">
        <v>81</v>
      </c>
      <c r="P80">
        <v>66</v>
      </c>
      <c r="Q80" t="str">
        <f t="shared" si="3"/>
        <v>2022-4-20</v>
      </c>
      <c r="R80" t="str">
        <f t="shared" si="4"/>
        <v>2022-7-19</v>
      </c>
      <c r="S80" t="str">
        <f t="shared" si="5"/>
        <v>['rentado_asignado_id' =&gt; 66,'equipo_rentado_id' =&gt; 81,'fecha_asignacion' =&gt; '2022-4-20','fecha_devolucion' =&gt; '2022-7-19'],</v>
      </c>
    </row>
    <row r="81" spans="1:19">
      <c r="A81">
        <v>54</v>
      </c>
      <c r="B81" t="s">
        <v>370</v>
      </c>
      <c r="C81">
        <v>8</v>
      </c>
      <c r="D81" t="s">
        <v>381</v>
      </c>
      <c r="E81" s="4" t="s">
        <v>772</v>
      </c>
      <c r="F81" t="s">
        <v>172</v>
      </c>
      <c r="G81">
        <v>2</v>
      </c>
      <c r="H81" t="s">
        <v>173</v>
      </c>
      <c r="I81">
        <v>1</v>
      </c>
      <c r="J81" t="s">
        <v>382</v>
      </c>
      <c r="K81">
        <v>63862</v>
      </c>
      <c r="L81">
        <v>105000</v>
      </c>
      <c r="M81" s="4" t="s">
        <v>839</v>
      </c>
      <c r="O81">
        <v>82</v>
      </c>
      <c r="P81">
        <v>3</v>
      </c>
      <c r="Q81" t="str">
        <f t="shared" si="3"/>
        <v>2022-4-20</v>
      </c>
      <c r="R81" t="str">
        <f t="shared" si="4"/>
        <v>2022-7-19</v>
      </c>
      <c r="S81" t="str">
        <f t="shared" si="5"/>
        <v>['rentado_asignado_id' =&gt; 3,'equipo_rentado_id' =&gt; 82,'fecha_asignacion' =&gt; '2022-4-20','fecha_devolucion' =&gt; '2022-7-19'],</v>
      </c>
    </row>
    <row r="82" spans="1:19">
      <c r="A82">
        <v>54</v>
      </c>
      <c r="B82" t="s">
        <v>370</v>
      </c>
      <c r="C82">
        <v>8</v>
      </c>
      <c r="D82" t="s">
        <v>383</v>
      </c>
      <c r="E82" s="4" t="s">
        <v>772</v>
      </c>
      <c r="F82" t="s">
        <v>172</v>
      </c>
      <c r="G82">
        <v>2</v>
      </c>
      <c r="H82" t="s">
        <v>173</v>
      </c>
      <c r="I82">
        <v>1</v>
      </c>
      <c r="J82" t="s">
        <v>384</v>
      </c>
      <c r="K82">
        <v>64526</v>
      </c>
      <c r="L82">
        <v>105000</v>
      </c>
      <c r="M82" s="4" t="s">
        <v>839</v>
      </c>
      <c r="O82">
        <v>83</v>
      </c>
      <c r="P82">
        <v>54</v>
      </c>
      <c r="Q82" t="str">
        <f t="shared" si="3"/>
        <v>2022-4-20</v>
      </c>
      <c r="R82" t="str">
        <f t="shared" si="4"/>
        <v>2022-7-19</v>
      </c>
      <c r="S82" t="str">
        <f t="shared" si="5"/>
        <v>['rentado_asignado_id' =&gt; 54,'equipo_rentado_id' =&gt; 83,'fecha_asignacion' =&gt; '2022-4-20','fecha_devolucion' =&gt; '2022-7-19'],</v>
      </c>
    </row>
    <row r="83" spans="1:19">
      <c r="A83">
        <v>54</v>
      </c>
      <c r="B83" t="s">
        <v>370</v>
      </c>
      <c r="C83">
        <v>8</v>
      </c>
      <c r="D83" t="s">
        <v>224</v>
      </c>
      <c r="E83" s="4" t="s">
        <v>772</v>
      </c>
      <c r="F83" t="s">
        <v>172</v>
      </c>
      <c r="G83">
        <v>2</v>
      </c>
      <c r="H83" t="s">
        <v>173</v>
      </c>
      <c r="I83">
        <v>1</v>
      </c>
      <c r="J83" t="s">
        <v>385</v>
      </c>
      <c r="K83">
        <v>64525</v>
      </c>
      <c r="L83">
        <v>105000</v>
      </c>
      <c r="M83" s="4" t="s">
        <v>839</v>
      </c>
      <c r="O83">
        <v>84</v>
      </c>
      <c r="P83">
        <v>21</v>
      </c>
      <c r="Q83" t="str">
        <f t="shared" si="3"/>
        <v>2022-4-20</v>
      </c>
      <c r="R83" t="str">
        <f t="shared" si="4"/>
        <v>2022-7-19</v>
      </c>
      <c r="S83" t="str">
        <f t="shared" si="5"/>
        <v>['rentado_asignado_id' =&gt; 21,'equipo_rentado_id' =&gt; 84,'fecha_asignacion' =&gt; '2022-4-20','fecha_devolucion' =&gt; '2022-7-19'],</v>
      </c>
    </row>
    <row r="84" spans="1:19">
      <c r="A84">
        <v>54</v>
      </c>
      <c r="B84" t="s">
        <v>370</v>
      </c>
      <c r="C84">
        <v>8</v>
      </c>
      <c r="D84" t="s">
        <v>251</v>
      </c>
      <c r="E84" s="4" t="s">
        <v>772</v>
      </c>
      <c r="F84" t="s">
        <v>172</v>
      </c>
      <c r="G84">
        <v>2</v>
      </c>
      <c r="H84" t="s">
        <v>173</v>
      </c>
      <c r="I84">
        <v>1</v>
      </c>
      <c r="J84" t="s">
        <v>386</v>
      </c>
      <c r="K84">
        <v>64300</v>
      </c>
      <c r="L84">
        <v>105000</v>
      </c>
      <c r="M84" s="4" t="s">
        <v>839</v>
      </c>
      <c r="O84">
        <v>85</v>
      </c>
      <c r="P84">
        <v>89</v>
      </c>
      <c r="Q84" t="str">
        <f t="shared" si="3"/>
        <v>2022-4-20</v>
      </c>
      <c r="R84" t="str">
        <f t="shared" si="4"/>
        <v>2022-7-19</v>
      </c>
      <c r="S84" t="str">
        <f t="shared" si="5"/>
        <v>['rentado_asignado_id' =&gt; 89,'equipo_rentado_id' =&gt; 85,'fecha_asignacion' =&gt; '2022-4-20','fecha_devolucion' =&gt; '2022-7-19'],</v>
      </c>
    </row>
    <row r="85" spans="1:19">
      <c r="A85">
        <v>54</v>
      </c>
      <c r="B85" t="s">
        <v>370</v>
      </c>
      <c r="C85">
        <v>8</v>
      </c>
      <c r="D85" t="s">
        <v>387</v>
      </c>
      <c r="E85" s="4" t="s">
        <v>772</v>
      </c>
      <c r="F85" t="s">
        <v>172</v>
      </c>
      <c r="G85">
        <v>2</v>
      </c>
      <c r="H85" t="s">
        <v>173</v>
      </c>
      <c r="I85">
        <v>1</v>
      </c>
      <c r="J85" t="s">
        <v>388</v>
      </c>
      <c r="K85">
        <v>66306</v>
      </c>
      <c r="L85">
        <v>105000</v>
      </c>
      <c r="M85" s="4" t="s">
        <v>840</v>
      </c>
      <c r="O85">
        <v>86</v>
      </c>
      <c r="P85">
        <v>107</v>
      </c>
      <c r="Q85" t="str">
        <f t="shared" si="3"/>
        <v>2022-4-20</v>
      </c>
      <c r="R85" t="str">
        <f t="shared" si="4"/>
        <v>2022-6-28</v>
      </c>
      <c r="S85" t="str">
        <f t="shared" si="5"/>
        <v>['rentado_asignado_id' =&gt; 107,'equipo_rentado_id' =&gt; 86,'fecha_asignacion' =&gt; '2022-4-20','fecha_devolucion' =&gt; '2022-6-28'],</v>
      </c>
    </row>
    <row r="86" spans="1:19">
      <c r="A86">
        <v>54</v>
      </c>
      <c r="B86" t="s">
        <v>370</v>
      </c>
      <c r="C86">
        <v>8</v>
      </c>
      <c r="D86" t="s">
        <v>389</v>
      </c>
      <c r="E86" s="4" t="s">
        <v>772</v>
      </c>
      <c r="F86" t="s">
        <v>172</v>
      </c>
      <c r="G86">
        <v>2</v>
      </c>
      <c r="H86" t="s">
        <v>173</v>
      </c>
      <c r="I86">
        <v>1</v>
      </c>
      <c r="J86" t="s">
        <v>390</v>
      </c>
      <c r="K86">
        <v>61686</v>
      </c>
      <c r="L86">
        <v>105000</v>
      </c>
      <c r="M86" s="4" t="s">
        <v>839</v>
      </c>
      <c r="O86">
        <v>87</v>
      </c>
      <c r="P86">
        <v>86</v>
      </c>
      <c r="Q86" t="str">
        <f t="shared" si="3"/>
        <v>2022-4-20</v>
      </c>
      <c r="R86" t="str">
        <f t="shared" si="4"/>
        <v>2022-7-19</v>
      </c>
      <c r="S86" t="str">
        <f t="shared" si="5"/>
        <v>['rentado_asignado_id' =&gt; 86,'equipo_rentado_id' =&gt; 87,'fecha_asignacion' =&gt; '2022-4-20','fecha_devolucion' =&gt; '2022-7-19'],</v>
      </c>
    </row>
    <row r="87" spans="1:19">
      <c r="A87">
        <v>54</v>
      </c>
      <c r="B87" t="s">
        <v>370</v>
      </c>
      <c r="C87">
        <v>8</v>
      </c>
      <c r="D87" t="s">
        <v>391</v>
      </c>
      <c r="E87" s="4" t="s">
        <v>772</v>
      </c>
      <c r="F87" t="s">
        <v>172</v>
      </c>
      <c r="G87">
        <v>2</v>
      </c>
      <c r="H87" t="s">
        <v>173</v>
      </c>
      <c r="I87">
        <v>1</v>
      </c>
      <c r="J87" t="s">
        <v>392</v>
      </c>
      <c r="K87">
        <v>63777</v>
      </c>
      <c r="L87">
        <v>105000</v>
      </c>
      <c r="M87" s="4" t="s">
        <v>840</v>
      </c>
      <c r="O87">
        <v>88</v>
      </c>
      <c r="P87">
        <v>60</v>
      </c>
      <c r="Q87" t="str">
        <f t="shared" si="3"/>
        <v>2022-4-20</v>
      </c>
      <c r="R87" t="str">
        <f t="shared" si="4"/>
        <v>2022-6-28</v>
      </c>
      <c r="S87" t="str">
        <f t="shared" si="5"/>
        <v>['rentado_asignado_id' =&gt; 60,'equipo_rentado_id' =&gt; 88,'fecha_asignacion' =&gt; '2022-4-20','fecha_devolucion' =&gt; '2022-6-28'],</v>
      </c>
    </row>
    <row r="88" spans="1:19">
      <c r="A88">
        <v>54</v>
      </c>
      <c r="B88" t="s">
        <v>370</v>
      </c>
      <c r="C88">
        <v>8</v>
      </c>
      <c r="D88" t="s">
        <v>393</v>
      </c>
      <c r="E88" s="4" t="s">
        <v>772</v>
      </c>
      <c r="F88" t="s">
        <v>172</v>
      </c>
      <c r="G88">
        <v>2</v>
      </c>
      <c r="H88" t="s">
        <v>173</v>
      </c>
      <c r="I88">
        <v>1</v>
      </c>
      <c r="J88" t="s">
        <v>394</v>
      </c>
      <c r="K88">
        <v>60627</v>
      </c>
      <c r="L88">
        <v>105000</v>
      </c>
      <c r="O88">
        <v>89</v>
      </c>
      <c r="P88">
        <v>26</v>
      </c>
      <c r="Q88" t="str">
        <f t="shared" si="3"/>
        <v>2022-4-20</v>
      </c>
      <c r="R88" t="str">
        <f t="shared" si="4"/>
        <v>null</v>
      </c>
      <c r="S88" t="str">
        <f t="shared" si="5"/>
        <v>['rentado_asignado_id' =&gt; 26,'equipo_rentado_id' =&gt; 89,'fecha_asignacion' =&gt; '2022-4-20','fecha_devolucion' =&gt; 'null'],</v>
      </c>
    </row>
    <row r="89" spans="1:19">
      <c r="A89">
        <v>37</v>
      </c>
      <c r="B89" t="s">
        <v>356</v>
      </c>
      <c r="C89">
        <v>24</v>
      </c>
      <c r="D89" t="s">
        <v>395</v>
      </c>
      <c r="E89" s="4" t="s">
        <v>772</v>
      </c>
      <c r="F89" t="s">
        <v>172</v>
      </c>
      <c r="G89">
        <v>2</v>
      </c>
      <c r="H89" t="s">
        <v>173</v>
      </c>
      <c r="I89">
        <v>1</v>
      </c>
      <c r="J89" t="s">
        <v>396</v>
      </c>
      <c r="K89">
        <v>79206</v>
      </c>
      <c r="L89">
        <v>143000</v>
      </c>
      <c r="M89" s="4" t="s">
        <v>841</v>
      </c>
      <c r="O89">
        <v>90</v>
      </c>
      <c r="P89">
        <v>41</v>
      </c>
      <c r="Q89" t="str">
        <f t="shared" si="3"/>
        <v>2022-4-20</v>
      </c>
      <c r="R89" t="str">
        <f t="shared" si="4"/>
        <v>2022-5-24</v>
      </c>
      <c r="S89" t="str">
        <f t="shared" si="5"/>
        <v>['rentado_asignado_id' =&gt; 41,'equipo_rentado_id' =&gt; 90,'fecha_asignacion' =&gt; '2022-4-20','fecha_devolucion' =&gt; '2022-5-24'],</v>
      </c>
    </row>
    <row r="90" spans="1:19">
      <c r="A90">
        <v>37</v>
      </c>
      <c r="B90" t="s">
        <v>356</v>
      </c>
      <c r="C90">
        <v>24</v>
      </c>
      <c r="D90" t="s">
        <v>397</v>
      </c>
      <c r="E90" s="4" t="s">
        <v>772</v>
      </c>
      <c r="F90" t="s">
        <v>172</v>
      </c>
      <c r="G90">
        <v>2</v>
      </c>
      <c r="H90" t="s">
        <v>173</v>
      </c>
      <c r="I90">
        <v>1</v>
      </c>
      <c r="J90" t="s">
        <v>398</v>
      </c>
      <c r="K90">
        <v>78393</v>
      </c>
      <c r="L90">
        <v>143000</v>
      </c>
      <c r="O90">
        <v>91</v>
      </c>
      <c r="P90">
        <v>34</v>
      </c>
      <c r="Q90" t="str">
        <f t="shared" si="3"/>
        <v>2022-4-20</v>
      </c>
      <c r="R90" t="str">
        <f t="shared" si="4"/>
        <v>null</v>
      </c>
      <c r="S90" t="str">
        <f t="shared" si="5"/>
        <v>['rentado_asignado_id' =&gt; 34,'equipo_rentado_id' =&gt; 91,'fecha_asignacion' =&gt; '2022-4-20','fecha_devolucion' =&gt; 'null'],</v>
      </c>
    </row>
    <row r="91" spans="1:19">
      <c r="A91">
        <v>54</v>
      </c>
      <c r="B91" t="s">
        <v>399</v>
      </c>
      <c r="C91">
        <v>19</v>
      </c>
      <c r="D91" t="s">
        <v>400</v>
      </c>
      <c r="E91" s="4" t="s">
        <v>802</v>
      </c>
      <c r="F91" t="s">
        <v>172</v>
      </c>
      <c r="G91">
        <v>2</v>
      </c>
      <c r="H91" t="s">
        <v>173</v>
      </c>
      <c r="I91">
        <v>1</v>
      </c>
      <c r="J91" t="s">
        <v>401</v>
      </c>
      <c r="K91">
        <v>82857</v>
      </c>
      <c r="L91">
        <v>143000</v>
      </c>
      <c r="M91" s="4" t="s">
        <v>842</v>
      </c>
      <c r="O91">
        <v>92</v>
      </c>
      <c r="P91">
        <v>36</v>
      </c>
      <c r="Q91" t="str">
        <f t="shared" si="3"/>
        <v>2022-4-28</v>
      </c>
      <c r="R91" t="str">
        <f t="shared" si="4"/>
        <v>2022-10-6</v>
      </c>
      <c r="S91" t="str">
        <f t="shared" si="5"/>
        <v>['rentado_asignado_id' =&gt; 36,'equipo_rentado_id' =&gt; 92,'fecha_asignacion' =&gt; '2022-4-28','fecha_devolucion' =&gt; '2022-10-6'],</v>
      </c>
    </row>
    <row r="92" spans="1:19">
      <c r="A92">
        <v>37</v>
      </c>
      <c r="B92" t="s">
        <v>356</v>
      </c>
      <c r="C92">
        <v>24</v>
      </c>
      <c r="D92" t="s">
        <v>402</v>
      </c>
      <c r="E92" s="4" t="s">
        <v>803</v>
      </c>
      <c r="F92" t="s">
        <v>172</v>
      </c>
      <c r="G92">
        <v>2</v>
      </c>
      <c r="H92" t="s">
        <v>173</v>
      </c>
      <c r="I92">
        <v>1</v>
      </c>
      <c r="J92" t="s">
        <v>403</v>
      </c>
      <c r="K92">
        <v>79404</v>
      </c>
      <c r="L92">
        <v>143000</v>
      </c>
      <c r="M92" s="4" t="s">
        <v>843</v>
      </c>
      <c r="O92">
        <v>93</v>
      </c>
      <c r="P92">
        <v>100</v>
      </c>
      <c r="Q92" t="str">
        <f t="shared" si="3"/>
        <v>2022-4-29</v>
      </c>
      <c r="R92" t="str">
        <f t="shared" si="4"/>
        <v>2022-8-19</v>
      </c>
      <c r="S92" t="str">
        <f t="shared" si="5"/>
        <v>['rentado_asignado_id' =&gt; 100,'equipo_rentado_id' =&gt; 93,'fecha_asignacion' =&gt; '2022-4-29','fecha_devolucion' =&gt; '2022-8-19'],</v>
      </c>
    </row>
    <row r="93" spans="1:19">
      <c r="A93">
        <v>44</v>
      </c>
      <c r="B93" t="s">
        <v>370</v>
      </c>
      <c r="C93">
        <v>8</v>
      </c>
      <c r="D93" t="s">
        <v>404</v>
      </c>
      <c r="E93" s="4" t="s">
        <v>804</v>
      </c>
      <c r="F93" t="s">
        <v>172</v>
      </c>
      <c r="G93">
        <v>2</v>
      </c>
      <c r="H93" t="s">
        <v>173</v>
      </c>
      <c r="I93">
        <v>1</v>
      </c>
      <c r="J93" t="s">
        <v>405</v>
      </c>
      <c r="K93">
        <v>81540</v>
      </c>
      <c r="L93">
        <v>105000</v>
      </c>
      <c r="O93">
        <v>94</v>
      </c>
      <c r="P93">
        <v>62</v>
      </c>
      <c r="Q93" t="str">
        <f t="shared" si="3"/>
        <v>2022-5-2</v>
      </c>
      <c r="R93" t="str">
        <f t="shared" si="4"/>
        <v>null</v>
      </c>
      <c r="S93" t="str">
        <f t="shared" si="5"/>
        <v>['rentado_asignado_id' =&gt; 62,'equipo_rentado_id' =&gt; 94,'fecha_asignacion' =&gt; '2022-5-2','fecha_devolucion' =&gt; 'null'],</v>
      </c>
    </row>
    <row r="94" spans="1:19">
      <c r="A94">
        <v>44</v>
      </c>
      <c r="B94" t="s">
        <v>370</v>
      </c>
      <c r="C94">
        <v>8</v>
      </c>
      <c r="D94" t="s">
        <v>339</v>
      </c>
      <c r="E94" s="4" t="s">
        <v>804</v>
      </c>
      <c r="F94" t="s">
        <v>172</v>
      </c>
      <c r="G94">
        <v>2</v>
      </c>
      <c r="H94" t="s">
        <v>173</v>
      </c>
      <c r="I94">
        <v>1</v>
      </c>
      <c r="J94" t="s">
        <v>406</v>
      </c>
      <c r="K94">
        <v>80577</v>
      </c>
      <c r="L94">
        <v>105000</v>
      </c>
      <c r="M94" s="4">
        <v>44784</v>
      </c>
      <c r="O94">
        <v>95</v>
      </c>
      <c r="P94">
        <v>15</v>
      </c>
      <c r="Q94" t="str">
        <f t="shared" si="3"/>
        <v>2022-5-2</v>
      </c>
      <c r="R94" t="str">
        <f t="shared" si="4"/>
        <v>2022-8-11</v>
      </c>
      <c r="S94" t="str">
        <f t="shared" si="5"/>
        <v>['rentado_asignado_id' =&gt; 15,'equipo_rentado_id' =&gt; 95,'fecha_asignacion' =&gt; '2022-5-2','fecha_devolucion' =&gt; '2022-8-11'],</v>
      </c>
    </row>
    <row r="95" spans="1:19">
      <c r="A95">
        <v>59</v>
      </c>
      <c r="B95" t="s">
        <v>370</v>
      </c>
      <c r="C95">
        <v>8</v>
      </c>
      <c r="D95" t="s">
        <v>409</v>
      </c>
      <c r="E95" s="4" t="s">
        <v>805</v>
      </c>
      <c r="F95" t="s">
        <v>172</v>
      </c>
      <c r="G95">
        <v>2</v>
      </c>
      <c r="H95" t="s">
        <v>173</v>
      </c>
      <c r="I95">
        <v>1</v>
      </c>
      <c r="J95" t="s">
        <v>410</v>
      </c>
      <c r="K95">
        <v>89711</v>
      </c>
      <c r="L95">
        <v>105000</v>
      </c>
      <c r="O95">
        <v>96</v>
      </c>
      <c r="P95">
        <v>8</v>
      </c>
      <c r="Q95" t="str">
        <f t="shared" si="3"/>
        <v>2022-8-29</v>
      </c>
      <c r="R95" t="str">
        <f t="shared" si="4"/>
        <v>null</v>
      </c>
      <c r="S95" t="str">
        <f t="shared" si="5"/>
        <v>['rentado_asignado_id' =&gt; 8,'equipo_rentado_id' =&gt; 96,'fecha_asignacion' =&gt; '2022-8-29','fecha_devolucion' =&gt; 'null'],</v>
      </c>
    </row>
    <row r="96" spans="1:19">
      <c r="A96">
        <v>37</v>
      </c>
      <c r="B96" t="s">
        <v>356</v>
      </c>
      <c r="C96">
        <v>24</v>
      </c>
      <c r="D96" t="s">
        <v>411</v>
      </c>
      <c r="E96" s="4" t="s">
        <v>805</v>
      </c>
      <c r="F96" t="s">
        <v>172</v>
      </c>
      <c r="G96">
        <v>2</v>
      </c>
      <c r="H96" t="s">
        <v>173</v>
      </c>
      <c r="I96">
        <v>1</v>
      </c>
      <c r="J96" t="s">
        <v>412</v>
      </c>
      <c r="K96">
        <v>78374</v>
      </c>
      <c r="L96">
        <v>105000</v>
      </c>
      <c r="O96">
        <v>97</v>
      </c>
      <c r="P96">
        <v>46</v>
      </c>
      <c r="Q96" t="str">
        <f t="shared" si="3"/>
        <v>2022-8-29</v>
      </c>
      <c r="R96" t="str">
        <f t="shared" si="4"/>
        <v>null</v>
      </c>
      <c r="S96" t="str">
        <f t="shared" si="5"/>
        <v>['rentado_asignado_id' =&gt; 46,'equipo_rentado_id' =&gt; 97,'fecha_asignacion' =&gt; '2022-8-29','fecha_devolucion' =&gt; 'null'],</v>
      </c>
    </row>
    <row r="97" spans="1:19">
      <c r="A97">
        <v>37</v>
      </c>
      <c r="B97" t="s">
        <v>170</v>
      </c>
      <c r="C97">
        <v>24</v>
      </c>
      <c r="D97" t="s">
        <v>171</v>
      </c>
      <c r="E97" s="4" t="s">
        <v>806</v>
      </c>
      <c r="F97" t="s">
        <v>172</v>
      </c>
      <c r="G97">
        <v>2</v>
      </c>
      <c r="H97" t="s">
        <v>173</v>
      </c>
      <c r="I97">
        <v>1</v>
      </c>
      <c r="J97" t="s">
        <v>422</v>
      </c>
      <c r="K97" t="s">
        <v>423</v>
      </c>
      <c r="L97">
        <v>114000</v>
      </c>
      <c r="M97" s="4" t="s">
        <v>844</v>
      </c>
      <c r="O97">
        <v>98</v>
      </c>
      <c r="P97">
        <v>118</v>
      </c>
      <c r="Q97" t="str">
        <f t="shared" si="3"/>
        <v>2022-9-2</v>
      </c>
      <c r="R97" t="str">
        <f t="shared" si="4"/>
        <v>2022-12-29</v>
      </c>
      <c r="S97" t="str">
        <f t="shared" si="5"/>
        <v>['rentado_asignado_id' =&gt; 118,'equipo_rentado_id' =&gt; 98,'fecha_asignacion' =&gt; '2022-9-2','fecha_devolucion' =&gt; '2022-12-29'],</v>
      </c>
    </row>
    <row r="98" spans="1:19">
      <c r="A98">
        <v>37</v>
      </c>
      <c r="B98" t="s">
        <v>170</v>
      </c>
      <c r="C98">
        <v>24</v>
      </c>
      <c r="D98" t="s">
        <v>171</v>
      </c>
      <c r="E98" s="4" t="s">
        <v>806</v>
      </c>
      <c r="F98" t="s">
        <v>172</v>
      </c>
      <c r="G98">
        <v>2</v>
      </c>
      <c r="H98" t="s">
        <v>173</v>
      </c>
      <c r="I98">
        <v>1</v>
      </c>
      <c r="J98" t="s">
        <v>424</v>
      </c>
      <c r="K98" t="s">
        <v>425</v>
      </c>
      <c r="L98">
        <v>114000</v>
      </c>
      <c r="M98" s="4" t="s">
        <v>844</v>
      </c>
      <c r="O98">
        <v>99</v>
      </c>
      <c r="P98">
        <v>118</v>
      </c>
      <c r="Q98" t="str">
        <f t="shared" si="3"/>
        <v>2022-9-2</v>
      </c>
      <c r="R98" t="str">
        <f t="shared" si="4"/>
        <v>2022-12-29</v>
      </c>
      <c r="S98" t="str">
        <f t="shared" si="5"/>
        <v>['rentado_asignado_id' =&gt; 118,'equipo_rentado_id' =&gt; 99,'fecha_asignacion' =&gt; '2022-9-2','fecha_devolucion' =&gt; '2022-12-29'],</v>
      </c>
    </row>
    <row r="99" spans="1:19">
      <c r="A99">
        <v>37</v>
      </c>
      <c r="B99" t="s">
        <v>170</v>
      </c>
      <c r="C99">
        <v>24</v>
      </c>
      <c r="D99" t="s">
        <v>171</v>
      </c>
      <c r="E99" s="4" t="s">
        <v>806</v>
      </c>
      <c r="F99" t="s">
        <v>172</v>
      </c>
      <c r="G99">
        <v>2</v>
      </c>
      <c r="H99" t="s">
        <v>173</v>
      </c>
      <c r="I99">
        <v>1</v>
      </c>
      <c r="J99" t="s">
        <v>426</v>
      </c>
      <c r="K99" t="s">
        <v>427</v>
      </c>
      <c r="L99">
        <v>114000</v>
      </c>
      <c r="M99" s="4" t="s">
        <v>844</v>
      </c>
      <c r="O99">
        <v>100</v>
      </c>
      <c r="P99">
        <v>118</v>
      </c>
      <c r="Q99" t="str">
        <f t="shared" si="3"/>
        <v>2022-9-2</v>
      </c>
      <c r="R99" t="str">
        <f t="shared" si="4"/>
        <v>2022-12-29</v>
      </c>
      <c r="S99" t="str">
        <f t="shared" si="5"/>
        <v>['rentado_asignado_id' =&gt; 118,'equipo_rentado_id' =&gt; 100,'fecha_asignacion' =&gt; '2022-9-2','fecha_devolucion' =&gt; '2022-12-29'],</v>
      </c>
    </row>
    <row r="100" spans="1:19">
      <c r="A100">
        <v>37</v>
      </c>
      <c r="B100" t="s">
        <v>170</v>
      </c>
      <c r="C100">
        <v>24</v>
      </c>
      <c r="D100" t="s">
        <v>171</v>
      </c>
      <c r="E100" s="4" t="s">
        <v>806</v>
      </c>
      <c r="F100" t="s">
        <v>172</v>
      </c>
      <c r="G100">
        <v>2</v>
      </c>
      <c r="H100" t="s">
        <v>173</v>
      </c>
      <c r="I100">
        <v>1</v>
      </c>
      <c r="J100" t="s">
        <v>428</v>
      </c>
      <c r="K100" t="s">
        <v>429</v>
      </c>
      <c r="L100">
        <v>114000</v>
      </c>
      <c r="M100" s="4" t="s">
        <v>844</v>
      </c>
      <c r="O100">
        <v>101</v>
      </c>
      <c r="P100">
        <v>118</v>
      </c>
      <c r="Q100" t="str">
        <f t="shared" si="3"/>
        <v>2022-9-2</v>
      </c>
      <c r="R100" t="str">
        <f t="shared" si="4"/>
        <v>2022-12-29</v>
      </c>
      <c r="S100" t="str">
        <f t="shared" si="5"/>
        <v>['rentado_asignado_id' =&gt; 118,'equipo_rentado_id' =&gt; 101,'fecha_asignacion' =&gt; '2022-9-2','fecha_devolucion' =&gt; '2022-12-29'],</v>
      </c>
    </row>
    <row r="101" spans="1:19">
      <c r="A101">
        <v>37</v>
      </c>
      <c r="B101" t="s">
        <v>170</v>
      </c>
      <c r="C101">
        <v>24</v>
      </c>
      <c r="D101" t="s">
        <v>171</v>
      </c>
      <c r="E101" s="4" t="s">
        <v>806</v>
      </c>
      <c r="F101" t="s">
        <v>172</v>
      </c>
      <c r="G101">
        <v>2</v>
      </c>
      <c r="H101" t="s">
        <v>173</v>
      </c>
      <c r="I101">
        <v>1</v>
      </c>
      <c r="J101" t="s">
        <v>430</v>
      </c>
      <c r="K101" t="s">
        <v>431</v>
      </c>
      <c r="L101">
        <v>114000</v>
      </c>
      <c r="M101" s="4" t="s">
        <v>844</v>
      </c>
      <c r="O101">
        <v>102</v>
      </c>
      <c r="P101">
        <v>118</v>
      </c>
      <c r="Q101" t="str">
        <f t="shared" si="3"/>
        <v>2022-9-2</v>
      </c>
      <c r="R101" t="str">
        <f t="shared" si="4"/>
        <v>2022-12-29</v>
      </c>
      <c r="S101" t="str">
        <f t="shared" si="5"/>
        <v>['rentado_asignado_id' =&gt; 118,'equipo_rentado_id' =&gt; 102,'fecha_asignacion' =&gt; '2022-9-2','fecha_devolucion' =&gt; '2022-12-29'],</v>
      </c>
    </row>
    <row r="102" spans="1:19">
      <c r="A102">
        <v>37</v>
      </c>
      <c r="B102" t="s">
        <v>170</v>
      </c>
      <c r="C102">
        <v>24</v>
      </c>
      <c r="D102" t="s">
        <v>171</v>
      </c>
      <c r="E102" s="4" t="s">
        <v>806</v>
      </c>
      <c r="F102" t="s">
        <v>172</v>
      </c>
      <c r="G102">
        <v>2</v>
      </c>
      <c r="H102" t="s">
        <v>173</v>
      </c>
      <c r="I102">
        <v>1</v>
      </c>
      <c r="J102" t="s">
        <v>432</v>
      </c>
      <c r="K102" t="s">
        <v>433</v>
      </c>
      <c r="L102">
        <v>114000</v>
      </c>
      <c r="M102" s="4" t="s">
        <v>844</v>
      </c>
      <c r="O102">
        <v>103</v>
      </c>
      <c r="P102">
        <v>118</v>
      </c>
      <c r="Q102" t="str">
        <f t="shared" si="3"/>
        <v>2022-9-2</v>
      </c>
      <c r="R102" t="str">
        <f t="shared" si="4"/>
        <v>2022-12-29</v>
      </c>
      <c r="S102" t="str">
        <f t="shared" si="5"/>
        <v>['rentado_asignado_id' =&gt; 118,'equipo_rentado_id' =&gt; 103,'fecha_asignacion' =&gt; '2022-9-2','fecha_devolucion' =&gt; '2022-12-29'],</v>
      </c>
    </row>
    <row r="103" spans="1:19">
      <c r="A103">
        <v>37</v>
      </c>
      <c r="B103" t="s">
        <v>170</v>
      </c>
      <c r="C103">
        <v>24</v>
      </c>
      <c r="D103" t="s">
        <v>171</v>
      </c>
      <c r="E103" s="4" t="s">
        <v>806</v>
      </c>
      <c r="F103" t="s">
        <v>172</v>
      </c>
      <c r="G103">
        <v>2</v>
      </c>
      <c r="H103" t="s">
        <v>173</v>
      </c>
      <c r="I103">
        <v>1</v>
      </c>
      <c r="J103" t="s">
        <v>434</v>
      </c>
      <c r="K103" t="s">
        <v>435</v>
      </c>
      <c r="L103">
        <v>114000</v>
      </c>
      <c r="M103" s="4" t="s">
        <v>844</v>
      </c>
      <c r="O103">
        <v>104</v>
      </c>
      <c r="P103">
        <v>118</v>
      </c>
      <c r="Q103" t="str">
        <f t="shared" si="3"/>
        <v>2022-9-2</v>
      </c>
      <c r="R103" t="str">
        <f t="shared" si="4"/>
        <v>2022-12-29</v>
      </c>
      <c r="S103" t="str">
        <f t="shared" si="5"/>
        <v>['rentado_asignado_id' =&gt; 118,'equipo_rentado_id' =&gt; 104,'fecha_asignacion' =&gt; '2022-9-2','fecha_devolucion' =&gt; '2022-12-29'],</v>
      </c>
    </row>
    <row r="104" spans="1:19">
      <c r="A104">
        <v>37</v>
      </c>
      <c r="B104" t="s">
        <v>170</v>
      </c>
      <c r="C104">
        <v>24</v>
      </c>
      <c r="D104" t="s">
        <v>171</v>
      </c>
      <c r="E104" s="4" t="s">
        <v>806</v>
      </c>
      <c r="F104" t="s">
        <v>172</v>
      </c>
      <c r="G104">
        <v>2</v>
      </c>
      <c r="H104" t="s">
        <v>173</v>
      </c>
      <c r="I104">
        <v>1</v>
      </c>
      <c r="J104" t="s">
        <v>436</v>
      </c>
      <c r="K104" t="s">
        <v>437</v>
      </c>
      <c r="L104">
        <v>114000</v>
      </c>
      <c r="M104" s="4" t="s">
        <v>844</v>
      </c>
      <c r="O104">
        <v>105</v>
      </c>
      <c r="P104">
        <v>118</v>
      </c>
      <c r="Q104" t="str">
        <f t="shared" si="3"/>
        <v>2022-9-2</v>
      </c>
      <c r="R104" t="str">
        <f t="shared" si="4"/>
        <v>2022-12-29</v>
      </c>
      <c r="S104" t="str">
        <f t="shared" si="5"/>
        <v>['rentado_asignado_id' =&gt; 118,'equipo_rentado_id' =&gt; 105,'fecha_asignacion' =&gt; '2022-9-2','fecha_devolucion' =&gt; '2022-12-29'],</v>
      </c>
    </row>
    <row r="105" spans="1:19">
      <c r="A105">
        <v>37</v>
      </c>
      <c r="B105" t="s">
        <v>170</v>
      </c>
      <c r="C105">
        <v>24</v>
      </c>
      <c r="D105" t="s">
        <v>171</v>
      </c>
      <c r="E105" s="4" t="s">
        <v>806</v>
      </c>
      <c r="F105" t="s">
        <v>172</v>
      </c>
      <c r="G105">
        <v>2</v>
      </c>
      <c r="H105" t="s">
        <v>173</v>
      </c>
      <c r="I105">
        <v>1</v>
      </c>
      <c r="J105" t="s">
        <v>438</v>
      </c>
      <c r="K105" t="s">
        <v>439</v>
      </c>
      <c r="L105">
        <v>114000</v>
      </c>
      <c r="O105">
        <v>106</v>
      </c>
      <c r="P105">
        <v>118</v>
      </c>
      <c r="Q105" t="str">
        <f t="shared" si="3"/>
        <v>2022-9-2</v>
      </c>
      <c r="R105" t="str">
        <f t="shared" si="4"/>
        <v>null</v>
      </c>
      <c r="S105" t="str">
        <f t="shared" si="5"/>
        <v>['rentado_asignado_id' =&gt; 118,'equipo_rentado_id' =&gt; 106,'fecha_asignacion' =&gt; '2022-9-2','fecha_devolucion' =&gt; 'null'],</v>
      </c>
    </row>
    <row r="106" spans="1:19">
      <c r="A106">
        <v>37</v>
      </c>
      <c r="B106" t="s">
        <v>170</v>
      </c>
      <c r="C106">
        <v>24</v>
      </c>
      <c r="D106" t="s">
        <v>440</v>
      </c>
      <c r="E106" s="4" t="s">
        <v>806</v>
      </c>
      <c r="F106" t="s">
        <v>172</v>
      </c>
      <c r="G106">
        <v>2</v>
      </c>
      <c r="H106" t="s">
        <v>173</v>
      </c>
      <c r="I106">
        <v>1</v>
      </c>
      <c r="J106" t="s">
        <v>441</v>
      </c>
      <c r="K106" t="s">
        <v>442</v>
      </c>
      <c r="L106">
        <v>114000</v>
      </c>
      <c r="O106">
        <v>107</v>
      </c>
      <c r="P106">
        <v>118</v>
      </c>
      <c r="Q106" t="str">
        <f t="shared" si="3"/>
        <v>2022-9-2</v>
      </c>
      <c r="R106" t="str">
        <f t="shared" si="4"/>
        <v>null</v>
      </c>
      <c r="S106" t="str">
        <f t="shared" si="5"/>
        <v>['rentado_asignado_id' =&gt; 118,'equipo_rentado_id' =&gt; 107,'fecha_asignacion' =&gt; '2022-9-2','fecha_devolucion' =&gt; 'null'],</v>
      </c>
    </row>
    <row r="107" spans="1:19">
      <c r="A107">
        <v>37</v>
      </c>
      <c r="B107" t="s">
        <v>170</v>
      </c>
      <c r="C107">
        <v>24</v>
      </c>
      <c r="D107" t="s">
        <v>171</v>
      </c>
      <c r="E107" s="4" t="s">
        <v>806</v>
      </c>
      <c r="F107" t="s">
        <v>172</v>
      </c>
      <c r="G107">
        <v>2</v>
      </c>
      <c r="H107" t="s">
        <v>173</v>
      </c>
      <c r="I107">
        <v>1</v>
      </c>
      <c r="J107" t="s">
        <v>443</v>
      </c>
      <c r="K107" t="s">
        <v>444</v>
      </c>
      <c r="L107">
        <v>114000</v>
      </c>
      <c r="M107" s="4" t="s">
        <v>844</v>
      </c>
      <c r="O107">
        <v>108</v>
      </c>
      <c r="P107">
        <v>118</v>
      </c>
      <c r="Q107" t="str">
        <f t="shared" si="3"/>
        <v>2022-9-2</v>
      </c>
      <c r="R107" t="str">
        <f t="shared" si="4"/>
        <v>2022-12-29</v>
      </c>
      <c r="S107" t="str">
        <f t="shared" si="5"/>
        <v>['rentado_asignado_id' =&gt; 118,'equipo_rentado_id' =&gt; 108,'fecha_asignacion' =&gt; '2022-9-2','fecha_devolucion' =&gt; '2022-12-29'],</v>
      </c>
    </row>
    <row r="108" spans="1:19">
      <c r="A108">
        <v>37</v>
      </c>
      <c r="B108" t="s">
        <v>170</v>
      </c>
      <c r="C108">
        <v>24</v>
      </c>
      <c r="D108" t="s">
        <v>440</v>
      </c>
      <c r="E108" s="4" t="s">
        <v>806</v>
      </c>
      <c r="F108" t="s">
        <v>172</v>
      </c>
      <c r="G108">
        <v>2</v>
      </c>
      <c r="H108" t="s">
        <v>173</v>
      </c>
      <c r="I108">
        <v>1</v>
      </c>
      <c r="J108" t="s">
        <v>445</v>
      </c>
      <c r="K108" t="s">
        <v>446</v>
      </c>
      <c r="L108">
        <v>114000</v>
      </c>
      <c r="O108">
        <v>109</v>
      </c>
      <c r="P108">
        <v>118</v>
      </c>
      <c r="Q108" t="str">
        <f t="shared" si="3"/>
        <v>2022-9-2</v>
      </c>
      <c r="R108" t="str">
        <f t="shared" si="4"/>
        <v>null</v>
      </c>
      <c r="S108" t="str">
        <f t="shared" si="5"/>
        <v>['rentado_asignado_id' =&gt; 118,'equipo_rentado_id' =&gt; 109,'fecha_asignacion' =&gt; '2022-9-2','fecha_devolucion' =&gt; 'null'],</v>
      </c>
    </row>
    <row r="109" spans="1:19">
      <c r="A109">
        <v>37</v>
      </c>
      <c r="B109" t="s">
        <v>170</v>
      </c>
      <c r="C109">
        <v>24</v>
      </c>
      <c r="D109" t="s">
        <v>440</v>
      </c>
      <c r="E109" s="4" t="s">
        <v>806</v>
      </c>
      <c r="F109" t="s">
        <v>172</v>
      </c>
      <c r="G109">
        <v>2</v>
      </c>
      <c r="H109" t="s">
        <v>173</v>
      </c>
      <c r="I109">
        <v>1</v>
      </c>
      <c r="J109" t="s">
        <v>447</v>
      </c>
      <c r="K109" t="s">
        <v>448</v>
      </c>
      <c r="L109">
        <v>114000</v>
      </c>
      <c r="M109" s="4" t="s">
        <v>844</v>
      </c>
      <c r="O109">
        <v>110</v>
      </c>
      <c r="P109">
        <v>118</v>
      </c>
      <c r="Q109" t="str">
        <f t="shared" si="3"/>
        <v>2022-9-2</v>
      </c>
      <c r="R109" t="str">
        <f t="shared" si="4"/>
        <v>2022-12-29</v>
      </c>
      <c r="S109" t="str">
        <f t="shared" si="5"/>
        <v>['rentado_asignado_id' =&gt; 118,'equipo_rentado_id' =&gt; 110,'fecha_asignacion' =&gt; '2022-9-2','fecha_devolucion' =&gt; '2022-12-29'],</v>
      </c>
    </row>
    <row r="110" spans="1:19">
      <c r="A110">
        <v>37</v>
      </c>
      <c r="B110" t="s">
        <v>170</v>
      </c>
      <c r="C110">
        <v>24</v>
      </c>
      <c r="D110" t="s">
        <v>171</v>
      </c>
      <c r="E110" s="4" t="s">
        <v>806</v>
      </c>
      <c r="F110" t="s">
        <v>172</v>
      </c>
      <c r="G110">
        <v>2</v>
      </c>
      <c r="H110" t="s">
        <v>173</v>
      </c>
      <c r="I110">
        <v>1</v>
      </c>
      <c r="J110" t="s">
        <v>449</v>
      </c>
      <c r="K110" t="s">
        <v>450</v>
      </c>
      <c r="L110">
        <v>114000</v>
      </c>
      <c r="O110">
        <v>111</v>
      </c>
      <c r="P110">
        <v>118</v>
      </c>
      <c r="Q110" t="str">
        <f t="shared" si="3"/>
        <v>2022-9-2</v>
      </c>
      <c r="R110" t="str">
        <f t="shared" si="4"/>
        <v>null</v>
      </c>
      <c r="S110" t="str">
        <f t="shared" si="5"/>
        <v>['rentado_asignado_id' =&gt; 118,'equipo_rentado_id' =&gt; 111,'fecha_asignacion' =&gt; '2022-9-2','fecha_devolucion' =&gt; 'null'],</v>
      </c>
    </row>
    <row r="111" spans="1:19">
      <c r="A111">
        <v>37</v>
      </c>
      <c r="B111" t="s">
        <v>170</v>
      </c>
      <c r="C111">
        <v>24</v>
      </c>
      <c r="D111" t="s">
        <v>171</v>
      </c>
      <c r="E111" s="4" t="s">
        <v>806</v>
      </c>
      <c r="F111" t="s">
        <v>172</v>
      </c>
      <c r="G111">
        <v>2</v>
      </c>
      <c r="H111" t="s">
        <v>173</v>
      </c>
      <c r="I111">
        <v>1</v>
      </c>
      <c r="J111" t="s">
        <v>451</v>
      </c>
      <c r="K111" t="s">
        <v>452</v>
      </c>
      <c r="L111">
        <v>114000</v>
      </c>
      <c r="M111" s="4" t="s">
        <v>844</v>
      </c>
      <c r="O111">
        <v>112</v>
      </c>
      <c r="P111">
        <v>118</v>
      </c>
      <c r="Q111" t="str">
        <f t="shared" si="3"/>
        <v>2022-9-2</v>
      </c>
      <c r="R111" t="str">
        <f t="shared" si="4"/>
        <v>2022-12-29</v>
      </c>
      <c r="S111" t="str">
        <f t="shared" si="5"/>
        <v>['rentado_asignado_id' =&gt; 118,'equipo_rentado_id' =&gt; 112,'fecha_asignacion' =&gt; '2022-9-2','fecha_devolucion' =&gt; '2022-12-29'],</v>
      </c>
    </row>
    <row r="112" spans="1:19">
      <c r="A112">
        <v>37</v>
      </c>
      <c r="B112" t="s">
        <v>170</v>
      </c>
      <c r="C112">
        <v>24</v>
      </c>
      <c r="D112" t="s">
        <v>171</v>
      </c>
      <c r="E112" s="4" t="s">
        <v>806</v>
      </c>
      <c r="F112" t="s">
        <v>172</v>
      </c>
      <c r="G112">
        <v>2</v>
      </c>
      <c r="H112" t="s">
        <v>173</v>
      </c>
      <c r="I112">
        <v>1</v>
      </c>
      <c r="J112" t="s">
        <v>453</v>
      </c>
      <c r="K112" t="s">
        <v>454</v>
      </c>
      <c r="L112">
        <v>114000</v>
      </c>
      <c r="O112">
        <v>113</v>
      </c>
      <c r="P112">
        <v>118</v>
      </c>
      <c r="Q112" t="str">
        <f t="shared" si="3"/>
        <v>2022-9-2</v>
      </c>
      <c r="R112" t="str">
        <f t="shared" si="4"/>
        <v>null</v>
      </c>
      <c r="S112" t="str">
        <f t="shared" si="5"/>
        <v>['rentado_asignado_id' =&gt; 118,'equipo_rentado_id' =&gt; 113,'fecha_asignacion' =&gt; '2022-9-2','fecha_devolucion' =&gt; 'null'],</v>
      </c>
    </row>
    <row r="113" spans="1:19">
      <c r="A113">
        <v>37</v>
      </c>
      <c r="B113" t="s">
        <v>170</v>
      </c>
      <c r="C113">
        <v>24</v>
      </c>
      <c r="D113" t="s">
        <v>171</v>
      </c>
      <c r="E113" s="4" t="s">
        <v>807</v>
      </c>
      <c r="F113" t="s">
        <v>172</v>
      </c>
      <c r="G113">
        <v>2</v>
      </c>
      <c r="H113" t="s">
        <v>173</v>
      </c>
      <c r="I113">
        <v>1</v>
      </c>
      <c r="J113" t="s">
        <v>455</v>
      </c>
      <c r="K113" t="s">
        <v>456</v>
      </c>
      <c r="L113">
        <v>114000</v>
      </c>
      <c r="O113">
        <v>114</v>
      </c>
      <c r="P113">
        <v>118</v>
      </c>
      <c r="Q113" t="str">
        <f t="shared" si="3"/>
        <v>2022-9-9</v>
      </c>
      <c r="R113" t="str">
        <f t="shared" si="4"/>
        <v>null</v>
      </c>
      <c r="S113" t="str">
        <f t="shared" si="5"/>
        <v>['rentado_asignado_id' =&gt; 118,'equipo_rentado_id' =&gt; 114,'fecha_asignacion' =&gt; '2022-9-9','fecha_devolucion' =&gt; 'null'],</v>
      </c>
    </row>
    <row r="114" spans="1:19">
      <c r="A114">
        <v>37</v>
      </c>
      <c r="B114" t="s">
        <v>170</v>
      </c>
      <c r="C114">
        <v>24</v>
      </c>
      <c r="D114" t="s">
        <v>171</v>
      </c>
      <c r="E114" s="4" t="s">
        <v>807</v>
      </c>
      <c r="F114" t="s">
        <v>172</v>
      </c>
      <c r="G114">
        <v>2</v>
      </c>
      <c r="H114" t="s">
        <v>173</v>
      </c>
      <c r="I114">
        <v>1</v>
      </c>
      <c r="J114" t="s">
        <v>457</v>
      </c>
      <c r="K114" t="s">
        <v>458</v>
      </c>
      <c r="L114">
        <v>114000</v>
      </c>
      <c r="N114" t="s">
        <v>459</v>
      </c>
      <c r="O114">
        <v>115</v>
      </c>
      <c r="P114">
        <v>118</v>
      </c>
      <c r="Q114" t="str">
        <f t="shared" si="3"/>
        <v>2022-9-9</v>
      </c>
      <c r="R114" t="str">
        <f t="shared" si="4"/>
        <v>null</v>
      </c>
      <c r="S114" t="str">
        <f t="shared" si="5"/>
        <v>['rentado_asignado_id' =&gt; 118,'equipo_rentado_id' =&gt; 115,'fecha_asignacion' =&gt; '2022-9-9','fecha_devolucion' =&gt; 'null'],</v>
      </c>
    </row>
    <row r="115" spans="1:19">
      <c r="A115">
        <v>37</v>
      </c>
      <c r="B115" t="s">
        <v>170</v>
      </c>
      <c r="C115">
        <v>24</v>
      </c>
      <c r="D115" t="s">
        <v>171</v>
      </c>
      <c r="E115" s="4" t="s">
        <v>807</v>
      </c>
      <c r="F115" t="s">
        <v>172</v>
      </c>
      <c r="G115">
        <v>2</v>
      </c>
      <c r="H115" t="s">
        <v>173</v>
      </c>
      <c r="I115">
        <v>1</v>
      </c>
      <c r="J115" t="s">
        <v>460</v>
      </c>
      <c r="K115" t="s">
        <v>461</v>
      </c>
      <c r="L115">
        <v>114000</v>
      </c>
      <c r="O115">
        <v>116</v>
      </c>
      <c r="P115">
        <v>118</v>
      </c>
      <c r="Q115" t="str">
        <f t="shared" si="3"/>
        <v>2022-9-9</v>
      </c>
      <c r="R115" t="str">
        <f t="shared" si="4"/>
        <v>null</v>
      </c>
      <c r="S115" t="str">
        <f t="shared" si="5"/>
        <v>['rentado_asignado_id' =&gt; 118,'equipo_rentado_id' =&gt; 116,'fecha_asignacion' =&gt; '2022-9-9','fecha_devolucion' =&gt; 'null'],</v>
      </c>
    </row>
    <row r="116" spans="1:19">
      <c r="A116">
        <v>37</v>
      </c>
      <c r="B116" t="s">
        <v>170</v>
      </c>
      <c r="C116">
        <v>24</v>
      </c>
      <c r="D116" t="s">
        <v>171</v>
      </c>
      <c r="E116" s="4" t="s">
        <v>807</v>
      </c>
      <c r="F116" t="s">
        <v>172</v>
      </c>
      <c r="G116">
        <v>2</v>
      </c>
      <c r="H116" t="s">
        <v>173</v>
      </c>
      <c r="I116">
        <v>1</v>
      </c>
      <c r="J116" t="s">
        <v>462</v>
      </c>
      <c r="K116" t="s">
        <v>463</v>
      </c>
      <c r="L116">
        <v>114000</v>
      </c>
      <c r="N116" t="s">
        <v>464</v>
      </c>
      <c r="O116">
        <v>117</v>
      </c>
      <c r="P116">
        <v>118</v>
      </c>
      <c r="Q116" t="str">
        <f t="shared" si="3"/>
        <v>2022-9-9</v>
      </c>
      <c r="R116" t="str">
        <f t="shared" si="4"/>
        <v>null</v>
      </c>
      <c r="S116" t="str">
        <f t="shared" si="5"/>
        <v>['rentado_asignado_id' =&gt; 118,'equipo_rentado_id' =&gt; 117,'fecha_asignacion' =&gt; '2022-9-9','fecha_devolucion' =&gt; 'null'],</v>
      </c>
    </row>
    <row r="117" spans="1:19">
      <c r="A117">
        <v>59</v>
      </c>
      <c r="B117" t="s">
        <v>465</v>
      </c>
      <c r="C117">
        <v>28</v>
      </c>
      <c r="D117" t="s">
        <v>466</v>
      </c>
      <c r="E117" s="4" t="s">
        <v>807</v>
      </c>
      <c r="F117" t="s">
        <v>172</v>
      </c>
      <c r="G117">
        <v>2</v>
      </c>
      <c r="H117" t="s">
        <v>173</v>
      </c>
      <c r="I117">
        <v>1</v>
      </c>
      <c r="J117" t="s">
        <v>467</v>
      </c>
      <c r="K117">
        <v>66815</v>
      </c>
      <c r="L117">
        <v>97900</v>
      </c>
      <c r="O117">
        <v>118</v>
      </c>
      <c r="P117">
        <v>7</v>
      </c>
      <c r="Q117" t="str">
        <f t="shared" si="3"/>
        <v>2022-9-9</v>
      </c>
      <c r="R117" t="str">
        <f t="shared" si="4"/>
        <v>null</v>
      </c>
      <c r="S117" t="str">
        <f t="shared" si="5"/>
        <v>['rentado_asignado_id' =&gt; 7,'equipo_rentado_id' =&gt; 118,'fecha_asignacion' =&gt; '2022-9-9','fecha_devolucion' =&gt; 'null'],</v>
      </c>
    </row>
    <row r="118" spans="1:19">
      <c r="A118">
        <v>37</v>
      </c>
      <c r="B118" t="s">
        <v>170</v>
      </c>
      <c r="C118">
        <v>24</v>
      </c>
      <c r="D118" t="s">
        <v>171</v>
      </c>
      <c r="E118" s="4" t="s">
        <v>807</v>
      </c>
      <c r="F118" t="s">
        <v>172</v>
      </c>
      <c r="G118">
        <v>2</v>
      </c>
      <c r="H118" t="s">
        <v>173</v>
      </c>
      <c r="I118">
        <v>1</v>
      </c>
      <c r="J118" t="s">
        <v>468</v>
      </c>
      <c r="K118">
        <v>61856</v>
      </c>
      <c r="L118">
        <v>97900</v>
      </c>
      <c r="O118">
        <v>119</v>
      </c>
      <c r="P118">
        <v>118</v>
      </c>
      <c r="Q118" t="str">
        <f t="shared" si="3"/>
        <v>2022-9-9</v>
      </c>
      <c r="R118" t="str">
        <f t="shared" si="4"/>
        <v>null</v>
      </c>
      <c r="S118" t="str">
        <f t="shared" si="5"/>
        <v>['rentado_asignado_id' =&gt; 118,'equipo_rentado_id' =&gt; 119,'fecha_asignacion' =&gt; '2022-9-9','fecha_devolucion' =&gt; 'null'],</v>
      </c>
    </row>
    <row r="119" spans="1:19">
      <c r="A119">
        <v>59</v>
      </c>
      <c r="B119" t="s">
        <v>465</v>
      </c>
      <c r="C119">
        <v>28</v>
      </c>
      <c r="D119" t="s">
        <v>469</v>
      </c>
      <c r="E119" s="4" t="s">
        <v>807</v>
      </c>
      <c r="F119" t="s">
        <v>172</v>
      </c>
      <c r="G119">
        <v>2</v>
      </c>
      <c r="H119" t="s">
        <v>173</v>
      </c>
      <c r="I119">
        <v>1</v>
      </c>
      <c r="J119" t="s">
        <v>470</v>
      </c>
      <c r="K119">
        <v>62777</v>
      </c>
      <c r="L119">
        <v>97900</v>
      </c>
      <c r="N119">
        <v>73520</v>
      </c>
      <c r="O119">
        <v>120</v>
      </c>
      <c r="P119">
        <v>12</v>
      </c>
      <c r="Q119" t="str">
        <f t="shared" si="3"/>
        <v>2022-9-9</v>
      </c>
      <c r="R119" t="str">
        <f t="shared" si="4"/>
        <v>null</v>
      </c>
      <c r="S119" t="str">
        <f t="shared" si="5"/>
        <v>['rentado_asignado_id' =&gt; 12,'equipo_rentado_id' =&gt; 120,'fecha_asignacion' =&gt; '2022-9-9','fecha_devolucion' =&gt; 'null'],</v>
      </c>
    </row>
    <row r="120" spans="1:19">
      <c r="A120">
        <v>37</v>
      </c>
      <c r="B120" t="s">
        <v>170</v>
      </c>
      <c r="C120">
        <v>24</v>
      </c>
      <c r="D120" t="s">
        <v>471</v>
      </c>
      <c r="E120" s="4" t="s">
        <v>807</v>
      </c>
      <c r="F120" t="s">
        <v>172</v>
      </c>
      <c r="G120">
        <v>2</v>
      </c>
      <c r="H120" t="s">
        <v>173</v>
      </c>
      <c r="I120">
        <v>1</v>
      </c>
      <c r="J120" t="s">
        <v>472</v>
      </c>
      <c r="K120">
        <v>81206</v>
      </c>
      <c r="L120">
        <v>123000</v>
      </c>
      <c r="O120">
        <v>121</v>
      </c>
      <c r="P120">
        <v>72</v>
      </c>
      <c r="Q120" t="str">
        <f t="shared" si="3"/>
        <v>2022-9-9</v>
      </c>
      <c r="R120" t="str">
        <f t="shared" si="4"/>
        <v>null</v>
      </c>
      <c r="S120" t="str">
        <f t="shared" si="5"/>
        <v>['rentado_asignado_id' =&gt; 72,'equipo_rentado_id' =&gt; 121,'fecha_asignacion' =&gt; '2022-9-9','fecha_devolucion' =&gt; 'null'],</v>
      </c>
    </row>
    <row r="121" spans="1:19">
      <c r="A121">
        <v>37</v>
      </c>
      <c r="B121" t="s">
        <v>170</v>
      </c>
      <c r="C121">
        <v>24</v>
      </c>
      <c r="D121" t="s">
        <v>473</v>
      </c>
      <c r="E121" s="4" t="s">
        <v>807</v>
      </c>
      <c r="F121" t="s">
        <v>172</v>
      </c>
      <c r="G121">
        <v>2</v>
      </c>
      <c r="H121" t="s">
        <v>173</v>
      </c>
      <c r="I121">
        <v>1</v>
      </c>
      <c r="J121" t="s">
        <v>474</v>
      </c>
      <c r="K121">
        <v>66246</v>
      </c>
      <c r="L121">
        <v>123000</v>
      </c>
      <c r="O121">
        <v>122</v>
      </c>
      <c r="P121">
        <v>37</v>
      </c>
      <c r="Q121" t="str">
        <f t="shared" si="3"/>
        <v>2022-9-9</v>
      </c>
      <c r="R121" t="str">
        <f t="shared" si="4"/>
        <v>null</v>
      </c>
      <c r="S121" t="str">
        <f t="shared" si="5"/>
        <v>['rentado_asignado_id' =&gt; 37,'equipo_rentado_id' =&gt; 122,'fecha_asignacion' =&gt; '2022-9-9','fecha_devolucion' =&gt; 'null'],</v>
      </c>
    </row>
    <row r="122" spans="1:19">
      <c r="A122">
        <v>60</v>
      </c>
      <c r="B122" t="s">
        <v>218</v>
      </c>
      <c r="C122">
        <v>29</v>
      </c>
      <c r="D122" t="s">
        <v>475</v>
      </c>
      <c r="E122" s="4" t="s">
        <v>807</v>
      </c>
      <c r="F122" t="s">
        <v>172</v>
      </c>
      <c r="G122">
        <v>2</v>
      </c>
      <c r="H122" t="s">
        <v>173</v>
      </c>
      <c r="I122">
        <v>1</v>
      </c>
      <c r="J122" t="s">
        <v>476</v>
      </c>
      <c r="K122">
        <v>91771</v>
      </c>
      <c r="L122">
        <v>189000</v>
      </c>
      <c r="O122">
        <v>123</v>
      </c>
      <c r="P122">
        <v>43</v>
      </c>
      <c r="Q122" t="str">
        <f t="shared" si="3"/>
        <v>2022-9-9</v>
      </c>
      <c r="R122" t="str">
        <f t="shared" si="4"/>
        <v>null</v>
      </c>
      <c r="S122" t="str">
        <f t="shared" si="5"/>
        <v>['rentado_asignado_id' =&gt; 43,'equipo_rentado_id' =&gt; 123,'fecha_asignacion' =&gt; '2022-9-9','fecha_devolucion' =&gt; 'null'],</v>
      </c>
    </row>
    <row r="123" spans="1:19">
      <c r="A123">
        <v>60</v>
      </c>
      <c r="B123" t="s">
        <v>218</v>
      </c>
      <c r="C123">
        <v>29</v>
      </c>
      <c r="D123" t="s">
        <v>481</v>
      </c>
      <c r="E123" s="4" t="s">
        <v>807</v>
      </c>
      <c r="F123" t="s">
        <v>172</v>
      </c>
      <c r="G123">
        <v>2</v>
      </c>
      <c r="H123" t="s">
        <v>173</v>
      </c>
      <c r="I123">
        <v>1</v>
      </c>
      <c r="J123" t="s">
        <v>482</v>
      </c>
      <c r="K123">
        <v>68378</v>
      </c>
      <c r="L123">
        <v>98000</v>
      </c>
      <c r="N123">
        <v>61746</v>
      </c>
      <c r="O123">
        <v>124</v>
      </c>
      <c r="P123">
        <v>71</v>
      </c>
      <c r="Q123" t="str">
        <f t="shared" si="3"/>
        <v>2022-9-9</v>
      </c>
      <c r="R123" t="str">
        <f t="shared" si="4"/>
        <v>null</v>
      </c>
      <c r="S123" t="str">
        <f t="shared" si="5"/>
        <v>['rentado_asignado_id' =&gt; 71,'equipo_rentado_id' =&gt; 124,'fecha_asignacion' =&gt; '2022-9-9','fecha_devolucion' =&gt; 'null'],</v>
      </c>
    </row>
    <row r="124" spans="1:19">
      <c r="A124">
        <v>46</v>
      </c>
      <c r="B124" t="s">
        <v>488</v>
      </c>
      <c r="C124">
        <v>10</v>
      </c>
      <c r="D124" t="s">
        <v>489</v>
      </c>
      <c r="E124" s="4" t="s">
        <v>807</v>
      </c>
      <c r="F124" t="s">
        <v>358</v>
      </c>
      <c r="G124">
        <v>3</v>
      </c>
      <c r="H124" t="s">
        <v>173</v>
      </c>
      <c r="I124">
        <v>1</v>
      </c>
      <c r="J124" t="s">
        <v>490</v>
      </c>
      <c r="K124">
        <v>65673</v>
      </c>
      <c r="L124">
        <v>220000</v>
      </c>
      <c r="N124" t="s">
        <v>491</v>
      </c>
      <c r="O124">
        <v>125</v>
      </c>
      <c r="P124">
        <v>120</v>
      </c>
      <c r="Q124" t="str">
        <f t="shared" si="3"/>
        <v>2022-9-9</v>
      </c>
      <c r="R124" t="str">
        <f t="shared" si="4"/>
        <v>null</v>
      </c>
      <c r="S124" t="str">
        <f t="shared" si="5"/>
        <v>['rentado_asignado_id' =&gt; 120,'equipo_rentado_id' =&gt; 125,'fecha_asignacion' =&gt; '2022-9-9','fecha_devolucion' =&gt; 'null'],</v>
      </c>
    </row>
    <row r="125" spans="1:19">
      <c r="A125">
        <v>33</v>
      </c>
      <c r="B125" t="s">
        <v>488</v>
      </c>
      <c r="C125">
        <v>10</v>
      </c>
      <c r="D125" t="s">
        <v>492</v>
      </c>
      <c r="E125" s="4" t="s">
        <v>807</v>
      </c>
      <c r="F125" t="s">
        <v>358</v>
      </c>
      <c r="G125">
        <v>3</v>
      </c>
      <c r="H125" t="s">
        <v>173</v>
      </c>
      <c r="I125">
        <v>1</v>
      </c>
      <c r="J125" t="s">
        <v>493</v>
      </c>
      <c r="K125">
        <v>65672</v>
      </c>
      <c r="L125">
        <v>220000</v>
      </c>
      <c r="O125">
        <v>126</v>
      </c>
      <c r="P125">
        <v>80</v>
      </c>
      <c r="Q125" t="str">
        <f t="shared" si="3"/>
        <v>2022-9-9</v>
      </c>
      <c r="R125" t="str">
        <f t="shared" si="4"/>
        <v>null</v>
      </c>
      <c r="S125" t="str">
        <f t="shared" si="5"/>
        <v>['rentado_asignado_id' =&gt; 80,'equipo_rentado_id' =&gt; 126,'fecha_asignacion' =&gt; '2022-9-9','fecha_devolucion' =&gt; 'null'],</v>
      </c>
    </row>
    <row r="126" spans="1:19">
      <c r="A126">
        <v>79</v>
      </c>
      <c r="B126" t="s">
        <v>494</v>
      </c>
      <c r="C126">
        <v>4</v>
      </c>
      <c r="D126" t="s">
        <v>495</v>
      </c>
      <c r="E126" s="4" t="s">
        <v>807</v>
      </c>
      <c r="F126" t="s">
        <v>358</v>
      </c>
      <c r="G126">
        <v>3</v>
      </c>
      <c r="H126" t="s">
        <v>173</v>
      </c>
      <c r="I126">
        <v>1</v>
      </c>
      <c r="J126" t="s">
        <v>496</v>
      </c>
      <c r="K126">
        <v>65675</v>
      </c>
      <c r="L126">
        <v>220000</v>
      </c>
      <c r="O126">
        <v>127</v>
      </c>
      <c r="P126">
        <v>56</v>
      </c>
      <c r="Q126" t="str">
        <f t="shared" si="3"/>
        <v>2022-9-9</v>
      </c>
      <c r="R126" t="str">
        <f t="shared" si="4"/>
        <v>null</v>
      </c>
      <c r="S126" t="str">
        <f t="shared" si="5"/>
        <v>['rentado_asignado_id' =&gt; 56,'equipo_rentado_id' =&gt; 127,'fecha_asignacion' =&gt; '2022-9-9','fecha_devolucion' =&gt; 'null'],</v>
      </c>
    </row>
    <row r="127" spans="1:19">
      <c r="A127">
        <v>37</v>
      </c>
      <c r="B127" t="s">
        <v>356</v>
      </c>
      <c r="C127">
        <v>24</v>
      </c>
      <c r="D127" t="s">
        <v>499</v>
      </c>
      <c r="E127" s="4" t="s">
        <v>807</v>
      </c>
      <c r="F127" t="s">
        <v>172</v>
      </c>
      <c r="G127">
        <v>2</v>
      </c>
      <c r="H127" t="s">
        <v>173</v>
      </c>
      <c r="I127">
        <v>1</v>
      </c>
      <c r="J127" t="s">
        <v>500</v>
      </c>
      <c r="K127">
        <v>63778</v>
      </c>
      <c r="L127">
        <v>155000</v>
      </c>
      <c r="O127">
        <v>129</v>
      </c>
      <c r="P127">
        <v>118</v>
      </c>
      <c r="Q127" t="str">
        <f t="shared" si="3"/>
        <v>2022-9-9</v>
      </c>
      <c r="R127" t="str">
        <f t="shared" si="4"/>
        <v>null</v>
      </c>
      <c r="S127" t="str">
        <f t="shared" si="5"/>
        <v>['rentado_asignado_id' =&gt; 118,'equipo_rentado_id' =&gt; 129,'fecha_asignacion' =&gt; '2022-9-9','fecha_devolucion' =&gt; 'null'],</v>
      </c>
    </row>
    <row r="128" spans="1:19">
      <c r="A128">
        <v>37</v>
      </c>
      <c r="B128" t="s">
        <v>356</v>
      </c>
      <c r="C128">
        <v>24</v>
      </c>
      <c r="D128" t="s">
        <v>499</v>
      </c>
      <c r="E128" s="4" t="s">
        <v>807</v>
      </c>
      <c r="F128" t="s">
        <v>172</v>
      </c>
      <c r="G128">
        <v>2</v>
      </c>
      <c r="H128" t="s">
        <v>173</v>
      </c>
      <c r="I128">
        <v>1</v>
      </c>
      <c r="J128" t="s">
        <v>503</v>
      </c>
      <c r="K128">
        <v>63777</v>
      </c>
      <c r="L128">
        <v>155000</v>
      </c>
      <c r="O128">
        <v>88</v>
      </c>
      <c r="P128">
        <v>118</v>
      </c>
      <c r="Q128" t="str">
        <f t="shared" si="3"/>
        <v>2022-9-9</v>
      </c>
      <c r="R128" t="str">
        <f t="shared" si="4"/>
        <v>null</v>
      </c>
      <c r="S128" t="str">
        <f t="shared" si="5"/>
        <v>['rentado_asignado_id' =&gt; 118,'equipo_rentado_id' =&gt; 88,'fecha_asignacion' =&gt; '2022-9-9','fecha_devolucion' =&gt; 'null'],</v>
      </c>
    </row>
    <row r="129" spans="1:19">
      <c r="A129">
        <v>37</v>
      </c>
      <c r="B129" t="s">
        <v>356</v>
      </c>
      <c r="C129">
        <v>24</v>
      </c>
      <c r="D129" t="s">
        <v>499</v>
      </c>
      <c r="E129" s="4" t="s">
        <v>808</v>
      </c>
      <c r="F129" t="s">
        <v>172</v>
      </c>
      <c r="G129">
        <v>2</v>
      </c>
      <c r="H129" t="s">
        <v>173</v>
      </c>
      <c r="I129">
        <v>1</v>
      </c>
      <c r="J129" t="s">
        <v>504</v>
      </c>
      <c r="K129">
        <v>63737</v>
      </c>
      <c r="L129">
        <v>155000</v>
      </c>
      <c r="M129" s="4" t="s">
        <v>844</v>
      </c>
      <c r="O129">
        <v>131</v>
      </c>
      <c r="P129">
        <v>118</v>
      </c>
      <c r="Q129" t="str">
        <f t="shared" si="3"/>
        <v>2022-11-9</v>
      </c>
      <c r="R129" t="str">
        <f t="shared" si="4"/>
        <v>2022-12-29</v>
      </c>
      <c r="S129" t="str">
        <f t="shared" si="5"/>
        <v>['rentado_asignado_id' =&gt; 118,'equipo_rentado_id' =&gt; 131,'fecha_asignacion' =&gt; '2022-11-9','fecha_devolucion' =&gt; '2022-12-29'],</v>
      </c>
    </row>
    <row r="130" spans="1:19">
      <c r="A130">
        <v>37</v>
      </c>
      <c r="B130" t="s">
        <v>356</v>
      </c>
      <c r="C130">
        <v>24</v>
      </c>
      <c r="D130" t="s">
        <v>499</v>
      </c>
      <c r="E130" s="4" t="s">
        <v>808</v>
      </c>
      <c r="F130" t="s">
        <v>172</v>
      </c>
      <c r="G130">
        <v>2</v>
      </c>
      <c r="H130" t="s">
        <v>173</v>
      </c>
      <c r="I130">
        <v>1</v>
      </c>
      <c r="J130" t="s">
        <v>508</v>
      </c>
      <c r="K130">
        <v>63738</v>
      </c>
      <c r="L130">
        <v>155000</v>
      </c>
      <c r="O130">
        <v>132</v>
      </c>
      <c r="P130">
        <v>118</v>
      </c>
      <c r="Q130" t="str">
        <f t="shared" si="3"/>
        <v>2022-11-9</v>
      </c>
      <c r="R130" t="str">
        <f t="shared" si="4"/>
        <v>null</v>
      </c>
      <c r="S130" t="str">
        <f t="shared" si="5"/>
        <v>['rentado_asignado_id' =&gt; 118,'equipo_rentado_id' =&gt; 132,'fecha_asignacion' =&gt; '2022-11-9','fecha_devolucion' =&gt; 'null'],</v>
      </c>
    </row>
    <row r="131" spans="1:19">
      <c r="A131">
        <v>37</v>
      </c>
      <c r="B131" t="s">
        <v>356</v>
      </c>
      <c r="C131">
        <v>24</v>
      </c>
      <c r="D131" t="s">
        <v>499</v>
      </c>
      <c r="E131" s="4" t="s">
        <v>808</v>
      </c>
      <c r="F131" t="s">
        <v>172</v>
      </c>
      <c r="G131">
        <v>2</v>
      </c>
      <c r="H131" t="s">
        <v>173</v>
      </c>
      <c r="I131">
        <v>1</v>
      </c>
      <c r="J131" t="s">
        <v>509</v>
      </c>
      <c r="K131">
        <v>63776</v>
      </c>
      <c r="L131">
        <v>155000</v>
      </c>
      <c r="M131" s="4" t="s">
        <v>844</v>
      </c>
      <c r="O131">
        <v>133</v>
      </c>
      <c r="P131">
        <v>118</v>
      </c>
      <c r="Q131" t="str">
        <f t="shared" ref="Q131:Q194" si="6">YEAR(E131) &amp;"-"&amp;MONTH(E131) &amp;"-"&amp;DAY(E131)</f>
        <v>2022-11-9</v>
      </c>
      <c r="R131" t="str">
        <f t="shared" ref="R131:R194" si="7">IF(M131="","null",YEAR(M131) &amp;"-"&amp;MONTH(M131) &amp;"-"&amp;DAY(M131))</f>
        <v>2022-12-29</v>
      </c>
      <c r="S131" t="str">
        <f t="shared" ref="S131:S194" si="8">"['rentado_asignado_id' =&gt; "&amp;P131&amp;",'equipo_rentado_id' =&gt; "&amp;O131&amp;",'fecha_asignacion' =&gt; '"&amp;Q131&amp;"','fecha_devolucion' =&gt; '"&amp;R131&amp;"'],"</f>
        <v>['rentado_asignado_id' =&gt; 118,'equipo_rentado_id' =&gt; 133,'fecha_asignacion' =&gt; '2022-11-9','fecha_devolucion' =&gt; '2022-12-29'],</v>
      </c>
    </row>
    <row r="132" spans="1:19">
      <c r="A132">
        <v>37</v>
      </c>
      <c r="B132" t="s">
        <v>356</v>
      </c>
      <c r="C132">
        <v>24</v>
      </c>
      <c r="D132" t="s">
        <v>499</v>
      </c>
      <c r="E132" s="4" t="s">
        <v>808</v>
      </c>
      <c r="F132" t="s">
        <v>172</v>
      </c>
      <c r="G132">
        <v>2</v>
      </c>
      <c r="H132" t="s">
        <v>173</v>
      </c>
      <c r="I132">
        <v>1</v>
      </c>
      <c r="J132" t="s">
        <v>510</v>
      </c>
      <c r="K132">
        <v>63736</v>
      </c>
      <c r="L132">
        <v>155000</v>
      </c>
      <c r="O132">
        <v>134</v>
      </c>
      <c r="P132">
        <v>118</v>
      </c>
      <c r="Q132" t="str">
        <f t="shared" si="6"/>
        <v>2022-11-9</v>
      </c>
      <c r="R132" t="str">
        <f t="shared" si="7"/>
        <v>null</v>
      </c>
      <c r="S132" t="str">
        <f t="shared" si="8"/>
        <v>['rentado_asignado_id' =&gt; 118,'equipo_rentado_id' =&gt; 134,'fecha_asignacion' =&gt; '2022-11-9','fecha_devolucion' =&gt; 'null'],</v>
      </c>
    </row>
    <row r="133" spans="1:19">
      <c r="A133">
        <v>37</v>
      </c>
      <c r="B133" t="s">
        <v>356</v>
      </c>
      <c r="C133">
        <v>24</v>
      </c>
      <c r="D133" t="s">
        <v>499</v>
      </c>
      <c r="E133" s="4" t="s">
        <v>808</v>
      </c>
      <c r="F133" t="s">
        <v>172</v>
      </c>
      <c r="G133">
        <v>2</v>
      </c>
      <c r="H133" t="s">
        <v>173</v>
      </c>
      <c r="I133">
        <v>1</v>
      </c>
      <c r="J133" t="s">
        <v>511</v>
      </c>
      <c r="K133">
        <v>63739</v>
      </c>
      <c r="L133">
        <v>155000</v>
      </c>
      <c r="M133" s="4" t="s">
        <v>844</v>
      </c>
      <c r="O133">
        <v>135</v>
      </c>
      <c r="P133">
        <v>118</v>
      </c>
      <c r="Q133" t="str">
        <f t="shared" si="6"/>
        <v>2022-11-9</v>
      </c>
      <c r="R133" t="str">
        <f t="shared" si="7"/>
        <v>2022-12-29</v>
      </c>
      <c r="S133" t="str">
        <f t="shared" si="8"/>
        <v>['rentado_asignado_id' =&gt; 118,'equipo_rentado_id' =&gt; 135,'fecha_asignacion' =&gt; '2022-11-9','fecha_devolucion' =&gt; '2022-12-29'],</v>
      </c>
    </row>
    <row r="134" spans="1:19">
      <c r="A134">
        <v>37</v>
      </c>
      <c r="B134" t="s">
        <v>356</v>
      </c>
      <c r="C134">
        <v>24</v>
      </c>
      <c r="D134" t="s">
        <v>499</v>
      </c>
      <c r="E134" s="4" t="s">
        <v>809</v>
      </c>
      <c r="F134" t="s">
        <v>172</v>
      </c>
      <c r="G134">
        <v>2</v>
      </c>
      <c r="H134" t="s">
        <v>173</v>
      </c>
      <c r="I134">
        <v>1</v>
      </c>
      <c r="J134" t="s">
        <v>512</v>
      </c>
      <c r="K134">
        <v>63734</v>
      </c>
      <c r="L134">
        <v>155000</v>
      </c>
      <c r="O134">
        <v>136</v>
      </c>
      <c r="P134">
        <v>118</v>
      </c>
      <c r="Q134" t="str">
        <f t="shared" si="6"/>
        <v>2022-11-10</v>
      </c>
      <c r="R134" t="str">
        <f t="shared" si="7"/>
        <v>null</v>
      </c>
      <c r="S134" t="str">
        <f t="shared" si="8"/>
        <v>['rentado_asignado_id' =&gt; 118,'equipo_rentado_id' =&gt; 136,'fecha_asignacion' =&gt; '2022-11-10','fecha_devolucion' =&gt; 'null'],</v>
      </c>
    </row>
    <row r="135" spans="1:19">
      <c r="A135">
        <v>37</v>
      </c>
      <c r="B135" t="s">
        <v>356</v>
      </c>
      <c r="C135">
        <v>24</v>
      </c>
      <c r="D135" t="s">
        <v>499</v>
      </c>
      <c r="E135" s="4" t="s">
        <v>809</v>
      </c>
      <c r="F135" t="s">
        <v>172</v>
      </c>
      <c r="G135">
        <v>2</v>
      </c>
      <c r="H135" t="s">
        <v>173</v>
      </c>
      <c r="I135">
        <v>1</v>
      </c>
      <c r="J135" t="s">
        <v>513</v>
      </c>
      <c r="K135">
        <v>63735</v>
      </c>
      <c r="L135">
        <v>155000</v>
      </c>
      <c r="O135">
        <v>137</v>
      </c>
      <c r="P135">
        <v>118</v>
      </c>
      <c r="Q135" t="str">
        <f t="shared" si="6"/>
        <v>2022-11-10</v>
      </c>
      <c r="R135" t="str">
        <f t="shared" si="7"/>
        <v>null</v>
      </c>
      <c r="S135" t="str">
        <f t="shared" si="8"/>
        <v>['rentado_asignado_id' =&gt; 118,'equipo_rentado_id' =&gt; 137,'fecha_asignacion' =&gt; '2022-11-10','fecha_devolucion' =&gt; 'null'],</v>
      </c>
    </row>
    <row r="136" spans="1:19">
      <c r="A136">
        <v>37</v>
      </c>
      <c r="B136" t="s">
        <v>356</v>
      </c>
      <c r="C136">
        <v>24</v>
      </c>
      <c r="D136" t="s">
        <v>499</v>
      </c>
      <c r="E136" s="4" t="s">
        <v>809</v>
      </c>
      <c r="F136" t="s">
        <v>172</v>
      </c>
      <c r="G136">
        <v>2</v>
      </c>
      <c r="H136" t="s">
        <v>173</v>
      </c>
      <c r="I136">
        <v>1</v>
      </c>
      <c r="J136" t="s">
        <v>514</v>
      </c>
      <c r="K136">
        <v>63741</v>
      </c>
      <c r="L136">
        <v>155000</v>
      </c>
      <c r="M136" s="4" t="s">
        <v>844</v>
      </c>
      <c r="O136">
        <v>138</v>
      </c>
      <c r="P136">
        <v>118</v>
      </c>
      <c r="Q136" t="str">
        <f t="shared" si="6"/>
        <v>2022-11-10</v>
      </c>
      <c r="R136" t="str">
        <f t="shared" si="7"/>
        <v>2022-12-29</v>
      </c>
      <c r="S136" t="str">
        <f t="shared" si="8"/>
        <v>['rentado_asignado_id' =&gt; 118,'equipo_rentado_id' =&gt; 138,'fecha_asignacion' =&gt; '2022-11-10','fecha_devolucion' =&gt; '2022-12-29'],</v>
      </c>
    </row>
    <row r="137" spans="1:19">
      <c r="A137">
        <v>37</v>
      </c>
      <c r="B137" t="s">
        <v>356</v>
      </c>
      <c r="C137">
        <v>24</v>
      </c>
      <c r="D137" t="s">
        <v>515</v>
      </c>
      <c r="E137" s="4" t="s">
        <v>809</v>
      </c>
      <c r="F137" t="s">
        <v>358</v>
      </c>
      <c r="G137">
        <v>3</v>
      </c>
      <c r="H137" t="s">
        <v>173</v>
      </c>
      <c r="I137">
        <v>1</v>
      </c>
      <c r="J137" t="s">
        <v>516</v>
      </c>
      <c r="K137">
        <v>63775</v>
      </c>
      <c r="L137">
        <v>155000</v>
      </c>
      <c r="M137" s="4" t="s">
        <v>844</v>
      </c>
      <c r="O137">
        <v>139</v>
      </c>
      <c r="P137">
        <v>133</v>
      </c>
      <c r="Q137" t="str">
        <f t="shared" si="6"/>
        <v>2022-11-10</v>
      </c>
      <c r="R137" t="str">
        <f t="shared" si="7"/>
        <v>2022-12-29</v>
      </c>
      <c r="S137" t="str">
        <f t="shared" si="8"/>
        <v>['rentado_asignado_id' =&gt; 133,'equipo_rentado_id' =&gt; 139,'fecha_asignacion' =&gt; '2022-11-10','fecha_devolucion' =&gt; '2022-12-29'],</v>
      </c>
    </row>
    <row r="138" spans="1:19">
      <c r="A138">
        <v>46</v>
      </c>
      <c r="B138" t="s">
        <v>517</v>
      </c>
      <c r="C138">
        <v>7</v>
      </c>
      <c r="D138" t="s">
        <v>518</v>
      </c>
      <c r="E138" s="4" t="s">
        <v>809</v>
      </c>
      <c r="F138" t="s">
        <v>358</v>
      </c>
      <c r="G138">
        <v>3</v>
      </c>
      <c r="H138" t="s">
        <v>173</v>
      </c>
      <c r="I138">
        <v>1</v>
      </c>
      <c r="J138" t="s">
        <v>519</v>
      </c>
      <c r="K138">
        <v>63733</v>
      </c>
      <c r="L138">
        <v>155000</v>
      </c>
      <c r="M138" s="4" t="s">
        <v>844</v>
      </c>
      <c r="O138">
        <v>140</v>
      </c>
      <c r="P138">
        <v>74</v>
      </c>
      <c r="Q138" t="str">
        <f t="shared" si="6"/>
        <v>2022-11-10</v>
      </c>
      <c r="R138" t="str">
        <f t="shared" si="7"/>
        <v>2022-12-29</v>
      </c>
      <c r="S138" t="str">
        <f t="shared" si="8"/>
        <v>['rentado_asignado_id' =&gt; 74,'equipo_rentado_id' =&gt; 140,'fecha_asignacion' =&gt; '2022-11-10','fecha_devolucion' =&gt; '2022-12-29'],</v>
      </c>
    </row>
    <row r="139" spans="1:19">
      <c r="A139">
        <v>37</v>
      </c>
      <c r="B139" t="s">
        <v>356</v>
      </c>
      <c r="C139">
        <v>24</v>
      </c>
      <c r="D139" t="s">
        <v>499</v>
      </c>
      <c r="E139" s="4" t="s">
        <v>809</v>
      </c>
      <c r="F139" t="s">
        <v>172</v>
      </c>
      <c r="G139">
        <v>2</v>
      </c>
      <c r="H139" t="s">
        <v>173</v>
      </c>
      <c r="I139">
        <v>1</v>
      </c>
      <c r="J139" t="s">
        <v>520</v>
      </c>
      <c r="K139">
        <v>63743</v>
      </c>
      <c r="L139">
        <v>155000</v>
      </c>
      <c r="M139" s="4" t="s">
        <v>844</v>
      </c>
      <c r="O139">
        <v>141</v>
      </c>
      <c r="P139">
        <v>118</v>
      </c>
      <c r="Q139" t="str">
        <f t="shared" si="6"/>
        <v>2022-11-10</v>
      </c>
      <c r="R139" t="str">
        <f t="shared" si="7"/>
        <v>2022-12-29</v>
      </c>
      <c r="S139" t="str">
        <f t="shared" si="8"/>
        <v>['rentado_asignado_id' =&gt; 118,'equipo_rentado_id' =&gt; 141,'fecha_asignacion' =&gt; '2022-11-10','fecha_devolucion' =&gt; '2022-12-29'],</v>
      </c>
    </row>
    <row r="140" spans="1:19">
      <c r="A140">
        <v>37</v>
      </c>
      <c r="B140" t="s">
        <v>356</v>
      </c>
      <c r="C140">
        <v>24</v>
      </c>
      <c r="D140" t="s">
        <v>521</v>
      </c>
      <c r="E140" s="4" t="s">
        <v>809</v>
      </c>
      <c r="F140" t="s">
        <v>358</v>
      </c>
      <c r="G140">
        <v>3</v>
      </c>
      <c r="H140" t="s">
        <v>173</v>
      </c>
      <c r="I140">
        <v>1</v>
      </c>
      <c r="J140" t="s">
        <v>522</v>
      </c>
      <c r="K140">
        <v>63774</v>
      </c>
      <c r="L140">
        <v>155000</v>
      </c>
      <c r="M140" s="4" t="s">
        <v>844</v>
      </c>
      <c r="O140">
        <v>142</v>
      </c>
      <c r="P140">
        <v>84</v>
      </c>
      <c r="Q140" t="str">
        <f t="shared" si="6"/>
        <v>2022-11-10</v>
      </c>
      <c r="R140" t="str">
        <f t="shared" si="7"/>
        <v>2022-12-29</v>
      </c>
      <c r="S140" t="str">
        <f t="shared" si="8"/>
        <v>['rentado_asignado_id' =&gt; 84,'equipo_rentado_id' =&gt; 142,'fecha_asignacion' =&gt; '2022-11-10','fecha_devolucion' =&gt; '2022-12-29'],</v>
      </c>
    </row>
    <row r="141" spans="1:19">
      <c r="A141">
        <v>37</v>
      </c>
      <c r="B141" t="s">
        <v>356</v>
      </c>
      <c r="C141">
        <v>24</v>
      </c>
      <c r="D141" t="s">
        <v>499</v>
      </c>
      <c r="E141" s="4" t="s">
        <v>809</v>
      </c>
      <c r="F141" t="s">
        <v>172</v>
      </c>
      <c r="G141">
        <v>2</v>
      </c>
      <c r="H141" t="s">
        <v>173</v>
      </c>
      <c r="I141">
        <v>1</v>
      </c>
      <c r="J141" t="s">
        <v>523</v>
      </c>
      <c r="K141">
        <v>63779</v>
      </c>
      <c r="L141">
        <v>155000</v>
      </c>
      <c r="M141" s="4" t="s">
        <v>844</v>
      </c>
      <c r="O141">
        <v>143</v>
      </c>
      <c r="P141">
        <v>118</v>
      </c>
      <c r="Q141" t="str">
        <f t="shared" si="6"/>
        <v>2022-11-10</v>
      </c>
      <c r="R141" t="str">
        <f t="shared" si="7"/>
        <v>2022-12-29</v>
      </c>
      <c r="S141" t="str">
        <f t="shared" si="8"/>
        <v>['rentado_asignado_id' =&gt; 118,'equipo_rentado_id' =&gt; 143,'fecha_asignacion' =&gt; '2022-11-10','fecha_devolucion' =&gt; '2022-12-29'],</v>
      </c>
    </row>
    <row r="142" spans="1:19">
      <c r="A142">
        <v>69</v>
      </c>
      <c r="B142" t="s">
        <v>517</v>
      </c>
      <c r="C142">
        <v>7</v>
      </c>
      <c r="D142" t="s">
        <v>524</v>
      </c>
      <c r="E142" s="4" t="s">
        <v>809</v>
      </c>
      <c r="F142" t="s">
        <v>358</v>
      </c>
      <c r="G142">
        <v>3</v>
      </c>
      <c r="H142" t="s">
        <v>173</v>
      </c>
      <c r="I142">
        <v>1</v>
      </c>
      <c r="J142" t="s">
        <v>525</v>
      </c>
      <c r="K142">
        <v>63732</v>
      </c>
      <c r="L142">
        <v>155000</v>
      </c>
      <c r="M142" s="4" t="s">
        <v>844</v>
      </c>
      <c r="O142">
        <v>144</v>
      </c>
      <c r="P142">
        <v>25</v>
      </c>
      <c r="Q142" t="str">
        <f t="shared" si="6"/>
        <v>2022-11-10</v>
      </c>
      <c r="R142" t="str">
        <f t="shared" si="7"/>
        <v>2022-12-29</v>
      </c>
      <c r="S142" t="str">
        <f t="shared" si="8"/>
        <v>['rentado_asignado_id' =&gt; 25,'equipo_rentado_id' =&gt; 144,'fecha_asignacion' =&gt; '2022-11-10','fecha_devolucion' =&gt; '2022-12-29'],</v>
      </c>
    </row>
    <row r="143" spans="1:19">
      <c r="A143">
        <v>37</v>
      </c>
      <c r="B143" t="s">
        <v>356</v>
      </c>
      <c r="C143">
        <v>24</v>
      </c>
      <c r="D143" t="s">
        <v>499</v>
      </c>
      <c r="E143" s="4" t="s">
        <v>809</v>
      </c>
      <c r="F143" t="s">
        <v>172</v>
      </c>
      <c r="G143">
        <v>2</v>
      </c>
      <c r="H143" t="s">
        <v>173</v>
      </c>
      <c r="I143">
        <v>1</v>
      </c>
      <c r="J143" t="s">
        <v>526</v>
      </c>
      <c r="K143">
        <v>63772</v>
      </c>
      <c r="L143">
        <v>155000</v>
      </c>
      <c r="M143" s="4" t="s">
        <v>844</v>
      </c>
      <c r="O143">
        <v>145</v>
      </c>
      <c r="P143">
        <v>118</v>
      </c>
      <c r="Q143" t="str">
        <f t="shared" si="6"/>
        <v>2022-11-10</v>
      </c>
      <c r="R143" t="str">
        <f t="shared" si="7"/>
        <v>2022-12-29</v>
      </c>
      <c r="S143" t="str">
        <f t="shared" si="8"/>
        <v>['rentado_asignado_id' =&gt; 118,'equipo_rentado_id' =&gt; 145,'fecha_asignacion' =&gt; '2022-11-10','fecha_devolucion' =&gt; '2022-12-29'],</v>
      </c>
    </row>
    <row r="144" spans="1:19">
      <c r="A144">
        <v>37</v>
      </c>
      <c r="B144" t="s">
        <v>473</v>
      </c>
      <c r="C144">
        <v>6</v>
      </c>
      <c r="D144" t="s">
        <v>527</v>
      </c>
      <c r="E144" s="4" t="s">
        <v>809</v>
      </c>
      <c r="F144" t="s">
        <v>358</v>
      </c>
      <c r="G144">
        <v>3</v>
      </c>
      <c r="H144" t="s">
        <v>173</v>
      </c>
      <c r="I144">
        <v>1</v>
      </c>
      <c r="J144" t="s">
        <v>528</v>
      </c>
      <c r="K144">
        <v>63742</v>
      </c>
      <c r="L144">
        <v>155000</v>
      </c>
      <c r="M144" s="4" t="s">
        <v>844</v>
      </c>
      <c r="O144">
        <v>146</v>
      </c>
      <c r="P144">
        <v>75</v>
      </c>
      <c r="Q144" t="str">
        <f t="shared" si="6"/>
        <v>2022-11-10</v>
      </c>
      <c r="R144" t="str">
        <f t="shared" si="7"/>
        <v>2022-12-29</v>
      </c>
      <c r="S144" t="str">
        <f t="shared" si="8"/>
        <v>['rentado_asignado_id' =&gt; 75,'equipo_rentado_id' =&gt; 146,'fecha_asignacion' =&gt; '2022-11-10','fecha_devolucion' =&gt; '2022-12-29'],</v>
      </c>
    </row>
    <row r="145" spans="1:19">
      <c r="A145">
        <v>37</v>
      </c>
      <c r="B145" t="s">
        <v>356</v>
      </c>
      <c r="C145">
        <v>24</v>
      </c>
      <c r="D145" t="s">
        <v>297</v>
      </c>
      <c r="E145" s="4" t="s">
        <v>809</v>
      </c>
      <c r="F145" t="s">
        <v>358</v>
      </c>
      <c r="G145">
        <v>3</v>
      </c>
      <c r="H145" t="s">
        <v>173</v>
      </c>
      <c r="I145">
        <v>1</v>
      </c>
      <c r="J145" t="s">
        <v>530</v>
      </c>
      <c r="K145">
        <v>63809</v>
      </c>
      <c r="L145">
        <v>155000</v>
      </c>
      <c r="M145" s="4" t="s">
        <v>844</v>
      </c>
      <c r="O145">
        <v>147</v>
      </c>
      <c r="P145">
        <v>6</v>
      </c>
      <c r="Q145" t="str">
        <f t="shared" si="6"/>
        <v>2022-11-10</v>
      </c>
      <c r="R145" t="str">
        <f t="shared" si="7"/>
        <v>2022-12-29</v>
      </c>
      <c r="S145" t="str">
        <f t="shared" si="8"/>
        <v>['rentado_asignado_id' =&gt; 6,'equipo_rentado_id' =&gt; 147,'fecha_asignacion' =&gt; '2022-11-10','fecha_devolucion' =&gt; '2022-12-29'],</v>
      </c>
    </row>
    <row r="146" spans="1:19">
      <c r="A146">
        <v>74</v>
      </c>
      <c r="B146" t="s">
        <v>531</v>
      </c>
      <c r="C146">
        <v>27</v>
      </c>
      <c r="D146" t="s">
        <v>532</v>
      </c>
      <c r="E146" s="4" t="s">
        <v>809</v>
      </c>
      <c r="F146" t="s">
        <v>358</v>
      </c>
      <c r="G146">
        <v>3</v>
      </c>
      <c r="H146" t="s">
        <v>173</v>
      </c>
      <c r="I146">
        <v>1</v>
      </c>
      <c r="J146" t="s">
        <v>533</v>
      </c>
      <c r="K146">
        <v>63820</v>
      </c>
      <c r="L146">
        <v>155000</v>
      </c>
      <c r="O146">
        <v>148</v>
      </c>
      <c r="P146">
        <v>124</v>
      </c>
      <c r="Q146" t="str">
        <f t="shared" si="6"/>
        <v>2022-11-10</v>
      </c>
      <c r="R146" t="str">
        <f t="shared" si="7"/>
        <v>null</v>
      </c>
      <c r="S146" t="str">
        <f t="shared" si="8"/>
        <v>['rentado_asignado_id' =&gt; 124,'equipo_rentado_id' =&gt; 148,'fecha_asignacion' =&gt; '2022-11-10','fecha_devolucion' =&gt; 'null'],</v>
      </c>
    </row>
    <row r="147" spans="1:19">
      <c r="A147">
        <v>37</v>
      </c>
      <c r="B147" t="s">
        <v>356</v>
      </c>
      <c r="C147">
        <v>24</v>
      </c>
      <c r="D147" t="s">
        <v>534</v>
      </c>
      <c r="E147" s="4" t="s">
        <v>809</v>
      </c>
      <c r="F147" t="s">
        <v>358</v>
      </c>
      <c r="G147">
        <v>3</v>
      </c>
      <c r="H147" t="s">
        <v>173</v>
      </c>
      <c r="I147">
        <v>1</v>
      </c>
      <c r="J147" t="s">
        <v>535</v>
      </c>
      <c r="K147">
        <v>63807</v>
      </c>
      <c r="L147">
        <v>155000</v>
      </c>
      <c r="M147" s="4" t="s">
        <v>844</v>
      </c>
      <c r="O147">
        <v>149</v>
      </c>
      <c r="P147">
        <v>97</v>
      </c>
      <c r="Q147" t="str">
        <f t="shared" si="6"/>
        <v>2022-11-10</v>
      </c>
      <c r="R147" t="str">
        <f t="shared" si="7"/>
        <v>2022-12-29</v>
      </c>
      <c r="S147" t="str">
        <f t="shared" si="8"/>
        <v>['rentado_asignado_id' =&gt; 97,'equipo_rentado_id' =&gt; 149,'fecha_asignacion' =&gt; '2022-11-10','fecha_devolucion' =&gt; '2022-12-29'],</v>
      </c>
    </row>
    <row r="148" spans="1:19">
      <c r="A148">
        <v>60</v>
      </c>
      <c r="B148" t="s">
        <v>218</v>
      </c>
      <c r="C148">
        <v>29</v>
      </c>
      <c r="D148" t="s">
        <v>543</v>
      </c>
      <c r="E148" s="4" t="s">
        <v>809</v>
      </c>
      <c r="F148" t="s">
        <v>358</v>
      </c>
      <c r="G148">
        <v>3</v>
      </c>
      <c r="H148" t="s">
        <v>173</v>
      </c>
      <c r="I148">
        <v>1</v>
      </c>
      <c r="J148" t="s">
        <v>544</v>
      </c>
      <c r="K148">
        <v>63817</v>
      </c>
      <c r="L148">
        <v>155000</v>
      </c>
      <c r="M148" s="4" t="s">
        <v>844</v>
      </c>
      <c r="O148">
        <v>151</v>
      </c>
      <c r="P148">
        <v>126</v>
      </c>
      <c r="Q148" t="str">
        <f t="shared" si="6"/>
        <v>2022-11-10</v>
      </c>
      <c r="R148" t="str">
        <f t="shared" si="7"/>
        <v>2022-12-29</v>
      </c>
      <c r="S148" t="str">
        <f t="shared" si="8"/>
        <v>['rentado_asignado_id' =&gt; 126,'equipo_rentado_id' =&gt; 151,'fecha_asignacion' =&gt; '2022-11-10','fecha_devolucion' =&gt; '2022-12-29'],</v>
      </c>
    </row>
    <row r="149" spans="1:19">
      <c r="A149">
        <v>46</v>
      </c>
      <c r="B149" t="s">
        <v>517</v>
      </c>
      <c r="C149">
        <v>7</v>
      </c>
      <c r="D149" t="s">
        <v>545</v>
      </c>
      <c r="E149" s="4" t="s">
        <v>809</v>
      </c>
      <c r="F149" t="s">
        <v>358</v>
      </c>
      <c r="G149">
        <v>3</v>
      </c>
      <c r="H149" t="s">
        <v>173</v>
      </c>
      <c r="I149">
        <v>1</v>
      </c>
      <c r="J149" t="s">
        <v>546</v>
      </c>
      <c r="K149">
        <v>63816</v>
      </c>
      <c r="L149">
        <v>155000</v>
      </c>
      <c r="M149" s="4" t="s">
        <v>844</v>
      </c>
      <c r="O149">
        <v>152</v>
      </c>
      <c r="P149">
        <v>81</v>
      </c>
      <c r="Q149" t="str">
        <f t="shared" si="6"/>
        <v>2022-11-10</v>
      </c>
      <c r="R149" t="str">
        <f t="shared" si="7"/>
        <v>2022-12-29</v>
      </c>
      <c r="S149" t="str">
        <f t="shared" si="8"/>
        <v>['rentado_asignado_id' =&gt; 81,'equipo_rentado_id' =&gt; 152,'fecha_asignacion' =&gt; '2022-11-10','fecha_devolucion' =&gt; '2022-12-29'],</v>
      </c>
    </row>
    <row r="150" spans="1:19">
      <c r="A150">
        <v>37</v>
      </c>
      <c r="B150" t="s">
        <v>356</v>
      </c>
      <c r="C150">
        <v>24</v>
      </c>
      <c r="D150" t="s">
        <v>373</v>
      </c>
      <c r="E150" s="4" t="s">
        <v>809</v>
      </c>
      <c r="F150" t="s">
        <v>358</v>
      </c>
      <c r="G150">
        <v>3</v>
      </c>
      <c r="H150" t="s">
        <v>173</v>
      </c>
      <c r="I150">
        <v>1</v>
      </c>
      <c r="J150" t="s">
        <v>547</v>
      </c>
      <c r="K150">
        <v>63812</v>
      </c>
      <c r="L150">
        <v>155000</v>
      </c>
      <c r="M150" s="4" t="s">
        <v>844</v>
      </c>
      <c r="O150">
        <v>153</v>
      </c>
      <c r="P150">
        <v>79</v>
      </c>
      <c r="Q150" t="str">
        <f t="shared" si="6"/>
        <v>2022-11-10</v>
      </c>
      <c r="R150" t="str">
        <f t="shared" si="7"/>
        <v>2022-12-29</v>
      </c>
      <c r="S150" t="str">
        <f t="shared" si="8"/>
        <v>['rentado_asignado_id' =&gt; 79,'equipo_rentado_id' =&gt; 153,'fecha_asignacion' =&gt; '2022-11-10','fecha_devolucion' =&gt; '2022-12-29'],</v>
      </c>
    </row>
    <row r="151" spans="1:19">
      <c r="A151">
        <v>92</v>
      </c>
      <c r="B151" t="s">
        <v>548</v>
      </c>
      <c r="C151">
        <v>5</v>
      </c>
      <c r="D151" t="s">
        <v>549</v>
      </c>
      <c r="E151" s="4" t="s">
        <v>809</v>
      </c>
      <c r="F151" t="s">
        <v>358</v>
      </c>
      <c r="G151">
        <v>3</v>
      </c>
      <c r="H151" t="s">
        <v>173</v>
      </c>
      <c r="I151">
        <v>1</v>
      </c>
      <c r="J151" t="s">
        <v>550</v>
      </c>
      <c r="K151">
        <v>63826</v>
      </c>
      <c r="L151">
        <v>155000</v>
      </c>
      <c r="M151" s="4" t="s">
        <v>844</v>
      </c>
      <c r="O151">
        <v>154</v>
      </c>
      <c r="P151">
        <v>99</v>
      </c>
      <c r="Q151" t="str">
        <f t="shared" si="6"/>
        <v>2022-11-10</v>
      </c>
      <c r="R151" t="str">
        <f t="shared" si="7"/>
        <v>2022-12-29</v>
      </c>
      <c r="S151" t="str">
        <f t="shared" si="8"/>
        <v>['rentado_asignado_id' =&gt; 99,'equipo_rentado_id' =&gt; 154,'fecha_asignacion' =&gt; '2022-11-10','fecha_devolucion' =&gt; '2022-12-29'],</v>
      </c>
    </row>
    <row r="152" spans="1:19">
      <c r="A152">
        <v>43</v>
      </c>
      <c r="B152" t="s">
        <v>309</v>
      </c>
      <c r="C152">
        <v>23</v>
      </c>
      <c r="D152" t="s">
        <v>375</v>
      </c>
      <c r="E152" s="4" t="s">
        <v>809</v>
      </c>
      <c r="F152" t="s">
        <v>358</v>
      </c>
      <c r="G152">
        <v>3</v>
      </c>
      <c r="H152" t="s">
        <v>173</v>
      </c>
      <c r="I152">
        <v>1</v>
      </c>
      <c r="J152" t="s">
        <v>551</v>
      </c>
      <c r="K152">
        <v>63815</v>
      </c>
      <c r="L152">
        <v>155000</v>
      </c>
      <c r="M152" s="4" t="s">
        <v>844</v>
      </c>
      <c r="O152">
        <v>155</v>
      </c>
      <c r="P152">
        <v>66</v>
      </c>
      <c r="Q152" t="str">
        <f t="shared" si="6"/>
        <v>2022-11-10</v>
      </c>
      <c r="R152" t="str">
        <f t="shared" si="7"/>
        <v>2022-12-29</v>
      </c>
      <c r="S152" t="str">
        <f t="shared" si="8"/>
        <v>['rentado_asignado_id' =&gt; 66,'equipo_rentado_id' =&gt; 155,'fecha_asignacion' =&gt; '2022-11-10','fecha_devolucion' =&gt; '2022-12-29'],</v>
      </c>
    </row>
    <row r="153" spans="1:19">
      <c r="A153">
        <v>37</v>
      </c>
      <c r="B153" t="s">
        <v>242</v>
      </c>
      <c r="C153">
        <v>17</v>
      </c>
      <c r="D153" t="s">
        <v>552</v>
      </c>
      <c r="E153" s="4" t="s">
        <v>809</v>
      </c>
      <c r="F153" t="s">
        <v>358</v>
      </c>
      <c r="G153">
        <v>3</v>
      </c>
      <c r="H153" t="s">
        <v>173</v>
      </c>
      <c r="I153">
        <v>1</v>
      </c>
      <c r="J153" t="s">
        <v>553</v>
      </c>
      <c r="K153">
        <v>63824</v>
      </c>
      <c r="L153">
        <v>155000</v>
      </c>
      <c r="M153" s="4" t="s">
        <v>844</v>
      </c>
      <c r="O153">
        <v>156</v>
      </c>
      <c r="P153">
        <v>87</v>
      </c>
      <c r="Q153" t="str">
        <f t="shared" si="6"/>
        <v>2022-11-10</v>
      </c>
      <c r="R153" t="str">
        <f t="shared" si="7"/>
        <v>2022-12-29</v>
      </c>
      <c r="S153" t="str">
        <f t="shared" si="8"/>
        <v>['rentado_asignado_id' =&gt; 87,'equipo_rentado_id' =&gt; 156,'fecha_asignacion' =&gt; '2022-11-10','fecha_devolucion' =&gt; '2022-12-29'],</v>
      </c>
    </row>
    <row r="154" spans="1:19">
      <c r="A154">
        <v>37</v>
      </c>
      <c r="B154" t="s">
        <v>356</v>
      </c>
      <c r="C154">
        <v>24</v>
      </c>
      <c r="D154" t="s">
        <v>556</v>
      </c>
      <c r="E154" s="4" t="s">
        <v>809</v>
      </c>
      <c r="F154" t="s">
        <v>358</v>
      </c>
      <c r="G154">
        <v>3</v>
      </c>
      <c r="H154" t="s">
        <v>173</v>
      </c>
      <c r="I154">
        <v>1</v>
      </c>
      <c r="J154" t="s">
        <v>557</v>
      </c>
      <c r="K154">
        <v>63823</v>
      </c>
      <c r="L154">
        <v>155000</v>
      </c>
      <c r="M154" s="4" t="s">
        <v>844</v>
      </c>
      <c r="O154">
        <v>157</v>
      </c>
      <c r="P154">
        <v>77</v>
      </c>
      <c r="Q154" t="str">
        <f t="shared" si="6"/>
        <v>2022-11-10</v>
      </c>
      <c r="R154" t="str">
        <f t="shared" si="7"/>
        <v>2022-12-29</v>
      </c>
      <c r="S154" t="str">
        <f t="shared" si="8"/>
        <v>['rentado_asignado_id' =&gt; 77,'equipo_rentado_id' =&gt; 157,'fecha_asignacion' =&gt; '2022-11-10','fecha_devolucion' =&gt; '2022-12-29'],</v>
      </c>
    </row>
    <row r="155" spans="1:19">
      <c r="A155">
        <v>37</v>
      </c>
      <c r="B155" t="s">
        <v>356</v>
      </c>
      <c r="C155">
        <v>24</v>
      </c>
      <c r="D155" t="s">
        <v>559</v>
      </c>
      <c r="E155" s="4" t="s">
        <v>809</v>
      </c>
      <c r="F155" t="s">
        <v>358</v>
      </c>
      <c r="G155">
        <v>3</v>
      </c>
      <c r="H155" t="s">
        <v>173</v>
      </c>
      <c r="I155">
        <v>1</v>
      </c>
      <c r="J155" t="s">
        <v>560</v>
      </c>
      <c r="K155">
        <v>63811</v>
      </c>
      <c r="L155">
        <v>155000</v>
      </c>
      <c r="M155" s="4" t="s">
        <v>844</v>
      </c>
      <c r="O155">
        <v>158</v>
      </c>
      <c r="P155">
        <v>52</v>
      </c>
      <c r="Q155" t="str">
        <f t="shared" si="6"/>
        <v>2022-11-10</v>
      </c>
      <c r="R155" t="str">
        <f t="shared" si="7"/>
        <v>2022-12-29</v>
      </c>
      <c r="S155" t="str">
        <f t="shared" si="8"/>
        <v>['rentado_asignado_id' =&gt; 52,'equipo_rentado_id' =&gt; 158,'fecha_asignacion' =&gt; '2022-11-10','fecha_devolucion' =&gt; '2022-12-29'],</v>
      </c>
    </row>
    <row r="156" spans="1:19">
      <c r="A156">
        <v>45</v>
      </c>
      <c r="B156" t="s">
        <v>517</v>
      </c>
      <c r="C156">
        <v>7</v>
      </c>
      <c r="D156" t="s">
        <v>561</v>
      </c>
      <c r="E156" s="4" t="s">
        <v>809</v>
      </c>
      <c r="F156" t="s">
        <v>358</v>
      </c>
      <c r="G156">
        <v>3</v>
      </c>
      <c r="H156" t="s">
        <v>173</v>
      </c>
      <c r="I156">
        <v>1</v>
      </c>
      <c r="J156" t="s">
        <v>562</v>
      </c>
      <c r="K156">
        <v>63821</v>
      </c>
      <c r="L156">
        <v>155000</v>
      </c>
      <c r="M156" s="4" t="s">
        <v>844</v>
      </c>
      <c r="O156">
        <v>159</v>
      </c>
      <c r="P156">
        <v>117</v>
      </c>
      <c r="Q156" t="str">
        <f t="shared" si="6"/>
        <v>2022-11-10</v>
      </c>
      <c r="R156" t="str">
        <f t="shared" si="7"/>
        <v>2022-12-29</v>
      </c>
      <c r="S156" t="str">
        <f t="shared" si="8"/>
        <v>['rentado_asignado_id' =&gt; 117,'equipo_rentado_id' =&gt; 159,'fecha_asignacion' =&gt; '2022-11-10','fecha_devolucion' =&gt; '2022-12-29'],</v>
      </c>
    </row>
    <row r="157" spans="1:19">
      <c r="A157">
        <v>89</v>
      </c>
      <c r="B157" t="s">
        <v>517</v>
      </c>
      <c r="C157">
        <v>7</v>
      </c>
      <c r="D157" t="s">
        <v>563</v>
      </c>
      <c r="E157" s="4" t="s">
        <v>809</v>
      </c>
      <c r="F157" t="s">
        <v>358</v>
      </c>
      <c r="G157">
        <v>3</v>
      </c>
      <c r="H157" t="s">
        <v>173</v>
      </c>
      <c r="I157">
        <v>1</v>
      </c>
      <c r="J157" t="s">
        <v>564</v>
      </c>
      <c r="K157">
        <v>63828</v>
      </c>
      <c r="L157">
        <v>155000</v>
      </c>
      <c r="M157" s="4" t="s">
        <v>844</v>
      </c>
      <c r="O157">
        <v>160</v>
      </c>
      <c r="P157">
        <v>93</v>
      </c>
      <c r="Q157" t="str">
        <f t="shared" si="6"/>
        <v>2022-11-10</v>
      </c>
      <c r="R157" t="str">
        <f t="shared" si="7"/>
        <v>2022-12-29</v>
      </c>
      <c r="S157" t="str">
        <f t="shared" si="8"/>
        <v>['rentado_asignado_id' =&gt; 93,'equipo_rentado_id' =&gt; 160,'fecha_asignacion' =&gt; '2022-11-10','fecha_devolucion' =&gt; '2022-12-29'],</v>
      </c>
    </row>
    <row r="158" spans="1:19">
      <c r="A158">
        <v>66</v>
      </c>
      <c r="B158" t="s">
        <v>497</v>
      </c>
      <c r="C158">
        <v>26</v>
      </c>
      <c r="D158" t="s">
        <v>364</v>
      </c>
      <c r="E158" s="4" t="s">
        <v>809</v>
      </c>
      <c r="F158" t="s">
        <v>358</v>
      </c>
      <c r="G158">
        <v>3</v>
      </c>
      <c r="H158" t="s">
        <v>173</v>
      </c>
      <c r="I158">
        <v>1</v>
      </c>
      <c r="J158" t="s">
        <v>565</v>
      </c>
      <c r="K158">
        <v>63827</v>
      </c>
      <c r="L158">
        <v>155000</v>
      </c>
      <c r="M158" s="4" t="s">
        <v>844</v>
      </c>
      <c r="O158">
        <v>161</v>
      </c>
      <c r="P158">
        <v>28</v>
      </c>
      <c r="Q158" t="str">
        <f t="shared" si="6"/>
        <v>2022-11-10</v>
      </c>
      <c r="R158" t="str">
        <f t="shared" si="7"/>
        <v>2022-12-29</v>
      </c>
      <c r="S158" t="str">
        <f t="shared" si="8"/>
        <v>['rentado_asignado_id' =&gt; 28,'equipo_rentado_id' =&gt; 161,'fecha_asignacion' =&gt; '2022-11-10','fecha_devolucion' =&gt; '2022-12-29'],</v>
      </c>
    </row>
    <row r="159" spans="1:19">
      <c r="A159">
        <v>43</v>
      </c>
      <c r="B159" t="s">
        <v>309</v>
      </c>
      <c r="C159">
        <v>23</v>
      </c>
      <c r="D159" t="s">
        <v>315</v>
      </c>
      <c r="E159" s="4">
        <v>44813</v>
      </c>
      <c r="F159" t="s">
        <v>358</v>
      </c>
      <c r="G159">
        <v>3</v>
      </c>
      <c r="H159" t="s">
        <v>173</v>
      </c>
      <c r="I159">
        <v>1</v>
      </c>
      <c r="J159" t="s">
        <v>566</v>
      </c>
      <c r="K159">
        <v>63831</v>
      </c>
      <c r="L159">
        <v>155000</v>
      </c>
      <c r="O159">
        <v>162</v>
      </c>
      <c r="P159">
        <v>23</v>
      </c>
      <c r="Q159" t="str">
        <f t="shared" si="6"/>
        <v>2022-9-9</v>
      </c>
      <c r="R159" t="str">
        <f t="shared" si="7"/>
        <v>null</v>
      </c>
      <c r="S159" t="str">
        <f t="shared" si="8"/>
        <v>['rentado_asignado_id' =&gt; 23,'equipo_rentado_id' =&gt; 162,'fecha_asignacion' =&gt; '2022-9-9','fecha_devolucion' =&gt; 'null'],</v>
      </c>
    </row>
    <row r="160" spans="1:19">
      <c r="A160">
        <v>46</v>
      </c>
      <c r="B160" t="s">
        <v>488</v>
      </c>
      <c r="C160">
        <v>10</v>
      </c>
      <c r="D160" t="s">
        <v>567</v>
      </c>
      <c r="E160" s="4">
        <v>44813</v>
      </c>
      <c r="F160" t="s">
        <v>358</v>
      </c>
      <c r="G160">
        <v>3</v>
      </c>
      <c r="H160" t="s">
        <v>173</v>
      </c>
      <c r="I160">
        <v>1</v>
      </c>
      <c r="J160" t="s">
        <v>568</v>
      </c>
      <c r="K160">
        <v>63814</v>
      </c>
      <c r="L160">
        <v>155000</v>
      </c>
      <c r="O160">
        <v>163</v>
      </c>
      <c r="P160">
        <v>59</v>
      </c>
      <c r="Q160" t="str">
        <f t="shared" si="6"/>
        <v>2022-9-9</v>
      </c>
      <c r="R160" t="str">
        <f t="shared" si="7"/>
        <v>null</v>
      </c>
      <c r="S160" t="str">
        <f t="shared" si="8"/>
        <v>['rentado_asignado_id' =&gt; 59,'equipo_rentado_id' =&gt; 163,'fecha_asignacion' =&gt; '2022-9-9','fecha_devolucion' =&gt; 'null'],</v>
      </c>
    </row>
    <row r="161" spans="1:19">
      <c r="A161">
        <v>37</v>
      </c>
      <c r="B161" t="s">
        <v>356</v>
      </c>
      <c r="C161">
        <v>24</v>
      </c>
      <c r="D161" t="s">
        <v>569</v>
      </c>
      <c r="E161" s="4">
        <v>44813</v>
      </c>
      <c r="F161" t="s">
        <v>358</v>
      </c>
      <c r="G161">
        <v>3</v>
      </c>
      <c r="H161" t="s">
        <v>173</v>
      </c>
      <c r="I161">
        <v>1</v>
      </c>
      <c r="J161" t="s">
        <v>570</v>
      </c>
      <c r="K161">
        <v>63829</v>
      </c>
      <c r="L161">
        <v>155000</v>
      </c>
      <c r="O161">
        <v>164</v>
      </c>
      <c r="P161">
        <v>123</v>
      </c>
      <c r="Q161" t="str">
        <f t="shared" si="6"/>
        <v>2022-9-9</v>
      </c>
      <c r="R161" t="str">
        <f t="shared" si="7"/>
        <v>null</v>
      </c>
      <c r="S161" t="str">
        <f t="shared" si="8"/>
        <v>['rentado_asignado_id' =&gt; 123,'equipo_rentado_id' =&gt; 164,'fecha_asignacion' =&gt; '2022-9-9','fecha_devolucion' =&gt; 'null'],</v>
      </c>
    </row>
    <row r="162" spans="1:19">
      <c r="A162">
        <v>37</v>
      </c>
      <c r="B162" t="s">
        <v>356</v>
      </c>
      <c r="C162">
        <v>24</v>
      </c>
      <c r="D162" t="s">
        <v>571</v>
      </c>
      <c r="E162" s="4">
        <v>44813</v>
      </c>
      <c r="F162" t="s">
        <v>358</v>
      </c>
      <c r="G162">
        <v>3</v>
      </c>
      <c r="H162" t="s">
        <v>173</v>
      </c>
      <c r="I162">
        <v>1</v>
      </c>
      <c r="J162" t="s">
        <v>572</v>
      </c>
      <c r="K162">
        <v>63818</v>
      </c>
      <c r="L162">
        <v>155000</v>
      </c>
      <c r="O162">
        <v>165</v>
      </c>
      <c r="P162">
        <v>24</v>
      </c>
      <c r="Q162" t="str">
        <f t="shared" si="6"/>
        <v>2022-9-9</v>
      </c>
      <c r="R162" t="str">
        <f t="shared" si="7"/>
        <v>null</v>
      </c>
      <c r="S162" t="str">
        <f t="shared" si="8"/>
        <v>['rentado_asignado_id' =&gt; 24,'equipo_rentado_id' =&gt; 165,'fecha_asignacion' =&gt; '2022-9-9','fecha_devolucion' =&gt; 'null'],</v>
      </c>
    </row>
    <row r="163" spans="1:19">
      <c r="A163">
        <v>37</v>
      </c>
      <c r="B163" t="s">
        <v>573</v>
      </c>
      <c r="C163">
        <v>16</v>
      </c>
      <c r="D163" t="s">
        <v>574</v>
      </c>
      <c r="E163" s="4">
        <v>44813</v>
      </c>
      <c r="F163" t="s">
        <v>358</v>
      </c>
      <c r="G163">
        <v>3</v>
      </c>
      <c r="H163" t="s">
        <v>173</v>
      </c>
      <c r="I163">
        <v>1</v>
      </c>
      <c r="J163" t="s">
        <v>575</v>
      </c>
      <c r="K163">
        <v>63822</v>
      </c>
      <c r="L163">
        <v>155000</v>
      </c>
      <c r="O163">
        <v>166</v>
      </c>
      <c r="P163">
        <v>32</v>
      </c>
      <c r="Q163" t="str">
        <f t="shared" si="6"/>
        <v>2022-9-9</v>
      </c>
      <c r="R163" t="str">
        <f t="shared" si="7"/>
        <v>null</v>
      </c>
      <c r="S163" t="str">
        <f t="shared" si="8"/>
        <v>['rentado_asignado_id' =&gt; 32,'equipo_rentado_id' =&gt; 166,'fecha_asignacion' =&gt; '2022-9-9','fecha_devolucion' =&gt; 'null'],</v>
      </c>
    </row>
    <row r="164" spans="1:19">
      <c r="A164">
        <v>37</v>
      </c>
      <c r="B164" t="s">
        <v>356</v>
      </c>
      <c r="C164">
        <v>24</v>
      </c>
      <c r="D164" t="s">
        <v>499</v>
      </c>
      <c r="E164" s="4">
        <v>44874</v>
      </c>
      <c r="F164" t="s">
        <v>172</v>
      </c>
      <c r="G164">
        <v>2</v>
      </c>
      <c r="H164" t="s">
        <v>173</v>
      </c>
      <c r="I164">
        <v>1</v>
      </c>
      <c r="J164" t="s">
        <v>696</v>
      </c>
      <c r="K164">
        <v>67249</v>
      </c>
      <c r="L164">
        <v>158000</v>
      </c>
      <c r="M164" s="4">
        <v>44924</v>
      </c>
      <c r="O164">
        <v>167</v>
      </c>
      <c r="P164">
        <v>118</v>
      </c>
      <c r="Q164" t="str">
        <f t="shared" si="6"/>
        <v>2022-11-9</v>
      </c>
      <c r="R164" t="str">
        <f t="shared" si="7"/>
        <v>2022-12-29</v>
      </c>
      <c r="S164" t="str">
        <f t="shared" si="8"/>
        <v>['rentado_asignado_id' =&gt; 118,'equipo_rentado_id' =&gt; 167,'fecha_asignacion' =&gt; '2022-11-9','fecha_devolucion' =&gt; '2022-12-29'],</v>
      </c>
    </row>
    <row r="165" spans="1:19">
      <c r="A165">
        <v>37</v>
      </c>
      <c r="B165" t="s">
        <v>356</v>
      </c>
      <c r="C165">
        <v>24</v>
      </c>
      <c r="D165" t="s">
        <v>697</v>
      </c>
      <c r="E165" s="4">
        <v>44874</v>
      </c>
      <c r="F165" t="s">
        <v>358</v>
      </c>
      <c r="G165">
        <v>3</v>
      </c>
      <c r="H165" t="s">
        <v>173</v>
      </c>
      <c r="I165">
        <v>1</v>
      </c>
      <c r="J165" t="s">
        <v>698</v>
      </c>
      <c r="K165">
        <v>67246</v>
      </c>
      <c r="L165">
        <v>158000</v>
      </c>
      <c r="O165">
        <v>168</v>
      </c>
      <c r="P165">
        <v>78</v>
      </c>
      <c r="Q165" t="str">
        <f t="shared" si="6"/>
        <v>2022-11-9</v>
      </c>
      <c r="R165" t="str">
        <f t="shared" si="7"/>
        <v>null</v>
      </c>
      <c r="S165" t="str">
        <f t="shared" si="8"/>
        <v>['rentado_asignado_id' =&gt; 78,'equipo_rentado_id' =&gt; 168,'fecha_asignacion' =&gt; '2022-11-9','fecha_devolucion' =&gt; 'null'],</v>
      </c>
    </row>
    <row r="166" spans="1:19">
      <c r="A166">
        <v>37</v>
      </c>
      <c r="B166" t="s">
        <v>356</v>
      </c>
      <c r="C166">
        <v>24</v>
      </c>
      <c r="D166" t="s">
        <v>699</v>
      </c>
      <c r="E166" s="4">
        <v>44874</v>
      </c>
      <c r="F166" t="s">
        <v>358</v>
      </c>
      <c r="G166">
        <v>3</v>
      </c>
      <c r="H166" t="s">
        <v>173</v>
      </c>
      <c r="I166">
        <v>1</v>
      </c>
      <c r="J166" t="s">
        <v>700</v>
      </c>
      <c r="K166">
        <v>67245</v>
      </c>
      <c r="L166">
        <v>158000</v>
      </c>
      <c r="O166">
        <v>169</v>
      </c>
      <c r="P166">
        <v>96</v>
      </c>
      <c r="Q166" t="str">
        <f t="shared" si="6"/>
        <v>2022-11-9</v>
      </c>
      <c r="R166" t="str">
        <f t="shared" si="7"/>
        <v>null</v>
      </c>
      <c r="S166" t="str">
        <f t="shared" si="8"/>
        <v>['rentado_asignado_id' =&gt; 96,'equipo_rentado_id' =&gt; 169,'fecha_asignacion' =&gt; '2022-11-9','fecha_devolucion' =&gt; 'null'],</v>
      </c>
    </row>
    <row r="167" spans="1:19">
      <c r="A167">
        <v>37</v>
      </c>
      <c r="B167" t="s">
        <v>356</v>
      </c>
      <c r="C167">
        <v>24</v>
      </c>
      <c r="D167" t="s">
        <v>499</v>
      </c>
      <c r="E167" s="4">
        <v>44874</v>
      </c>
      <c r="F167" t="s">
        <v>172</v>
      </c>
      <c r="G167">
        <v>2</v>
      </c>
      <c r="H167" t="s">
        <v>173</v>
      </c>
      <c r="I167">
        <v>1</v>
      </c>
      <c r="J167" t="s">
        <v>701</v>
      </c>
      <c r="K167">
        <v>67085</v>
      </c>
      <c r="L167">
        <v>158000</v>
      </c>
      <c r="M167" s="4">
        <v>44924</v>
      </c>
      <c r="O167">
        <v>170</v>
      </c>
      <c r="P167">
        <v>118</v>
      </c>
      <c r="Q167" t="str">
        <f t="shared" si="6"/>
        <v>2022-11-9</v>
      </c>
      <c r="R167" t="str">
        <f t="shared" si="7"/>
        <v>2022-12-29</v>
      </c>
      <c r="S167" t="str">
        <f t="shared" si="8"/>
        <v>['rentado_asignado_id' =&gt; 118,'equipo_rentado_id' =&gt; 170,'fecha_asignacion' =&gt; '2022-11-9','fecha_devolucion' =&gt; '2022-12-29'],</v>
      </c>
    </row>
    <row r="168" spans="1:19">
      <c r="A168">
        <v>37</v>
      </c>
      <c r="B168" t="s">
        <v>356</v>
      </c>
      <c r="C168">
        <v>24</v>
      </c>
      <c r="D168" t="s">
        <v>702</v>
      </c>
      <c r="E168" s="4">
        <v>44874</v>
      </c>
      <c r="F168" t="s">
        <v>358</v>
      </c>
      <c r="G168">
        <v>3</v>
      </c>
      <c r="H168" t="s">
        <v>173</v>
      </c>
      <c r="I168">
        <v>1</v>
      </c>
      <c r="J168" t="s">
        <v>703</v>
      </c>
      <c r="K168">
        <v>67313</v>
      </c>
      <c r="L168">
        <v>158000</v>
      </c>
      <c r="O168">
        <v>171</v>
      </c>
      <c r="P168">
        <v>57</v>
      </c>
      <c r="Q168" t="str">
        <f t="shared" si="6"/>
        <v>2022-11-9</v>
      </c>
      <c r="R168" t="str">
        <f t="shared" si="7"/>
        <v>null</v>
      </c>
      <c r="S168" t="str">
        <f t="shared" si="8"/>
        <v>['rentado_asignado_id' =&gt; 57,'equipo_rentado_id' =&gt; 171,'fecha_asignacion' =&gt; '2022-11-9','fecha_devolucion' =&gt; 'null'],</v>
      </c>
    </row>
    <row r="169" spans="1:19">
      <c r="A169">
        <v>37</v>
      </c>
      <c r="B169" t="s">
        <v>356</v>
      </c>
      <c r="C169">
        <v>24</v>
      </c>
      <c r="D169" t="s">
        <v>499</v>
      </c>
      <c r="E169" s="4">
        <v>44874</v>
      </c>
      <c r="F169" t="s">
        <v>172</v>
      </c>
      <c r="G169">
        <v>2</v>
      </c>
      <c r="H169" t="s">
        <v>173</v>
      </c>
      <c r="I169">
        <v>1</v>
      </c>
      <c r="J169" t="s">
        <v>704</v>
      </c>
      <c r="K169">
        <v>67133</v>
      </c>
      <c r="L169">
        <v>158000</v>
      </c>
      <c r="M169" s="4">
        <v>44924</v>
      </c>
      <c r="O169">
        <v>172</v>
      </c>
      <c r="P169">
        <v>118</v>
      </c>
      <c r="Q169" t="str">
        <f t="shared" si="6"/>
        <v>2022-11-9</v>
      </c>
      <c r="R169" t="str">
        <f t="shared" si="7"/>
        <v>2022-12-29</v>
      </c>
      <c r="S169" t="str">
        <f t="shared" si="8"/>
        <v>['rentado_asignado_id' =&gt; 118,'equipo_rentado_id' =&gt; 172,'fecha_asignacion' =&gt; '2022-11-9','fecha_devolucion' =&gt; '2022-12-29'],</v>
      </c>
    </row>
    <row r="170" spans="1:19">
      <c r="A170">
        <v>37</v>
      </c>
      <c r="B170" t="s">
        <v>517</v>
      </c>
      <c r="C170">
        <v>7</v>
      </c>
      <c r="D170" t="s">
        <v>705</v>
      </c>
      <c r="E170" s="4">
        <v>44875</v>
      </c>
      <c r="F170" t="s">
        <v>358</v>
      </c>
      <c r="G170">
        <v>3</v>
      </c>
      <c r="H170" t="s">
        <v>173</v>
      </c>
      <c r="I170">
        <v>1</v>
      </c>
      <c r="J170" t="s">
        <v>706</v>
      </c>
      <c r="K170">
        <v>67251</v>
      </c>
      <c r="L170">
        <v>158000</v>
      </c>
      <c r="O170">
        <v>173</v>
      </c>
      <c r="P170">
        <v>53</v>
      </c>
      <c r="Q170" t="str">
        <f t="shared" si="6"/>
        <v>2022-11-10</v>
      </c>
      <c r="R170" t="str">
        <f t="shared" si="7"/>
        <v>null</v>
      </c>
      <c r="S170" t="str">
        <f t="shared" si="8"/>
        <v>['rentado_asignado_id' =&gt; 53,'equipo_rentado_id' =&gt; 173,'fecha_asignacion' =&gt; '2022-11-10','fecha_devolucion' =&gt; 'null'],</v>
      </c>
    </row>
    <row r="171" spans="1:19">
      <c r="A171">
        <v>37</v>
      </c>
      <c r="B171" t="s">
        <v>356</v>
      </c>
      <c r="C171">
        <v>24</v>
      </c>
      <c r="D171" t="s">
        <v>707</v>
      </c>
      <c r="E171" s="4">
        <v>44875</v>
      </c>
      <c r="F171" t="s">
        <v>358</v>
      </c>
      <c r="G171">
        <v>3</v>
      </c>
      <c r="H171" t="s">
        <v>173</v>
      </c>
      <c r="I171">
        <v>1</v>
      </c>
      <c r="J171" t="s">
        <v>708</v>
      </c>
      <c r="K171">
        <v>67252</v>
      </c>
      <c r="L171">
        <v>158000</v>
      </c>
      <c r="O171">
        <v>174</v>
      </c>
      <c r="P171">
        <v>119</v>
      </c>
      <c r="Q171" t="str">
        <f t="shared" si="6"/>
        <v>2022-11-10</v>
      </c>
      <c r="R171" t="str">
        <f t="shared" si="7"/>
        <v>null</v>
      </c>
      <c r="S171" t="str">
        <f t="shared" si="8"/>
        <v>['rentado_asignado_id' =&gt; 119,'equipo_rentado_id' =&gt; 174,'fecha_asignacion' =&gt; '2022-11-10','fecha_devolucion' =&gt; 'null'],</v>
      </c>
    </row>
    <row r="172" spans="1:19">
      <c r="A172">
        <v>37</v>
      </c>
      <c r="B172" t="s">
        <v>356</v>
      </c>
      <c r="C172">
        <v>24</v>
      </c>
      <c r="D172" t="s">
        <v>499</v>
      </c>
      <c r="E172" s="4">
        <v>44875</v>
      </c>
      <c r="F172" t="s">
        <v>172</v>
      </c>
      <c r="G172">
        <v>2</v>
      </c>
      <c r="H172" t="s">
        <v>173</v>
      </c>
      <c r="I172">
        <v>1</v>
      </c>
      <c r="J172" t="s">
        <v>709</v>
      </c>
      <c r="K172">
        <v>67253</v>
      </c>
      <c r="L172">
        <v>158000</v>
      </c>
      <c r="M172" s="4">
        <v>44924</v>
      </c>
      <c r="O172">
        <v>175</v>
      </c>
      <c r="P172">
        <v>118</v>
      </c>
      <c r="Q172" t="str">
        <f t="shared" si="6"/>
        <v>2022-11-10</v>
      </c>
      <c r="R172" t="str">
        <f t="shared" si="7"/>
        <v>2022-12-29</v>
      </c>
      <c r="S172" t="str">
        <f t="shared" si="8"/>
        <v>['rentado_asignado_id' =&gt; 118,'equipo_rentado_id' =&gt; 175,'fecha_asignacion' =&gt; '2022-11-10','fecha_devolucion' =&gt; '2022-12-29'],</v>
      </c>
    </row>
    <row r="173" spans="1:19">
      <c r="A173">
        <v>37</v>
      </c>
      <c r="B173" t="s">
        <v>356</v>
      </c>
      <c r="C173">
        <v>24</v>
      </c>
      <c r="D173" t="s">
        <v>499</v>
      </c>
      <c r="E173" s="4">
        <v>44875</v>
      </c>
      <c r="F173" t="s">
        <v>172</v>
      </c>
      <c r="G173">
        <v>2</v>
      </c>
      <c r="H173" t="s">
        <v>173</v>
      </c>
      <c r="I173">
        <v>1</v>
      </c>
      <c r="J173" t="s">
        <v>711</v>
      </c>
      <c r="K173">
        <v>67255</v>
      </c>
      <c r="L173">
        <v>158000</v>
      </c>
      <c r="M173" s="4">
        <v>44924</v>
      </c>
      <c r="O173">
        <v>176</v>
      </c>
      <c r="P173">
        <v>118</v>
      </c>
      <c r="Q173" t="str">
        <f t="shared" si="6"/>
        <v>2022-11-10</v>
      </c>
      <c r="R173" t="str">
        <f t="shared" si="7"/>
        <v>2022-12-29</v>
      </c>
      <c r="S173" t="str">
        <f t="shared" si="8"/>
        <v>['rentado_asignado_id' =&gt; 118,'equipo_rentado_id' =&gt; 176,'fecha_asignacion' =&gt; '2022-11-10','fecha_devolucion' =&gt; '2022-12-29'],</v>
      </c>
    </row>
    <row r="174" spans="1:19">
      <c r="A174">
        <v>37</v>
      </c>
      <c r="B174" t="s">
        <v>356</v>
      </c>
      <c r="C174">
        <v>24</v>
      </c>
      <c r="D174" t="s">
        <v>499</v>
      </c>
      <c r="E174" s="4">
        <v>44875</v>
      </c>
      <c r="F174" t="s">
        <v>172</v>
      </c>
      <c r="G174">
        <v>2</v>
      </c>
      <c r="H174" t="s">
        <v>173</v>
      </c>
      <c r="I174">
        <v>1</v>
      </c>
      <c r="J174" t="s">
        <v>712</v>
      </c>
      <c r="K174">
        <v>67256</v>
      </c>
      <c r="L174">
        <v>158000</v>
      </c>
      <c r="M174" s="4">
        <v>44924</v>
      </c>
      <c r="O174">
        <v>177</v>
      </c>
      <c r="P174">
        <v>118</v>
      </c>
      <c r="Q174" t="str">
        <f t="shared" si="6"/>
        <v>2022-11-10</v>
      </c>
      <c r="R174" t="str">
        <f t="shared" si="7"/>
        <v>2022-12-29</v>
      </c>
      <c r="S174" t="str">
        <f t="shared" si="8"/>
        <v>['rentado_asignado_id' =&gt; 118,'equipo_rentado_id' =&gt; 177,'fecha_asignacion' =&gt; '2022-11-10','fecha_devolucion' =&gt; '2022-12-29'],</v>
      </c>
    </row>
    <row r="175" spans="1:19">
      <c r="A175">
        <v>37</v>
      </c>
      <c r="B175" t="s">
        <v>356</v>
      </c>
      <c r="C175">
        <v>24</v>
      </c>
      <c r="D175" t="s">
        <v>499</v>
      </c>
      <c r="E175" s="4">
        <v>44875</v>
      </c>
      <c r="F175" t="s">
        <v>172</v>
      </c>
      <c r="G175">
        <v>2</v>
      </c>
      <c r="H175" t="s">
        <v>173</v>
      </c>
      <c r="I175">
        <v>1</v>
      </c>
      <c r="J175" t="s">
        <v>713</v>
      </c>
      <c r="K175">
        <v>67257</v>
      </c>
      <c r="L175">
        <v>158000</v>
      </c>
      <c r="M175" s="4">
        <v>44924</v>
      </c>
      <c r="O175">
        <v>178</v>
      </c>
      <c r="P175">
        <v>118</v>
      </c>
      <c r="Q175" t="str">
        <f t="shared" si="6"/>
        <v>2022-11-10</v>
      </c>
      <c r="R175" t="str">
        <f t="shared" si="7"/>
        <v>2022-12-29</v>
      </c>
      <c r="S175" t="str">
        <f t="shared" si="8"/>
        <v>['rentado_asignado_id' =&gt; 118,'equipo_rentado_id' =&gt; 178,'fecha_asignacion' =&gt; '2022-11-10','fecha_devolucion' =&gt; '2022-12-29'],</v>
      </c>
    </row>
    <row r="176" spans="1:19">
      <c r="A176">
        <v>37</v>
      </c>
      <c r="B176" t="s">
        <v>356</v>
      </c>
      <c r="C176">
        <v>24</v>
      </c>
      <c r="D176" t="s">
        <v>499</v>
      </c>
      <c r="E176" s="4">
        <v>44875</v>
      </c>
      <c r="F176" t="s">
        <v>172</v>
      </c>
      <c r="G176">
        <v>2</v>
      </c>
      <c r="H176" t="s">
        <v>173</v>
      </c>
      <c r="I176">
        <v>1</v>
      </c>
      <c r="J176" t="s">
        <v>714</v>
      </c>
      <c r="K176">
        <v>67258</v>
      </c>
      <c r="L176">
        <v>158000</v>
      </c>
      <c r="M176" s="4">
        <v>44924</v>
      </c>
      <c r="O176">
        <v>179</v>
      </c>
      <c r="P176">
        <v>118</v>
      </c>
      <c r="Q176" t="str">
        <f t="shared" si="6"/>
        <v>2022-11-10</v>
      </c>
      <c r="R176" t="str">
        <f t="shared" si="7"/>
        <v>2022-12-29</v>
      </c>
      <c r="S176" t="str">
        <f t="shared" si="8"/>
        <v>['rentado_asignado_id' =&gt; 118,'equipo_rentado_id' =&gt; 179,'fecha_asignacion' =&gt; '2022-11-10','fecha_devolucion' =&gt; '2022-12-29'],</v>
      </c>
    </row>
    <row r="177" spans="1:19">
      <c r="A177">
        <v>37</v>
      </c>
      <c r="B177" t="s">
        <v>356</v>
      </c>
      <c r="C177">
        <v>24</v>
      </c>
      <c r="D177" t="s">
        <v>499</v>
      </c>
      <c r="E177" s="4">
        <v>44875</v>
      </c>
      <c r="F177" t="s">
        <v>172</v>
      </c>
      <c r="G177">
        <v>2</v>
      </c>
      <c r="H177" t="s">
        <v>173</v>
      </c>
      <c r="I177">
        <v>1</v>
      </c>
      <c r="J177" t="s">
        <v>715</v>
      </c>
      <c r="K177">
        <v>67052</v>
      </c>
      <c r="L177">
        <v>158000</v>
      </c>
      <c r="M177" s="4">
        <v>44924</v>
      </c>
      <c r="O177">
        <v>180</v>
      </c>
      <c r="P177">
        <v>118</v>
      </c>
      <c r="Q177" t="str">
        <f t="shared" si="6"/>
        <v>2022-11-10</v>
      </c>
      <c r="R177" t="str">
        <f t="shared" si="7"/>
        <v>2022-12-29</v>
      </c>
      <c r="S177" t="str">
        <f t="shared" si="8"/>
        <v>['rentado_asignado_id' =&gt; 118,'equipo_rentado_id' =&gt; 180,'fecha_asignacion' =&gt; '2022-11-10','fecha_devolucion' =&gt; '2022-12-29'],</v>
      </c>
    </row>
    <row r="178" spans="1:19">
      <c r="A178">
        <v>37</v>
      </c>
      <c r="B178" t="s">
        <v>356</v>
      </c>
      <c r="C178">
        <v>24</v>
      </c>
      <c r="D178" t="s">
        <v>499</v>
      </c>
      <c r="E178" s="4">
        <v>44875</v>
      </c>
      <c r="F178" t="s">
        <v>172</v>
      </c>
      <c r="G178">
        <v>2</v>
      </c>
      <c r="H178" t="s">
        <v>173</v>
      </c>
      <c r="I178">
        <v>1</v>
      </c>
      <c r="J178" t="s">
        <v>716</v>
      </c>
      <c r="K178">
        <v>67152</v>
      </c>
      <c r="L178">
        <v>158000</v>
      </c>
      <c r="M178" s="4">
        <v>44924</v>
      </c>
      <c r="O178">
        <v>181</v>
      </c>
      <c r="P178">
        <v>118</v>
      </c>
      <c r="Q178" t="str">
        <f t="shared" si="6"/>
        <v>2022-11-10</v>
      </c>
      <c r="R178" t="str">
        <f t="shared" si="7"/>
        <v>2022-12-29</v>
      </c>
      <c r="S178" t="str">
        <f t="shared" si="8"/>
        <v>['rentado_asignado_id' =&gt; 118,'equipo_rentado_id' =&gt; 181,'fecha_asignacion' =&gt; '2022-11-10','fecha_devolucion' =&gt; '2022-12-29'],</v>
      </c>
    </row>
    <row r="179" spans="1:19">
      <c r="A179">
        <v>37</v>
      </c>
      <c r="B179" t="s">
        <v>356</v>
      </c>
      <c r="C179">
        <v>24</v>
      </c>
      <c r="D179" t="s">
        <v>499</v>
      </c>
      <c r="E179" s="4">
        <v>44875</v>
      </c>
      <c r="F179" t="s">
        <v>172</v>
      </c>
      <c r="G179">
        <v>2</v>
      </c>
      <c r="H179" t="s">
        <v>173</v>
      </c>
      <c r="I179">
        <v>1</v>
      </c>
      <c r="J179" t="s">
        <v>717</v>
      </c>
      <c r="K179">
        <v>67153</v>
      </c>
      <c r="L179">
        <v>158000</v>
      </c>
      <c r="M179" s="4">
        <v>44924</v>
      </c>
      <c r="O179">
        <v>182</v>
      </c>
      <c r="P179">
        <v>118</v>
      </c>
      <c r="Q179" t="str">
        <f t="shared" si="6"/>
        <v>2022-11-10</v>
      </c>
      <c r="R179" t="str">
        <f t="shared" si="7"/>
        <v>2022-12-29</v>
      </c>
      <c r="S179" t="str">
        <f t="shared" si="8"/>
        <v>['rentado_asignado_id' =&gt; 118,'equipo_rentado_id' =&gt; 182,'fecha_asignacion' =&gt; '2022-11-10','fecha_devolucion' =&gt; '2022-12-29'],</v>
      </c>
    </row>
    <row r="180" spans="1:19">
      <c r="A180">
        <v>37</v>
      </c>
      <c r="B180" t="s">
        <v>356</v>
      </c>
      <c r="C180">
        <v>24</v>
      </c>
      <c r="D180" t="s">
        <v>499</v>
      </c>
      <c r="E180" s="4">
        <v>44875</v>
      </c>
      <c r="F180" t="s">
        <v>172</v>
      </c>
      <c r="G180">
        <v>2</v>
      </c>
      <c r="H180" t="s">
        <v>173</v>
      </c>
      <c r="I180">
        <v>1</v>
      </c>
      <c r="J180" t="s">
        <v>718</v>
      </c>
      <c r="K180">
        <v>67269</v>
      </c>
      <c r="L180">
        <v>158000</v>
      </c>
      <c r="M180" s="4">
        <v>44924</v>
      </c>
      <c r="O180">
        <v>183</v>
      </c>
      <c r="P180">
        <v>118</v>
      </c>
      <c r="Q180" t="str">
        <f t="shared" si="6"/>
        <v>2022-11-10</v>
      </c>
      <c r="R180" t="str">
        <f t="shared" si="7"/>
        <v>2022-12-29</v>
      </c>
      <c r="S180" t="str">
        <f t="shared" si="8"/>
        <v>['rentado_asignado_id' =&gt; 118,'equipo_rentado_id' =&gt; 183,'fecha_asignacion' =&gt; '2022-11-10','fecha_devolucion' =&gt; '2022-12-29'],</v>
      </c>
    </row>
    <row r="181" spans="1:19">
      <c r="A181">
        <v>37</v>
      </c>
      <c r="B181" t="s">
        <v>356</v>
      </c>
      <c r="C181">
        <v>24</v>
      </c>
      <c r="D181" t="s">
        <v>499</v>
      </c>
      <c r="E181" s="4">
        <v>44875</v>
      </c>
      <c r="F181" t="s">
        <v>172</v>
      </c>
      <c r="G181">
        <v>2</v>
      </c>
      <c r="H181" t="s">
        <v>173</v>
      </c>
      <c r="I181">
        <v>1</v>
      </c>
      <c r="J181" t="s">
        <v>719</v>
      </c>
      <c r="K181">
        <v>67270</v>
      </c>
      <c r="L181">
        <v>158000</v>
      </c>
      <c r="M181" s="4">
        <v>44924</v>
      </c>
      <c r="O181">
        <v>184</v>
      </c>
      <c r="P181">
        <v>118</v>
      </c>
      <c r="Q181" t="str">
        <f t="shared" si="6"/>
        <v>2022-11-10</v>
      </c>
      <c r="R181" t="str">
        <f t="shared" si="7"/>
        <v>2022-12-29</v>
      </c>
      <c r="S181" t="str">
        <f t="shared" si="8"/>
        <v>['rentado_asignado_id' =&gt; 118,'equipo_rentado_id' =&gt; 184,'fecha_asignacion' =&gt; '2022-11-10','fecha_devolucion' =&gt; '2022-12-29'],</v>
      </c>
    </row>
    <row r="182" spans="1:19">
      <c r="A182">
        <v>37</v>
      </c>
      <c r="B182" t="s">
        <v>356</v>
      </c>
      <c r="C182">
        <v>24</v>
      </c>
      <c r="D182" t="s">
        <v>499</v>
      </c>
      <c r="E182" s="4">
        <v>44875</v>
      </c>
      <c r="F182" t="s">
        <v>172</v>
      </c>
      <c r="G182">
        <v>2</v>
      </c>
      <c r="H182" t="s">
        <v>173</v>
      </c>
      <c r="I182">
        <v>1</v>
      </c>
      <c r="J182" t="s">
        <v>720</v>
      </c>
      <c r="K182">
        <v>67271</v>
      </c>
      <c r="L182">
        <v>158000</v>
      </c>
      <c r="M182" s="4">
        <v>44924</v>
      </c>
      <c r="O182">
        <v>185</v>
      </c>
      <c r="P182">
        <v>118</v>
      </c>
      <c r="Q182" t="str">
        <f t="shared" si="6"/>
        <v>2022-11-10</v>
      </c>
      <c r="R182" t="str">
        <f t="shared" si="7"/>
        <v>2022-12-29</v>
      </c>
      <c r="S182" t="str">
        <f t="shared" si="8"/>
        <v>['rentado_asignado_id' =&gt; 118,'equipo_rentado_id' =&gt; 185,'fecha_asignacion' =&gt; '2022-11-10','fecha_devolucion' =&gt; '2022-12-29'],</v>
      </c>
    </row>
    <row r="183" spans="1:19">
      <c r="A183">
        <v>37</v>
      </c>
      <c r="B183" t="s">
        <v>517</v>
      </c>
      <c r="C183">
        <v>7</v>
      </c>
      <c r="D183" t="s">
        <v>721</v>
      </c>
      <c r="E183" s="4">
        <v>44875</v>
      </c>
      <c r="F183" t="s">
        <v>358</v>
      </c>
      <c r="G183">
        <v>3</v>
      </c>
      <c r="H183" t="s">
        <v>173</v>
      </c>
      <c r="I183">
        <v>1</v>
      </c>
      <c r="J183" t="s">
        <v>722</v>
      </c>
      <c r="K183">
        <v>67272</v>
      </c>
      <c r="L183">
        <v>158000</v>
      </c>
      <c r="O183">
        <v>186</v>
      </c>
      <c r="P183">
        <v>38</v>
      </c>
      <c r="Q183" t="str">
        <f t="shared" si="6"/>
        <v>2022-11-10</v>
      </c>
      <c r="R183" t="str">
        <f t="shared" si="7"/>
        <v>null</v>
      </c>
      <c r="S183" t="str">
        <f t="shared" si="8"/>
        <v>['rentado_asignado_id' =&gt; 38,'equipo_rentado_id' =&gt; 186,'fecha_asignacion' =&gt; '2022-11-10','fecha_devolucion' =&gt; 'null'],</v>
      </c>
    </row>
    <row r="184" spans="1:19">
      <c r="A184">
        <v>37</v>
      </c>
      <c r="B184" t="s">
        <v>356</v>
      </c>
      <c r="C184">
        <v>24</v>
      </c>
      <c r="D184" t="s">
        <v>499</v>
      </c>
      <c r="E184" s="4">
        <v>44875</v>
      </c>
      <c r="F184" t="s">
        <v>172</v>
      </c>
      <c r="G184">
        <v>2</v>
      </c>
      <c r="H184" t="s">
        <v>173</v>
      </c>
      <c r="I184">
        <v>1</v>
      </c>
      <c r="J184" t="s">
        <v>723</v>
      </c>
      <c r="K184">
        <v>67273</v>
      </c>
      <c r="L184">
        <v>158000</v>
      </c>
      <c r="M184" s="4">
        <v>44924</v>
      </c>
      <c r="O184">
        <v>187</v>
      </c>
      <c r="P184">
        <v>118</v>
      </c>
      <c r="Q184" t="str">
        <f t="shared" si="6"/>
        <v>2022-11-10</v>
      </c>
      <c r="R184" t="str">
        <f t="shared" si="7"/>
        <v>2022-12-29</v>
      </c>
      <c r="S184" t="str">
        <f t="shared" si="8"/>
        <v>['rentado_asignado_id' =&gt; 118,'equipo_rentado_id' =&gt; 187,'fecha_asignacion' =&gt; '2022-11-10','fecha_devolucion' =&gt; '2022-12-29'],</v>
      </c>
    </row>
    <row r="185" spans="1:19">
      <c r="A185">
        <v>89</v>
      </c>
      <c r="B185" t="s">
        <v>356</v>
      </c>
      <c r="C185">
        <v>24</v>
      </c>
      <c r="D185" t="s">
        <v>499</v>
      </c>
      <c r="E185" s="4">
        <v>44875</v>
      </c>
      <c r="F185" t="s">
        <v>172</v>
      </c>
      <c r="G185">
        <v>2</v>
      </c>
      <c r="H185" t="s">
        <v>173</v>
      </c>
      <c r="I185">
        <v>1</v>
      </c>
      <c r="J185" t="s">
        <v>724</v>
      </c>
      <c r="K185">
        <v>67274</v>
      </c>
      <c r="L185">
        <v>158000</v>
      </c>
      <c r="M185" s="4">
        <v>44924</v>
      </c>
      <c r="O185">
        <v>188</v>
      </c>
      <c r="P185">
        <v>118</v>
      </c>
      <c r="Q185" t="str">
        <f t="shared" si="6"/>
        <v>2022-11-10</v>
      </c>
      <c r="R185" t="str">
        <f t="shared" si="7"/>
        <v>2022-12-29</v>
      </c>
      <c r="S185" t="str">
        <f t="shared" si="8"/>
        <v>['rentado_asignado_id' =&gt; 118,'equipo_rentado_id' =&gt; 188,'fecha_asignacion' =&gt; '2022-11-10','fecha_devolucion' =&gt; '2022-12-29'],</v>
      </c>
    </row>
    <row r="186" spans="1:19">
      <c r="A186">
        <v>37</v>
      </c>
      <c r="B186" t="s">
        <v>356</v>
      </c>
      <c r="C186">
        <v>24</v>
      </c>
      <c r="D186" t="s">
        <v>499</v>
      </c>
      <c r="E186" s="4">
        <v>44875</v>
      </c>
      <c r="F186" t="s">
        <v>172</v>
      </c>
      <c r="G186">
        <v>2</v>
      </c>
      <c r="H186" t="s">
        <v>173</v>
      </c>
      <c r="I186">
        <v>1</v>
      </c>
      <c r="J186" t="s">
        <v>725</v>
      </c>
      <c r="K186">
        <v>67275</v>
      </c>
      <c r="L186">
        <v>158000</v>
      </c>
      <c r="M186" s="4">
        <v>44924</v>
      </c>
      <c r="O186">
        <v>189</v>
      </c>
      <c r="P186">
        <v>118</v>
      </c>
      <c r="Q186" t="str">
        <f t="shared" si="6"/>
        <v>2022-11-10</v>
      </c>
      <c r="R186" t="str">
        <f t="shared" si="7"/>
        <v>2022-12-29</v>
      </c>
      <c r="S186" t="str">
        <f t="shared" si="8"/>
        <v>['rentado_asignado_id' =&gt; 118,'equipo_rentado_id' =&gt; 189,'fecha_asignacion' =&gt; '2022-11-10','fecha_devolucion' =&gt; '2022-12-29'],</v>
      </c>
    </row>
    <row r="187" spans="1:19">
      <c r="A187">
        <v>37</v>
      </c>
      <c r="B187" t="s">
        <v>356</v>
      </c>
      <c r="C187">
        <v>24</v>
      </c>
      <c r="D187" t="s">
        <v>499</v>
      </c>
      <c r="E187" s="4">
        <v>44875</v>
      </c>
      <c r="F187" t="s">
        <v>172</v>
      </c>
      <c r="G187">
        <v>2</v>
      </c>
      <c r="H187" t="s">
        <v>173</v>
      </c>
      <c r="I187">
        <v>1</v>
      </c>
      <c r="J187" t="s">
        <v>726</v>
      </c>
      <c r="K187">
        <v>67276</v>
      </c>
      <c r="L187">
        <v>158000</v>
      </c>
      <c r="M187" s="4">
        <v>44924</v>
      </c>
      <c r="O187">
        <v>190</v>
      </c>
      <c r="P187">
        <v>118</v>
      </c>
      <c r="Q187" t="str">
        <f t="shared" si="6"/>
        <v>2022-11-10</v>
      </c>
      <c r="R187" t="str">
        <f t="shared" si="7"/>
        <v>2022-12-29</v>
      </c>
      <c r="S187" t="str">
        <f t="shared" si="8"/>
        <v>['rentado_asignado_id' =&gt; 118,'equipo_rentado_id' =&gt; 190,'fecha_asignacion' =&gt; '2022-11-10','fecha_devolucion' =&gt; '2022-12-29'],</v>
      </c>
    </row>
    <row r="188" spans="1:19">
      <c r="A188">
        <v>37</v>
      </c>
      <c r="B188" t="s">
        <v>356</v>
      </c>
      <c r="C188">
        <v>24</v>
      </c>
      <c r="D188" t="s">
        <v>499</v>
      </c>
      <c r="E188" s="4">
        <v>44875</v>
      </c>
      <c r="F188" t="s">
        <v>172</v>
      </c>
      <c r="G188">
        <v>2</v>
      </c>
      <c r="H188" t="s">
        <v>173</v>
      </c>
      <c r="I188">
        <v>1</v>
      </c>
      <c r="J188" t="s">
        <v>727</v>
      </c>
      <c r="K188">
        <v>67277</v>
      </c>
      <c r="L188">
        <v>158000</v>
      </c>
      <c r="M188" s="4">
        <v>44924</v>
      </c>
      <c r="O188">
        <v>191</v>
      </c>
      <c r="P188">
        <v>118</v>
      </c>
      <c r="Q188" t="str">
        <f t="shared" si="6"/>
        <v>2022-11-10</v>
      </c>
      <c r="R188" t="str">
        <f t="shared" si="7"/>
        <v>2022-12-29</v>
      </c>
      <c r="S188" t="str">
        <f t="shared" si="8"/>
        <v>['rentado_asignado_id' =&gt; 118,'equipo_rentado_id' =&gt; 191,'fecha_asignacion' =&gt; '2022-11-10','fecha_devolucion' =&gt; '2022-12-29'],</v>
      </c>
    </row>
    <row r="189" spans="1:19">
      <c r="A189">
        <v>37</v>
      </c>
      <c r="B189" t="s">
        <v>356</v>
      </c>
      <c r="C189">
        <v>24</v>
      </c>
      <c r="D189" t="s">
        <v>499</v>
      </c>
      <c r="E189" s="4">
        <v>44875</v>
      </c>
      <c r="F189" t="s">
        <v>172</v>
      </c>
      <c r="G189">
        <v>2</v>
      </c>
      <c r="H189" t="s">
        <v>173</v>
      </c>
      <c r="I189">
        <v>1</v>
      </c>
      <c r="J189" t="s">
        <v>728</v>
      </c>
      <c r="K189">
        <v>67278</v>
      </c>
      <c r="L189">
        <v>158000</v>
      </c>
      <c r="M189" s="4">
        <v>44924</v>
      </c>
      <c r="O189">
        <v>192</v>
      </c>
      <c r="P189">
        <v>118</v>
      </c>
      <c r="Q189" t="str">
        <f t="shared" si="6"/>
        <v>2022-11-10</v>
      </c>
      <c r="R189" t="str">
        <f t="shared" si="7"/>
        <v>2022-12-29</v>
      </c>
      <c r="S189" t="str">
        <f t="shared" si="8"/>
        <v>['rentado_asignado_id' =&gt; 118,'equipo_rentado_id' =&gt; 192,'fecha_asignacion' =&gt; '2022-11-10','fecha_devolucion' =&gt; '2022-12-29'],</v>
      </c>
    </row>
    <row r="190" spans="1:19">
      <c r="A190">
        <v>37</v>
      </c>
      <c r="B190" t="s">
        <v>356</v>
      </c>
      <c r="C190">
        <v>24</v>
      </c>
      <c r="D190" t="s">
        <v>499</v>
      </c>
      <c r="E190" s="4">
        <v>44875</v>
      </c>
      <c r="F190" t="s">
        <v>172</v>
      </c>
      <c r="G190">
        <v>2</v>
      </c>
      <c r="H190" t="s">
        <v>173</v>
      </c>
      <c r="I190">
        <v>1</v>
      </c>
      <c r="J190" t="s">
        <v>729</v>
      </c>
      <c r="K190">
        <v>67279</v>
      </c>
      <c r="L190">
        <v>158000</v>
      </c>
      <c r="M190" s="4">
        <v>44924</v>
      </c>
      <c r="O190">
        <v>193</v>
      </c>
      <c r="P190">
        <v>118</v>
      </c>
      <c r="Q190" t="str">
        <f t="shared" si="6"/>
        <v>2022-11-10</v>
      </c>
      <c r="R190" t="str">
        <f t="shared" si="7"/>
        <v>2022-12-29</v>
      </c>
      <c r="S190" t="str">
        <f t="shared" si="8"/>
        <v>['rentado_asignado_id' =&gt; 118,'equipo_rentado_id' =&gt; 193,'fecha_asignacion' =&gt; '2022-11-10','fecha_devolucion' =&gt; '2022-12-29'],</v>
      </c>
    </row>
    <row r="191" spans="1:19">
      <c r="A191">
        <v>37</v>
      </c>
      <c r="B191" t="s">
        <v>356</v>
      </c>
      <c r="C191">
        <v>24</v>
      </c>
      <c r="D191" t="s">
        <v>499</v>
      </c>
      <c r="E191" s="4">
        <v>44875</v>
      </c>
      <c r="F191" t="s">
        <v>172</v>
      </c>
      <c r="G191">
        <v>2</v>
      </c>
      <c r="H191" t="s">
        <v>173</v>
      </c>
      <c r="I191">
        <v>1</v>
      </c>
      <c r="J191" t="s">
        <v>730</v>
      </c>
      <c r="K191">
        <v>67289</v>
      </c>
      <c r="L191">
        <v>158000</v>
      </c>
      <c r="M191" s="4">
        <v>44924</v>
      </c>
      <c r="O191">
        <v>194</v>
      </c>
      <c r="P191">
        <v>118</v>
      </c>
      <c r="Q191" t="str">
        <f t="shared" si="6"/>
        <v>2022-11-10</v>
      </c>
      <c r="R191" t="str">
        <f t="shared" si="7"/>
        <v>2022-12-29</v>
      </c>
      <c r="S191" t="str">
        <f t="shared" si="8"/>
        <v>['rentado_asignado_id' =&gt; 118,'equipo_rentado_id' =&gt; 194,'fecha_asignacion' =&gt; '2022-11-10','fecha_devolucion' =&gt; '2022-12-29'],</v>
      </c>
    </row>
    <row r="192" spans="1:19">
      <c r="A192">
        <v>37</v>
      </c>
      <c r="B192" t="s">
        <v>356</v>
      </c>
      <c r="C192">
        <v>24</v>
      </c>
      <c r="D192" t="s">
        <v>499</v>
      </c>
      <c r="E192" s="4">
        <v>44875</v>
      </c>
      <c r="F192" t="s">
        <v>172</v>
      </c>
      <c r="G192">
        <v>2</v>
      </c>
      <c r="H192" t="s">
        <v>173</v>
      </c>
      <c r="I192">
        <v>1</v>
      </c>
      <c r="J192" t="s">
        <v>731</v>
      </c>
      <c r="K192">
        <v>67290</v>
      </c>
      <c r="L192">
        <v>158000</v>
      </c>
      <c r="M192" s="4">
        <v>44924</v>
      </c>
      <c r="O192">
        <v>195</v>
      </c>
      <c r="P192">
        <v>118</v>
      </c>
      <c r="Q192" t="str">
        <f t="shared" si="6"/>
        <v>2022-11-10</v>
      </c>
      <c r="R192" t="str">
        <f t="shared" si="7"/>
        <v>2022-12-29</v>
      </c>
      <c r="S192" t="str">
        <f t="shared" si="8"/>
        <v>['rentado_asignado_id' =&gt; 118,'equipo_rentado_id' =&gt; 195,'fecha_asignacion' =&gt; '2022-11-10','fecha_devolucion' =&gt; '2022-12-29'],</v>
      </c>
    </row>
    <row r="193" spans="1:19">
      <c r="A193">
        <v>37</v>
      </c>
      <c r="B193" t="s">
        <v>356</v>
      </c>
      <c r="C193">
        <v>24</v>
      </c>
      <c r="D193" t="s">
        <v>499</v>
      </c>
      <c r="E193" s="4">
        <v>44875</v>
      </c>
      <c r="F193" t="s">
        <v>172</v>
      </c>
      <c r="G193">
        <v>2</v>
      </c>
      <c r="H193" t="s">
        <v>173</v>
      </c>
      <c r="I193">
        <v>1</v>
      </c>
      <c r="J193" t="s">
        <v>732</v>
      </c>
      <c r="K193">
        <v>67291</v>
      </c>
      <c r="L193">
        <v>158000</v>
      </c>
      <c r="M193" s="4">
        <v>44924</v>
      </c>
      <c r="O193">
        <v>196</v>
      </c>
      <c r="P193">
        <v>118</v>
      </c>
      <c r="Q193" t="str">
        <f t="shared" si="6"/>
        <v>2022-11-10</v>
      </c>
      <c r="R193" t="str">
        <f t="shared" si="7"/>
        <v>2022-12-29</v>
      </c>
      <c r="S193" t="str">
        <f t="shared" si="8"/>
        <v>['rentado_asignado_id' =&gt; 118,'equipo_rentado_id' =&gt; 196,'fecha_asignacion' =&gt; '2022-11-10','fecha_devolucion' =&gt; '2022-12-29'],</v>
      </c>
    </row>
    <row r="194" spans="1:19">
      <c r="A194">
        <v>37</v>
      </c>
      <c r="B194" t="s">
        <v>356</v>
      </c>
      <c r="C194">
        <v>24</v>
      </c>
      <c r="D194" t="s">
        <v>499</v>
      </c>
      <c r="E194" s="4">
        <v>44875</v>
      </c>
      <c r="F194" t="s">
        <v>172</v>
      </c>
      <c r="G194">
        <v>2</v>
      </c>
      <c r="H194" t="s">
        <v>173</v>
      </c>
      <c r="I194">
        <v>1</v>
      </c>
      <c r="J194" t="s">
        <v>733</v>
      </c>
      <c r="K194">
        <v>67292</v>
      </c>
      <c r="L194">
        <v>158000</v>
      </c>
      <c r="M194" s="4">
        <v>44924</v>
      </c>
      <c r="O194">
        <v>197</v>
      </c>
      <c r="P194">
        <v>118</v>
      </c>
      <c r="Q194" t="str">
        <f t="shared" si="6"/>
        <v>2022-11-10</v>
      </c>
      <c r="R194" t="str">
        <f t="shared" si="7"/>
        <v>2022-12-29</v>
      </c>
      <c r="S194" t="str">
        <f t="shared" si="8"/>
        <v>['rentado_asignado_id' =&gt; 118,'equipo_rentado_id' =&gt; 197,'fecha_asignacion' =&gt; '2022-11-10','fecha_devolucion' =&gt; '2022-12-29'],</v>
      </c>
    </row>
    <row r="195" spans="1:19">
      <c r="A195">
        <v>37</v>
      </c>
      <c r="B195" t="s">
        <v>356</v>
      </c>
      <c r="C195">
        <v>24</v>
      </c>
      <c r="D195" t="s">
        <v>499</v>
      </c>
      <c r="E195" s="4">
        <v>44875</v>
      </c>
      <c r="F195" t="s">
        <v>172</v>
      </c>
      <c r="G195">
        <v>2</v>
      </c>
      <c r="H195" t="s">
        <v>173</v>
      </c>
      <c r="I195">
        <v>1</v>
      </c>
      <c r="J195" t="s">
        <v>735</v>
      </c>
      <c r="K195">
        <v>67294</v>
      </c>
      <c r="L195">
        <v>158000</v>
      </c>
      <c r="M195" s="4">
        <v>44924</v>
      </c>
      <c r="O195">
        <v>198</v>
      </c>
      <c r="P195">
        <v>118</v>
      </c>
      <c r="Q195" t="str">
        <f t="shared" ref="Q195:Q200" si="9">YEAR(E195) &amp;"-"&amp;MONTH(E195) &amp;"-"&amp;DAY(E195)</f>
        <v>2022-11-10</v>
      </c>
      <c r="R195" t="str">
        <f t="shared" ref="R195:R200" si="10">IF(M195="","null",YEAR(M195) &amp;"-"&amp;MONTH(M195) &amp;"-"&amp;DAY(M195))</f>
        <v>2022-12-29</v>
      </c>
      <c r="S195" t="str">
        <f t="shared" ref="S195:S200" si="11">"['rentado_asignado_id' =&gt; "&amp;P195&amp;",'equipo_rentado_id' =&gt; "&amp;O195&amp;",'fecha_asignacion' =&gt; '"&amp;Q195&amp;"','fecha_devolucion' =&gt; '"&amp;R195&amp;"'],"</f>
        <v>['rentado_asignado_id' =&gt; 118,'equipo_rentado_id' =&gt; 198,'fecha_asignacion' =&gt; '2022-11-10','fecha_devolucion' =&gt; '2022-12-29'],</v>
      </c>
    </row>
    <row r="196" spans="1:19">
      <c r="A196">
        <v>37</v>
      </c>
      <c r="B196" t="s">
        <v>356</v>
      </c>
      <c r="C196">
        <v>24</v>
      </c>
      <c r="D196" t="s">
        <v>499</v>
      </c>
      <c r="E196" s="4">
        <v>44875</v>
      </c>
      <c r="F196" t="s">
        <v>172</v>
      </c>
      <c r="G196">
        <v>2</v>
      </c>
      <c r="H196" t="s">
        <v>173</v>
      </c>
      <c r="I196">
        <v>1</v>
      </c>
      <c r="J196" t="s">
        <v>736</v>
      </c>
      <c r="K196">
        <v>67296</v>
      </c>
      <c r="L196">
        <v>158000</v>
      </c>
      <c r="M196" s="4">
        <v>44924</v>
      </c>
      <c r="O196">
        <v>199</v>
      </c>
      <c r="P196">
        <v>118</v>
      </c>
      <c r="Q196" t="str">
        <f t="shared" si="9"/>
        <v>2022-11-10</v>
      </c>
      <c r="R196" t="str">
        <f t="shared" si="10"/>
        <v>2022-12-29</v>
      </c>
      <c r="S196" t="str">
        <f t="shared" si="11"/>
        <v>['rentado_asignado_id' =&gt; 118,'equipo_rentado_id' =&gt; 199,'fecha_asignacion' =&gt; '2022-11-10','fecha_devolucion' =&gt; '2022-12-29'],</v>
      </c>
    </row>
    <row r="197" spans="1:19">
      <c r="A197">
        <v>37</v>
      </c>
      <c r="B197" t="s">
        <v>356</v>
      </c>
      <c r="C197">
        <v>24</v>
      </c>
      <c r="D197" t="s">
        <v>499</v>
      </c>
      <c r="E197" s="4">
        <v>44875</v>
      </c>
      <c r="F197" t="s">
        <v>172</v>
      </c>
      <c r="G197">
        <v>2</v>
      </c>
      <c r="H197" t="s">
        <v>173</v>
      </c>
      <c r="I197">
        <v>1</v>
      </c>
      <c r="J197" t="s">
        <v>737</v>
      </c>
      <c r="K197">
        <v>67297</v>
      </c>
      <c r="L197">
        <v>158000</v>
      </c>
      <c r="M197" s="4">
        <v>44924</v>
      </c>
      <c r="O197">
        <v>200</v>
      </c>
      <c r="P197">
        <v>118</v>
      </c>
      <c r="Q197" t="str">
        <f t="shared" si="9"/>
        <v>2022-11-10</v>
      </c>
      <c r="R197" t="str">
        <f t="shared" si="10"/>
        <v>2022-12-29</v>
      </c>
      <c r="S197" t="str">
        <f t="shared" si="11"/>
        <v>['rentado_asignado_id' =&gt; 118,'equipo_rentado_id' =&gt; 200,'fecha_asignacion' =&gt; '2022-11-10','fecha_devolucion' =&gt; '2022-12-29'],</v>
      </c>
    </row>
    <row r="198" spans="1:19">
      <c r="A198">
        <v>37</v>
      </c>
      <c r="B198" t="s">
        <v>356</v>
      </c>
      <c r="C198">
        <v>24</v>
      </c>
      <c r="D198" t="s">
        <v>499</v>
      </c>
      <c r="E198" s="4">
        <v>44875</v>
      </c>
      <c r="F198" t="s">
        <v>172</v>
      </c>
      <c r="G198">
        <v>2</v>
      </c>
      <c r="H198" t="s">
        <v>173</v>
      </c>
      <c r="I198">
        <v>1</v>
      </c>
      <c r="J198" t="s">
        <v>738</v>
      </c>
      <c r="K198">
        <v>67298</v>
      </c>
      <c r="L198">
        <v>158000</v>
      </c>
      <c r="M198" s="4">
        <v>44924</v>
      </c>
      <c r="O198">
        <v>201</v>
      </c>
      <c r="P198">
        <v>118</v>
      </c>
      <c r="Q198" t="str">
        <f t="shared" si="9"/>
        <v>2022-11-10</v>
      </c>
      <c r="R198" t="str">
        <f t="shared" si="10"/>
        <v>2022-12-29</v>
      </c>
      <c r="S198" t="str">
        <f t="shared" si="11"/>
        <v>['rentado_asignado_id' =&gt; 118,'equipo_rentado_id' =&gt; 201,'fecha_asignacion' =&gt; '2022-11-10','fecha_devolucion' =&gt; '2022-12-29'],</v>
      </c>
    </row>
    <row r="199" spans="1:19">
      <c r="A199">
        <v>37</v>
      </c>
      <c r="B199" t="s">
        <v>356</v>
      </c>
      <c r="C199">
        <v>24</v>
      </c>
      <c r="D199" t="s">
        <v>499</v>
      </c>
      <c r="E199" s="4">
        <v>44875</v>
      </c>
      <c r="F199" t="s">
        <v>172</v>
      </c>
      <c r="G199">
        <v>2</v>
      </c>
      <c r="H199" t="s">
        <v>173</v>
      </c>
      <c r="I199">
        <v>1</v>
      </c>
      <c r="J199" t="s">
        <v>739</v>
      </c>
      <c r="K199">
        <v>67299</v>
      </c>
      <c r="L199">
        <v>158000</v>
      </c>
      <c r="M199" s="4">
        <v>44924</v>
      </c>
      <c r="O199">
        <v>202</v>
      </c>
      <c r="P199">
        <v>118</v>
      </c>
      <c r="Q199" t="str">
        <f t="shared" si="9"/>
        <v>2022-11-10</v>
      </c>
      <c r="R199" t="str">
        <f t="shared" si="10"/>
        <v>2022-12-29</v>
      </c>
      <c r="S199" t="str">
        <f t="shared" si="11"/>
        <v>['rentado_asignado_id' =&gt; 118,'equipo_rentado_id' =&gt; 202,'fecha_asignacion' =&gt; '2022-11-10','fecha_devolucion' =&gt; '2022-12-29'],</v>
      </c>
    </row>
    <row r="200" spans="1:19">
      <c r="A200">
        <v>37</v>
      </c>
      <c r="B200" t="s">
        <v>356</v>
      </c>
      <c r="C200">
        <v>24</v>
      </c>
      <c r="D200" t="s">
        <v>499</v>
      </c>
      <c r="E200" s="4">
        <v>44875</v>
      </c>
      <c r="F200" t="s">
        <v>172</v>
      </c>
      <c r="G200">
        <v>2</v>
      </c>
      <c r="H200" t="s">
        <v>173</v>
      </c>
      <c r="I200">
        <v>1</v>
      </c>
      <c r="J200" t="s">
        <v>740</v>
      </c>
      <c r="K200">
        <v>67300</v>
      </c>
      <c r="L200">
        <v>158000</v>
      </c>
      <c r="M200" s="4">
        <v>44924</v>
      </c>
      <c r="O200">
        <v>203</v>
      </c>
      <c r="P200">
        <v>118</v>
      </c>
      <c r="Q200" t="str">
        <f t="shared" si="9"/>
        <v>2022-11-10</v>
      </c>
      <c r="R200" t="str">
        <f t="shared" si="10"/>
        <v>2022-12-29</v>
      </c>
      <c r="S200" t="str">
        <f t="shared" si="11"/>
        <v>['rentado_asignado_id' =&gt; 118,'equipo_rentado_id' =&gt; 203,'fecha_asignacion' =&gt; '2022-11-10','fecha_devolucion' =&gt; '2022-12-29'],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F510-361D-4FA2-99E4-FEBAA407940F}">
  <dimension ref="A1:C203"/>
  <sheetViews>
    <sheetView workbookViewId="0">
      <selection sqref="A1:A203"/>
    </sheetView>
  </sheetViews>
  <sheetFormatPr baseColWidth="10" defaultRowHeight="15"/>
  <cols>
    <col min="1" max="1" width="11.42578125" style="7"/>
  </cols>
  <sheetData>
    <row r="1" spans="1:3">
      <c r="A1" s="4" t="s">
        <v>845</v>
      </c>
      <c r="C1" s="7"/>
    </row>
    <row r="2" spans="1:3">
      <c r="A2" s="4" t="s">
        <v>846</v>
      </c>
      <c r="C2" s="7"/>
    </row>
    <row r="3" spans="1:3">
      <c r="A3" s="4" t="s">
        <v>847</v>
      </c>
      <c r="C3" s="7"/>
    </row>
    <row r="4" spans="1:3">
      <c r="A4" s="4" t="s">
        <v>848</v>
      </c>
      <c r="C4" s="7"/>
    </row>
    <row r="5" spans="1:3">
      <c r="A5" s="4" t="s">
        <v>849</v>
      </c>
      <c r="C5" s="7"/>
    </row>
    <row r="6" spans="1:3">
      <c r="A6" s="4" t="s">
        <v>850</v>
      </c>
      <c r="C6" s="7"/>
    </row>
    <row r="7" spans="1:3">
      <c r="A7" s="4" t="s">
        <v>851</v>
      </c>
      <c r="C7" s="7"/>
    </row>
    <row r="8" spans="1:3">
      <c r="A8" s="4" t="s">
        <v>852</v>
      </c>
      <c r="C8" s="7"/>
    </row>
    <row r="9" spans="1:3">
      <c r="A9" s="4" t="s">
        <v>853</v>
      </c>
      <c r="C9" s="7"/>
    </row>
    <row r="10" spans="1:3">
      <c r="A10" s="4" t="s">
        <v>854</v>
      </c>
      <c r="C10" s="7"/>
    </row>
    <row r="11" spans="1:3">
      <c r="A11" s="4" t="s">
        <v>855</v>
      </c>
      <c r="C11" s="7"/>
    </row>
    <row r="12" spans="1:3">
      <c r="A12" s="4" t="s">
        <v>856</v>
      </c>
      <c r="C12" s="7"/>
    </row>
    <row r="13" spans="1:3">
      <c r="A13" s="4" t="s">
        <v>857</v>
      </c>
      <c r="C13" s="7"/>
    </row>
    <row r="14" spans="1:3">
      <c r="A14" s="4" t="s">
        <v>858</v>
      </c>
      <c r="C14" s="7"/>
    </row>
    <row r="15" spans="1:3">
      <c r="A15" s="4" t="s">
        <v>859</v>
      </c>
      <c r="C15" s="7"/>
    </row>
    <row r="16" spans="1:3">
      <c r="A16" s="4" t="s">
        <v>860</v>
      </c>
      <c r="C16" s="7"/>
    </row>
    <row r="17" spans="1:3">
      <c r="A17" s="4" t="s">
        <v>861</v>
      </c>
      <c r="C17" s="7"/>
    </row>
    <row r="18" spans="1:3">
      <c r="A18" s="4" t="s">
        <v>862</v>
      </c>
      <c r="C18" s="7"/>
    </row>
    <row r="19" spans="1:3">
      <c r="A19" s="4" t="s">
        <v>863</v>
      </c>
      <c r="C19" s="7"/>
    </row>
    <row r="20" spans="1:3">
      <c r="A20" s="4" t="s">
        <v>864</v>
      </c>
      <c r="C20" s="7"/>
    </row>
    <row r="21" spans="1:3">
      <c r="A21" s="4" t="s">
        <v>865</v>
      </c>
      <c r="C21" s="7"/>
    </row>
    <row r="22" spans="1:3">
      <c r="A22" s="4" t="s">
        <v>866</v>
      </c>
      <c r="C22" s="7"/>
    </row>
    <row r="23" spans="1:3">
      <c r="A23" s="4" t="s">
        <v>867</v>
      </c>
      <c r="C23" s="7"/>
    </row>
    <row r="24" spans="1:3">
      <c r="A24" s="4" t="s">
        <v>868</v>
      </c>
      <c r="C24" s="7"/>
    </row>
    <row r="25" spans="1:3">
      <c r="A25" s="4" t="s">
        <v>869</v>
      </c>
      <c r="C25" s="7"/>
    </row>
    <row r="26" spans="1:3">
      <c r="A26" s="4" t="s">
        <v>870</v>
      </c>
      <c r="C26" s="7"/>
    </row>
    <row r="27" spans="1:3">
      <c r="A27" s="4" t="s">
        <v>871</v>
      </c>
      <c r="C27" s="7"/>
    </row>
    <row r="28" spans="1:3">
      <c r="A28" s="4" t="s">
        <v>872</v>
      </c>
      <c r="C28" s="7"/>
    </row>
    <row r="29" spans="1:3">
      <c r="A29" s="4" t="s">
        <v>873</v>
      </c>
      <c r="C29" s="7"/>
    </row>
    <row r="30" spans="1:3">
      <c r="A30" s="4" t="s">
        <v>874</v>
      </c>
      <c r="C30" s="7"/>
    </row>
    <row r="31" spans="1:3">
      <c r="A31" s="4" t="s">
        <v>875</v>
      </c>
      <c r="C31" s="7"/>
    </row>
    <row r="32" spans="1:3">
      <c r="A32" s="4" t="s">
        <v>876</v>
      </c>
      <c r="C32" s="7"/>
    </row>
    <row r="33" spans="1:3">
      <c r="A33" s="4" t="s">
        <v>877</v>
      </c>
      <c r="C33" s="7"/>
    </row>
    <row r="34" spans="1:3">
      <c r="A34" s="4" t="s">
        <v>878</v>
      </c>
      <c r="C34" s="7"/>
    </row>
    <row r="35" spans="1:3">
      <c r="A35" s="4" t="s">
        <v>879</v>
      </c>
      <c r="C35" s="7"/>
    </row>
    <row r="36" spans="1:3">
      <c r="A36" s="4" t="s">
        <v>880</v>
      </c>
      <c r="C36" s="7"/>
    </row>
    <row r="37" spans="1:3">
      <c r="A37" s="4" t="s">
        <v>881</v>
      </c>
      <c r="C37" s="7"/>
    </row>
    <row r="38" spans="1:3">
      <c r="A38" s="4" t="s">
        <v>882</v>
      </c>
      <c r="C38" s="7"/>
    </row>
    <row r="39" spans="1:3">
      <c r="A39" s="4" t="s">
        <v>883</v>
      </c>
      <c r="C39" s="7"/>
    </row>
    <row r="40" spans="1:3">
      <c r="A40" s="4" t="s">
        <v>884</v>
      </c>
      <c r="C40" s="7"/>
    </row>
    <row r="41" spans="1:3">
      <c r="A41" s="4" t="s">
        <v>885</v>
      </c>
      <c r="C41" s="7"/>
    </row>
    <row r="42" spans="1:3">
      <c r="A42" s="4" t="s">
        <v>886</v>
      </c>
      <c r="C42" s="7"/>
    </row>
    <row r="43" spans="1:3">
      <c r="A43" s="4" t="s">
        <v>887</v>
      </c>
      <c r="C43" s="7"/>
    </row>
    <row r="44" spans="1:3">
      <c r="A44" s="4" t="s">
        <v>888</v>
      </c>
      <c r="C44" s="7"/>
    </row>
    <row r="45" spans="1:3">
      <c r="A45" s="4" t="s">
        <v>889</v>
      </c>
      <c r="C45" s="7"/>
    </row>
    <row r="46" spans="1:3">
      <c r="A46" s="4" t="s">
        <v>890</v>
      </c>
      <c r="C46" s="7"/>
    </row>
    <row r="47" spans="1:3">
      <c r="A47" s="4" t="s">
        <v>891</v>
      </c>
      <c r="C47" s="7"/>
    </row>
    <row r="48" spans="1:3">
      <c r="A48" s="4" t="s">
        <v>892</v>
      </c>
      <c r="C48" s="7"/>
    </row>
    <row r="49" spans="1:3">
      <c r="A49" s="4" t="s">
        <v>893</v>
      </c>
      <c r="C49" s="7"/>
    </row>
    <row r="50" spans="1:3">
      <c r="A50" s="4" t="s">
        <v>894</v>
      </c>
      <c r="C50" s="7"/>
    </row>
    <row r="51" spans="1:3">
      <c r="A51" s="4" t="s">
        <v>895</v>
      </c>
      <c r="C51" s="7"/>
    </row>
    <row r="52" spans="1:3">
      <c r="A52" s="4" t="s">
        <v>896</v>
      </c>
      <c r="C52" s="7"/>
    </row>
    <row r="53" spans="1:3">
      <c r="A53" s="4" t="s">
        <v>897</v>
      </c>
      <c r="C53" s="7"/>
    </row>
    <row r="54" spans="1:3">
      <c r="A54" s="4" t="s">
        <v>898</v>
      </c>
      <c r="C54" s="7"/>
    </row>
    <row r="55" spans="1:3">
      <c r="A55" s="4" t="s">
        <v>899</v>
      </c>
      <c r="C55" s="7"/>
    </row>
    <row r="56" spans="1:3">
      <c r="A56" s="4" t="s">
        <v>900</v>
      </c>
      <c r="C56" s="7"/>
    </row>
    <row r="57" spans="1:3">
      <c r="A57" s="4" t="s">
        <v>901</v>
      </c>
      <c r="C57" s="7"/>
    </row>
    <row r="58" spans="1:3">
      <c r="A58" s="4" t="s">
        <v>902</v>
      </c>
      <c r="C58" s="7"/>
    </row>
    <row r="59" spans="1:3">
      <c r="A59" s="4" t="s">
        <v>903</v>
      </c>
      <c r="C59" s="7"/>
    </row>
    <row r="60" spans="1:3">
      <c r="A60" s="4" t="s">
        <v>904</v>
      </c>
      <c r="C60" s="7"/>
    </row>
    <row r="61" spans="1:3">
      <c r="A61" s="4" t="s">
        <v>905</v>
      </c>
      <c r="C61" s="7"/>
    </row>
    <row r="62" spans="1:3">
      <c r="A62" s="4" t="s">
        <v>906</v>
      </c>
      <c r="C62" s="7"/>
    </row>
    <row r="63" spans="1:3">
      <c r="A63" s="4" t="s">
        <v>907</v>
      </c>
      <c r="C63" s="7"/>
    </row>
    <row r="64" spans="1:3">
      <c r="A64" s="4" t="s">
        <v>908</v>
      </c>
      <c r="C64" s="7"/>
    </row>
    <row r="65" spans="1:3">
      <c r="A65" s="4" t="s">
        <v>909</v>
      </c>
      <c r="C65" s="7"/>
    </row>
    <row r="66" spans="1:3">
      <c r="A66" s="4" t="s">
        <v>910</v>
      </c>
      <c r="C66" s="7"/>
    </row>
    <row r="67" spans="1:3">
      <c r="A67" s="4" t="s">
        <v>911</v>
      </c>
      <c r="C67" s="7"/>
    </row>
    <row r="68" spans="1:3">
      <c r="A68" s="4" t="s">
        <v>912</v>
      </c>
      <c r="C68" s="7"/>
    </row>
    <row r="69" spans="1:3">
      <c r="A69" s="4" t="s">
        <v>913</v>
      </c>
      <c r="C69" s="7"/>
    </row>
    <row r="70" spans="1:3">
      <c r="A70" s="4" t="s">
        <v>914</v>
      </c>
      <c r="C70" s="7"/>
    </row>
    <row r="71" spans="1:3">
      <c r="A71" s="4" t="s">
        <v>915</v>
      </c>
      <c r="C71" s="7"/>
    </row>
    <row r="72" spans="1:3">
      <c r="A72" s="4" t="s">
        <v>916</v>
      </c>
      <c r="C72" s="7"/>
    </row>
    <row r="73" spans="1:3">
      <c r="A73" s="4" t="s">
        <v>917</v>
      </c>
      <c r="C73" s="7"/>
    </row>
    <row r="74" spans="1:3">
      <c r="A74" s="4" t="s">
        <v>918</v>
      </c>
      <c r="C74" s="7"/>
    </row>
    <row r="75" spans="1:3">
      <c r="A75" s="4" t="s">
        <v>919</v>
      </c>
      <c r="C75" s="7"/>
    </row>
    <row r="76" spans="1:3">
      <c r="A76" s="4" t="s">
        <v>920</v>
      </c>
      <c r="C76" s="7"/>
    </row>
    <row r="77" spans="1:3">
      <c r="A77" s="4" t="s">
        <v>921</v>
      </c>
      <c r="C77" s="7"/>
    </row>
    <row r="78" spans="1:3">
      <c r="A78" s="4" t="s">
        <v>922</v>
      </c>
      <c r="C78" s="7"/>
    </row>
    <row r="79" spans="1:3">
      <c r="A79" s="4" t="s">
        <v>923</v>
      </c>
      <c r="C79" s="7"/>
    </row>
    <row r="80" spans="1:3">
      <c r="A80" s="4" t="s">
        <v>924</v>
      </c>
      <c r="C80" s="7"/>
    </row>
    <row r="81" spans="1:3">
      <c r="A81" s="4" t="s">
        <v>925</v>
      </c>
      <c r="C81" s="7"/>
    </row>
    <row r="82" spans="1:3">
      <c r="A82" s="4" t="s">
        <v>926</v>
      </c>
      <c r="C82" s="7"/>
    </row>
    <row r="83" spans="1:3">
      <c r="A83" s="4" t="s">
        <v>927</v>
      </c>
      <c r="C83" s="7"/>
    </row>
    <row r="84" spans="1:3">
      <c r="A84" s="4" t="s">
        <v>928</v>
      </c>
      <c r="C84" s="7"/>
    </row>
    <row r="85" spans="1:3">
      <c r="A85" s="4" t="s">
        <v>929</v>
      </c>
      <c r="C85" s="7"/>
    </row>
    <row r="86" spans="1:3">
      <c r="A86" s="4" t="s">
        <v>930</v>
      </c>
      <c r="C86" s="7"/>
    </row>
    <row r="87" spans="1:3">
      <c r="A87" s="4" t="s">
        <v>931</v>
      </c>
      <c r="C87" s="7"/>
    </row>
    <row r="88" spans="1:3">
      <c r="A88" s="4" t="s">
        <v>932</v>
      </c>
      <c r="C88" s="7"/>
    </row>
    <row r="89" spans="1:3">
      <c r="A89" s="4" t="s">
        <v>933</v>
      </c>
      <c r="C89" s="7"/>
    </row>
    <row r="90" spans="1:3">
      <c r="A90" s="4" t="s">
        <v>934</v>
      </c>
      <c r="C90" s="7"/>
    </row>
    <row r="91" spans="1:3">
      <c r="A91" s="4" t="s">
        <v>935</v>
      </c>
      <c r="C91" s="7"/>
    </row>
    <row r="92" spans="1:3">
      <c r="A92" s="4" t="s">
        <v>936</v>
      </c>
      <c r="C92" s="7"/>
    </row>
    <row r="93" spans="1:3">
      <c r="A93" s="4" t="s">
        <v>937</v>
      </c>
      <c r="C93" s="7"/>
    </row>
    <row r="94" spans="1:3">
      <c r="A94" s="4" t="s">
        <v>938</v>
      </c>
      <c r="C94" s="7"/>
    </row>
    <row r="95" spans="1:3">
      <c r="A95" s="4" t="s">
        <v>939</v>
      </c>
      <c r="C95" s="7"/>
    </row>
    <row r="96" spans="1:3">
      <c r="A96" s="4" t="s">
        <v>940</v>
      </c>
      <c r="C96" s="7"/>
    </row>
    <row r="97" spans="1:3">
      <c r="A97" s="4" t="s">
        <v>941</v>
      </c>
      <c r="C97" s="7"/>
    </row>
    <row r="98" spans="1:3">
      <c r="A98" s="4" t="s">
        <v>942</v>
      </c>
      <c r="C98" s="7"/>
    </row>
    <row r="99" spans="1:3">
      <c r="A99" s="4" t="s">
        <v>943</v>
      </c>
      <c r="C99" s="7"/>
    </row>
    <row r="100" spans="1:3">
      <c r="A100" s="4" t="s">
        <v>944</v>
      </c>
      <c r="C100" s="7"/>
    </row>
    <row r="101" spans="1:3">
      <c r="A101" s="4" t="s">
        <v>945</v>
      </c>
      <c r="C101" s="7"/>
    </row>
    <row r="102" spans="1:3">
      <c r="A102" s="4" t="s">
        <v>946</v>
      </c>
      <c r="C102" s="7"/>
    </row>
    <row r="103" spans="1:3">
      <c r="A103" s="4" t="s">
        <v>947</v>
      </c>
      <c r="C103" s="7"/>
    </row>
    <row r="104" spans="1:3">
      <c r="A104" s="4" t="s">
        <v>948</v>
      </c>
      <c r="C104" s="7"/>
    </row>
    <row r="105" spans="1:3">
      <c r="A105" s="4" t="s">
        <v>949</v>
      </c>
      <c r="C105" s="7"/>
    </row>
    <row r="106" spans="1:3">
      <c r="A106" s="4" t="s">
        <v>950</v>
      </c>
      <c r="C106" s="7"/>
    </row>
    <row r="107" spans="1:3">
      <c r="A107" s="4" t="s">
        <v>951</v>
      </c>
      <c r="C107" s="7"/>
    </row>
    <row r="108" spans="1:3">
      <c r="A108" s="4" t="s">
        <v>952</v>
      </c>
      <c r="C108" s="7"/>
    </row>
    <row r="109" spans="1:3">
      <c r="A109" s="4" t="s">
        <v>953</v>
      </c>
      <c r="C109" s="7"/>
    </row>
    <row r="110" spans="1:3">
      <c r="A110" s="4" t="s">
        <v>954</v>
      </c>
      <c r="C110" s="7"/>
    </row>
    <row r="111" spans="1:3">
      <c r="A111" s="4" t="s">
        <v>955</v>
      </c>
      <c r="C111" s="7"/>
    </row>
    <row r="112" spans="1:3">
      <c r="A112" s="4" t="s">
        <v>956</v>
      </c>
      <c r="C112" s="7"/>
    </row>
    <row r="113" spans="1:3">
      <c r="A113" s="4" t="s">
        <v>957</v>
      </c>
      <c r="C113" s="7"/>
    </row>
    <row r="114" spans="1:3">
      <c r="A114" s="4" t="s">
        <v>958</v>
      </c>
      <c r="C114" s="7"/>
    </row>
    <row r="115" spans="1:3">
      <c r="A115" s="4" t="s">
        <v>959</v>
      </c>
      <c r="C115" s="7"/>
    </row>
    <row r="116" spans="1:3">
      <c r="A116" s="4" t="s">
        <v>960</v>
      </c>
      <c r="C116" s="7"/>
    </row>
    <row r="117" spans="1:3">
      <c r="A117" s="4" t="s">
        <v>961</v>
      </c>
      <c r="C117" s="7"/>
    </row>
    <row r="118" spans="1:3">
      <c r="A118" s="4" t="s">
        <v>962</v>
      </c>
      <c r="C118" s="7"/>
    </row>
    <row r="119" spans="1:3">
      <c r="A119" s="4" t="s">
        <v>963</v>
      </c>
      <c r="C119" s="7"/>
    </row>
    <row r="120" spans="1:3">
      <c r="A120" s="4" t="s">
        <v>964</v>
      </c>
      <c r="C120" s="7"/>
    </row>
    <row r="121" spans="1:3">
      <c r="A121" s="4" t="s">
        <v>965</v>
      </c>
      <c r="C121" s="7"/>
    </row>
    <row r="122" spans="1:3">
      <c r="A122" s="4" t="s">
        <v>966</v>
      </c>
      <c r="C122" s="7"/>
    </row>
    <row r="123" spans="1:3">
      <c r="A123" s="4" t="s">
        <v>967</v>
      </c>
      <c r="C123" s="7"/>
    </row>
    <row r="124" spans="1:3">
      <c r="A124" s="4" t="s">
        <v>968</v>
      </c>
      <c r="C124" s="7"/>
    </row>
    <row r="125" spans="1:3">
      <c r="A125" s="4" t="s">
        <v>969</v>
      </c>
      <c r="C125" s="7"/>
    </row>
    <row r="126" spans="1:3">
      <c r="A126" s="4" t="s">
        <v>970</v>
      </c>
      <c r="C126" s="7"/>
    </row>
    <row r="127" spans="1:3">
      <c r="A127" s="4" t="s">
        <v>971</v>
      </c>
      <c r="C127" s="7"/>
    </row>
    <row r="128" spans="1:3">
      <c r="A128" s="4" t="s">
        <v>972</v>
      </c>
      <c r="C128" s="7"/>
    </row>
    <row r="129" spans="1:3">
      <c r="A129" s="4" t="s">
        <v>973</v>
      </c>
      <c r="C129" s="7"/>
    </row>
    <row r="130" spans="1:3">
      <c r="A130" s="4" t="s">
        <v>974</v>
      </c>
      <c r="C130" s="7"/>
    </row>
    <row r="131" spans="1:3">
      <c r="A131" s="4" t="s">
        <v>975</v>
      </c>
      <c r="C131" s="7"/>
    </row>
    <row r="132" spans="1:3">
      <c r="A132" s="4" t="s">
        <v>976</v>
      </c>
      <c r="C132" s="7"/>
    </row>
    <row r="133" spans="1:3">
      <c r="A133" s="4" t="s">
        <v>977</v>
      </c>
      <c r="C133" s="7"/>
    </row>
    <row r="134" spans="1:3">
      <c r="A134" s="4" t="s">
        <v>978</v>
      </c>
      <c r="C134" s="7"/>
    </row>
    <row r="135" spans="1:3">
      <c r="A135" s="4" t="s">
        <v>979</v>
      </c>
      <c r="C135" s="7"/>
    </row>
    <row r="136" spans="1:3">
      <c r="A136" s="4" t="s">
        <v>980</v>
      </c>
      <c r="C136" s="7"/>
    </row>
    <row r="137" spans="1:3">
      <c r="A137" s="4" t="s">
        <v>981</v>
      </c>
      <c r="C137" s="7"/>
    </row>
    <row r="138" spans="1:3">
      <c r="A138" s="4" t="s">
        <v>982</v>
      </c>
      <c r="C138" s="7"/>
    </row>
    <row r="139" spans="1:3">
      <c r="A139" s="4" t="s">
        <v>983</v>
      </c>
      <c r="C139" s="7"/>
    </row>
    <row r="140" spans="1:3">
      <c r="A140" s="4" t="s">
        <v>984</v>
      </c>
      <c r="C140" s="7"/>
    </row>
    <row r="141" spans="1:3">
      <c r="A141" s="4" t="s">
        <v>985</v>
      </c>
      <c r="C141" s="7"/>
    </row>
    <row r="142" spans="1:3">
      <c r="A142" s="4" t="s">
        <v>986</v>
      </c>
      <c r="C142" s="7"/>
    </row>
    <row r="143" spans="1:3">
      <c r="A143" s="4" t="s">
        <v>987</v>
      </c>
      <c r="C143" s="7"/>
    </row>
    <row r="144" spans="1:3">
      <c r="A144" s="4" t="s">
        <v>988</v>
      </c>
      <c r="C144" s="7"/>
    </row>
    <row r="145" spans="1:3">
      <c r="A145" s="4" t="s">
        <v>989</v>
      </c>
      <c r="C145" s="7"/>
    </row>
    <row r="146" spans="1:3">
      <c r="A146" s="4" t="s">
        <v>990</v>
      </c>
      <c r="C146" s="7"/>
    </row>
    <row r="147" spans="1:3">
      <c r="A147" s="4" t="s">
        <v>991</v>
      </c>
      <c r="C147" s="7"/>
    </row>
    <row r="148" spans="1:3">
      <c r="A148" s="4" t="s">
        <v>992</v>
      </c>
      <c r="C148" s="7"/>
    </row>
    <row r="149" spans="1:3">
      <c r="A149" s="4" t="s">
        <v>993</v>
      </c>
      <c r="C149" s="7"/>
    </row>
    <row r="150" spans="1:3">
      <c r="A150" s="4" t="s">
        <v>994</v>
      </c>
      <c r="C150" s="7"/>
    </row>
    <row r="151" spans="1:3">
      <c r="A151" s="4" t="s">
        <v>995</v>
      </c>
      <c r="C151" s="7"/>
    </row>
    <row r="152" spans="1:3">
      <c r="A152" s="4" t="s">
        <v>996</v>
      </c>
      <c r="C152" s="7"/>
    </row>
    <row r="153" spans="1:3">
      <c r="A153" s="4" t="s">
        <v>997</v>
      </c>
      <c r="C153" s="7"/>
    </row>
    <row r="154" spans="1:3">
      <c r="A154" s="4" t="s">
        <v>998</v>
      </c>
      <c r="C154" s="7"/>
    </row>
    <row r="155" spans="1:3">
      <c r="A155" s="4" t="s">
        <v>999</v>
      </c>
      <c r="C155" s="7"/>
    </row>
    <row r="156" spans="1:3">
      <c r="A156" s="4" t="s">
        <v>1000</v>
      </c>
      <c r="C156" s="7"/>
    </row>
    <row r="157" spans="1:3">
      <c r="A157" s="4" t="s">
        <v>1001</v>
      </c>
      <c r="C157" s="7"/>
    </row>
    <row r="158" spans="1:3">
      <c r="A158" s="4" t="s">
        <v>1002</v>
      </c>
      <c r="C158" s="7"/>
    </row>
    <row r="159" spans="1:3">
      <c r="A159" s="4" t="s">
        <v>1003</v>
      </c>
      <c r="C159" s="7"/>
    </row>
    <row r="160" spans="1:3">
      <c r="A160" s="4" t="s">
        <v>1004</v>
      </c>
      <c r="C160" s="7"/>
    </row>
    <row r="161" spans="1:3">
      <c r="A161" s="4" t="s">
        <v>1005</v>
      </c>
      <c r="C161" s="7"/>
    </row>
    <row r="162" spans="1:3">
      <c r="A162" s="4" t="s">
        <v>1006</v>
      </c>
      <c r="C162" s="7"/>
    </row>
    <row r="163" spans="1:3">
      <c r="A163" s="4" t="s">
        <v>1007</v>
      </c>
      <c r="C163" s="7"/>
    </row>
    <row r="164" spans="1:3">
      <c r="A164" s="4" t="s">
        <v>1008</v>
      </c>
      <c r="C164" s="7"/>
    </row>
    <row r="165" spans="1:3">
      <c r="A165" s="4" t="s">
        <v>1009</v>
      </c>
      <c r="C165" s="7"/>
    </row>
    <row r="166" spans="1:3">
      <c r="A166" s="4" t="s">
        <v>1010</v>
      </c>
      <c r="C166" s="7"/>
    </row>
    <row r="167" spans="1:3">
      <c r="A167" s="4" t="s">
        <v>1011</v>
      </c>
      <c r="C167" s="7"/>
    </row>
    <row r="168" spans="1:3">
      <c r="A168" s="4" t="s">
        <v>1012</v>
      </c>
      <c r="C168" s="7"/>
    </row>
    <row r="169" spans="1:3">
      <c r="A169" s="4" t="s">
        <v>1013</v>
      </c>
      <c r="C169" s="7"/>
    </row>
    <row r="170" spans="1:3">
      <c r="A170" s="4" t="s">
        <v>1014</v>
      </c>
      <c r="C170" s="7"/>
    </row>
    <row r="171" spans="1:3">
      <c r="A171" s="4" t="s">
        <v>1015</v>
      </c>
      <c r="C171" s="7"/>
    </row>
    <row r="172" spans="1:3">
      <c r="A172" s="4" t="s">
        <v>1016</v>
      </c>
      <c r="C172" s="7"/>
    </row>
    <row r="173" spans="1:3">
      <c r="A173" s="4" t="s">
        <v>1017</v>
      </c>
      <c r="C173" s="7"/>
    </row>
    <row r="174" spans="1:3">
      <c r="A174" s="4" t="s">
        <v>1018</v>
      </c>
      <c r="C174" s="7"/>
    </row>
    <row r="175" spans="1:3">
      <c r="A175" s="4" t="s">
        <v>1019</v>
      </c>
      <c r="C175" s="7"/>
    </row>
    <row r="176" spans="1:3">
      <c r="A176" s="4" t="s">
        <v>1020</v>
      </c>
      <c r="C176" s="7"/>
    </row>
    <row r="177" spans="1:3">
      <c r="A177" s="4" t="s">
        <v>1021</v>
      </c>
      <c r="C177" s="7"/>
    </row>
    <row r="178" spans="1:3">
      <c r="A178" s="4" t="s">
        <v>1022</v>
      </c>
      <c r="C178" s="7"/>
    </row>
    <row r="179" spans="1:3">
      <c r="A179" s="4" t="s">
        <v>1023</v>
      </c>
      <c r="C179" s="7"/>
    </row>
    <row r="180" spans="1:3">
      <c r="A180" s="4" t="s">
        <v>1024</v>
      </c>
      <c r="C180" s="7"/>
    </row>
    <row r="181" spans="1:3">
      <c r="A181" s="4" t="s">
        <v>1025</v>
      </c>
      <c r="C181" s="7"/>
    </row>
    <row r="182" spans="1:3">
      <c r="A182" s="4" t="s">
        <v>1026</v>
      </c>
      <c r="C182" s="7"/>
    </row>
    <row r="183" spans="1:3">
      <c r="A183" s="4" t="s">
        <v>1027</v>
      </c>
      <c r="C183" s="7"/>
    </row>
    <row r="184" spans="1:3">
      <c r="A184" s="4" t="s">
        <v>1028</v>
      </c>
      <c r="C184" s="7"/>
    </row>
    <row r="185" spans="1:3">
      <c r="A185" s="4" t="s">
        <v>1029</v>
      </c>
      <c r="C185" s="7"/>
    </row>
    <row r="186" spans="1:3">
      <c r="A186" s="4" t="s">
        <v>1030</v>
      </c>
      <c r="C186" s="7"/>
    </row>
    <row r="187" spans="1:3">
      <c r="A187" s="4" t="s">
        <v>1031</v>
      </c>
      <c r="C187" s="7"/>
    </row>
    <row r="188" spans="1:3">
      <c r="A188" s="4" t="s">
        <v>1032</v>
      </c>
      <c r="C188" s="7"/>
    </row>
    <row r="189" spans="1:3">
      <c r="A189" s="4" t="s">
        <v>1033</v>
      </c>
      <c r="C189" s="7"/>
    </row>
    <row r="190" spans="1:3">
      <c r="A190" s="4" t="s">
        <v>1034</v>
      </c>
      <c r="C190" s="7"/>
    </row>
    <row r="191" spans="1:3">
      <c r="A191" s="4" t="s">
        <v>1035</v>
      </c>
      <c r="C191" s="7"/>
    </row>
    <row r="192" spans="1:3">
      <c r="A192" s="4" t="s">
        <v>1036</v>
      </c>
      <c r="C192" s="7"/>
    </row>
    <row r="193" spans="1:3">
      <c r="A193" s="4" t="s">
        <v>1037</v>
      </c>
      <c r="C193" s="7"/>
    </row>
    <row r="194" spans="1:3">
      <c r="A194" s="4" t="s">
        <v>1038</v>
      </c>
      <c r="C194" s="7"/>
    </row>
    <row r="195" spans="1:3">
      <c r="A195" s="4" t="s">
        <v>1039</v>
      </c>
      <c r="C195" s="7"/>
    </row>
    <row r="196" spans="1:3">
      <c r="A196" s="4" t="s">
        <v>1040</v>
      </c>
      <c r="C196" s="7"/>
    </row>
    <row r="197" spans="1:3">
      <c r="A197" s="4" t="s">
        <v>1041</v>
      </c>
      <c r="C197" s="7"/>
    </row>
    <row r="198" spans="1:3">
      <c r="A198" s="4" t="s">
        <v>1042</v>
      </c>
      <c r="C198" s="7"/>
    </row>
    <row r="199" spans="1:3">
      <c r="A199" s="4" t="s">
        <v>1043</v>
      </c>
      <c r="C199" s="7"/>
    </row>
    <row r="200" spans="1:3">
      <c r="A200" s="4" t="s">
        <v>1044</v>
      </c>
      <c r="C200" s="7"/>
    </row>
    <row r="201" spans="1:3">
      <c r="A201" s="4" t="s">
        <v>1045</v>
      </c>
      <c r="C201" s="7"/>
    </row>
    <row r="202" spans="1:3">
      <c r="A202" s="4" t="s">
        <v>1046</v>
      </c>
      <c r="C202" s="7"/>
    </row>
    <row r="203" spans="1:3">
      <c r="A203" s="4" t="s">
        <v>1047</v>
      </c>
      <c r="C20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ED68-0AA2-40EC-9F21-42BFE564963E}">
  <dimension ref="A1:A203"/>
  <sheetViews>
    <sheetView workbookViewId="0">
      <selection sqref="A1:A203"/>
    </sheetView>
  </sheetViews>
  <sheetFormatPr baseColWidth="10" defaultRowHeight="15"/>
  <sheetData>
    <row r="1" spans="1:1">
      <c r="A1" s="4" t="s">
        <v>845</v>
      </c>
    </row>
    <row r="2" spans="1:1">
      <c r="A2" s="4" t="s">
        <v>846</v>
      </c>
    </row>
    <row r="3" spans="1:1">
      <c r="A3" s="4" t="s">
        <v>847</v>
      </c>
    </row>
    <row r="4" spans="1:1">
      <c r="A4" s="4" t="s">
        <v>848</v>
      </c>
    </row>
    <row r="5" spans="1:1">
      <c r="A5" s="4" t="s">
        <v>849</v>
      </c>
    </row>
    <row r="6" spans="1:1">
      <c r="A6" s="4" t="s">
        <v>850</v>
      </c>
    </row>
    <row r="7" spans="1:1">
      <c r="A7" s="4" t="s">
        <v>851</v>
      </c>
    </row>
    <row r="8" spans="1:1">
      <c r="A8" s="4" t="s">
        <v>852</v>
      </c>
    </row>
    <row r="9" spans="1:1">
      <c r="A9" s="4" t="s">
        <v>853</v>
      </c>
    </row>
    <row r="10" spans="1:1">
      <c r="A10" s="4" t="s">
        <v>854</v>
      </c>
    </row>
    <row r="11" spans="1:1">
      <c r="A11" s="4" t="s">
        <v>855</v>
      </c>
    </row>
    <row r="12" spans="1:1">
      <c r="A12" s="4" t="s">
        <v>856</v>
      </c>
    </row>
    <row r="13" spans="1:1">
      <c r="A13" s="4" t="s">
        <v>857</v>
      </c>
    </row>
    <row r="14" spans="1:1">
      <c r="A14" s="4" t="s">
        <v>858</v>
      </c>
    </row>
    <row r="15" spans="1:1">
      <c r="A15" s="4" t="s">
        <v>859</v>
      </c>
    </row>
    <row r="16" spans="1:1">
      <c r="A16" s="4" t="s">
        <v>860</v>
      </c>
    </row>
    <row r="17" spans="1:1">
      <c r="A17" s="4" t="s">
        <v>861</v>
      </c>
    </row>
    <row r="18" spans="1:1">
      <c r="A18" s="4" t="s">
        <v>862</v>
      </c>
    </row>
    <row r="19" spans="1:1">
      <c r="A19" s="4" t="s">
        <v>863</v>
      </c>
    </row>
    <row r="20" spans="1:1">
      <c r="A20" s="4" t="s">
        <v>864</v>
      </c>
    </row>
    <row r="21" spans="1:1">
      <c r="A21" s="4" t="s">
        <v>865</v>
      </c>
    </row>
    <row r="22" spans="1:1">
      <c r="A22" s="4" t="s">
        <v>866</v>
      </c>
    </row>
    <row r="23" spans="1:1">
      <c r="A23" s="4" t="s">
        <v>867</v>
      </c>
    </row>
    <row r="24" spans="1:1">
      <c r="A24" s="4" t="s">
        <v>868</v>
      </c>
    </row>
    <row r="25" spans="1:1">
      <c r="A25" s="4" t="s">
        <v>869</v>
      </c>
    </row>
    <row r="26" spans="1:1">
      <c r="A26" s="4" t="s">
        <v>870</v>
      </c>
    </row>
    <row r="27" spans="1:1">
      <c r="A27" s="4" t="s">
        <v>871</v>
      </c>
    </row>
    <row r="28" spans="1:1">
      <c r="A28" s="4" t="s">
        <v>872</v>
      </c>
    </row>
    <row r="29" spans="1:1">
      <c r="A29" s="4" t="s">
        <v>873</v>
      </c>
    </row>
    <row r="30" spans="1:1">
      <c r="A30" s="4" t="s">
        <v>874</v>
      </c>
    </row>
    <row r="31" spans="1:1">
      <c r="A31" s="4" t="s">
        <v>875</v>
      </c>
    </row>
    <row r="32" spans="1:1">
      <c r="A32" s="4" t="s">
        <v>876</v>
      </c>
    </row>
    <row r="33" spans="1:1">
      <c r="A33" s="4" t="s">
        <v>877</v>
      </c>
    </row>
    <row r="34" spans="1:1">
      <c r="A34" s="4" t="s">
        <v>878</v>
      </c>
    </row>
    <row r="35" spans="1:1">
      <c r="A35" s="4" t="s">
        <v>879</v>
      </c>
    </row>
    <row r="36" spans="1:1">
      <c r="A36" s="4" t="s">
        <v>880</v>
      </c>
    </row>
    <row r="37" spans="1:1">
      <c r="A37" s="4" t="s">
        <v>881</v>
      </c>
    </row>
    <row r="38" spans="1:1">
      <c r="A38" s="4" t="s">
        <v>882</v>
      </c>
    </row>
    <row r="39" spans="1:1">
      <c r="A39" s="4" t="s">
        <v>883</v>
      </c>
    </row>
    <row r="40" spans="1:1">
      <c r="A40" s="4" t="s">
        <v>884</v>
      </c>
    </row>
    <row r="41" spans="1:1">
      <c r="A41" s="4" t="s">
        <v>885</v>
      </c>
    </row>
    <row r="42" spans="1:1">
      <c r="A42" s="4" t="s">
        <v>886</v>
      </c>
    </row>
    <row r="43" spans="1:1">
      <c r="A43" s="4" t="s">
        <v>887</v>
      </c>
    </row>
    <row r="44" spans="1:1">
      <c r="A44" s="4" t="s">
        <v>888</v>
      </c>
    </row>
    <row r="45" spans="1:1">
      <c r="A45" s="4" t="s">
        <v>889</v>
      </c>
    </row>
    <row r="46" spans="1:1">
      <c r="A46" s="4" t="s">
        <v>890</v>
      </c>
    </row>
    <row r="47" spans="1:1">
      <c r="A47" s="4" t="s">
        <v>891</v>
      </c>
    </row>
    <row r="48" spans="1:1">
      <c r="A48" s="4" t="s">
        <v>892</v>
      </c>
    </row>
    <row r="49" spans="1:1">
      <c r="A49" s="4" t="s">
        <v>893</v>
      </c>
    </row>
    <row r="50" spans="1:1">
      <c r="A50" s="4" t="s">
        <v>894</v>
      </c>
    </row>
    <row r="51" spans="1:1">
      <c r="A51" s="4" t="s">
        <v>895</v>
      </c>
    </row>
    <row r="52" spans="1:1">
      <c r="A52" s="4" t="s">
        <v>896</v>
      </c>
    </row>
    <row r="53" spans="1:1">
      <c r="A53" s="4" t="s">
        <v>897</v>
      </c>
    </row>
    <row r="54" spans="1:1">
      <c r="A54" s="4" t="s">
        <v>898</v>
      </c>
    </row>
    <row r="55" spans="1:1">
      <c r="A55" s="4" t="s">
        <v>899</v>
      </c>
    </row>
    <row r="56" spans="1:1">
      <c r="A56" s="4" t="s">
        <v>900</v>
      </c>
    </row>
    <row r="57" spans="1:1">
      <c r="A57" s="4" t="s">
        <v>901</v>
      </c>
    </row>
    <row r="58" spans="1:1">
      <c r="A58" s="4" t="s">
        <v>902</v>
      </c>
    </row>
    <row r="59" spans="1:1">
      <c r="A59" s="4" t="s">
        <v>903</v>
      </c>
    </row>
    <row r="60" spans="1:1">
      <c r="A60" s="4" t="s">
        <v>904</v>
      </c>
    </row>
    <row r="61" spans="1:1">
      <c r="A61" s="4" t="s">
        <v>905</v>
      </c>
    </row>
    <row r="62" spans="1:1">
      <c r="A62" s="4" t="s">
        <v>906</v>
      </c>
    </row>
    <row r="63" spans="1:1">
      <c r="A63" s="4" t="s">
        <v>907</v>
      </c>
    </row>
    <row r="64" spans="1:1">
      <c r="A64" s="4" t="s">
        <v>908</v>
      </c>
    </row>
    <row r="65" spans="1:1">
      <c r="A65" s="4" t="s">
        <v>909</v>
      </c>
    </row>
    <row r="66" spans="1:1">
      <c r="A66" s="4" t="s">
        <v>910</v>
      </c>
    </row>
    <row r="67" spans="1:1">
      <c r="A67" s="4" t="s">
        <v>911</v>
      </c>
    </row>
    <row r="68" spans="1:1">
      <c r="A68" s="4" t="s">
        <v>912</v>
      </c>
    </row>
    <row r="69" spans="1:1">
      <c r="A69" s="4" t="s">
        <v>913</v>
      </c>
    </row>
    <row r="70" spans="1:1">
      <c r="A70" s="4" t="s">
        <v>914</v>
      </c>
    </row>
    <row r="71" spans="1:1">
      <c r="A71" s="4" t="s">
        <v>915</v>
      </c>
    </row>
    <row r="72" spans="1:1">
      <c r="A72" s="4" t="s">
        <v>916</v>
      </c>
    </row>
    <row r="73" spans="1:1">
      <c r="A73" s="4" t="s">
        <v>917</v>
      </c>
    </row>
    <row r="74" spans="1:1">
      <c r="A74" s="4" t="s">
        <v>918</v>
      </c>
    </row>
    <row r="75" spans="1:1">
      <c r="A75" s="4" t="s">
        <v>919</v>
      </c>
    </row>
    <row r="76" spans="1:1">
      <c r="A76" s="4" t="s">
        <v>920</v>
      </c>
    </row>
    <row r="77" spans="1:1">
      <c r="A77" s="4" t="s">
        <v>921</v>
      </c>
    </row>
    <row r="78" spans="1:1">
      <c r="A78" s="4" t="s">
        <v>922</v>
      </c>
    </row>
    <row r="79" spans="1:1">
      <c r="A79" s="4" t="s">
        <v>923</v>
      </c>
    </row>
    <row r="80" spans="1:1">
      <c r="A80" s="4" t="s">
        <v>924</v>
      </c>
    </row>
    <row r="81" spans="1:1">
      <c r="A81" s="4" t="s">
        <v>925</v>
      </c>
    </row>
    <row r="82" spans="1:1">
      <c r="A82" s="4" t="s">
        <v>926</v>
      </c>
    </row>
    <row r="83" spans="1:1">
      <c r="A83" s="4" t="s">
        <v>927</v>
      </c>
    </row>
    <row r="84" spans="1:1">
      <c r="A84" s="4" t="s">
        <v>928</v>
      </c>
    </row>
    <row r="85" spans="1:1">
      <c r="A85" s="4" t="s">
        <v>929</v>
      </c>
    </row>
    <row r="86" spans="1:1">
      <c r="A86" s="4" t="s">
        <v>930</v>
      </c>
    </row>
    <row r="87" spans="1:1">
      <c r="A87" s="4" t="s">
        <v>931</v>
      </c>
    </row>
    <row r="88" spans="1:1">
      <c r="A88" s="4" t="s">
        <v>932</v>
      </c>
    </row>
    <row r="89" spans="1:1">
      <c r="A89" s="4" t="s">
        <v>933</v>
      </c>
    </row>
    <row r="90" spans="1:1">
      <c r="A90" s="4" t="s">
        <v>934</v>
      </c>
    </row>
    <row r="91" spans="1:1">
      <c r="A91" s="4" t="s">
        <v>935</v>
      </c>
    </row>
    <row r="92" spans="1:1">
      <c r="A92" s="4" t="s">
        <v>936</v>
      </c>
    </row>
    <row r="93" spans="1:1">
      <c r="A93" s="4" t="s">
        <v>937</v>
      </c>
    </row>
    <row r="94" spans="1:1">
      <c r="A94" s="4" t="s">
        <v>938</v>
      </c>
    </row>
    <row r="95" spans="1:1">
      <c r="A95" s="4" t="s">
        <v>939</v>
      </c>
    </row>
    <row r="96" spans="1:1">
      <c r="A96" s="4" t="s">
        <v>940</v>
      </c>
    </row>
    <row r="97" spans="1:1">
      <c r="A97" s="4" t="s">
        <v>941</v>
      </c>
    </row>
    <row r="98" spans="1:1">
      <c r="A98" s="4" t="s">
        <v>942</v>
      </c>
    </row>
    <row r="99" spans="1:1">
      <c r="A99" s="4" t="s">
        <v>943</v>
      </c>
    </row>
    <row r="100" spans="1:1">
      <c r="A100" s="4" t="s">
        <v>944</v>
      </c>
    </row>
    <row r="101" spans="1:1">
      <c r="A101" s="4" t="s">
        <v>945</v>
      </c>
    </row>
    <row r="102" spans="1:1">
      <c r="A102" s="4" t="s">
        <v>946</v>
      </c>
    </row>
    <row r="103" spans="1:1">
      <c r="A103" s="4" t="s">
        <v>947</v>
      </c>
    </row>
    <row r="104" spans="1:1">
      <c r="A104" s="4" t="s">
        <v>948</v>
      </c>
    </row>
    <row r="105" spans="1:1">
      <c r="A105" s="4" t="s">
        <v>949</v>
      </c>
    </row>
    <row r="106" spans="1:1">
      <c r="A106" s="4" t="s">
        <v>950</v>
      </c>
    </row>
    <row r="107" spans="1:1">
      <c r="A107" s="4" t="s">
        <v>951</v>
      </c>
    </row>
    <row r="108" spans="1:1">
      <c r="A108" s="4" t="s">
        <v>952</v>
      </c>
    </row>
    <row r="109" spans="1:1">
      <c r="A109" s="4" t="s">
        <v>953</v>
      </c>
    </row>
    <row r="110" spans="1:1">
      <c r="A110" s="4" t="s">
        <v>954</v>
      </c>
    </row>
    <row r="111" spans="1:1">
      <c r="A111" s="4" t="s">
        <v>955</v>
      </c>
    </row>
    <row r="112" spans="1:1">
      <c r="A112" s="4" t="s">
        <v>956</v>
      </c>
    </row>
    <row r="113" spans="1:1">
      <c r="A113" s="4" t="s">
        <v>957</v>
      </c>
    </row>
    <row r="114" spans="1:1">
      <c r="A114" s="4" t="s">
        <v>958</v>
      </c>
    </row>
    <row r="115" spans="1:1">
      <c r="A115" s="4" t="s">
        <v>959</v>
      </c>
    </row>
    <row r="116" spans="1:1">
      <c r="A116" s="4" t="s">
        <v>960</v>
      </c>
    </row>
    <row r="117" spans="1:1">
      <c r="A117" s="4" t="s">
        <v>961</v>
      </c>
    </row>
    <row r="118" spans="1:1">
      <c r="A118" s="4" t="s">
        <v>962</v>
      </c>
    </row>
    <row r="119" spans="1:1">
      <c r="A119" s="4" t="s">
        <v>963</v>
      </c>
    </row>
    <row r="120" spans="1:1">
      <c r="A120" s="4" t="s">
        <v>964</v>
      </c>
    </row>
    <row r="121" spans="1:1">
      <c r="A121" s="4" t="s">
        <v>965</v>
      </c>
    </row>
    <row r="122" spans="1:1">
      <c r="A122" s="4" t="s">
        <v>966</v>
      </c>
    </row>
    <row r="123" spans="1:1">
      <c r="A123" s="4" t="s">
        <v>967</v>
      </c>
    </row>
    <row r="124" spans="1:1">
      <c r="A124" s="4" t="s">
        <v>968</v>
      </c>
    </row>
    <row r="125" spans="1:1">
      <c r="A125" s="4" t="s">
        <v>969</v>
      </c>
    </row>
    <row r="126" spans="1:1">
      <c r="A126" s="4" t="s">
        <v>970</v>
      </c>
    </row>
    <row r="127" spans="1:1">
      <c r="A127" s="4" t="s">
        <v>971</v>
      </c>
    </row>
    <row r="128" spans="1:1">
      <c r="A128" s="4" t="s">
        <v>972</v>
      </c>
    </row>
    <row r="129" spans="1:1">
      <c r="A129" s="4" t="s">
        <v>973</v>
      </c>
    </row>
    <row r="130" spans="1:1">
      <c r="A130" s="4" t="s">
        <v>974</v>
      </c>
    </row>
    <row r="131" spans="1:1">
      <c r="A131" s="4" t="s">
        <v>975</v>
      </c>
    </row>
    <row r="132" spans="1:1">
      <c r="A132" s="4" t="s">
        <v>976</v>
      </c>
    </row>
    <row r="133" spans="1:1">
      <c r="A133" s="4" t="s">
        <v>977</v>
      </c>
    </row>
    <row r="134" spans="1:1">
      <c r="A134" s="4" t="s">
        <v>978</v>
      </c>
    </row>
    <row r="135" spans="1:1">
      <c r="A135" s="4" t="s">
        <v>979</v>
      </c>
    </row>
    <row r="136" spans="1:1">
      <c r="A136" s="4" t="s">
        <v>980</v>
      </c>
    </row>
    <row r="137" spans="1:1">
      <c r="A137" s="4" t="s">
        <v>981</v>
      </c>
    </row>
    <row r="138" spans="1:1">
      <c r="A138" s="4" t="s">
        <v>982</v>
      </c>
    </row>
    <row r="139" spans="1:1">
      <c r="A139" s="4" t="s">
        <v>983</v>
      </c>
    </row>
    <row r="140" spans="1:1">
      <c r="A140" s="4" t="s">
        <v>984</v>
      </c>
    </row>
    <row r="141" spans="1:1">
      <c r="A141" s="4" t="s">
        <v>985</v>
      </c>
    </row>
    <row r="142" spans="1:1">
      <c r="A142" s="4" t="s">
        <v>986</v>
      </c>
    </row>
    <row r="143" spans="1:1">
      <c r="A143" s="4" t="s">
        <v>987</v>
      </c>
    </row>
    <row r="144" spans="1:1">
      <c r="A144" s="4" t="s">
        <v>988</v>
      </c>
    </row>
    <row r="145" spans="1:1">
      <c r="A145" s="4" t="s">
        <v>989</v>
      </c>
    </row>
    <row r="146" spans="1:1">
      <c r="A146" s="4" t="s">
        <v>990</v>
      </c>
    </row>
    <row r="147" spans="1:1">
      <c r="A147" s="4" t="s">
        <v>991</v>
      </c>
    </row>
    <row r="148" spans="1:1">
      <c r="A148" s="4" t="s">
        <v>992</v>
      </c>
    </row>
    <row r="149" spans="1:1">
      <c r="A149" s="4" t="s">
        <v>993</v>
      </c>
    </row>
    <row r="150" spans="1:1">
      <c r="A150" s="4" t="s">
        <v>994</v>
      </c>
    </row>
    <row r="151" spans="1:1">
      <c r="A151" s="4" t="s">
        <v>995</v>
      </c>
    </row>
    <row r="152" spans="1:1">
      <c r="A152" s="4" t="s">
        <v>996</v>
      </c>
    </row>
    <row r="153" spans="1:1">
      <c r="A153" s="4" t="s">
        <v>997</v>
      </c>
    </row>
    <row r="154" spans="1:1">
      <c r="A154" s="4" t="s">
        <v>998</v>
      </c>
    </row>
    <row r="155" spans="1:1">
      <c r="A155" s="4" t="s">
        <v>999</v>
      </c>
    </row>
    <row r="156" spans="1:1">
      <c r="A156" s="4" t="s">
        <v>1000</v>
      </c>
    </row>
    <row r="157" spans="1:1">
      <c r="A157" s="4" t="s">
        <v>1001</v>
      </c>
    </row>
    <row r="158" spans="1:1">
      <c r="A158" s="4" t="s">
        <v>1002</v>
      </c>
    </row>
    <row r="159" spans="1:1">
      <c r="A159" s="4" t="s">
        <v>1003</v>
      </c>
    </row>
    <row r="160" spans="1:1">
      <c r="A160" s="4" t="s">
        <v>1004</v>
      </c>
    </row>
    <row r="161" spans="1:1">
      <c r="A161" s="4" t="s">
        <v>1005</v>
      </c>
    </row>
    <row r="162" spans="1:1">
      <c r="A162" s="4" t="s">
        <v>1006</v>
      </c>
    </row>
    <row r="163" spans="1:1">
      <c r="A163" s="4" t="s">
        <v>1007</v>
      </c>
    </row>
    <row r="164" spans="1:1">
      <c r="A164" s="4" t="s">
        <v>1008</v>
      </c>
    </row>
    <row r="165" spans="1:1">
      <c r="A165" s="4" t="s">
        <v>1009</v>
      </c>
    </row>
    <row r="166" spans="1:1">
      <c r="A166" s="4" t="s">
        <v>1010</v>
      </c>
    </row>
    <row r="167" spans="1:1">
      <c r="A167" s="4" t="s">
        <v>1011</v>
      </c>
    </row>
    <row r="168" spans="1:1">
      <c r="A168" s="4" t="s">
        <v>1012</v>
      </c>
    </row>
    <row r="169" spans="1:1">
      <c r="A169" s="4" t="s">
        <v>1013</v>
      </c>
    </row>
    <row r="170" spans="1:1">
      <c r="A170" s="4" t="s">
        <v>1014</v>
      </c>
    </row>
    <row r="171" spans="1:1">
      <c r="A171" s="4" t="s">
        <v>1015</v>
      </c>
    </row>
    <row r="172" spans="1:1">
      <c r="A172" s="4" t="s">
        <v>1016</v>
      </c>
    </row>
    <row r="173" spans="1:1">
      <c r="A173" s="4" t="s">
        <v>1017</v>
      </c>
    </row>
    <row r="174" spans="1:1">
      <c r="A174" s="4" t="s">
        <v>1018</v>
      </c>
    </row>
    <row r="175" spans="1:1">
      <c r="A175" s="4" t="s">
        <v>1019</v>
      </c>
    </row>
    <row r="176" spans="1:1">
      <c r="A176" s="4" t="s">
        <v>1020</v>
      </c>
    </row>
    <row r="177" spans="1:1">
      <c r="A177" s="4" t="s">
        <v>1021</v>
      </c>
    </row>
    <row r="178" spans="1:1">
      <c r="A178" s="4" t="s">
        <v>1022</v>
      </c>
    </row>
    <row r="179" spans="1:1">
      <c r="A179" s="4" t="s">
        <v>1023</v>
      </c>
    </row>
    <row r="180" spans="1:1">
      <c r="A180" s="4" t="s">
        <v>1024</v>
      </c>
    </row>
    <row r="181" spans="1:1">
      <c r="A181" s="4" t="s">
        <v>1025</v>
      </c>
    </row>
    <row r="182" spans="1:1">
      <c r="A182" s="4" t="s">
        <v>1026</v>
      </c>
    </row>
    <row r="183" spans="1:1">
      <c r="A183" s="4" t="s">
        <v>1027</v>
      </c>
    </row>
    <row r="184" spans="1:1">
      <c r="A184" s="4" t="s">
        <v>1028</v>
      </c>
    </row>
    <row r="185" spans="1:1">
      <c r="A185" s="4" t="s">
        <v>1029</v>
      </c>
    </row>
    <row r="186" spans="1:1">
      <c r="A186" s="4" t="s">
        <v>1030</v>
      </c>
    </row>
    <row r="187" spans="1:1">
      <c r="A187" s="4" t="s">
        <v>1031</v>
      </c>
    </row>
    <row r="188" spans="1:1">
      <c r="A188" s="4" t="s">
        <v>1032</v>
      </c>
    </row>
    <row r="189" spans="1:1">
      <c r="A189" s="4" t="s">
        <v>1033</v>
      </c>
    </row>
    <row r="190" spans="1:1">
      <c r="A190" s="4" t="s">
        <v>1034</v>
      </c>
    </row>
    <row r="191" spans="1:1">
      <c r="A191" s="4" t="s">
        <v>1035</v>
      </c>
    </row>
    <row r="192" spans="1:1">
      <c r="A192" s="4" t="s">
        <v>1036</v>
      </c>
    </row>
    <row r="193" spans="1:1">
      <c r="A193" s="4" t="s">
        <v>1037</v>
      </c>
    </row>
    <row r="194" spans="1:1">
      <c r="A194" s="4" t="s">
        <v>1038</v>
      </c>
    </row>
    <row r="195" spans="1:1">
      <c r="A195" s="4" t="s">
        <v>1039</v>
      </c>
    </row>
    <row r="196" spans="1:1">
      <c r="A196" s="4" t="s">
        <v>1040</v>
      </c>
    </row>
    <row r="197" spans="1:1">
      <c r="A197" s="4" t="s">
        <v>1041</v>
      </c>
    </row>
    <row r="198" spans="1:1">
      <c r="A198" s="4" t="s">
        <v>1042</v>
      </c>
    </row>
    <row r="199" spans="1:1">
      <c r="A199" s="4" t="s">
        <v>1043</v>
      </c>
    </row>
    <row r="200" spans="1:1">
      <c r="A200" s="4" t="s">
        <v>1044</v>
      </c>
    </row>
    <row r="201" spans="1:1">
      <c r="A201" s="4" t="s">
        <v>1045</v>
      </c>
    </row>
    <row r="202" spans="1:1">
      <c r="A202" s="4" t="s">
        <v>1046</v>
      </c>
    </row>
    <row r="203" spans="1:1">
      <c r="A203" s="4" t="s">
        <v>1047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1011-BFF1-41DA-86D4-E972D2128328}">
  <dimension ref="A1:F107"/>
  <sheetViews>
    <sheetView topLeftCell="A13" workbookViewId="0">
      <selection activeCell="B38" sqref="B38"/>
    </sheetView>
  </sheetViews>
  <sheetFormatPr baseColWidth="10" defaultRowHeight="15"/>
  <sheetData>
    <row r="1" spans="1:6">
      <c r="A1" t="s">
        <v>765</v>
      </c>
      <c r="B1" t="s">
        <v>764</v>
      </c>
      <c r="C1" t="s">
        <v>766</v>
      </c>
      <c r="D1" t="s">
        <v>767</v>
      </c>
      <c r="E1" t="s">
        <v>768</v>
      </c>
      <c r="F1" t="s">
        <v>769</v>
      </c>
    </row>
    <row r="2" spans="1:6">
      <c r="A2" t="s">
        <v>5</v>
      </c>
      <c r="B2">
        <v>1</v>
      </c>
      <c r="C2" t="s">
        <v>6</v>
      </c>
      <c r="D2" t="s">
        <v>7</v>
      </c>
      <c r="E2" t="s">
        <v>8</v>
      </c>
      <c r="F2" t="s">
        <v>9</v>
      </c>
    </row>
    <row r="3" spans="1:6">
      <c r="A3" t="s">
        <v>10</v>
      </c>
      <c r="B3">
        <v>2</v>
      </c>
      <c r="C3" t="s">
        <v>11</v>
      </c>
      <c r="D3" t="s">
        <v>12</v>
      </c>
      <c r="E3" t="s">
        <v>13</v>
      </c>
      <c r="F3" t="s">
        <v>14</v>
      </c>
    </row>
    <row r="4" spans="1:6">
      <c r="A4" t="s">
        <v>15</v>
      </c>
      <c r="B4">
        <v>3</v>
      </c>
      <c r="C4" t="s">
        <v>16</v>
      </c>
      <c r="D4" t="s">
        <v>12</v>
      </c>
      <c r="E4" t="s">
        <v>13</v>
      </c>
      <c r="F4" t="s">
        <v>14</v>
      </c>
    </row>
    <row r="5" spans="1:6">
      <c r="A5" t="s">
        <v>17</v>
      </c>
      <c r="B5">
        <v>4</v>
      </c>
      <c r="C5" t="s">
        <v>18</v>
      </c>
      <c r="D5" t="s">
        <v>19</v>
      </c>
      <c r="E5" t="s">
        <v>13</v>
      </c>
      <c r="F5" t="s">
        <v>9</v>
      </c>
    </row>
    <row r="6" spans="1:6">
      <c r="A6" t="s">
        <v>20</v>
      </c>
      <c r="B6">
        <v>5</v>
      </c>
      <c r="C6" t="s">
        <v>21</v>
      </c>
      <c r="D6" t="s">
        <v>19</v>
      </c>
      <c r="E6" t="s">
        <v>13</v>
      </c>
      <c r="F6" t="s">
        <v>9</v>
      </c>
    </row>
    <row r="7" spans="1:6">
      <c r="A7">
        <v>121</v>
      </c>
      <c r="B7">
        <v>6</v>
      </c>
      <c r="C7" t="s">
        <v>22</v>
      </c>
      <c r="D7" t="s">
        <v>7</v>
      </c>
      <c r="E7" t="s">
        <v>13</v>
      </c>
      <c r="F7" t="s">
        <v>23</v>
      </c>
    </row>
    <row r="8" spans="1:6">
      <c r="A8">
        <v>132</v>
      </c>
      <c r="B8">
        <v>7</v>
      </c>
      <c r="C8" t="s">
        <v>24</v>
      </c>
      <c r="D8" t="s">
        <v>25</v>
      </c>
      <c r="E8" t="s">
        <v>13</v>
      </c>
      <c r="F8" t="s">
        <v>23</v>
      </c>
    </row>
    <row r="9" spans="1:6">
      <c r="A9">
        <v>142</v>
      </c>
      <c r="B9">
        <v>8</v>
      </c>
      <c r="C9" t="s">
        <v>26</v>
      </c>
      <c r="D9" t="s">
        <v>7</v>
      </c>
      <c r="E9" t="s">
        <v>13</v>
      </c>
      <c r="F9" t="s">
        <v>23</v>
      </c>
    </row>
    <row r="10" spans="1:6">
      <c r="A10">
        <v>151</v>
      </c>
      <c r="B10">
        <v>9</v>
      </c>
      <c r="C10" t="s">
        <v>27</v>
      </c>
      <c r="D10" t="s">
        <v>7</v>
      </c>
      <c r="E10" t="s">
        <v>13</v>
      </c>
      <c r="F10" t="s">
        <v>23</v>
      </c>
    </row>
    <row r="11" spans="1:6">
      <c r="A11">
        <v>216</v>
      </c>
      <c r="B11">
        <v>10</v>
      </c>
      <c r="C11" t="s">
        <v>28</v>
      </c>
      <c r="D11" t="s">
        <v>29</v>
      </c>
      <c r="E11" t="s">
        <v>8</v>
      </c>
    </row>
    <row r="12" spans="1:6">
      <c r="A12">
        <v>219</v>
      </c>
      <c r="B12">
        <v>11</v>
      </c>
      <c r="C12" t="s">
        <v>30</v>
      </c>
      <c r="D12" t="s">
        <v>25</v>
      </c>
      <c r="E12" t="s">
        <v>13</v>
      </c>
      <c r="F12" t="s">
        <v>23</v>
      </c>
    </row>
    <row r="13" spans="1:6">
      <c r="A13">
        <v>235</v>
      </c>
      <c r="B13">
        <v>12</v>
      </c>
      <c r="C13" t="s">
        <v>31</v>
      </c>
      <c r="D13" t="s">
        <v>25</v>
      </c>
      <c r="E13" t="s">
        <v>13</v>
      </c>
      <c r="F13" t="s">
        <v>23</v>
      </c>
    </row>
    <row r="14" spans="1:6">
      <c r="A14">
        <v>240</v>
      </c>
      <c r="B14">
        <v>13</v>
      </c>
      <c r="C14" t="s">
        <v>32</v>
      </c>
      <c r="D14" t="s">
        <v>7</v>
      </c>
      <c r="E14" t="s">
        <v>13</v>
      </c>
      <c r="F14" t="s">
        <v>23</v>
      </c>
    </row>
    <row r="15" spans="1:6">
      <c r="A15">
        <v>244</v>
      </c>
      <c r="B15">
        <v>14</v>
      </c>
      <c r="C15" t="s">
        <v>33</v>
      </c>
      <c r="D15" t="s">
        <v>34</v>
      </c>
      <c r="E15" t="s">
        <v>8</v>
      </c>
      <c r="F15" t="s">
        <v>23</v>
      </c>
    </row>
    <row r="16" spans="1:6">
      <c r="A16">
        <v>247</v>
      </c>
      <c r="B16">
        <v>15</v>
      </c>
      <c r="C16" t="s">
        <v>35</v>
      </c>
      <c r="D16" t="s">
        <v>7</v>
      </c>
      <c r="E16" t="s">
        <v>8</v>
      </c>
      <c r="F16" t="s">
        <v>23</v>
      </c>
    </row>
    <row r="17" spans="1:6">
      <c r="A17">
        <v>254</v>
      </c>
      <c r="B17">
        <v>16</v>
      </c>
      <c r="C17" t="s">
        <v>36</v>
      </c>
      <c r="D17" t="s">
        <v>7</v>
      </c>
      <c r="E17" t="s">
        <v>13</v>
      </c>
      <c r="F17" t="s">
        <v>23</v>
      </c>
    </row>
    <row r="18" spans="1:6">
      <c r="A18">
        <v>255</v>
      </c>
      <c r="B18">
        <v>17</v>
      </c>
      <c r="C18" t="s">
        <v>37</v>
      </c>
      <c r="D18" t="s">
        <v>38</v>
      </c>
      <c r="E18" t="s">
        <v>13</v>
      </c>
      <c r="F18" t="s">
        <v>39</v>
      </c>
    </row>
    <row r="19" spans="1:6">
      <c r="A19">
        <v>261</v>
      </c>
      <c r="B19">
        <v>18</v>
      </c>
      <c r="C19" t="s">
        <v>40</v>
      </c>
      <c r="D19" t="s">
        <v>7</v>
      </c>
      <c r="E19" t="s">
        <v>13</v>
      </c>
      <c r="F19" t="s">
        <v>39</v>
      </c>
    </row>
    <row r="20" spans="1:6">
      <c r="A20">
        <v>262</v>
      </c>
      <c r="B20">
        <v>19</v>
      </c>
      <c r="C20" t="s">
        <v>41</v>
      </c>
      <c r="D20" t="s">
        <v>25</v>
      </c>
      <c r="E20" t="s">
        <v>13</v>
      </c>
      <c r="F20" t="s">
        <v>23</v>
      </c>
    </row>
    <row r="21" spans="1:6">
      <c r="A21">
        <v>265</v>
      </c>
      <c r="B21">
        <v>20</v>
      </c>
      <c r="C21" t="s">
        <v>42</v>
      </c>
      <c r="D21" t="s">
        <v>7</v>
      </c>
      <c r="E21" t="s">
        <v>13</v>
      </c>
      <c r="F21" t="s">
        <v>23</v>
      </c>
    </row>
    <row r="22" spans="1:6">
      <c r="A22">
        <v>269</v>
      </c>
      <c r="B22">
        <v>21</v>
      </c>
      <c r="C22" t="s">
        <v>43</v>
      </c>
      <c r="D22" t="s">
        <v>7</v>
      </c>
      <c r="E22" t="s">
        <v>13</v>
      </c>
      <c r="F22" t="s">
        <v>23</v>
      </c>
    </row>
    <row r="23" spans="1:6">
      <c r="A23">
        <v>270</v>
      </c>
      <c r="B23">
        <v>22</v>
      </c>
      <c r="C23" t="s">
        <v>44</v>
      </c>
      <c r="D23" t="s">
        <v>29</v>
      </c>
      <c r="E23" t="s">
        <v>8</v>
      </c>
      <c r="F23" t="s">
        <v>23</v>
      </c>
    </row>
    <row r="24" spans="1:6">
      <c r="A24">
        <v>272</v>
      </c>
      <c r="B24">
        <v>23</v>
      </c>
      <c r="C24" t="s">
        <v>45</v>
      </c>
      <c r="D24" t="s">
        <v>46</v>
      </c>
      <c r="E24" t="s">
        <v>13</v>
      </c>
      <c r="F24" t="s">
        <v>23</v>
      </c>
    </row>
    <row r="25" spans="1:6">
      <c r="A25">
        <v>273</v>
      </c>
      <c r="B25">
        <v>24</v>
      </c>
      <c r="C25" t="s">
        <v>47</v>
      </c>
      <c r="D25" t="s">
        <v>7</v>
      </c>
      <c r="E25" t="s">
        <v>8</v>
      </c>
      <c r="F25" t="s">
        <v>23</v>
      </c>
    </row>
    <row r="26" spans="1:6">
      <c r="A26">
        <v>275</v>
      </c>
      <c r="B26">
        <v>25</v>
      </c>
      <c r="C26" t="s">
        <v>48</v>
      </c>
      <c r="D26" t="s">
        <v>49</v>
      </c>
      <c r="E26" t="s">
        <v>13</v>
      </c>
      <c r="F26" t="s">
        <v>23</v>
      </c>
    </row>
    <row r="27" spans="1:6">
      <c r="A27">
        <v>277</v>
      </c>
      <c r="B27">
        <v>26</v>
      </c>
      <c r="C27" t="s">
        <v>50</v>
      </c>
      <c r="D27" t="s">
        <v>51</v>
      </c>
      <c r="E27" t="s">
        <v>13</v>
      </c>
      <c r="F27" t="s">
        <v>23</v>
      </c>
    </row>
    <row r="28" spans="1:6">
      <c r="A28">
        <v>280</v>
      </c>
      <c r="B28">
        <v>27</v>
      </c>
      <c r="C28" t="s">
        <v>52</v>
      </c>
      <c r="D28" t="s">
        <v>7</v>
      </c>
      <c r="E28" t="s">
        <v>13</v>
      </c>
      <c r="F28" t="s">
        <v>39</v>
      </c>
    </row>
    <row r="29" spans="1:6">
      <c r="A29">
        <v>281</v>
      </c>
      <c r="B29">
        <v>28</v>
      </c>
      <c r="C29" t="s">
        <v>53</v>
      </c>
      <c r="D29" t="s">
        <v>54</v>
      </c>
      <c r="E29" t="s">
        <v>8</v>
      </c>
      <c r="F29" t="s">
        <v>23</v>
      </c>
    </row>
    <row r="30" spans="1:6">
      <c r="A30">
        <v>282</v>
      </c>
      <c r="B30">
        <v>29</v>
      </c>
      <c r="C30" t="s">
        <v>55</v>
      </c>
      <c r="D30" t="s">
        <v>12</v>
      </c>
      <c r="E30" t="s">
        <v>13</v>
      </c>
      <c r="F30" t="s">
        <v>23</v>
      </c>
    </row>
    <row r="31" spans="1:6">
      <c r="A31">
        <v>283</v>
      </c>
      <c r="B31">
        <v>30</v>
      </c>
      <c r="C31" t="s">
        <v>56</v>
      </c>
      <c r="D31" t="s">
        <v>57</v>
      </c>
      <c r="E31" t="s">
        <v>13</v>
      </c>
      <c r="F31" t="s">
        <v>23</v>
      </c>
    </row>
    <row r="32" spans="1:6">
      <c r="A32">
        <v>284</v>
      </c>
      <c r="B32">
        <v>31</v>
      </c>
      <c r="C32" t="s">
        <v>58</v>
      </c>
      <c r="D32" t="s">
        <v>29</v>
      </c>
      <c r="E32" t="s">
        <v>8</v>
      </c>
      <c r="F32" t="s">
        <v>23</v>
      </c>
    </row>
    <row r="33" spans="1:6">
      <c r="A33">
        <v>285</v>
      </c>
      <c r="B33">
        <v>32</v>
      </c>
      <c r="C33" t="s">
        <v>59</v>
      </c>
      <c r="D33" t="s">
        <v>7</v>
      </c>
      <c r="E33" t="s">
        <v>13</v>
      </c>
      <c r="F33" t="s">
        <v>23</v>
      </c>
    </row>
    <row r="34" spans="1:6">
      <c r="A34">
        <v>286</v>
      </c>
      <c r="B34">
        <v>33</v>
      </c>
      <c r="C34" t="s">
        <v>60</v>
      </c>
      <c r="D34" t="s">
        <v>61</v>
      </c>
      <c r="E34" t="s">
        <v>8</v>
      </c>
      <c r="F34" t="s">
        <v>23</v>
      </c>
    </row>
    <row r="35" spans="1:6">
      <c r="A35">
        <v>288</v>
      </c>
      <c r="B35">
        <v>34</v>
      </c>
      <c r="C35" t="s">
        <v>62</v>
      </c>
      <c r="D35" t="s">
        <v>29</v>
      </c>
      <c r="E35" t="s">
        <v>8</v>
      </c>
      <c r="F35" t="s">
        <v>23</v>
      </c>
    </row>
    <row r="36" spans="1:6">
      <c r="A36">
        <v>289</v>
      </c>
      <c r="B36">
        <v>35</v>
      </c>
      <c r="C36" t="s">
        <v>63</v>
      </c>
      <c r="D36" t="s">
        <v>25</v>
      </c>
      <c r="E36" t="s">
        <v>8</v>
      </c>
      <c r="F36" t="s">
        <v>23</v>
      </c>
    </row>
    <row r="37" spans="1:6">
      <c r="A37">
        <v>290</v>
      </c>
      <c r="B37">
        <v>36</v>
      </c>
      <c r="C37" t="s">
        <v>64</v>
      </c>
      <c r="D37" t="s">
        <v>65</v>
      </c>
      <c r="E37" t="s">
        <v>8</v>
      </c>
      <c r="F37" t="s">
        <v>23</v>
      </c>
    </row>
    <row r="38" spans="1:6">
      <c r="A38">
        <v>291</v>
      </c>
      <c r="B38">
        <v>37</v>
      </c>
      <c r="C38" t="s">
        <v>66</v>
      </c>
      <c r="D38" t="s">
        <v>67</v>
      </c>
      <c r="E38" t="s">
        <v>8</v>
      </c>
      <c r="F38" t="s">
        <v>68</v>
      </c>
    </row>
    <row r="39" spans="1:6">
      <c r="A39">
        <v>292</v>
      </c>
      <c r="B39">
        <v>38</v>
      </c>
      <c r="C39" t="s">
        <v>69</v>
      </c>
      <c r="D39" t="s">
        <v>7</v>
      </c>
      <c r="E39" t="s">
        <v>8</v>
      </c>
      <c r="F39" t="s">
        <v>70</v>
      </c>
    </row>
    <row r="40" spans="1:6">
      <c r="A40">
        <v>293</v>
      </c>
      <c r="B40">
        <v>39</v>
      </c>
      <c r="C40" t="s">
        <v>71</v>
      </c>
      <c r="D40" t="s">
        <v>25</v>
      </c>
      <c r="E40" t="s">
        <v>8</v>
      </c>
      <c r="F40" t="s">
        <v>23</v>
      </c>
    </row>
    <row r="41" spans="1:6">
      <c r="A41">
        <v>294</v>
      </c>
      <c r="B41">
        <v>40</v>
      </c>
      <c r="C41" t="s">
        <v>72</v>
      </c>
      <c r="D41" t="s">
        <v>7</v>
      </c>
      <c r="E41" t="s">
        <v>13</v>
      </c>
      <c r="F41" t="s">
        <v>23</v>
      </c>
    </row>
    <row r="42" spans="1:6">
      <c r="A42" t="s">
        <v>73</v>
      </c>
      <c r="B42">
        <v>41</v>
      </c>
      <c r="C42" t="s">
        <v>74</v>
      </c>
      <c r="D42" t="s">
        <v>75</v>
      </c>
      <c r="E42" t="s">
        <v>13</v>
      </c>
      <c r="F42" t="s">
        <v>76</v>
      </c>
    </row>
    <row r="43" spans="1:6">
      <c r="A43">
        <v>296</v>
      </c>
      <c r="B43">
        <v>42</v>
      </c>
      <c r="C43" t="s">
        <v>77</v>
      </c>
      <c r="D43" t="s">
        <v>7</v>
      </c>
      <c r="E43" t="s">
        <v>13</v>
      </c>
      <c r="F43" t="s">
        <v>23</v>
      </c>
    </row>
    <row r="44" spans="1:6">
      <c r="A44">
        <v>297</v>
      </c>
      <c r="B44">
        <v>43</v>
      </c>
      <c r="C44" t="s">
        <v>78</v>
      </c>
      <c r="D44" t="s">
        <v>65</v>
      </c>
      <c r="E44" t="s">
        <v>13</v>
      </c>
      <c r="F44" t="s">
        <v>23</v>
      </c>
    </row>
    <row r="45" spans="1:6">
      <c r="A45">
        <v>298</v>
      </c>
      <c r="B45">
        <v>44</v>
      </c>
      <c r="C45" t="s">
        <v>79</v>
      </c>
      <c r="D45" t="s">
        <v>80</v>
      </c>
      <c r="E45" t="s">
        <v>13</v>
      </c>
      <c r="F45" t="s">
        <v>81</v>
      </c>
    </row>
    <row r="46" spans="1:6">
      <c r="A46">
        <v>299</v>
      </c>
      <c r="B46">
        <v>45</v>
      </c>
      <c r="C46" t="s">
        <v>82</v>
      </c>
      <c r="D46" t="s">
        <v>34</v>
      </c>
      <c r="E46" t="s">
        <v>8</v>
      </c>
      <c r="F46" t="s">
        <v>83</v>
      </c>
    </row>
    <row r="47" spans="1:6">
      <c r="A47">
        <v>303</v>
      </c>
      <c r="B47">
        <v>46</v>
      </c>
      <c r="C47" t="s">
        <v>84</v>
      </c>
      <c r="D47" t="s">
        <v>61</v>
      </c>
      <c r="E47" t="s">
        <v>8</v>
      </c>
      <c r="F47" t="s">
        <v>23</v>
      </c>
    </row>
    <row r="48" spans="1:6">
      <c r="A48">
        <v>305</v>
      </c>
      <c r="B48">
        <v>47</v>
      </c>
      <c r="C48" t="s">
        <v>85</v>
      </c>
      <c r="D48" t="s">
        <v>80</v>
      </c>
      <c r="E48" t="s">
        <v>8</v>
      </c>
      <c r="F48" t="s">
        <v>86</v>
      </c>
    </row>
    <row r="49" spans="1:6">
      <c r="A49">
        <v>306</v>
      </c>
      <c r="B49">
        <v>48</v>
      </c>
      <c r="C49" t="s">
        <v>87</v>
      </c>
      <c r="D49" t="s">
        <v>7</v>
      </c>
      <c r="E49" t="s">
        <v>8</v>
      </c>
      <c r="F49" t="s">
        <v>88</v>
      </c>
    </row>
    <row r="50" spans="1:6">
      <c r="A50">
        <v>307</v>
      </c>
      <c r="B50">
        <v>49</v>
      </c>
      <c r="C50" t="s">
        <v>89</v>
      </c>
      <c r="D50" t="s">
        <v>90</v>
      </c>
      <c r="E50" t="s">
        <v>8</v>
      </c>
      <c r="F50" t="s">
        <v>23</v>
      </c>
    </row>
    <row r="51" spans="1:6">
      <c r="A51">
        <v>308</v>
      </c>
      <c r="B51">
        <v>50</v>
      </c>
      <c r="C51" t="s">
        <v>91</v>
      </c>
      <c r="D51" t="s">
        <v>92</v>
      </c>
      <c r="E51" t="s">
        <v>13</v>
      </c>
      <c r="F51" t="s">
        <v>23</v>
      </c>
    </row>
    <row r="52" spans="1:6">
      <c r="A52" t="s">
        <v>93</v>
      </c>
      <c r="B52">
        <v>51</v>
      </c>
      <c r="C52" t="s">
        <v>94</v>
      </c>
      <c r="D52" t="s">
        <v>75</v>
      </c>
      <c r="E52" t="s">
        <v>13</v>
      </c>
      <c r="F52" t="s">
        <v>76</v>
      </c>
    </row>
    <row r="53" spans="1:6">
      <c r="A53" t="s">
        <v>95</v>
      </c>
      <c r="B53">
        <v>52</v>
      </c>
      <c r="C53" t="s">
        <v>96</v>
      </c>
      <c r="D53" t="s">
        <v>75</v>
      </c>
      <c r="E53" t="s">
        <v>8</v>
      </c>
      <c r="F53" t="s">
        <v>76</v>
      </c>
    </row>
    <row r="54" spans="1:6">
      <c r="A54" t="s">
        <v>97</v>
      </c>
      <c r="B54">
        <v>53</v>
      </c>
      <c r="C54" t="s">
        <v>98</v>
      </c>
      <c r="D54" t="s">
        <v>75</v>
      </c>
      <c r="E54" t="s">
        <v>13</v>
      </c>
      <c r="F54" t="s">
        <v>76</v>
      </c>
    </row>
    <row r="55" spans="1:6">
      <c r="A55">
        <v>309</v>
      </c>
      <c r="B55">
        <v>54</v>
      </c>
      <c r="C55" t="s">
        <v>99</v>
      </c>
      <c r="D55" t="s">
        <v>80</v>
      </c>
      <c r="E55" t="s">
        <v>8</v>
      </c>
      <c r="F55" t="s">
        <v>23</v>
      </c>
    </row>
    <row r="56" spans="1:6">
      <c r="A56">
        <v>310</v>
      </c>
      <c r="B56">
        <v>55</v>
      </c>
      <c r="C56" t="s">
        <v>100</v>
      </c>
      <c r="D56" t="s">
        <v>61</v>
      </c>
      <c r="E56" t="s">
        <v>8</v>
      </c>
      <c r="F56" t="s">
        <v>23</v>
      </c>
    </row>
    <row r="57" spans="1:6">
      <c r="A57">
        <v>311</v>
      </c>
      <c r="B57">
        <v>56</v>
      </c>
      <c r="C57" t="s">
        <v>101</v>
      </c>
      <c r="D57" t="s">
        <v>29</v>
      </c>
      <c r="E57" t="s">
        <v>8</v>
      </c>
      <c r="F57" t="s">
        <v>23</v>
      </c>
    </row>
    <row r="58" spans="1:6">
      <c r="A58">
        <v>312</v>
      </c>
      <c r="B58">
        <v>57</v>
      </c>
      <c r="C58" t="s">
        <v>102</v>
      </c>
      <c r="D58" t="s">
        <v>29</v>
      </c>
      <c r="E58" t="s">
        <v>13</v>
      </c>
      <c r="F58" t="s">
        <v>23</v>
      </c>
    </row>
    <row r="59" spans="1:6">
      <c r="A59">
        <v>313</v>
      </c>
      <c r="B59">
        <v>58</v>
      </c>
      <c r="C59" t="s">
        <v>103</v>
      </c>
      <c r="D59" t="s">
        <v>104</v>
      </c>
      <c r="E59" t="s">
        <v>8</v>
      </c>
      <c r="F59" t="s">
        <v>23</v>
      </c>
    </row>
    <row r="60" spans="1:6">
      <c r="A60">
        <v>314</v>
      </c>
      <c r="B60">
        <v>59</v>
      </c>
      <c r="C60" t="s">
        <v>105</v>
      </c>
      <c r="D60" t="s">
        <v>80</v>
      </c>
      <c r="E60" t="s">
        <v>13</v>
      </c>
      <c r="F60" t="s">
        <v>23</v>
      </c>
    </row>
    <row r="61" spans="1:6">
      <c r="A61">
        <v>315</v>
      </c>
      <c r="B61">
        <v>60</v>
      </c>
      <c r="C61" t="s">
        <v>106</v>
      </c>
      <c r="D61" t="s">
        <v>107</v>
      </c>
      <c r="E61" t="s">
        <v>8</v>
      </c>
      <c r="F61" t="s">
        <v>39</v>
      </c>
    </row>
    <row r="62" spans="1:6">
      <c r="A62">
        <v>316</v>
      </c>
      <c r="B62">
        <v>61</v>
      </c>
      <c r="C62" t="s">
        <v>108</v>
      </c>
      <c r="D62" t="s">
        <v>80</v>
      </c>
      <c r="E62" t="s">
        <v>13</v>
      </c>
      <c r="F62" t="s">
        <v>109</v>
      </c>
    </row>
    <row r="63" spans="1:6">
      <c r="A63">
        <v>317</v>
      </c>
      <c r="B63">
        <v>62</v>
      </c>
      <c r="C63" t="s">
        <v>110</v>
      </c>
      <c r="D63" t="s">
        <v>54</v>
      </c>
      <c r="E63" t="s">
        <v>8</v>
      </c>
      <c r="F63" t="s">
        <v>23</v>
      </c>
    </row>
    <row r="64" spans="1:6">
      <c r="A64">
        <v>318</v>
      </c>
      <c r="B64">
        <v>63</v>
      </c>
      <c r="C64" t="s">
        <v>111</v>
      </c>
      <c r="D64" t="s">
        <v>34</v>
      </c>
      <c r="E64" t="s">
        <v>8</v>
      </c>
      <c r="F64" t="s">
        <v>23</v>
      </c>
    </row>
    <row r="65" spans="1:6">
      <c r="A65">
        <v>319</v>
      </c>
      <c r="B65">
        <v>64</v>
      </c>
      <c r="C65" t="s">
        <v>112</v>
      </c>
      <c r="D65" t="s">
        <v>29</v>
      </c>
      <c r="E65" t="s">
        <v>8</v>
      </c>
      <c r="F65" t="s">
        <v>23</v>
      </c>
    </row>
    <row r="66" spans="1:6">
      <c r="A66">
        <v>320</v>
      </c>
      <c r="B66">
        <v>65</v>
      </c>
      <c r="C66" t="s">
        <v>113</v>
      </c>
      <c r="D66" t="s">
        <v>29</v>
      </c>
      <c r="E66" t="s">
        <v>8</v>
      </c>
      <c r="F66" t="s">
        <v>23</v>
      </c>
    </row>
    <row r="67" spans="1:6">
      <c r="A67">
        <v>321</v>
      </c>
      <c r="B67">
        <v>66</v>
      </c>
      <c r="C67" t="s">
        <v>114</v>
      </c>
      <c r="D67" t="s">
        <v>29</v>
      </c>
      <c r="E67" t="s">
        <v>8</v>
      </c>
      <c r="F67" t="s">
        <v>23</v>
      </c>
    </row>
    <row r="68" spans="1:6">
      <c r="A68">
        <v>322</v>
      </c>
      <c r="B68">
        <v>67</v>
      </c>
      <c r="C68" t="s">
        <v>115</v>
      </c>
      <c r="D68" t="s">
        <v>61</v>
      </c>
      <c r="E68" t="s">
        <v>8</v>
      </c>
      <c r="F68" t="s">
        <v>23</v>
      </c>
    </row>
    <row r="69" spans="1:6">
      <c r="A69">
        <v>323</v>
      </c>
      <c r="B69">
        <v>68</v>
      </c>
      <c r="C69" t="s">
        <v>116</v>
      </c>
      <c r="D69" t="s">
        <v>80</v>
      </c>
      <c r="E69" t="s">
        <v>8</v>
      </c>
      <c r="F69" t="s">
        <v>23</v>
      </c>
    </row>
    <row r="70" spans="1:6">
      <c r="A70">
        <v>324</v>
      </c>
      <c r="B70">
        <v>69</v>
      </c>
      <c r="C70" t="s">
        <v>117</v>
      </c>
      <c r="D70" t="s">
        <v>118</v>
      </c>
      <c r="E70" t="s">
        <v>8</v>
      </c>
      <c r="F70" t="s">
        <v>23</v>
      </c>
    </row>
    <row r="71" spans="1:6">
      <c r="A71">
        <v>325</v>
      </c>
      <c r="B71">
        <v>70</v>
      </c>
      <c r="C71" t="s">
        <v>119</v>
      </c>
      <c r="D71" t="s">
        <v>54</v>
      </c>
      <c r="E71" t="s">
        <v>8</v>
      </c>
      <c r="F71" t="s">
        <v>23</v>
      </c>
    </row>
    <row r="72" spans="1:6">
      <c r="A72">
        <v>326</v>
      </c>
      <c r="B72">
        <v>71</v>
      </c>
      <c r="C72" t="s">
        <v>120</v>
      </c>
      <c r="D72" t="s">
        <v>75</v>
      </c>
      <c r="E72" t="s">
        <v>8</v>
      </c>
      <c r="F72" t="s">
        <v>23</v>
      </c>
    </row>
    <row r="73" spans="1:6">
      <c r="A73">
        <v>327</v>
      </c>
      <c r="B73">
        <v>72</v>
      </c>
      <c r="C73" t="s">
        <v>121</v>
      </c>
      <c r="D73" t="s">
        <v>75</v>
      </c>
      <c r="E73" t="s">
        <v>8</v>
      </c>
      <c r="F73" t="s">
        <v>23</v>
      </c>
    </row>
    <row r="74" spans="1:6">
      <c r="A74">
        <v>328</v>
      </c>
      <c r="B74">
        <v>73</v>
      </c>
      <c r="C74" t="s">
        <v>122</v>
      </c>
      <c r="D74" t="s">
        <v>34</v>
      </c>
      <c r="E74" t="s">
        <v>8</v>
      </c>
      <c r="F74" t="s">
        <v>23</v>
      </c>
    </row>
    <row r="75" spans="1:6">
      <c r="A75">
        <v>329</v>
      </c>
      <c r="B75">
        <v>74</v>
      </c>
      <c r="C75" t="s">
        <v>123</v>
      </c>
      <c r="D75" t="s">
        <v>124</v>
      </c>
      <c r="E75" t="s">
        <v>8</v>
      </c>
      <c r="F75" t="s">
        <v>23</v>
      </c>
    </row>
    <row r="76" spans="1:6">
      <c r="A76">
        <v>331</v>
      </c>
      <c r="B76">
        <v>75</v>
      </c>
      <c r="C76" t="s">
        <v>125</v>
      </c>
      <c r="D76" t="s">
        <v>90</v>
      </c>
      <c r="E76" t="s">
        <v>8</v>
      </c>
      <c r="F76" t="s">
        <v>23</v>
      </c>
    </row>
    <row r="77" spans="1:6">
      <c r="A77">
        <v>332</v>
      </c>
      <c r="B77">
        <v>76</v>
      </c>
      <c r="C77" t="s">
        <v>126</v>
      </c>
      <c r="D77" t="s">
        <v>127</v>
      </c>
      <c r="E77" t="s">
        <v>8</v>
      </c>
      <c r="F77" t="s">
        <v>23</v>
      </c>
    </row>
    <row r="78" spans="1:6">
      <c r="A78">
        <v>333</v>
      </c>
      <c r="B78">
        <v>77</v>
      </c>
      <c r="C78" t="s">
        <v>128</v>
      </c>
      <c r="D78" t="s">
        <v>29</v>
      </c>
      <c r="E78" t="s">
        <v>8</v>
      </c>
      <c r="F78" t="s">
        <v>23</v>
      </c>
    </row>
    <row r="79" spans="1:6">
      <c r="A79">
        <v>334</v>
      </c>
      <c r="B79">
        <v>78</v>
      </c>
      <c r="C79" t="s">
        <v>129</v>
      </c>
      <c r="D79" t="s">
        <v>29</v>
      </c>
      <c r="E79" t="s">
        <v>8</v>
      </c>
      <c r="F79" t="s">
        <v>23</v>
      </c>
    </row>
    <row r="80" spans="1:6">
      <c r="A80">
        <v>335</v>
      </c>
      <c r="B80">
        <v>79</v>
      </c>
      <c r="C80" t="s">
        <v>130</v>
      </c>
      <c r="D80" t="s">
        <v>34</v>
      </c>
      <c r="E80" t="s">
        <v>8</v>
      </c>
      <c r="F80" t="s">
        <v>23</v>
      </c>
    </row>
    <row r="81" spans="1:6">
      <c r="A81" t="s">
        <v>131</v>
      </c>
      <c r="B81">
        <v>80</v>
      </c>
      <c r="C81" t="s">
        <v>132</v>
      </c>
      <c r="D81" t="s">
        <v>75</v>
      </c>
      <c r="E81" t="s">
        <v>8</v>
      </c>
      <c r="F81" t="s">
        <v>23</v>
      </c>
    </row>
    <row r="82" spans="1:6">
      <c r="A82">
        <v>7</v>
      </c>
      <c r="B82">
        <v>81</v>
      </c>
      <c r="C82" t="s">
        <v>133</v>
      </c>
      <c r="D82" t="s">
        <v>80</v>
      </c>
      <c r="E82" t="s">
        <v>13</v>
      </c>
      <c r="F82" t="s">
        <v>9</v>
      </c>
    </row>
    <row r="83" spans="1:6">
      <c r="A83">
        <v>337</v>
      </c>
      <c r="B83">
        <v>82</v>
      </c>
      <c r="C83" t="s">
        <v>134</v>
      </c>
      <c r="D83" t="s">
        <v>124</v>
      </c>
      <c r="E83" t="s">
        <v>13</v>
      </c>
      <c r="F83" t="s">
        <v>23</v>
      </c>
    </row>
    <row r="84" spans="1:6">
      <c r="A84">
        <v>338</v>
      </c>
      <c r="B84">
        <v>83</v>
      </c>
      <c r="C84" t="s">
        <v>135</v>
      </c>
      <c r="D84" t="s">
        <v>7</v>
      </c>
      <c r="E84" t="s">
        <v>13</v>
      </c>
      <c r="F84" t="s">
        <v>23</v>
      </c>
    </row>
    <row r="85" spans="1:6">
      <c r="A85">
        <v>336</v>
      </c>
      <c r="B85">
        <v>84</v>
      </c>
      <c r="C85" t="s">
        <v>136</v>
      </c>
      <c r="D85" t="s">
        <v>54</v>
      </c>
      <c r="E85" t="s">
        <v>8</v>
      </c>
      <c r="F85" t="s">
        <v>23</v>
      </c>
    </row>
    <row r="86" spans="1:6">
      <c r="A86">
        <v>339</v>
      </c>
      <c r="B86">
        <v>85</v>
      </c>
      <c r="C86" t="s">
        <v>137</v>
      </c>
      <c r="D86" t="s">
        <v>138</v>
      </c>
      <c r="E86" t="s">
        <v>8</v>
      </c>
      <c r="F86" t="s">
        <v>23</v>
      </c>
    </row>
    <row r="87" spans="1:6">
      <c r="A87">
        <v>8</v>
      </c>
      <c r="B87">
        <v>86</v>
      </c>
      <c r="C87" t="s">
        <v>139</v>
      </c>
      <c r="D87" t="s">
        <v>75</v>
      </c>
      <c r="E87" t="s">
        <v>8</v>
      </c>
      <c r="F87" t="s">
        <v>9</v>
      </c>
    </row>
    <row r="88" spans="1:6">
      <c r="A88">
        <v>340</v>
      </c>
      <c r="B88">
        <v>87</v>
      </c>
      <c r="C88" t="s">
        <v>140</v>
      </c>
      <c r="D88" t="s">
        <v>141</v>
      </c>
      <c r="E88" t="s">
        <v>13</v>
      </c>
    </row>
    <row r="89" spans="1:6">
      <c r="A89">
        <v>341</v>
      </c>
      <c r="B89">
        <v>88</v>
      </c>
      <c r="C89" t="s">
        <v>142</v>
      </c>
      <c r="D89" t="s">
        <v>7</v>
      </c>
      <c r="E89" t="s">
        <v>8</v>
      </c>
      <c r="F89" t="s">
        <v>23</v>
      </c>
    </row>
    <row r="90" spans="1:6">
      <c r="A90">
        <v>342</v>
      </c>
      <c r="B90">
        <v>89</v>
      </c>
      <c r="C90" t="s">
        <v>143</v>
      </c>
      <c r="D90" t="s">
        <v>118</v>
      </c>
      <c r="E90" t="s">
        <v>8</v>
      </c>
      <c r="F90" t="s">
        <v>23</v>
      </c>
    </row>
    <row r="91" spans="1:6">
      <c r="A91">
        <v>343</v>
      </c>
      <c r="B91">
        <v>90</v>
      </c>
      <c r="C91" t="s">
        <v>144</v>
      </c>
      <c r="D91" t="s">
        <v>145</v>
      </c>
      <c r="E91" t="s">
        <v>8</v>
      </c>
      <c r="F91" t="s">
        <v>23</v>
      </c>
    </row>
    <row r="92" spans="1:6">
      <c r="A92">
        <v>345</v>
      </c>
      <c r="B92">
        <v>91</v>
      </c>
      <c r="C92" t="s">
        <v>146</v>
      </c>
      <c r="D92" t="s">
        <v>54</v>
      </c>
      <c r="E92" t="s">
        <v>8</v>
      </c>
      <c r="F92" t="s">
        <v>23</v>
      </c>
    </row>
    <row r="93" spans="1:6">
      <c r="A93">
        <v>348</v>
      </c>
      <c r="B93">
        <v>92</v>
      </c>
      <c r="C93" t="s">
        <v>147</v>
      </c>
      <c r="D93" t="s">
        <v>148</v>
      </c>
      <c r="E93" t="s">
        <v>8</v>
      </c>
      <c r="F93" t="s">
        <v>23</v>
      </c>
    </row>
    <row r="94" spans="1:6">
      <c r="A94">
        <v>349</v>
      </c>
      <c r="B94">
        <v>93</v>
      </c>
      <c r="C94" t="s">
        <v>149</v>
      </c>
      <c r="D94" t="s">
        <v>34</v>
      </c>
      <c r="E94" t="s">
        <v>8</v>
      </c>
      <c r="F94" t="s">
        <v>23</v>
      </c>
    </row>
    <row r="95" spans="1:6">
      <c r="A95">
        <v>350</v>
      </c>
      <c r="B95">
        <v>94</v>
      </c>
      <c r="C95" t="s">
        <v>150</v>
      </c>
      <c r="D95" t="s">
        <v>61</v>
      </c>
      <c r="E95" t="s">
        <v>8</v>
      </c>
      <c r="F95" t="s">
        <v>23</v>
      </c>
    </row>
    <row r="96" spans="1:6">
      <c r="A96">
        <v>353</v>
      </c>
      <c r="B96">
        <v>95</v>
      </c>
      <c r="C96" t="s">
        <v>151</v>
      </c>
      <c r="D96" t="s">
        <v>54</v>
      </c>
      <c r="E96" t="s">
        <v>8</v>
      </c>
      <c r="F96" t="s">
        <v>23</v>
      </c>
    </row>
    <row r="97" spans="1:6">
      <c r="A97">
        <v>4</v>
      </c>
      <c r="B97">
        <v>96</v>
      </c>
      <c r="C97" t="s">
        <v>152</v>
      </c>
      <c r="D97" t="s">
        <v>38</v>
      </c>
      <c r="E97" t="s">
        <v>8</v>
      </c>
      <c r="F97" t="s">
        <v>14</v>
      </c>
    </row>
    <row r="98" spans="1:6">
      <c r="A98">
        <v>5</v>
      </c>
      <c r="B98">
        <v>97</v>
      </c>
      <c r="C98" t="s">
        <v>153</v>
      </c>
      <c r="D98" t="s">
        <v>38</v>
      </c>
      <c r="E98" t="s">
        <v>8</v>
      </c>
      <c r="F98" t="s">
        <v>14</v>
      </c>
    </row>
    <row r="99" spans="1:6">
      <c r="A99">
        <v>355</v>
      </c>
      <c r="B99">
        <v>98</v>
      </c>
      <c r="C99" t="s">
        <v>154</v>
      </c>
      <c r="D99" t="s">
        <v>155</v>
      </c>
      <c r="E99" t="s">
        <v>8</v>
      </c>
      <c r="F99" t="s">
        <v>23</v>
      </c>
    </row>
    <row r="100" spans="1:6">
      <c r="A100">
        <v>6</v>
      </c>
      <c r="B100">
        <v>99</v>
      </c>
      <c r="C100" t="s">
        <v>156</v>
      </c>
      <c r="D100" t="s">
        <v>107</v>
      </c>
      <c r="E100" t="s">
        <v>8</v>
      </c>
      <c r="F100" t="s">
        <v>14</v>
      </c>
    </row>
    <row r="101" spans="1:6">
      <c r="A101">
        <v>1</v>
      </c>
      <c r="B101">
        <v>100</v>
      </c>
      <c r="C101" t="s">
        <v>157</v>
      </c>
      <c r="D101" t="s">
        <v>158</v>
      </c>
      <c r="E101" t="s">
        <v>8</v>
      </c>
      <c r="F101" t="s">
        <v>76</v>
      </c>
    </row>
    <row r="102" spans="1:6">
      <c r="A102">
        <v>356</v>
      </c>
      <c r="B102">
        <v>101</v>
      </c>
      <c r="C102" t="s">
        <v>159</v>
      </c>
      <c r="D102" t="s">
        <v>54</v>
      </c>
      <c r="E102" t="s">
        <v>8</v>
      </c>
      <c r="F102" t="s">
        <v>23</v>
      </c>
    </row>
    <row r="103" spans="1:6">
      <c r="A103">
        <v>357</v>
      </c>
      <c r="B103">
        <v>102</v>
      </c>
      <c r="C103" t="s">
        <v>160</v>
      </c>
      <c r="D103" t="s">
        <v>161</v>
      </c>
      <c r="E103" t="s">
        <v>8</v>
      </c>
      <c r="F103" t="s">
        <v>23</v>
      </c>
    </row>
    <row r="104" spans="1:6">
      <c r="A104">
        <v>358</v>
      </c>
      <c r="B104">
        <v>103</v>
      </c>
      <c r="C104" t="s">
        <v>162</v>
      </c>
      <c r="D104" t="s">
        <v>29</v>
      </c>
      <c r="E104" t="s">
        <v>8</v>
      </c>
      <c r="F104" t="s">
        <v>23</v>
      </c>
    </row>
    <row r="105" spans="1:6">
      <c r="A105">
        <v>359</v>
      </c>
      <c r="B105">
        <v>104</v>
      </c>
      <c r="C105" t="s">
        <v>163</v>
      </c>
      <c r="D105" t="s">
        <v>164</v>
      </c>
      <c r="E105" t="s">
        <v>8</v>
      </c>
      <c r="F105" t="s">
        <v>109</v>
      </c>
    </row>
    <row r="106" spans="1:6">
      <c r="A106">
        <v>360</v>
      </c>
      <c r="B106">
        <v>105</v>
      </c>
      <c r="C106" t="s">
        <v>165</v>
      </c>
      <c r="D106" t="s">
        <v>29</v>
      </c>
      <c r="E106" t="s">
        <v>8</v>
      </c>
      <c r="F106" t="s">
        <v>23</v>
      </c>
    </row>
    <row r="107" spans="1:6">
      <c r="A107">
        <v>9</v>
      </c>
      <c r="B107">
        <v>106</v>
      </c>
      <c r="C107" t="s">
        <v>166</v>
      </c>
      <c r="D107" t="s">
        <v>167</v>
      </c>
      <c r="E107" t="s">
        <v>8</v>
      </c>
      <c r="F107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792B9-FE71-4C09-9710-00D1BBEA225C}">
  <dimension ref="A1:B6"/>
  <sheetViews>
    <sheetView workbookViewId="0">
      <selection activeCell="B6" sqref="B6"/>
    </sheetView>
  </sheetViews>
  <sheetFormatPr baseColWidth="10" defaultRowHeight="15"/>
  <cols>
    <col min="1" max="1" width="27.5703125" bestFit="1" customWidth="1"/>
  </cols>
  <sheetData>
    <row r="1" spans="1:2">
      <c r="A1" t="s">
        <v>169</v>
      </c>
      <c r="B1">
        <v>1</v>
      </c>
    </row>
    <row r="2" spans="1:2">
      <c r="A2" t="s">
        <v>201</v>
      </c>
      <c r="B2">
        <v>2</v>
      </c>
    </row>
    <row r="3" spans="1:2">
      <c r="A3" t="s">
        <v>209</v>
      </c>
      <c r="B3">
        <v>3</v>
      </c>
    </row>
    <row r="4" spans="1:2">
      <c r="A4" t="s">
        <v>421</v>
      </c>
      <c r="B4">
        <v>4</v>
      </c>
    </row>
    <row r="5" spans="1:2">
      <c r="A5" t="s">
        <v>484</v>
      </c>
      <c r="B5">
        <v>5</v>
      </c>
    </row>
    <row r="6" spans="1:2">
      <c r="A6" t="s">
        <v>576</v>
      </c>
      <c r="B6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Hoja1</vt:lpstr>
      <vt:lpstr>Hoja2</vt:lpstr>
      <vt:lpstr>Hoja12</vt:lpstr>
      <vt:lpstr>Hoja13</vt:lpstr>
      <vt:lpstr>Hoja14</vt:lpstr>
      <vt:lpstr>Hoja6</vt:lpstr>
      <vt:lpstr>Hoja7</vt:lpstr>
      <vt:lpstr>Hoja4</vt:lpstr>
      <vt:lpstr>Hoja3</vt:lpstr>
      <vt:lpstr>Hoja5</vt:lpstr>
      <vt:lpstr>Hoja8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Zully Perdomo</dc:creator>
  <cp:lastModifiedBy>Cesar</cp:lastModifiedBy>
  <dcterms:created xsi:type="dcterms:W3CDTF">2023-03-31T21:13:50Z</dcterms:created>
  <dcterms:modified xsi:type="dcterms:W3CDTF">2023-04-08T20:17:15Z</dcterms:modified>
</cp:coreProperties>
</file>