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1_analitica_descriptiva_TEA\data\processed\Pesos_Palmawasi\"/>
    </mc:Choice>
  </mc:AlternateContent>
  <xr:revisionPtr revIDLastSave="0" documentId="13_ncr:1_{584926F4-E6BD-4A09-8B4B-C0B5F57DAB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modelos_v1" sheetId="2" r:id="rId2"/>
    <sheet name="modelos_v2" sheetId="4" r:id="rId3"/>
    <sheet name="Hoja3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7" i="1" l="1"/>
  <c r="F296" i="1"/>
  <c r="F295" i="1"/>
  <c r="F294" i="1"/>
  <c r="F293" i="1"/>
  <c r="F292" i="1"/>
  <c r="V3" i="1"/>
  <c r="W3" i="1"/>
  <c r="X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X2" i="1"/>
  <c r="W2" i="1"/>
  <c r="V2" i="1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69" i="4"/>
  <c r="I68" i="4"/>
  <c r="I67" i="4"/>
  <c r="I66" i="4"/>
  <c r="I65" i="4"/>
  <c r="I64" i="4"/>
  <c r="I63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G67" i="4"/>
  <c r="F67" i="4"/>
  <c r="E67" i="4"/>
  <c r="D67" i="4"/>
  <c r="D38" i="4"/>
  <c r="G73" i="4"/>
  <c r="C59" i="4"/>
  <c r="G30" i="4"/>
  <c r="G52" i="4" s="1"/>
  <c r="F30" i="4"/>
  <c r="F52" i="4" s="1"/>
  <c r="E30" i="4"/>
  <c r="E49" i="4" s="1"/>
  <c r="D30" i="4"/>
  <c r="D46" i="4" s="1"/>
  <c r="G6" i="4"/>
  <c r="F6" i="4"/>
  <c r="E6" i="4"/>
  <c r="D6" i="4"/>
  <c r="I73" i="2"/>
  <c r="I72" i="2"/>
  <c r="I71" i="2"/>
  <c r="I70" i="2"/>
  <c r="I69" i="2"/>
  <c r="I68" i="2"/>
  <c r="I67" i="2"/>
  <c r="G73" i="2"/>
  <c r="F73" i="2"/>
  <c r="E73" i="2"/>
  <c r="G72" i="2"/>
  <c r="F72" i="2"/>
  <c r="E72" i="2"/>
  <c r="G71" i="2"/>
  <c r="F71" i="2"/>
  <c r="E71" i="2"/>
  <c r="G70" i="2"/>
  <c r="F70" i="2"/>
  <c r="E70" i="2"/>
  <c r="G69" i="2"/>
  <c r="F69" i="2"/>
  <c r="E69" i="2"/>
  <c r="G68" i="2"/>
  <c r="F68" i="2"/>
  <c r="E68" i="2"/>
  <c r="G67" i="2"/>
  <c r="F67" i="2"/>
  <c r="E67" i="2"/>
  <c r="D73" i="2"/>
  <c r="D72" i="2"/>
  <c r="D71" i="2"/>
  <c r="D70" i="2"/>
  <c r="D69" i="2"/>
  <c r="D68" i="2"/>
  <c r="D67" i="2"/>
  <c r="I58" i="2"/>
  <c r="I59" i="2"/>
  <c r="I60" i="2"/>
  <c r="G61" i="2"/>
  <c r="F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F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F53" i="2"/>
  <c r="E53" i="2"/>
  <c r="D53" i="2"/>
  <c r="G52" i="2"/>
  <c r="F52" i="2"/>
  <c r="E52" i="2"/>
  <c r="D52" i="2"/>
  <c r="G51" i="2"/>
  <c r="F51" i="2"/>
  <c r="E51" i="2"/>
  <c r="D51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I26" i="2"/>
  <c r="I27" i="2"/>
  <c r="I28" i="2"/>
  <c r="I29" i="2"/>
  <c r="I30" i="2"/>
  <c r="G32" i="2"/>
  <c r="F32" i="2"/>
  <c r="E32" i="2"/>
  <c r="I57" i="2" s="1"/>
  <c r="D40" i="4" l="1"/>
  <c r="E51" i="4"/>
  <c r="F46" i="4"/>
  <c r="F51" i="4"/>
  <c r="E40" i="4"/>
  <c r="F40" i="4"/>
  <c r="E46" i="4"/>
  <c r="D51" i="4"/>
  <c r="G46" i="4"/>
  <c r="G50" i="4"/>
  <c r="G40" i="4"/>
  <c r="G51" i="4"/>
  <c r="G44" i="4"/>
  <c r="F47" i="4"/>
  <c r="G57" i="4"/>
  <c r="G69" i="4" s="1"/>
  <c r="D55" i="4"/>
  <c r="D66" i="4" s="1"/>
  <c r="D41" i="4"/>
  <c r="D47" i="4"/>
  <c r="E55" i="4"/>
  <c r="E66" i="4" s="1"/>
  <c r="E41" i="4"/>
  <c r="E47" i="4"/>
  <c r="F55" i="4"/>
  <c r="F66" i="4" s="1"/>
  <c r="F41" i="4"/>
  <c r="D53" i="4"/>
  <c r="D37" i="4"/>
  <c r="G56" i="4"/>
  <c r="G68" i="4" s="1"/>
  <c r="G42" i="4"/>
  <c r="D57" i="4"/>
  <c r="D69" i="4" s="1"/>
  <c r="F37" i="4"/>
  <c r="E48" i="4"/>
  <c r="E57" i="4"/>
  <c r="E69" i="4" s="1"/>
  <c r="E43" i="4"/>
  <c r="F48" i="4"/>
  <c r="F57" i="4"/>
  <c r="F69" i="4" s="1"/>
  <c r="F43" i="4"/>
  <c r="E54" i="4"/>
  <c r="E38" i="4"/>
  <c r="G43" i="4"/>
  <c r="G49" i="4"/>
  <c r="F54" i="4"/>
  <c r="G54" i="4"/>
  <c r="G55" i="4"/>
  <c r="G66" i="4" s="1"/>
  <c r="G41" i="4"/>
  <c r="G47" i="4"/>
  <c r="E53" i="4"/>
  <c r="E37" i="4"/>
  <c r="D48" i="4"/>
  <c r="F53" i="4"/>
  <c r="D43" i="4"/>
  <c r="G53" i="4"/>
  <c r="G37" i="4"/>
  <c r="D54" i="4"/>
  <c r="F49" i="4"/>
  <c r="F38" i="4"/>
  <c r="D44" i="4"/>
  <c r="D50" i="4"/>
  <c r="G38" i="4"/>
  <c r="E44" i="4"/>
  <c r="E50" i="4"/>
  <c r="F39" i="4"/>
  <c r="F44" i="4"/>
  <c r="F50" i="4"/>
  <c r="D45" i="4"/>
  <c r="D42" i="4"/>
  <c r="E45" i="4"/>
  <c r="D56" i="4"/>
  <c r="D68" i="4" s="1"/>
  <c r="D39" i="4"/>
  <c r="E42" i="4"/>
  <c r="F45" i="4"/>
  <c r="G48" i="4"/>
  <c r="E56" i="4"/>
  <c r="E39" i="4"/>
  <c r="F42" i="4"/>
  <c r="G45" i="4"/>
  <c r="D52" i="4"/>
  <c r="F56" i="4"/>
  <c r="F68" i="4" s="1"/>
  <c r="D49" i="4"/>
  <c r="E52" i="4"/>
  <c r="G39" i="4"/>
  <c r="G77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31" i="2"/>
  <c r="I9" i="2"/>
  <c r="D32" i="2"/>
  <c r="G6" i="2"/>
  <c r="F6" i="2"/>
  <c r="E6" i="2"/>
  <c r="D6" i="2"/>
  <c r="D63" i="4" l="1"/>
  <c r="F65" i="4"/>
  <c r="F64" i="4"/>
  <c r="D64" i="4"/>
  <c r="G63" i="4"/>
  <c r="G36" i="4"/>
  <c r="F63" i="4"/>
  <c r="G64" i="4"/>
  <c r="G59" i="4"/>
  <c r="G65" i="4"/>
  <c r="D65" i="4"/>
  <c r="E59" i="4"/>
  <c r="E68" i="4"/>
  <c r="E36" i="4"/>
  <c r="E65" i="4"/>
  <c r="E63" i="4"/>
  <c r="F59" i="4"/>
  <c r="D59" i="4"/>
  <c r="E64" i="4"/>
  <c r="F36" i="4"/>
  <c r="I56" i="2"/>
  <c r="I51" i="2"/>
  <c r="I50" i="2"/>
  <c r="I46" i="2"/>
  <c r="I42" i="2"/>
  <c r="D39" i="2"/>
  <c r="I73" i="4" l="1"/>
  <c r="I74" i="4" s="1"/>
  <c r="I36" i="4"/>
  <c r="I39" i="2"/>
  <c r="I44" i="2"/>
  <c r="I40" i="2"/>
  <c r="I43" i="2"/>
  <c r="I55" i="2"/>
  <c r="G38" i="2"/>
  <c r="I52" i="2"/>
  <c r="I41" i="2"/>
  <c r="I45" i="2"/>
  <c r="I49" i="2"/>
  <c r="E38" i="2"/>
  <c r="I53" i="2"/>
  <c r="I47" i="2"/>
  <c r="I61" i="2"/>
  <c r="I48" i="2"/>
  <c r="F38" i="2"/>
  <c r="I54" i="2"/>
  <c r="C63" i="2"/>
  <c r="F63" i="2"/>
  <c r="G63" i="2"/>
  <c r="D63" i="2"/>
  <c r="E63" i="2"/>
  <c r="I77" i="2" l="1"/>
  <c r="I78" i="2" s="1"/>
  <c r="I38" i="2"/>
</calcChain>
</file>

<file path=xl/sharedStrings.xml><?xml version="1.0" encoding="utf-8"?>
<sst xmlns="http://schemas.openxmlformats.org/spreadsheetml/2006/main" count="641" uniqueCount="83">
  <si>
    <t>FECHA</t>
  </si>
  <si>
    <t>PLANTACION</t>
  </si>
  <si>
    <t>TEA_total</t>
  </si>
  <si>
    <t>RFFProcesado</t>
  </si>
  <si>
    <t>RFFProcesadoPropios</t>
  </si>
  <si>
    <t>RFFProcesadoTerceros</t>
  </si>
  <si>
    <t>CPOObtenido</t>
  </si>
  <si>
    <t>AÑO</t>
  </si>
  <si>
    <t>MES</t>
  </si>
  <si>
    <t>SEMANA</t>
  </si>
  <si>
    <t>Prom</t>
  </si>
  <si>
    <t>Min</t>
  </si>
  <si>
    <t>Max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</si>
  <si>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</si>
  <si>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</si>
  <si>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</si>
  <si>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</si>
  <si>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</si>
  <si>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</si>
  <si>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</si>
  <si>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</si>
  <si>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</si>
  <si>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</si>
  <si>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</si>
  <si>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</si>
  <si>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semana</t>
  </si>
  <si>
    <t>Peso_MALFORMADO_terceros</t>
  </si>
  <si>
    <t>Peso_ESCOBAJO_terceros</t>
  </si>
  <si>
    <t>Peso_SMADUROS_terceros</t>
  </si>
  <si>
    <t>Peso_MADUROS_terceros_rolling_2</t>
  </si>
  <si>
    <t>Peso_VERDES_terceros</t>
  </si>
  <si>
    <t>Peso_MALFORMADOB_propios</t>
  </si>
  <si>
    <t>Peso_MALFORMADOA_propios</t>
  </si>
  <si>
    <t>Peso_SMADUROS_propios</t>
  </si>
  <si>
    <t>Peso_MADUROS_propios_rolling_2</t>
  </si>
  <si>
    <t>Peso_VERDES_propios</t>
  </si>
  <si>
    <t>variable</t>
  </si>
  <si>
    <t>CORRELACIONES</t>
  </si>
  <si>
    <t>REGRESION LINEAL</t>
  </si>
  <si>
    <t>b*100</t>
  </si>
  <si>
    <t>RIDGE</t>
  </si>
  <si>
    <t>LASSO</t>
  </si>
  <si>
    <t>RANDOM FOREST</t>
  </si>
  <si>
    <t>pesos</t>
  </si>
  <si>
    <t>Calidad Propios</t>
  </si>
  <si>
    <t>Calidad Terceros</t>
  </si>
  <si>
    <t>Perdidas fábrica</t>
  </si>
  <si>
    <t>Precipitación</t>
  </si>
  <si>
    <t>Pesos ponderados</t>
  </si>
  <si>
    <t>TM ACEITE CASCARA_TN_rolling_2</t>
  </si>
  <si>
    <t>TM ACEITE RACIMO MAL DESFRUTADO_TN_rolling_2</t>
  </si>
  <si>
    <t>TM ACEITE FIBRA_TN_rolling_2</t>
  </si>
  <si>
    <t>TM ACEITE ESCOBAJO_TN_rolling_2</t>
  </si>
  <si>
    <t>alpha=</t>
  </si>
  <si>
    <t>Nro Insectos</t>
  </si>
  <si>
    <t>Peso _ponderado</t>
  </si>
  <si>
    <t>Peso Total del grupo</t>
  </si>
  <si>
    <t>Peso ponderado</t>
  </si>
  <si>
    <t>Var</t>
  </si>
  <si>
    <t>Pesos</t>
  </si>
  <si>
    <t>Pesos_abs</t>
  </si>
  <si>
    <t>SALDO &gt; 3_TN_rolling_2</t>
  </si>
  <si>
    <t>regresion</t>
  </si>
  <si>
    <t>ridge</t>
  </si>
  <si>
    <t>lasso</t>
  </si>
  <si>
    <t>Variable</t>
  </si>
  <si>
    <t>Importancia</t>
  </si>
  <si>
    <t>Bs</t>
  </si>
  <si>
    <t>R2 (datos training)</t>
  </si>
  <si>
    <t>R2 (datos validation)</t>
  </si>
  <si>
    <t>R2 (Eficiencia media) =</t>
  </si>
  <si>
    <t>Saldo en transporte</t>
  </si>
  <si>
    <t>Estacionalidad</t>
  </si>
  <si>
    <t>Otras variables</t>
  </si>
  <si>
    <t>TM ACEITE SOLIDO TD_TN_rolling_2</t>
  </si>
  <si>
    <t>TM ACEITE CONDENSADO_TN_rolling_2</t>
  </si>
  <si>
    <t>TM ACEITE AGUA TD_TN_rolling_2</t>
  </si>
  <si>
    <t>NumInsectos_SHIFTED_4_MONTH_rolling_2</t>
  </si>
  <si>
    <t>SALDO &gt; 4_TN_rolling_2</t>
  </si>
  <si>
    <t>SALDO &gt; 2_TN_rolling_2</t>
  </si>
  <si>
    <t>PRECIPITACION_TOTAL_rolling_2_SHIFTED_7_MONTH</t>
  </si>
  <si>
    <t>randon forest</t>
  </si>
  <si>
    <t>Palmawasi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</si>
</sst>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0.0%"/>
    <numFmt numFmtId="166" formatCode="0.0000"/>
    <numFmt numFmtId="167" formatCode="0.0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3" fillId="0" borderId="2" xfId="0" applyFont="1" applyBorder="1"/>
    <xf numFmtId="0" fontId="3" fillId="0" borderId="0" xfId="0" applyFont="1" applyBorder="1"/>
    <xf numFmtId="0" fontId="0" fillId="0" borderId="4" xfId="0" applyBorder="1"/>
    <xf numFmtId="166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left" vertical="top"/>
    </xf>
    <xf numFmtId="0" fontId="5" fillId="0" borderId="0" xfId="0" applyFont="1" applyBorder="1" applyAlignment="1">
      <alignment horizontal="center" vertical="top"/>
    </xf>
    <xf numFmtId="10" fontId="3" fillId="0" borderId="2" xfId="1" applyNumberFormat="1" applyFont="1" applyBorder="1" applyAlignment="1">
      <alignment horizontal="center"/>
    </xf>
    <xf numFmtId="10" fontId="3" fillId="0" borderId="0" xfId="1" applyNumberFormat="1" applyFont="1"/>
    <xf numFmtId="0" fontId="1" fillId="0" borderId="1" xfId="0" applyFont="1" applyBorder="1" applyAlignment="1">
      <alignment horizontal="center" vertical="top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 indent="2"/>
    </xf>
    <xf numFmtId="10" fontId="0" fillId="0" borderId="0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0" fontId="0" fillId="0" borderId="0" xfId="1" applyNumberFormat="1" applyFont="1" applyAlignment="1">
      <alignment horizontal="left"/>
    </xf>
    <xf numFmtId="165" fontId="0" fillId="0" borderId="0" xfId="1" applyNumberFormat="1" applyFont="1"/>
    <xf numFmtId="0" fontId="0" fillId="0" borderId="4" xfId="0" applyBorder="1" applyAlignment="1">
      <alignment horizontal="center"/>
    </xf>
    <xf numFmtId="0" fontId="5" fillId="3" borderId="3" xfId="0" applyFont="1" applyFill="1" applyBorder="1" applyAlignment="1">
      <alignment horizontal="left" vertical="top"/>
    </xf>
    <xf numFmtId="10" fontId="3" fillId="0" borderId="3" xfId="1" applyNumberFormat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top"/>
    </xf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1" applyNumberFormat="1" applyFont="1" applyBorder="1"/>
    <xf numFmtId="0" fontId="8" fillId="0" borderId="0" xfId="0" applyFont="1" applyAlignment="1">
      <alignment horizontal="right"/>
    </xf>
    <xf numFmtId="165" fontId="0" fillId="0" borderId="0" xfId="1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4" fontId="9" fillId="0" borderId="0" xfId="0" applyNumberFormat="1" applyFont="1"/>
    <xf numFmtId="0" fontId="1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TEA semanal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2024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Sheet1!$N$2:$O$53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Sheet1!$U$2:$U$53</c:f>
              <c:numCache>
                <c:formatCode>General</c:formatCode>
                <c:ptCount val="52"/>
                <c:pt idx="0">
                  <c:v>0.2518055411949503</c:v>
                </c:pt>
                <c:pt idx="1">
                  <c:v>0.25365480927811651</c:v>
                </c:pt>
                <c:pt idx="2">
                  <c:v>0.27991244755157102</c:v>
                </c:pt>
                <c:pt idx="3">
                  <c:v>0.26839915772174</c:v>
                </c:pt>
                <c:pt idx="4">
                  <c:v>0.26511538802222268</c:v>
                </c:pt>
                <c:pt idx="5">
                  <c:v>0.26063069345769951</c:v>
                </c:pt>
                <c:pt idx="6">
                  <c:v>0.25713388243835728</c:v>
                </c:pt>
                <c:pt idx="7">
                  <c:v>0.26350685753175002</c:v>
                </c:pt>
                <c:pt idx="8">
                  <c:v>0.25997087614270692</c:v>
                </c:pt>
                <c:pt idx="9">
                  <c:v>0.26269462377258179</c:v>
                </c:pt>
                <c:pt idx="10">
                  <c:v>0.26321890554725852</c:v>
                </c:pt>
                <c:pt idx="11">
                  <c:v>0.25782756486721609</c:v>
                </c:pt>
                <c:pt idx="12">
                  <c:v>0.26098421562141422</c:v>
                </c:pt>
                <c:pt idx="13">
                  <c:v>0.25983140568753388</c:v>
                </c:pt>
                <c:pt idx="14">
                  <c:v>0.25889803204712653</c:v>
                </c:pt>
                <c:pt idx="15">
                  <c:v>0.26299642148663888</c:v>
                </c:pt>
                <c:pt idx="16">
                  <c:v>0.26234815900174879</c:v>
                </c:pt>
                <c:pt idx="17">
                  <c:v>0.25700897059020328</c:v>
                </c:pt>
                <c:pt idx="18">
                  <c:v>0.25943833161635482</c:v>
                </c:pt>
                <c:pt idx="19">
                  <c:v>0.2640056565472253</c:v>
                </c:pt>
                <c:pt idx="20">
                  <c:v>0.26487130877189591</c:v>
                </c:pt>
                <c:pt idx="21">
                  <c:v>0.26286412927918351</c:v>
                </c:pt>
                <c:pt idx="22">
                  <c:v>0.25402297788170919</c:v>
                </c:pt>
                <c:pt idx="23">
                  <c:v>0.25354678265976582</c:v>
                </c:pt>
                <c:pt idx="24">
                  <c:v>0.24594494348361581</c:v>
                </c:pt>
                <c:pt idx="25">
                  <c:v>0.2475056406483605</c:v>
                </c:pt>
                <c:pt idx="26">
                  <c:v>0.2490976673028793</c:v>
                </c:pt>
                <c:pt idx="27">
                  <c:v>0.2495801620147669</c:v>
                </c:pt>
                <c:pt idx="28">
                  <c:v>0.24063146058462351</c:v>
                </c:pt>
                <c:pt idx="29">
                  <c:v>0.2342742493663898</c:v>
                </c:pt>
                <c:pt idx="30">
                  <c:v>0.24013092640349132</c:v>
                </c:pt>
                <c:pt idx="31">
                  <c:v>0.24096962797270005</c:v>
                </c:pt>
                <c:pt idx="32">
                  <c:v>0.23852627821406994</c:v>
                </c:pt>
                <c:pt idx="33">
                  <c:v>0.24582268767072396</c:v>
                </c:pt>
                <c:pt idx="34">
                  <c:v>0.2438541812874892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43E6-976C-8CFCCDD00855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Prom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Sheet1!$N$2:$O$53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Sheet1!$V$2:$V$53</c:f>
              <c:numCache>
                <c:formatCode>General</c:formatCode>
                <c:ptCount val="52"/>
                <c:pt idx="0">
                  <c:v>0.24969621770426259</c:v>
                </c:pt>
                <c:pt idx="1">
                  <c:v>0.24999976092418805</c:v>
                </c:pt>
                <c:pt idx="2">
                  <c:v>0.25471393760936567</c:v>
                </c:pt>
                <c:pt idx="3">
                  <c:v>0.25249887144651778</c:v>
                </c:pt>
                <c:pt idx="4">
                  <c:v>0.24950118421842093</c:v>
                </c:pt>
                <c:pt idx="5">
                  <c:v>0.2518560085077301</c:v>
                </c:pt>
                <c:pt idx="6">
                  <c:v>0.24567197591346784</c:v>
                </c:pt>
                <c:pt idx="7">
                  <c:v>0.25274808630122114</c:v>
                </c:pt>
                <c:pt idx="8">
                  <c:v>0.24998076927404256</c:v>
                </c:pt>
                <c:pt idx="9">
                  <c:v>0.24930865947863712</c:v>
                </c:pt>
                <c:pt idx="10">
                  <c:v>0.24764624933258345</c:v>
                </c:pt>
                <c:pt idx="11">
                  <c:v>0.24545258211139026</c:v>
                </c:pt>
                <c:pt idx="12">
                  <c:v>0.24571784711015182</c:v>
                </c:pt>
                <c:pt idx="13">
                  <c:v>0.24866319903036352</c:v>
                </c:pt>
                <c:pt idx="14">
                  <c:v>0.24620576460763269</c:v>
                </c:pt>
                <c:pt idx="15">
                  <c:v>0.24871469203429863</c:v>
                </c:pt>
                <c:pt idx="16">
                  <c:v>0.24924296078428609</c:v>
                </c:pt>
                <c:pt idx="17">
                  <c:v>0.24976798012897442</c:v>
                </c:pt>
                <c:pt idx="18">
                  <c:v>0.24434502632497371</c:v>
                </c:pt>
                <c:pt idx="19">
                  <c:v>0.25121227948759683</c:v>
                </c:pt>
                <c:pt idx="20">
                  <c:v>0.24701172611410946</c:v>
                </c:pt>
                <c:pt idx="21">
                  <c:v>0.24719296366697288</c:v>
                </c:pt>
                <c:pt idx="22">
                  <c:v>0.24889502769188354</c:v>
                </c:pt>
                <c:pt idx="23">
                  <c:v>0.24893391119926128</c:v>
                </c:pt>
                <c:pt idx="24">
                  <c:v>0.24749916782438425</c:v>
                </c:pt>
                <c:pt idx="25">
                  <c:v>0.2492201724697877</c:v>
                </c:pt>
                <c:pt idx="26">
                  <c:v>0.24736959331783193</c:v>
                </c:pt>
                <c:pt idx="27">
                  <c:v>0.25007778000291703</c:v>
                </c:pt>
                <c:pt idx="28">
                  <c:v>0.25183921254506386</c:v>
                </c:pt>
                <c:pt idx="29">
                  <c:v>0.25145160424126134</c:v>
                </c:pt>
                <c:pt idx="30">
                  <c:v>0.24717795801737705</c:v>
                </c:pt>
                <c:pt idx="31">
                  <c:v>0.24598218482024822</c:v>
                </c:pt>
                <c:pt idx="32">
                  <c:v>0.24883922367861661</c:v>
                </c:pt>
                <c:pt idx="33">
                  <c:v>0.24616974026432281</c:v>
                </c:pt>
                <c:pt idx="34">
                  <c:v>0.24854104553293127</c:v>
                </c:pt>
                <c:pt idx="35">
                  <c:v>0.25112789073322461</c:v>
                </c:pt>
                <c:pt idx="36">
                  <c:v>0.24882475500550147</c:v>
                </c:pt>
                <c:pt idx="37">
                  <c:v>0.24784516698137754</c:v>
                </c:pt>
                <c:pt idx="38">
                  <c:v>0.24194106687061775</c:v>
                </c:pt>
                <c:pt idx="39">
                  <c:v>0.24403528962454604</c:v>
                </c:pt>
                <c:pt idx="40">
                  <c:v>0.24328973920533623</c:v>
                </c:pt>
                <c:pt idx="41">
                  <c:v>0.24219500421805532</c:v>
                </c:pt>
                <c:pt idx="42">
                  <c:v>0.24690261529637164</c:v>
                </c:pt>
                <c:pt idx="43">
                  <c:v>0.24895784060885839</c:v>
                </c:pt>
                <c:pt idx="44">
                  <c:v>0.24743590728838716</c:v>
                </c:pt>
                <c:pt idx="45">
                  <c:v>0.24964470427103508</c:v>
                </c:pt>
                <c:pt idx="46">
                  <c:v>0.24571634356258881</c:v>
                </c:pt>
                <c:pt idx="47">
                  <c:v>0.25001187223925092</c:v>
                </c:pt>
                <c:pt idx="48">
                  <c:v>0.24525072604185807</c:v>
                </c:pt>
                <c:pt idx="49">
                  <c:v>0.24754040776453629</c:v>
                </c:pt>
                <c:pt idx="50">
                  <c:v>0.25283187837626803</c:v>
                </c:pt>
                <c:pt idx="51">
                  <c:v>0.25549686082017536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D-43E6-976C-8CFCCDD00855}"/>
            </c:ext>
          </c:extLst>
        </c:ser>
        <c:ser>
          <c:idx val="2"/>
          <c:order val="2"/>
          <c:tx>
            <c:strRef>
              <c:f>Sheet1!$W$1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Sheet1!$N$2:$O$53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Sheet1!$W$2:$W$53</c:f>
              <c:numCache>
                <c:formatCode>General</c:formatCode>
                <c:ptCount val="52"/>
                <c:pt idx="0">
                  <c:v>0.2421112129213453</c:v>
                </c:pt>
                <c:pt idx="1">
                  <c:v>0.2471895187535145</c:v>
                </c:pt>
                <c:pt idx="2">
                  <c:v>0.24912614316657691</c:v>
                </c:pt>
                <c:pt idx="3">
                  <c:v>0.23986846829034791</c:v>
                </c:pt>
                <c:pt idx="4">
                  <c:v>0.24537362442790689</c:v>
                </c:pt>
                <c:pt idx="5">
                  <c:v>0.2452300628410482</c:v>
                </c:pt>
                <c:pt idx="6">
                  <c:v>0.22000007033857469</c:v>
                </c:pt>
                <c:pt idx="7">
                  <c:v>0.243836625165642</c:v>
                </c:pt>
                <c:pt idx="8">
                  <c:v>0.24576949064497969</c:v>
                </c:pt>
                <c:pt idx="9">
                  <c:v>0.2414412989737233</c:v>
                </c:pt>
                <c:pt idx="10">
                  <c:v>0.23269599794259041</c:v>
                </c:pt>
                <c:pt idx="11">
                  <c:v>0.2329956863012525</c:v>
                </c:pt>
                <c:pt idx="12">
                  <c:v>0.24154564158629621</c:v>
                </c:pt>
                <c:pt idx="13">
                  <c:v>0.24063836587040929</c:v>
                </c:pt>
                <c:pt idx="14">
                  <c:v>0.23849201435385181</c:v>
                </c:pt>
                <c:pt idx="15">
                  <c:v>0.24030473573066849</c:v>
                </c:pt>
                <c:pt idx="16">
                  <c:v>0.24479071729518309</c:v>
                </c:pt>
                <c:pt idx="17">
                  <c:v>0.24621517025992831</c:v>
                </c:pt>
                <c:pt idx="18">
                  <c:v>0.21898422079184049</c:v>
                </c:pt>
                <c:pt idx="19">
                  <c:v>0.24193838537140311</c:v>
                </c:pt>
                <c:pt idx="20">
                  <c:v>0.24351016995788091</c:v>
                </c:pt>
                <c:pt idx="21">
                  <c:v>0.24099189732992549</c:v>
                </c:pt>
                <c:pt idx="22">
                  <c:v>0.2455234989416441</c:v>
                </c:pt>
                <c:pt idx="23">
                  <c:v>0.2449199823976754</c:v>
                </c:pt>
                <c:pt idx="24">
                  <c:v>0.24615962673296121</c:v>
                </c:pt>
                <c:pt idx="25">
                  <c:v>0.24758770150775899</c:v>
                </c:pt>
                <c:pt idx="26">
                  <c:v>0.24302871210369539</c:v>
                </c:pt>
                <c:pt idx="27">
                  <c:v>0.2464840498293748</c:v>
                </c:pt>
                <c:pt idx="28">
                  <c:v>0.24732991337986709</c:v>
                </c:pt>
                <c:pt idx="29">
                  <c:v>0.24522899088549829</c:v>
                </c:pt>
                <c:pt idx="30">
                  <c:v>0.23932726495795409</c:v>
                </c:pt>
                <c:pt idx="31">
                  <c:v>0.24026077093756509</c:v>
                </c:pt>
                <c:pt idx="32">
                  <c:v>0.23852993415156551</c:v>
                </c:pt>
                <c:pt idx="33">
                  <c:v>0.2414956618681425</c:v>
                </c:pt>
                <c:pt idx="34">
                  <c:v>0.24158394276762751</c:v>
                </c:pt>
                <c:pt idx="35">
                  <c:v>0.24199888994851451</c:v>
                </c:pt>
                <c:pt idx="36">
                  <c:v>0.24197087547213489</c:v>
                </c:pt>
                <c:pt idx="37">
                  <c:v>0.24000863185153221</c:v>
                </c:pt>
                <c:pt idx="38">
                  <c:v>0.23396047826125779</c:v>
                </c:pt>
                <c:pt idx="39">
                  <c:v>0.23947158410762129</c:v>
                </c:pt>
                <c:pt idx="40">
                  <c:v>0.2401261281310241</c:v>
                </c:pt>
                <c:pt idx="41">
                  <c:v>0.2359665877128467</c:v>
                </c:pt>
                <c:pt idx="42">
                  <c:v>0.2397602696016532</c:v>
                </c:pt>
                <c:pt idx="43">
                  <c:v>0.2415681959901167</c:v>
                </c:pt>
                <c:pt idx="44">
                  <c:v>0.23586233942368179</c:v>
                </c:pt>
                <c:pt idx="45">
                  <c:v>0.23859835082993769</c:v>
                </c:pt>
                <c:pt idx="46">
                  <c:v>0.23955817843133159</c:v>
                </c:pt>
                <c:pt idx="47">
                  <c:v>0.24625764218626789</c:v>
                </c:pt>
                <c:pt idx="48">
                  <c:v>0.2306053888153784</c:v>
                </c:pt>
                <c:pt idx="49">
                  <c:v>0.2396392647114825</c:v>
                </c:pt>
                <c:pt idx="50">
                  <c:v>0.24457993146057361</c:v>
                </c:pt>
                <c:pt idx="51">
                  <c:v>0.2460740120898656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D-43E6-976C-8CFCCDD00855}"/>
            </c:ext>
          </c:extLst>
        </c:ser>
        <c:ser>
          <c:idx val="3"/>
          <c:order val="3"/>
          <c:tx>
            <c:strRef>
              <c:f>Sheet1!$X$1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Sheet1!$N$2:$O$53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Sheet1!$X$2:$X$53</c:f>
              <c:numCache>
                <c:formatCode>General</c:formatCode>
                <c:ptCount val="52"/>
                <c:pt idx="0">
                  <c:v>0.25932941538361909</c:v>
                </c:pt>
                <c:pt idx="1">
                  <c:v>0.25463056603041689</c:v>
                </c:pt>
                <c:pt idx="2">
                  <c:v>0.26957618740364397</c:v>
                </c:pt>
                <c:pt idx="3">
                  <c:v>0.27344391049150357</c:v>
                </c:pt>
                <c:pt idx="4">
                  <c:v>0.25377673216434299</c:v>
                </c:pt>
                <c:pt idx="5">
                  <c:v>0.25850718590635141</c:v>
                </c:pt>
                <c:pt idx="6">
                  <c:v>0.25485823510672179</c:v>
                </c:pt>
                <c:pt idx="7">
                  <c:v>0.26052027835578018</c:v>
                </c:pt>
                <c:pt idx="8">
                  <c:v>0.25617721687890482</c:v>
                </c:pt>
                <c:pt idx="9">
                  <c:v>0.25334378075002728</c:v>
                </c:pt>
                <c:pt idx="10">
                  <c:v>0.25386837218898289</c:v>
                </c:pt>
                <c:pt idx="11">
                  <c:v>0.25359783958706028</c:v>
                </c:pt>
                <c:pt idx="12">
                  <c:v>0.24937040969437449</c:v>
                </c:pt>
                <c:pt idx="13">
                  <c:v>0.25384145570386563</c:v>
                </c:pt>
                <c:pt idx="14">
                  <c:v>0.25313469455158832</c:v>
                </c:pt>
                <c:pt idx="15">
                  <c:v>0.26137248619089348</c:v>
                </c:pt>
                <c:pt idx="16">
                  <c:v>0.25498352283887299</c:v>
                </c:pt>
                <c:pt idx="17">
                  <c:v>0.25317728196488848</c:v>
                </c:pt>
                <c:pt idx="18">
                  <c:v>0.25327070768075599</c:v>
                </c:pt>
                <c:pt idx="19">
                  <c:v>0.26612546761969452</c:v>
                </c:pt>
                <c:pt idx="20">
                  <c:v>0.25291861729488291</c:v>
                </c:pt>
                <c:pt idx="21">
                  <c:v>0.25215064333617321</c:v>
                </c:pt>
                <c:pt idx="22">
                  <c:v>0.2520811217315273</c:v>
                </c:pt>
                <c:pt idx="23">
                  <c:v>0.25280341112167798</c:v>
                </c:pt>
                <c:pt idx="24">
                  <c:v>0.2499218994064355</c:v>
                </c:pt>
                <c:pt idx="25">
                  <c:v>0.25104280364420828</c:v>
                </c:pt>
                <c:pt idx="26">
                  <c:v>0.25023795864783632</c:v>
                </c:pt>
                <c:pt idx="27">
                  <c:v>0.25946645641864458</c:v>
                </c:pt>
                <c:pt idx="28">
                  <c:v>0.25627295300289488</c:v>
                </c:pt>
                <c:pt idx="29">
                  <c:v>0.25821667631843731</c:v>
                </c:pt>
                <c:pt idx="30">
                  <c:v>0.2545027499493635</c:v>
                </c:pt>
                <c:pt idx="31">
                  <c:v>0.25032685062620907</c:v>
                </c:pt>
                <c:pt idx="32">
                  <c:v>0.26273712119238091</c:v>
                </c:pt>
                <c:pt idx="33">
                  <c:v>0.2493104962244059</c:v>
                </c:pt>
                <c:pt idx="34">
                  <c:v>0.26364445872522402</c:v>
                </c:pt>
                <c:pt idx="35">
                  <c:v>0.26631799616089602</c:v>
                </c:pt>
                <c:pt idx="36">
                  <c:v>0.26013543615788998</c:v>
                </c:pt>
                <c:pt idx="37">
                  <c:v>0.25914169649680252</c:v>
                </c:pt>
                <c:pt idx="38">
                  <c:v>0.24666825447633381</c:v>
                </c:pt>
                <c:pt idx="39">
                  <c:v>0.2470204307155715</c:v>
                </c:pt>
                <c:pt idx="40">
                  <c:v>0.24623966719748749</c:v>
                </c:pt>
                <c:pt idx="41">
                  <c:v>0.24883881604773489</c:v>
                </c:pt>
                <c:pt idx="42">
                  <c:v>0.25621249128692791</c:v>
                </c:pt>
                <c:pt idx="43">
                  <c:v>0.25851053125838469</c:v>
                </c:pt>
                <c:pt idx="44">
                  <c:v>0.25517108302855651</c:v>
                </c:pt>
                <c:pt idx="45">
                  <c:v>0.26559731795316122</c:v>
                </c:pt>
                <c:pt idx="46">
                  <c:v>0.25784779196449548</c:v>
                </c:pt>
                <c:pt idx="47">
                  <c:v>0.26000400515502209</c:v>
                </c:pt>
                <c:pt idx="48">
                  <c:v>0.26120841834658459</c:v>
                </c:pt>
                <c:pt idx="49">
                  <c:v>0.26036332881518198</c:v>
                </c:pt>
                <c:pt idx="50">
                  <c:v>0.26021356057019618</c:v>
                </c:pt>
                <c:pt idx="51">
                  <c:v>0.26319374201693702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DD-43E6-976C-8CFCCDD0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17599"/>
        <c:axId val="518213855"/>
      </c:lineChart>
      <c:catAx>
        <c:axId val="5182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3855"/>
        <c:crosses val="autoZero"/>
        <c:auto val="1"/>
        <c:lblAlgn val="ctr"/>
        <c:lblOffset val="100"/>
        <c:noMultiLvlLbl val="0"/>
      </c:catAx>
      <c:valAx>
        <c:axId val="518213855"/>
        <c:scaling>
          <c:orientation val="minMax"/>
          <c:max val="0.2900000000000000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modelos_v1!$C$86:$C$92</c:f>
              <c:numCache>
                <c:formatCode>0.0%</c:formatCode>
                <c:ptCount val="7"/>
                <c:pt idx="0">
                  <c:v>0.33732888914213566</c:v>
                </c:pt>
                <c:pt idx="1">
                  <c:v>0.329925547548924</c:v>
                </c:pt>
                <c:pt idx="2">
                  <c:v>0.17327449010275206</c:v>
                </c:pt>
                <c:pt idx="3">
                  <c:v>0.11597647756004741</c:v>
                </c:pt>
                <c:pt idx="4">
                  <c:v>2.5995602158356029E-2</c:v>
                </c:pt>
                <c:pt idx="5">
                  <c:v>1.5707835095277331E-2</c:v>
                </c:pt>
                <c:pt idx="6">
                  <c:v>1.7911583925074492E-3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9-4DCC-9508-BBA996B87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138582720"/>
        <c:axId val="1138586464"/>
      </c:barChart>
      <c:catAx>
        <c:axId val="1138582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38586464"/>
        <c:crosses val="autoZero"/>
        <c:auto val="1"/>
        <c:lblAlgn val="ctr"/>
        <c:lblOffset val="100"/>
        <c:noMultiLvlLbl val="0"/>
      </c:catAx>
      <c:valAx>
        <c:axId val="1138586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1385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88888888888888E-2"/>
          <c:y val="7.6744200099652091E-2"/>
          <c:w val="0.91673622047244097"/>
          <c:h val="0.3994878958959706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modelos_v1!$G$77</c:f>
              <c:strCache>
                <c:ptCount val="1"/>
                <c:pt idx="0">
                  <c:v>Calidad Propios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F5-4E46-A74D-D900E14A251D}"/>
                </c:ext>
              </c:extLst>
            </c:dLbl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modelos_v1!$H$77:$I$77</c:f>
              <c:numCache>
                <c:formatCode>0.0%</c:formatCode>
                <c:ptCount val="2"/>
                <c:pt idx="1">
                  <c:v>0.22207143569902046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5-4E46-A74D-D900E14A251D}"/>
            </c:ext>
          </c:extLst>
        </c:ser>
        <c:ser>
          <c:idx val="1"/>
          <c:order val="1"/>
          <c:tx>
            <c:strRef>
              <c:f>modelos_v1!$G$78</c:f>
              <c:strCache>
                <c:ptCount val="1"/>
                <c:pt idx="0">
                  <c:v>Otras variables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modelos_v1!$H$78:$I$78</c:f>
              <c:numCache>
                <c:formatCode>0.0%</c:formatCode>
                <c:ptCount val="2"/>
                <c:pt idx="1">
                  <c:v>0.77792856430097956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5-4E46-A74D-D900E14A2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62339488"/>
        <c:axId val="1362335744"/>
      </c:barChart>
      <c:catAx>
        <c:axId val="1362339488"/>
        <c:scaling>
          <c:orientation val="minMax"/>
        </c:scaling>
        <c:delete val="1"/>
        <c:axPos val="l"/>
        <c:majorTickMark val="none"/>
        <c:minorTickMark val="none"/>
        <c:tickLblPos val="nextTo"/>
        <c:crossAx val="1362335744"/>
        <c:crosses val="autoZero"/>
        <c:auto val="1"/>
        <c:lblAlgn val="ctr"/>
        <c:lblOffset val="100"/>
        <c:noMultiLvlLbl val="0"/>
      </c:catAx>
      <c:valAx>
        <c:axId val="1362335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233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modelos_v1!$L$40:$L$43</c:f>
              <c:numCache>
                <c:formatCode>0.00%</c:formatCode>
                <c:ptCount val="4"/>
                <c:pt idx="0">
                  <c:v>0.17221569424352595</c:v>
                </c:pt>
                <c:pt idx="1">
                  <c:v>0.10285617274062953</c:v>
                </c:pt>
                <c:pt idx="2">
                  <c:v>3.8096584064170116E-2</c:v>
                </c:pt>
                <c:pt idx="3">
                  <c:v>1.6757096500598451E-2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D-487E-BDA3-0B3E112C3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138582720"/>
        <c:axId val="1138586464"/>
      </c:barChart>
      <c:catAx>
        <c:axId val="1138582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38586464"/>
        <c:crosses val="autoZero"/>
        <c:auto val="1"/>
        <c:lblAlgn val="ctr"/>
        <c:lblOffset val="100"/>
        <c:noMultiLvlLbl val="0"/>
      </c:catAx>
      <c:valAx>
        <c:axId val="1138586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1385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modelos_v2!$C$82:$C$88</c:f>
              <c:numCache>
                <c:formatCode>0.0%</c:formatCode>
                <c:ptCount val="7"/>
                <c:pt idx="0">
                  <c:v>0.46610789249635021</c:v>
                </c:pt>
                <c:pt idx="1">
                  <c:v>0.19587002558380864</c:v>
                </c:pt>
                <c:pt idx="2">
                  <c:v>0.16601515535489889</c:v>
                </c:pt>
                <c:pt idx="3">
                  <c:v>8.0959809686454012E-2</c:v>
                </c:pt>
                <c:pt idx="4">
                  <c:v>5.4784768402277167E-2</c:v>
                </c:pt>
                <c:pt idx="5">
                  <c:v>2.0515698364512971E-2</c:v>
                </c:pt>
                <c:pt idx="6">
                  <c:v>1.5746650111697891E-2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0-4E61-BB80-4F76BF781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138582720"/>
        <c:axId val="1138586464"/>
      </c:barChart>
      <c:catAx>
        <c:axId val="1138582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38586464"/>
        <c:crosses val="autoZero"/>
        <c:auto val="1"/>
        <c:lblAlgn val="ctr"/>
        <c:lblOffset val="100"/>
        <c:noMultiLvlLbl val="0"/>
      </c:catAx>
      <c:valAx>
        <c:axId val="1138586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1385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88888888888888E-2"/>
          <c:y val="7.6744200099652091E-2"/>
          <c:w val="0.91673622047244097"/>
          <c:h val="0.3994878958959706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modelos_v2!$G$73</c:f>
              <c:strCache>
                <c:ptCount val="1"/>
                <c:pt idx="0">
                  <c:v>Calidad Propios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43-4EFA-8451-37F6456BE174}"/>
                </c:ext>
              </c:extLst>
            </c:dLbl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modelos_v2!$H$73:$I$73</c:f>
              <c:numCache>
                <c:formatCode>0.0%</c:formatCode>
                <c:ptCount val="2"/>
                <c:pt idx="1">
                  <c:v>0.28164186264534607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3-4EFA-8451-37F6456BE174}"/>
            </c:ext>
          </c:extLst>
        </c:ser>
        <c:ser>
          <c:idx val="1"/>
          <c:order val="1"/>
          <c:tx>
            <c:strRef>
              <c:f>modelos_v2!$G$74</c:f>
              <c:strCache>
                <c:ptCount val="1"/>
                <c:pt idx="0">
                  <c:v>Otras variables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modelos_v2!$H$74:$I$74</c:f>
              <c:numCache>
                <c:formatCode>0.0%</c:formatCode>
                <c:ptCount val="2"/>
                <c:pt idx="1">
                  <c:v>0.71835813735465393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3-4EFA-8451-37F6456BE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62339488"/>
        <c:axId val="1362335744"/>
      </c:barChart>
      <c:catAx>
        <c:axId val="1362339488"/>
        <c:scaling>
          <c:orientation val="minMax"/>
        </c:scaling>
        <c:delete val="1"/>
        <c:axPos val="l"/>
        <c:majorTickMark val="none"/>
        <c:minorTickMark val="none"/>
        <c:tickLblPos val="nextTo"/>
        <c:crossAx val="1362335744"/>
        <c:crosses val="autoZero"/>
        <c:auto val="1"/>
        <c:lblAlgn val="ctr"/>
        <c:lblOffset val="100"/>
        <c:noMultiLvlLbl val="0"/>
      </c:catAx>
      <c:valAx>
        <c:axId val="1362335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233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modelos_v2!$L$38:$L$42</c:f>
              <c:numCache>
                <c:formatCode>0.0%</c:formatCode>
                <c:ptCount val="5"/>
                <c:pt idx="0">
                  <c:v>4.9499568853345215E-2</c:v>
                </c:pt>
                <c:pt idx="1">
                  <c:v>2.2217345746058745E-2</c:v>
                </c:pt>
                <c:pt idx="2">
                  <c:v>1.9346638888568211E-2</c:v>
                </c:pt>
                <c:pt idx="3">
                  <c:v>1.885292995771741E-2</c:v>
                </c:pt>
                <c:pt idx="4">
                  <c:v>1.0553554237619703E-2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A-48C5-AADB-6359EE949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138582720"/>
        <c:axId val="1138586464"/>
      </c:barChart>
      <c:catAx>
        <c:axId val="1138582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38586464"/>
        <c:crosses val="autoZero"/>
        <c:auto val="1"/>
        <c:lblAlgn val="ctr"/>
        <c:lblOffset val="100"/>
        <c:noMultiLvlLbl val="0"/>
      </c:catAx>
      <c:valAx>
        <c:axId val="1138586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1385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237066</xdr:colOff>
      <xdr:row>4</xdr:row>
      <xdr:rowOff>84667</xdr:rowOff>
    </xdr:from>
    <xdr:to>
      <xdr:col>39</xdr:col>
      <xdr:colOff>397932</xdr:colOff>
      <xdr:row>24</xdr:row>
      <xdr:rowOff>186265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2694B84-A9F3-4B5D-8BE4-59CC23455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347134</xdr:colOff>
      <xdr:row>95</xdr:row>
      <xdr:rowOff>33867</xdr:rowOff>
    </xdr:from>
    <xdr:to>
      <xdr:col>8</xdr:col>
      <xdr:colOff>177800</xdr:colOff>
      <xdr:row>109</xdr:row>
      <xdr:rowOff>169333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0EB0AE-E003-4AFF-9A33-F59E1AAD5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2726267</xdr:colOff>
      <xdr:row>75</xdr:row>
      <xdr:rowOff>127000</xdr:rowOff>
    </xdr:from>
    <xdr:to>
      <xdr:col>6</xdr:col>
      <xdr:colOff>1058334</xdr:colOff>
      <xdr:row>84</xdr:row>
      <xdr:rowOff>118533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C7B77CC-9B69-440A-9287-E844102E5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703792</xdr:colOff>
      <xdr:row>46</xdr:row>
      <xdr:rowOff>146050</xdr:rowOff>
    </xdr:from>
    <xdr:to>
      <xdr:col>17</xdr:col>
      <xdr:colOff>554567</xdr:colOff>
      <xdr:row>65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7C871A3-C74A-41D4-A1B6-2307BFA40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937684</xdr:colOff>
      <xdr:row>90</xdr:row>
      <xdr:rowOff>33867</xdr:rowOff>
    </xdr:from>
    <xdr:to>
      <xdr:col>8</xdr:col>
      <xdr:colOff>768350</xdr:colOff>
      <xdr:row>104</xdr:row>
      <xdr:rowOff>169333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8DCB7D-AB7A-410C-A3DF-1F7203978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2726267</xdr:colOff>
      <xdr:row>71</xdr:row>
      <xdr:rowOff>127000</xdr:rowOff>
    </xdr:from>
    <xdr:to>
      <xdr:col>6</xdr:col>
      <xdr:colOff>1058334</xdr:colOff>
      <xdr:row>80</xdr:row>
      <xdr:rowOff>118533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B81811-C01A-4ECE-86C0-645897E8E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2075392</xdr:colOff>
      <xdr:row>52</xdr:row>
      <xdr:rowOff>165100</xdr:rowOff>
    </xdr:from>
    <xdr:to>
      <xdr:col>19</xdr:col>
      <xdr:colOff>345017</xdr:colOff>
      <xdr:row>69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86048BE-FD48-4242-9B37-880D36850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sar_quezada/ProyectosIA/Proyectos_PALMAS/PROYECTO_01_analitica_descriptiva_TEA/data/processed/Pesos_Tulumayo/__bbdd_revision__TEA_Tulumay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ctualizacion TEA al 13.09"/>
      <sheetName val="modelos"/>
    </sheetNames>
    <sheetDataSet>
      <sheetData sheetId="0">
        <row r="1">
          <cell r="T1">
            <v>2024</v>
          </cell>
          <cell r="U1" t="str">
            <v>Prom</v>
          </cell>
          <cell r="V1" t="str">
            <v>Min</v>
          </cell>
          <cell r="W1" t="str">
            <v>Max</v>
          </cell>
        </row>
        <row r="2">
          <cell r="O2" t="str">
            <v>enero</v>
          </cell>
          <cell r="P2">
            <v>1</v>
          </cell>
          <cell r="T2">
            <v>0.25269346096106943</v>
          </cell>
          <cell r="U2">
            <v>0.25213569337269182</v>
          </cell>
          <cell r="V2">
            <v>0.2455991314917044</v>
          </cell>
          <cell r="W2">
            <v>0.25867225525367921</v>
          </cell>
        </row>
        <row r="3">
          <cell r="P3">
            <v>2</v>
          </cell>
          <cell r="T3">
            <v>0.25421111578044647</v>
          </cell>
          <cell r="U3">
            <v>0.25679675341004848</v>
          </cell>
          <cell r="V3">
            <v>0.25370457475867919</v>
          </cell>
          <cell r="W3">
            <v>0.25988893206141778</v>
          </cell>
        </row>
        <row r="4">
          <cell r="P4">
            <v>3</v>
          </cell>
          <cell r="T4">
            <v>0.25696410887259002</v>
          </cell>
          <cell r="U4">
            <v>0.25473817984957547</v>
          </cell>
          <cell r="V4">
            <v>0.25441219455799519</v>
          </cell>
          <cell r="W4">
            <v>0.25506416514115582</v>
          </cell>
        </row>
        <row r="5">
          <cell r="P5">
            <v>4</v>
          </cell>
          <cell r="T5">
            <v>0.26461208052575003</v>
          </cell>
          <cell r="U5">
            <v>0.25150134426234538</v>
          </cell>
          <cell r="V5">
            <v>0.24868966192619571</v>
          </cell>
          <cell r="W5">
            <v>0.25431302659849508</v>
          </cell>
        </row>
        <row r="6">
          <cell r="P6">
            <v>5</v>
          </cell>
          <cell r="T6">
            <v>0.26766932429529272</v>
          </cell>
          <cell r="U6">
            <v>0.2540457787822617</v>
          </cell>
          <cell r="V6">
            <v>0.25191195215217183</v>
          </cell>
          <cell r="W6">
            <v>0.25617960541235157</v>
          </cell>
        </row>
        <row r="7">
          <cell r="O7" t="str">
            <v>febrero</v>
          </cell>
          <cell r="P7">
            <v>6</v>
          </cell>
          <cell r="T7">
            <v>0.2608754542184572</v>
          </cell>
          <cell r="U7">
            <v>0.24966995260095282</v>
          </cell>
          <cell r="V7">
            <v>0.24367763558805611</v>
          </cell>
          <cell r="W7">
            <v>0.25566226961384952</v>
          </cell>
        </row>
        <row r="8">
          <cell r="P8">
            <v>7</v>
          </cell>
          <cell r="T8">
            <v>0.25152351948685159</v>
          </cell>
          <cell r="U8">
            <v>0.25585369821486947</v>
          </cell>
          <cell r="V8">
            <v>0.25472791573344411</v>
          </cell>
          <cell r="W8">
            <v>0.25697948069629489</v>
          </cell>
        </row>
        <row r="9">
          <cell r="P9">
            <v>8</v>
          </cell>
          <cell r="T9">
            <v>0.2586785759533764</v>
          </cell>
          <cell r="U9">
            <v>0.24839800745703761</v>
          </cell>
          <cell r="V9">
            <v>0.2463645285038808</v>
          </cell>
          <cell r="W9">
            <v>0.25043148641019441</v>
          </cell>
        </row>
        <row r="10">
          <cell r="P10">
            <v>9</v>
          </cell>
          <cell r="T10">
            <v>0.25410853342368511</v>
          </cell>
          <cell r="U10">
            <v>0.25328041454316275</v>
          </cell>
          <cell r="V10">
            <v>0.25153237526239303</v>
          </cell>
          <cell r="W10">
            <v>0.25502845382393241</v>
          </cell>
        </row>
        <row r="11">
          <cell r="O11" t="str">
            <v>marzo</v>
          </cell>
          <cell r="P11">
            <v>10</v>
          </cell>
          <cell r="T11">
            <v>0.25132362552229048</v>
          </cell>
          <cell r="U11">
            <v>0.22617231327324369</v>
          </cell>
          <cell r="V11">
            <v>0.18382352941176469</v>
          </cell>
          <cell r="W11">
            <v>0.25428387261429941</v>
          </cell>
        </row>
        <row r="12">
          <cell r="P12">
            <v>11</v>
          </cell>
          <cell r="T12">
            <v>0.25176445355174393</v>
          </cell>
          <cell r="U12">
            <v>0.23018133683038489</v>
          </cell>
          <cell r="V12">
            <v>0.19591025322442299</v>
          </cell>
          <cell r="W12">
            <v>0.24752629282267599</v>
          </cell>
        </row>
        <row r="13">
          <cell r="P13">
            <v>12</v>
          </cell>
          <cell r="T13">
            <v>0.25905528003481609</v>
          </cell>
          <cell r="U13">
            <v>0.24012109156861752</v>
          </cell>
          <cell r="V13">
            <v>0.22844537815126051</v>
          </cell>
          <cell r="W13">
            <v>0.25156029286795623</v>
          </cell>
        </row>
        <row r="14">
          <cell r="P14">
            <v>13</v>
          </cell>
          <cell r="T14">
            <v>0.25655475855179638</v>
          </cell>
          <cell r="U14">
            <v>0.26926877291459017</v>
          </cell>
          <cell r="V14">
            <v>0.24089826275013529</v>
          </cell>
          <cell r="W14">
            <v>0.31831495051337599</v>
          </cell>
        </row>
        <row r="15">
          <cell r="O15" t="str">
            <v>abril</v>
          </cell>
          <cell r="P15">
            <v>14</v>
          </cell>
          <cell r="T15">
            <v>0.25895090345684602</v>
          </cell>
          <cell r="U15">
            <v>0.25020782191093099</v>
          </cell>
          <cell r="V15">
            <v>0.2438700683117245</v>
          </cell>
          <cell r="W15">
            <v>0.26093223140495869</v>
          </cell>
        </row>
        <row r="16">
          <cell r="P16">
            <v>15</v>
          </cell>
          <cell r="T16">
            <v>0.26601846110024829</v>
          </cell>
          <cell r="U16">
            <v>0.24913921916867576</v>
          </cell>
          <cell r="V16">
            <v>0.23805803571428569</v>
          </cell>
          <cell r="W16">
            <v>0.25616428571428568</v>
          </cell>
        </row>
        <row r="17">
          <cell r="P17">
            <v>16</v>
          </cell>
          <cell r="T17">
            <v>0.26104884083364882</v>
          </cell>
          <cell r="U17">
            <v>0.24388889558756852</v>
          </cell>
          <cell r="V17">
            <v>0.2317238095238095</v>
          </cell>
          <cell r="W17">
            <v>0.25063111246943759</v>
          </cell>
        </row>
        <row r="18">
          <cell r="P18">
            <v>17</v>
          </cell>
          <cell r="T18">
            <v>0.26423052852618167</v>
          </cell>
          <cell r="U18">
            <v>0.25251138649085586</v>
          </cell>
          <cell r="V18">
            <v>0.25224278999593802</v>
          </cell>
          <cell r="W18">
            <v>0.25294520547945198</v>
          </cell>
        </row>
        <row r="19">
          <cell r="O19" t="str">
            <v>mayo</v>
          </cell>
          <cell r="P19">
            <v>18</v>
          </cell>
          <cell r="T19">
            <v>0.25967044720247778</v>
          </cell>
          <cell r="U19">
            <v>0.24590911231927123</v>
          </cell>
          <cell r="V19">
            <v>0.24149544072948331</v>
          </cell>
          <cell r="W19">
            <v>0.24821059577990001</v>
          </cell>
        </row>
        <row r="20">
          <cell r="P20">
            <v>19</v>
          </cell>
          <cell r="T20">
            <v>0.25506437758423617</v>
          </cell>
          <cell r="U20">
            <v>0.2514486636840923</v>
          </cell>
          <cell r="V20">
            <v>0.24286666666666659</v>
          </cell>
          <cell r="W20">
            <v>0.25736142372243492</v>
          </cell>
        </row>
        <row r="21">
          <cell r="P21">
            <v>20</v>
          </cell>
          <cell r="T21">
            <v>0.2504583079659945</v>
          </cell>
          <cell r="U21">
            <v>0.25051398714176187</v>
          </cell>
          <cell r="V21">
            <v>0.24308313331878681</v>
          </cell>
          <cell r="W21">
            <v>0.26008757062146892</v>
          </cell>
        </row>
        <row r="22">
          <cell r="P22">
            <v>21</v>
          </cell>
          <cell r="T22">
            <v>0.24580037424513049</v>
          </cell>
          <cell r="U22">
            <v>0.24742404407911178</v>
          </cell>
          <cell r="V22">
            <v>0.23660913140311801</v>
          </cell>
          <cell r="W22">
            <v>0.25551562500000002</v>
          </cell>
        </row>
        <row r="23">
          <cell r="P23">
            <v>22</v>
          </cell>
          <cell r="T23">
            <v>0.2423676454084194</v>
          </cell>
          <cell r="U23">
            <v>0.25056437897255185</v>
          </cell>
          <cell r="V23">
            <v>0.2414502923976608</v>
          </cell>
          <cell r="W23">
            <v>0.25566467882092347</v>
          </cell>
        </row>
        <row r="24">
          <cell r="O24" t="str">
            <v>junio</v>
          </cell>
          <cell r="P24">
            <v>23</v>
          </cell>
          <cell r="T24">
            <v>0.2342066132428775</v>
          </cell>
          <cell r="U24">
            <v>0.24685723328754236</v>
          </cell>
          <cell r="V24">
            <v>0.2445855233439668</v>
          </cell>
          <cell r="W24">
            <v>0.2510979381443299</v>
          </cell>
        </row>
        <row r="25">
          <cell r="P25">
            <v>24</v>
          </cell>
          <cell r="T25">
            <v>0.22098498307742701</v>
          </cell>
          <cell r="U25">
            <v>0.25267687558471547</v>
          </cell>
          <cell r="V25">
            <v>0.2445337620578778</v>
          </cell>
          <cell r="W25">
            <v>0.26163296256763829</v>
          </cell>
        </row>
        <row r="26">
          <cell r="P26">
            <v>25</v>
          </cell>
          <cell r="T26">
            <v>0.22536711082810221</v>
          </cell>
          <cell r="U26">
            <v>0.23905158046287348</v>
          </cell>
          <cell r="V26">
            <v>0.2174540787679474</v>
          </cell>
          <cell r="W26">
            <v>0.25695686274509799</v>
          </cell>
        </row>
        <row r="27">
          <cell r="P27">
            <v>26</v>
          </cell>
          <cell r="T27">
            <v>0.2209631889595392</v>
          </cell>
          <cell r="U27">
            <v>0.23998461246691527</v>
          </cell>
          <cell r="V27">
            <v>0.23190769230769229</v>
          </cell>
          <cell r="W27">
            <v>0.2457567247082319</v>
          </cell>
        </row>
        <row r="28">
          <cell r="O28" t="str">
            <v>julio</v>
          </cell>
          <cell r="P28">
            <v>27</v>
          </cell>
          <cell r="T28">
            <v>0.23016211049903831</v>
          </cell>
          <cell r="U28">
            <v>0.23284405654138918</v>
          </cell>
          <cell r="V28">
            <v>0.22257934121405121</v>
          </cell>
          <cell r="W28">
            <v>0.242435495076783</v>
          </cell>
        </row>
        <row r="29">
          <cell r="P29">
            <v>28</v>
          </cell>
          <cell r="T29">
            <v>0.2159238628981168</v>
          </cell>
          <cell r="U29">
            <v>0.23542510884130033</v>
          </cell>
          <cell r="V29">
            <v>0.22516666666666671</v>
          </cell>
          <cell r="W29">
            <v>0.244853756735749</v>
          </cell>
        </row>
        <row r="30">
          <cell r="P30">
            <v>29</v>
          </cell>
          <cell r="T30">
            <v>0.2141497925415452</v>
          </cell>
          <cell r="U30">
            <v>0.23804915173979899</v>
          </cell>
          <cell r="V30">
            <v>0.21947639702742999</v>
          </cell>
          <cell r="W30">
            <v>0.25519936007875949</v>
          </cell>
        </row>
        <row r="31">
          <cell r="P31">
            <v>30</v>
          </cell>
          <cell r="T31">
            <v>0.21547352187723329</v>
          </cell>
          <cell r="U31">
            <v>0.23385857526007839</v>
          </cell>
          <cell r="V31">
            <v>0.21801832300552801</v>
          </cell>
          <cell r="W31">
            <v>0.2437333333333333</v>
          </cell>
        </row>
        <row r="32">
          <cell r="O32" t="str">
            <v>ago</v>
          </cell>
          <cell r="P32">
            <v>31</v>
          </cell>
          <cell r="T32">
            <v>0.21720708479036929</v>
          </cell>
          <cell r="U32">
            <v>0.23069910789483564</v>
          </cell>
          <cell r="V32">
            <v>0.22619648385187091</v>
          </cell>
          <cell r="W32">
            <v>0.23527324759709839</v>
          </cell>
        </row>
        <row r="33">
          <cell r="P33">
            <v>32</v>
          </cell>
          <cell r="T33">
            <v>0.21988832372817152</v>
          </cell>
          <cell r="U33">
            <v>0.22544446117257164</v>
          </cell>
          <cell r="V33">
            <v>0.2119331193770104</v>
          </cell>
          <cell r="W33">
            <v>0.23922063484909939</v>
          </cell>
        </row>
        <row r="34">
          <cell r="P34">
            <v>33</v>
          </cell>
          <cell r="T34">
            <v>0.21587418608661196</v>
          </cell>
          <cell r="U34">
            <v>0.22780335354061407</v>
          </cell>
          <cell r="V34">
            <v>0.21443673514459799</v>
          </cell>
          <cell r="W34">
            <v>0.23854318715491529</v>
          </cell>
        </row>
        <row r="35">
          <cell r="P35">
            <v>34</v>
          </cell>
          <cell r="T35">
            <v>0.21510024580773457</v>
          </cell>
          <cell r="U35">
            <v>0.23141725490247067</v>
          </cell>
          <cell r="V35">
            <v>0.21983901903247491</v>
          </cell>
          <cell r="W35">
            <v>0.24623863636363641</v>
          </cell>
        </row>
        <row r="36">
          <cell r="P36">
            <v>35</v>
          </cell>
          <cell r="T36">
            <v>0.210975075223653</v>
          </cell>
          <cell r="U36">
            <v>0.22821894605728454</v>
          </cell>
          <cell r="V36">
            <v>0.21956763649905581</v>
          </cell>
          <cell r="W36">
            <v>0.2412266666666667</v>
          </cell>
        </row>
        <row r="37">
          <cell r="O37" t="str">
            <v>setiembre</v>
          </cell>
          <cell r="P37">
            <v>36</v>
          </cell>
          <cell r="T37">
            <v>0.21084457259462819</v>
          </cell>
          <cell r="U37">
            <v>0.22172964607292067</v>
          </cell>
          <cell r="V37">
            <v>0.21526209284758879</v>
          </cell>
          <cell r="W37">
            <v>0.22742132906345591</v>
          </cell>
        </row>
        <row r="38">
          <cell r="P38">
            <v>37</v>
          </cell>
          <cell r="U38">
            <v>0.22663988036511495</v>
          </cell>
          <cell r="V38">
            <v>0.2147758366028242</v>
          </cell>
          <cell r="W38">
            <v>0.236568035920634</v>
          </cell>
        </row>
        <row r="39">
          <cell r="P39">
            <v>38</v>
          </cell>
          <cell r="U39">
            <v>0.22163001950405251</v>
          </cell>
          <cell r="V39">
            <v>0.2131871266196082</v>
          </cell>
          <cell r="W39">
            <v>0.23083052445549421</v>
          </cell>
        </row>
        <row r="40">
          <cell r="P40">
            <v>39</v>
          </cell>
          <cell r="U40">
            <v>0.22519647585065919</v>
          </cell>
          <cell r="V40">
            <v>0.21632254992274791</v>
          </cell>
          <cell r="W40">
            <v>0.23541090299500919</v>
          </cell>
        </row>
        <row r="41">
          <cell r="O41" t="str">
            <v>octubre</v>
          </cell>
          <cell r="P41">
            <v>40</v>
          </cell>
          <cell r="U41">
            <v>0.22621284840807424</v>
          </cell>
          <cell r="V41">
            <v>0.2105587530926338</v>
          </cell>
          <cell r="W41">
            <v>0.2467490748355263</v>
          </cell>
        </row>
        <row r="42">
          <cell r="P42">
            <v>41</v>
          </cell>
          <cell r="U42">
            <v>0.22931736998673466</v>
          </cell>
          <cell r="V42">
            <v>0.21664531459083611</v>
          </cell>
          <cell r="W42">
            <v>0.24828391576949019</v>
          </cell>
        </row>
        <row r="43">
          <cell r="P43">
            <v>42</v>
          </cell>
          <cell r="U43">
            <v>0.23392892128998843</v>
          </cell>
          <cell r="V43">
            <v>0.21896965648044939</v>
          </cell>
          <cell r="W43">
            <v>0.2487163952043375</v>
          </cell>
        </row>
        <row r="44">
          <cell r="P44">
            <v>43</v>
          </cell>
          <cell r="U44">
            <v>0.23827699429101534</v>
          </cell>
          <cell r="V44">
            <v>0.23218868300430459</v>
          </cell>
          <cell r="W44">
            <v>0.24320311921590121</v>
          </cell>
        </row>
        <row r="45">
          <cell r="O45" t="str">
            <v>noviembre</v>
          </cell>
          <cell r="P45">
            <v>44</v>
          </cell>
          <cell r="U45">
            <v>0.23815669115377411</v>
          </cell>
          <cell r="V45">
            <v>0.2317287648641437</v>
          </cell>
          <cell r="W45">
            <v>0.2466099574681011</v>
          </cell>
        </row>
        <row r="46">
          <cell r="P46">
            <v>45</v>
          </cell>
          <cell r="U46">
            <v>0.23560162572823862</v>
          </cell>
          <cell r="V46">
            <v>0.229610137265537</v>
          </cell>
          <cell r="W46">
            <v>0.24335692074488049</v>
          </cell>
        </row>
        <row r="47">
          <cell r="P47">
            <v>46</v>
          </cell>
          <cell r="U47">
            <v>0.24377610551780213</v>
          </cell>
          <cell r="V47">
            <v>0.23385728583645499</v>
          </cell>
          <cell r="W47">
            <v>0.2496882208765859</v>
          </cell>
        </row>
        <row r="48">
          <cell r="P48">
            <v>47</v>
          </cell>
          <cell r="U48">
            <v>0.24444532844126263</v>
          </cell>
          <cell r="V48">
            <v>0.24040596012604781</v>
          </cell>
          <cell r="W48">
            <v>0.24741301901367299</v>
          </cell>
        </row>
        <row r="49">
          <cell r="P49">
            <v>48</v>
          </cell>
          <cell r="U49">
            <v>0.24638295659164691</v>
          </cell>
          <cell r="V49">
            <v>0.24169291632714399</v>
          </cell>
          <cell r="W49">
            <v>0.24994191550312289</v>
          </cell>
        </row>
        <row r="50">
          <cell r="O50" t="str">
            <v>diciembre</v>
          </cell>
          <cell r="P50">
            <v>49</v>
          </cell>
          <cell r="U50">
            <v>0.25082669659869811</v>
          </cell>
          <cell r="V50">
            <v>0.24619432668227129</v>
          </cell>
          <cell r="W50">
            <v>0.25548396247813537</v>
          </cell>
        </row>
        <row r="51">
          <cell r="P51">
            <v>50</v>
          </cell>
          <cell r="U51">
            <v>0.24379992740580936</v>
          </cell>
          <cell r="V51">
            <v>0.22816683333473389</v>
          </cell>
          <cell r="W51">
            <v>0.25315894059376581</v>
          </cell>
        </row>
        <row r="52">
          <cell r="P52">
            <v>51</v>
          </cell>
          <cell r="U52">
            <v>0.25362440607233144</v>
          </cell>
          <cell r="V52">
            <v>0.25062319724889032</v>
          </cell>
          <cell r="W52">
            <v>0.2575014055466095</v>
          </cell>
        </row>
        <row r="53">
          <cell r="P53">
            <v>52</v>
          </cell>
          <cell r="U53">
            <v>0.25786104266970283</v>
          </cell>
          <cell r="V53">
            <v>0.25423017247532709</v>
          </cell>
          <cell r="W53">
            <v>0.2618069888011802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8"/>
  <sheetViews>
    <sheetView tabSelected="1" topLeftCell="L1" zoomScale="90" zoomScaleNormal="90" workbookViewId="0">
      <pane ySplit="1" topLeftCell="A23" activePane="bottomLeft" state="frozen"/>
      <selection pane="bottomLeft" activeCell="U36" sqref="U36"/>
    </sheetView>
  </sheetViews>
  <sheetFormatPr baseColWidth="10" defaultColWidth="8.88671875" defaultRowHeight="14.4" x14ac:dyDescent="0.3"/>
  <cols>
    <col min="1" max="1" width="23.44140625" customWidth="1"/>
    <col min="2" max="2" width="18.77734375" customWidth="1"/>
    <col min="3" max="5" width="8.88671875" customWidth="1"/>
    <col min="6" max="7" width="14.21875" customWidth="1"/>
    <col min="8" max="10" width="23.6640625" style="42" customWidth="1"/>
  </cols>
  <sheetData>
    <row r="1" spans="1:24" ht="27.6" customHeight="1" x14ac:dyDescent="0.3">
      <c r="A1" s="23" t="s">
        <v>0</v>
      </c>
      <c r="B1" s="23" t="s">
        <v>1</v>
      </c>
      <c r="C1" s="23" t="s">
        <v>7</v>
      </c>
      <c r="D1" s="23" t="s">
        <v>8</v>
      </c>
      <c r="E1" s="23" t="s">
        <v>9</v>
      </c>
      <c r="F1" s="3" t="s">
        <v>2</v>
      </c>
      <c r="G1" s="3" t="s">
        <v>3</v>
      </c>
      <c r="H1" s="23" t="s">
        <v>4</v>
      </c>
      <c r="I1" s="23" t="s">
        <v>5</v>
      </c>
      <c r="J1" s="3" t="s">
        <v>6</v>
      </c>
      <c r="M1" s="4" t="s">
        <v>7</v>
      </c>
      <c r="N1" s="4" t="s">
        <v>8</v>
      </c>
      <c r="O1" s="4" t="s">
        <v>9</v>
      </c>
      <c r="P1" s="4">
        <v>2019</v>
      </c>
      <c r="Q1" s="4">
        <v>2020</v>
      </c>
      <c r="R1" s="4">
        <v>2021</v>
      </c>
      <c r="S1" s="4">
        <v>2022</v>
      </c>
      <c r="T1" s="4">
        <v>2023</v>
      </c>
      <c r="U1" s="4">
        <v>2024</v>
      </c>
      <c r="V1" s="46" t="s">
        <v>10</v>
      </c>
      <c r="W1" s="46" t="s">
        <v>11</v>
      </c>
      <c r="X1" s="46" t="s">
        <v>12</v>
      </c>
    </row>
    <row r="2" spans="1:24" x14ac:dyDescent="0.3">
      <c r="A2" s="1">
        <v>43472</v>
      </c>
      <c r="B2" t="s">
        <v>82</v>
      </c>
      <c r="C2" s="42">
        <v>2019</v>
      </c>
      <c r="D2" s="42">
        <v>1</v>
      </c>
      <c r="E2" s="42">
        <v>2</v>
      </c>
      <c r="F2">
        <v>0.2491082116453944</v>
      </c>
      <c r="G2">
        <v>5839.39</v>
      </c>
      <c r="H2" s="42">
        <v>5212.83</v>
      </c>
      <c r="I2" s="42">
        <v>626.55999999999995</v>
      </c>
      <c r="J2" s="42">
        <v>1454.64</v>
      </c>
      <c r="M2" s="42">
        <v>2019</v>
      </c>
      <c r="N2" s="44" t="s">
        <v>13</v>
      </c>
      <c r="O2" s="42">
        <v>2</v>
      </c>
      <c r="P2" s="42">
        <v>0.2491082116453944</v>
      </c>
      <c r="Q2" s="42">
        <v>0.2439711978228275</v>
      </c>
      <c r="R2" s="42">
        <v>0.25932941538361909</v>
      </c>
      <c r="S2" s="42">
        <v>0.25396105074812642</v>
      </c>
      <c r="T2" s="42">
        <v>0.2421112129213453</v>
      </c>
      <c r="U2">
        <v>0.2518055411949503</v>
      </c>
      <c r="V2" s="42">
        <f>+AVERAGE(P2:T2)</f>
        <v>0.24969621770426259</v>
      </c>
      <c r="W2" s="42">
        <f>+MIN(P2:T2)</f>
        <v>0.2421112129213453</v>
      </c>
      <c r="X2" s="42">
        <f>+MAX(P2:T2)</f>
        <v>0.25932941538361909</v>
      </c>
    </row>
    <row r="3" spans="1:24" x14ac:dyDescent="0.3">
      <c r="A3" s="1">
        <v>43479</v>
      </c>
      <c r="B3" t="s">
        <v>82</v>
      </c>
      <c r="C3" s="42">
        <v>2019</v>
      </c>
      <c r="D3" s="42">
        <v>1</v>
      </c>
      <c r="E3" s="42">
        <v>3</v>
      </c>
      <c r="F3">
        <v>0.24731140002336521</v>
      </c>
      <c r="G3">
        <v>7789.37</v>
      </c>
      <c r="H3" s="42">
        <v>7022.51</v>
      </c>
      <c r="I3" s="42">
        <v>766.86</v>
      </c>
      <c r="J3" s="42">
        <v>1926.4</v>
      </c>
      <c r="M3" s="42">
        <v>2019</v>
      </c>
      <c r="N3" s="43"/>
      <c r="O3" s="42">
        <v>3</v>
      </c>
      <c r="P3" s="42">
        <v>0.24731140002336521</v>
      </c>
      <c r="Q3" s="42">
        <v>0.2471895187535145</v>
      </c>
      <c r="R3" s="42">
        <v>0.25024392386438138</v>
      </c>
      <c r="S3" s="42">
        <v>0.25463056603041689</v>
      </c>
      <c r="T3" s="42">
        <v>0.25062339594926242</v>
      </c>
      <c r="U3">
        <v>0.25365480927811651</v>
      </c>
      <c r="V3" s="42">
        <f t="shared" ref="V3:V53" si="0">+AVERAGE(P3:T3)</f>
        <v>0.24999976092418805</v>
      </c>
      <c r="W3" s="42">
        <f t="shared" ref="W3:W53" si="1">+MIN(P3:T3)</f>
        <v>0.2471895187535145</v>
      </c>
      <c r="X3" s="42">
        <f t="shared" ref="X3:X53" si="2">+MAX(P3:T3)</f>
        <v>0.25463056603041689</v>
      </c>
    </row>
    <row r="4" spans="1:24" x14ac:dyDescent="0.3">
      <c r="A4" s="1">
        <v>43486</v>
      </c>
      <c r="B4" t="s">
        <v>82</v>
      </c>
      <c r="C4" s="42">
        <v>2019</v>
      </c>
      <c r="D4" s="42">
        <v>1</v>
      </c>
      <c r="E4" s="42">
        <v>4</v>
      </c>
      <c r="F4">
        <v>0.24950658209899021</v>
      </c>
      <c r="G4">
        <v>6784.3099999999986</v>
      </c>
      <c r="H4" s="42">
        <v>6167.43</v>
      </c>
      <c r="I4" s="42">
        <v>616.88</v>
      </c>
      <c r="J4" s="42">
        <v>1692.73</v>
      </c>
      <c r="M4" s="42">
        <v>2019</v>
      </c>
      <c r="N4" s="43"/>
      <c r="O4" s="42">
        <v>4</v>
      </c>
      <c r="P4" s="42">
        <v>0.24950658209899021</v>
      </c>
      <c r="Q4" s="42">
        <v>0.26957618740364397</v>
      </c>
      <c r="R4" s="42">
        <v>0.24912614316657691</v>
      </c>
      <c r="S4" s="42">
        <v>0.25104560952844851</v>
      </c>
      <c r="T4" s="42">
        <v>0.25431516584916869</v>
      </c>
      <c r="U4">
        <v>0.27991244755157102</v>
      </c>
      <c r="V4" s="42">
        <f t="shared" si="0"/>
        <v>0.25471393760936567</v>
      </c>
      <c r="W4" s="42">
        <f t="shared" si="1"/>
        <v>0.24912614316657691</v>
      </c>
      <c r="X4" s="42">
        <f t="shared" si="2"/>
        <v>0.26957618740364397</v>
      </c>
    </row>
    <row r="5" spans="1:24" x14ac:dyDescent="0.3">
      <c r="A5" s="1">
        <v>43493</v>
      </c>
      <c r="B5" t="s">
        <v>82</v>
      </c>
      <c r="C5" s="42">
        <v>2019</v>
      </c>
      <c r="D5" s="42">
        <v>1</v>
      </c>
      <c r="E5" s="42">
        <v>5</v>
      </c>
      <c r="F5">
        <v>0.23986846829034791</v>
      </c>
      <c r="G5">
        <v>5765.91</v>
      </c>
      <c r="H5" s="42">
        <v>5143.04</v>
      </c>
      <c r="I5" s="42">
        <v>622.87</v>
      </c>
      <c r="J5" s="42">
        <v>1383.06</v>
      </c>
      <c r="M5" s="42">
        <v>2019</v>
      </c>
      <c r="N5" s="43"/>
      <c r="O5" s="42">
        <v>5</v>
      </c>
      <c r="P5" s="42">
        <v>0.23986846829034791</v>
      </c>
      <c r="Q5" s="42">
        <v>0.27344391049150357</v>
      </c>
      <c r="R5" s="42">
        <v>0.25027188046716159</v>
      </c>
      <c r="S5" s="42">
        <v>0.24697750793471271</v>
      </c>
      <c r="T5" s="42">
        <v>0.25193259004886309</v>
      </c>
      <c r="U5">
        <v>0.26839915772174</v>
      </c>
      <c r="V5" s="42">
        <f t="shared" si="0"/>
        <v>0.25249887144651778</v>
      </c>
      <c r="W5" s="42">
        <f t="shared" si="1"/>
        <v>0.23986846829034791</v>
      </c>
      <c r="X5" s="42">
        <f t="shared" si="2"/>
        <v>0.27344391049150357</v>
      </c>
    </row>
    <row r="6" spans="1:24" x14ac:dyDescent="0.3">
      <c r="A6" s="1">
        <v>43500</v>
      </c>
      <c r="B6" t="s">
        <v>82</v>
      </c>
      <c r="C6" s="42">
        <v>2019</v>
      </c>
      <c r="D6" s="42">
        <v>2</v>
      </c>
      <c r="E6" s="42">
        <v>6</v>
      </c>
      <c r="F6">
        <v>0.24846786198017939</v>
      </c>
      <c r="G6">
        <v>4474.1400000000003</v>
      </c>
      <c r="H6" s="42">
        <v>3909.89</v>
      </c>
      <c r="I6" s="42">
        <v>564.25</v>
      </c>
      <c r="J6" s="42">
        <v>1111.68</v>
      </c>
      <c r="M6" s="42">
        <v>2019</v>
      </c>
      <c r="N6" s="43" t="s">
        <v>14</v>
      </c>
      <c r="O6" s="42">
        <v>6</v>
      </c>
      <c r="P6" s="42">
        <v>0.24846786198017939</v>
      </c>
      <c r="Q6" s="42">
        <v>0.25084149244887688</v>
      </c>
      <c r="R6" s="42">
        <v>0.24904621007079841</v>
      </c>
      <c r="S6" s="42">
        <v>0.25377673216434299</v>
      </c>
      <c r="T6" s="42">
        <v>0.24537362442790689</v>
      </c>
      <c r="U6">
        <v>0.26511538802222268</v>
      </c>
      <c r="V6" s="42">
        <f t="shared" si="0"/>
        <v>0.24950118421842093</v>
      </c>
      <c r="W6" s="42">
        <f t="shared" si="1"/>
        <v>0.24537362442790689</v>
      </c>
      <c r="X6" s="42">
        <f t="shared" si="2"/>
        <v>0.25377673216434299</v>
      </c>
    </row>
    <row r="7" spans="1:24" x14ac:dyDescent="0.3">
      <c r="A7" s="1">
        <v>43507</v>
      </c>
      <c r="B7" t="s">
        <v>82</v>
      </c>
      <c r="C7" s="42">
        <v>2019</v>
      </c>
      <c r="D7" s="42">
        <v>2</v>
      </c>
      <c r="E7" s="42">
        <v>7</v>
      </c>
      <c r="F7">
        <v>0.25574712127230148</v>
      </c>
      <c r="G7">
        <v>5564.09</v>
      </c>
      <c r="H7" s="42">
        <v>4889.3900000000003</v>
      </c>
      <c r="I7" s="42">
        <v>674.7</v>
      </c>
      <c r="J7" s="42">
        <v>1423</v>
      </c>
      <c r="M7" s="42">
        <v>2019</v>
      </c>
      <c r="N7" s="43"/>
      <c r="O7" s="42">
        <v>7</v>
      </c>
      <c r="P7" s="42">
        <v>0.25574712127230148</v>
      </c>
      <c r="Q7" s="42">
        <v>0.25850718590635141</v>
      </c>
      <c r="R7" s="42">
        <v>0.25024268951070389</v>
      </c>
      <c r="S7" s="42">
        <v>0.2452300628410482</v>
      </c>
      <c r="T7" s="42">
        <v>0.24955298300824549</v>
      </c>
      <c r="U7">
        <v>0.26063069345769951</v>
      </c>
      <c r="V7" s="42">
        <f t="shared" si="0"/>
        <v>0.2518560085077301</v>
      </c>
      <c r="W7" s="42">
        <f t="shared" si="1"/>
        <v>0.2452300628410482</v>
      </c>
      <c r="X7" s="42">
        <f t="shared" si="2"/>
        <v>0.25850718590635141</v>
      </c>
    </row>
    <row r="8" spans="1:24" x14ac:dyDescent="0.3">
      <c r="A8" s="1">
        <v>43514</v>
      </c>
      <c r="B8" t="s">
        <v>82</v>
      </c>
      <c r="C8" s="42">
        <v>2019</v>
      </c>
      <c r="D8" s="42">
        <v>2</v>
      </c>
      <c r="E8" s="42">
        <v>8</v>
      </c>
      <c r="F8">
        <v>0.25287270736821771</v>
      </c>
      <c r="G8">
        <v>4969.18</v>
      </c>
      <c r="H8" s="42">
        <v>4372.3100000000004</v>
      </c>
      <c r="I8" s="42">
        <v>596.87</v>
      </c>
      <c r="J8" s="42">
        <v>1256.57</v>
      </c>
      <c r="M8" s="42">
        <v>2019</v>
      </c>
      <c r="N8" s="43"/>
      <c r="O8" s="42">
        <v>8</v>
      </c>
      <c r="P8" s="42">
        <v>0.25287270736821771</v>
      </c>
      <c r="Q8" s="42">
        <v>0.25485823510672179</v>
      </c>
      <c r="R8" s="42">
        <v>0.25023190778255239</v>
      </c>
      <c r="S8" s="42">
        <v>0.22000007033857469</v>
      </c>
      <c r="T8" s="42">
        <v>0.25039695897127268</v>
      </c>
      <c r="U8">
        <v>0.25713388243835728</v>
      </c>
      <c r="V8" s="42">
        <f t="shared" si="0"/>
        <v>0.24567197591346784</v>
      </c>
      <c r="W8" s="42">
        <f t="shared" si="1"/>
        <v>0.22000007033857469</v>
      </c>
      <c r="X8" s="42">
        <f t="shared" si="2"/>
        <v>0.25485823510672179</v>
      </c>
    </row>
    <row r="9" spans="1:24" x14ac:dyDescent="0.3">
      <c r="A9" s="1">
        <v>43521</v>
      </c>
      <c r="B9" t="s">
        <v>82</v>
      </c>
      <c r="C9" s="42">
        <v>2019</v>
      </c>
      <c r="D9" s="42">
        <v>2</v>
      </c>
      <c r="E9" s="42">
        <v>9</v>
      </c>
      <c r="F9">
        <v>0.25911141964595619</v>
      </c>
      <c r="G9">
        <v>5704.38</v>
      </c>
      <c r="H9" s="42">
        <v>5045.76</v>
      </c>
      <c r="I9" s="42">
        <v>658.62</v>
      </c>
      <c r="J9" s="42">
        <v>1478.07</v>
      </c>
      <c r="M9" s="42">
        <v>2019</v>
      </c>
      <c r="N9" s="43"/>
      <c r="O9" s="42">
        <v>9</v>
      </c>
      <c r="P9" s="42">
        <v>0.25911141964595619</v>
      </c>
      <c r="Q9" s="42">
        <v>0.26052027835578018</v>
      </c>
      <c r="R9" s="42">
        <v>0.25213299129560618</v>
      </c>
      <c r="S9" s="42">
        <v>0.24813911704312111</v>
      </c>
      <c r="T9" s="42">
        <v>0.243836625165642</v>
      </c>
      <c r="U9">
        <v>0.26350685753175002</v>
      </c>
      <c r="V9" s="42">
        <f t="shared" si="0"/>
        <v>0.25274808630122114</v>
      </c>
      <c r="W9" s="42">
        <f t="shared" si="1"/>
        <v>0.243836625165642</v>
      </c>
      <c r="X9" s="42">
        <f t="shared" si="2"/>
        <v>0.26052027835578018</v>
      </c>
    </row>
    <row r="10" spans="1:24" x14ac:dyDescent="0.3">
      <c r="A10" s="1">
        <v>43528</v>
      </c>
      <c r="B10" t="s">
        <v>82</v>
      </c>
      <c r="C10" s="42">
        <v>2019</v>
      </c>
      <c r="D10" s="42">
        <v>3</v>
      </c>
      <c r="E10" s="42">
        <v>10</v>
      </c>
      <c r="F10">
        <v>0.2496337093851248</v>
      </c>
      <c r="G10">
        <v>5071.1099999999997</v>
      </c>
      <c r="H10" s="42">
        <v>4576.53</v>
      </c>
      <c r="I10" s="42">
        <v>494.58</v>
      </c>
      <c r="J10" s="42">
        <v>1265.92</v>
      </c>
      <c r="M10" s="42">
        <v>2019</v>
      </c>
      <c r="N10" s="43" t="s">
        <v>15</v>
      </c>
      <c r="O10" s="42">
        <v>10</v>
      </c>
      <c r="P10" s="42">
        <v>0.2496337093851248</v>
      </c>
      <c r="Q10" s="42">
        <v>0.25617721687890482</v>
      </c>
      <c r="R10" s="42">
        <v>0.25112042163707049</v>
      </c>
      <c r="S10" s="42">
        <v>0.24576949064497969</v>
      </c>
      <c r="T10" s="42">
        <v>0.24720300782413299</v>
      </c>
      <c r="U10">
        <v>0.25997087614270692</v>
      </c>
      <c r="V10" s="42">
        <f t="shared" si="0"/>
        <v>0.24998076927404256</v>
      </c>
      <c r="W10" s="42">
        <f t="shared" si="1"/>
        <v>0.24576949064497969</v>
      </c>
      <c r="X10" s="42">
        <f t="shared" si="2"/>
        <v>0.25617721687890482</v>
      </c>
    </row>
    <row r="11" spans="1:24" x14ac:dyDescent="0.3">
      <c r="A11" s="1">
        <v>43535</v>
      </c>
      <c r="B11" t="s">
        <v>82</v>
      </c>
      <c r="C11" s="42">
        <v>2019</v>
      </c>
      <c r="D11" s="42">
        <v>3</v>
      </c>
      <c r="E11" s="42">
        <v>11</v>
      </c>
      <c r="F11">
        <v>0.25225231507307821</v>
      </c>
      <c r="G11">
        <v>5736.32</v>
      </c>
      <c r="H11" s="42">
        <v>5115.8900000000003</v>
      </c>
      <c r="I11" s="42">
        <v>620.43000000000006</v>
      </c>
      <c r="J11" s="42">
        <v>1447</v>
      </c>
      <c r="M11" s="42">
        <v>2019</v>
      </c>
      <c r="N11" s="43"/>
      <c r="O11" s="42">
        <v>11</v>
      </c>
      <c r="P11" s="42">
        <v>0.25225231507307821</v>
      </c>
      <c r="Q11" s="42">
        <v>0.25334378075002728</v>
      </c>
      <c r="R11" s="42">
        <v>0.2502316538787952</v>
      </c>
      <c r="S11" s="42">
        <v>0.2414412989737233</v>
      </c>
      <c r="T11" s="42">
        <v>0.24927424871756171</v>
      </c>
      <c r="U11">
        <v>0.26269462377258179</v>
      </c>
      <c r="V11" s="42">
        <f t="shared" si="0"/>
        <v>0.24930865947863712</v>
      </c>
      <c r="W11" s="42">
        <f t="shared" si="1"/>
        <v>0.2414412989737233</v>
      </c>
      <c r="X11" s="42">
        <f t="shared" si="2"/>
        <v>0.25334378075002728</v>
      </c>
    </row>
    <row r="12" spans="1:24" x14ac:dyDescent="0.3">
      <c r="A12" s="1">
        <v>43542</v>
      </c>
      <c r="B12" t="s">
        <v>82</v>
      </c>
      <c r="C12" s="42">
        <v>2019</v>
      </c>
      <c r="D12" s="42">
        <v>3</v>
      </c>
      <c r="E12" s="42">
        <v>12</v>
      </c>
      <c r="F12">
        <v>0.25179059361342537</v>
      </c>
      <c r="G12">
        <v>5372.52</v>
      </c>
      <c r="H12" s="42">
        <v>4824.7</v>
      </c>
      <c r="I12" s="42">
        <v>547.81999999999994</v>
      </c>
      <c r="J12" s="42">
        <v>1352.75</v>
      </c>
      <c r="M12" s="42">
        <v>2019</v>
      </c>
      <c r="N12" s="43"/>
      <c r="O12" s="42">
        <v>12</v>
      </c>
      <c r="P12" s="42">
        <v>0.25179059361342537</v>
      </c>
      <c r="Q12" s="42">
        <v>0.2493763798063566</v>
      </c>
      <c r="R12" s="42">
        <v>0.25049990311156189</v>
      </c>
      <c r="S12" s="42">
        <v>0.23269599794259041</v>
      </c>
      <c r="T12" s="42">
        <v>0.25386837218898289</v>
      </c>
      <c r="U12">
        <v>0.26321890554725852</v>
      </c>
      <c r="V12" s="42">
        <f t="shared" si="0"/>
        <v>0.24764624933258345</v>
      </c>
      <c r="W12" s="42">
        <f t="shared" si="1"/>
        <v>0.23269599794259041</v>
      </c>
      <c r="X12" s="42">
        <f t="shared" si="2"/>
        <v>0.25386837218898289</v>
      </c>
    </row>
    <row r="13" spans="1:24" x14ac:dyDescent="0.3">
      <c r="A13" s="1">
        <v>43549</v>
      </c>
      <c r="B13" t="s">
        <v>82</v>
      </c>
      <c r="C13" s="42">
        <v>2019</v>
      </c>
      <c r="D13" s="42">
        <v>3</v>
      </c>
      <c r="E13" s="42">
        <v>13</v>
      </c>
      <c r="F13">
        <v>0.2329956863012525</v>
      </c>
      <c r="G13">
        <v>5718.99</v>
      </c>
      <c r="H13" s="42">
        <v>5059.2</v>
      </c>
      <c r="I13" s="42">
        <v>659.79</v>
      </c>
      <c r="J13" s="42">
        <v>1332.5</v>
      </c>
      <c r="M13" s="42">
        <v>2019</v>
      </c>
      <c r="N13" s="43"/>
      <c r="O13" s="42">
        <v>13</v>
      </c>
      <c r="P13" s="42">
        <v>0.2329956863012525</v>
      </c>
      <c r="Q13" s="42">
        <v>0.25359783958706028</v>
      </c>
      <c r="R13" s="42">
        <v>0.25084988865650648</v>
      </c>
      <c r="S13" s="42">
        <v>0.2417083817227984</v>
      </c>
      <c r="T13" s="42">
        <v>0.24811111428933361</v>
      </c>
      <c r="U13">
        <v>0.25782756486721609</v>
      </c>
      <c r="V13" s="42">
        <f t="shared" si="0"/>
        <v>0.24545258211139026</v>
      </c>
      <c r="W13" s="42">
        <f t="shared" si="1"/>
        <v>0.2329956863012525</v>
      </c>
      <c r="X13" s="42">
        <f t="shared" si="2"/>
        <v>0.25359783958706028</v>
      </c>
    </row>
    <row r="14" spans="1:24" x14ac:dyDescent="0.3">
      <c r="A14" s="1">
        <v>43556</v>
      </c>
      <c r="B14" t="s">
        <v>82</v>
      </c>
      <c r="C14" s="42">
        <v>2019</v>
      </c>
      <c r="D14" s="42">
        <v>4</v>
      </c>
      <c r="E14" s="42">
        <v>14</v>
      </c>
      <c r="F14">
        <v>0.2478701317631142</v>
      </c>
      <c r="G14">
        <v>5351.27</v>
      </c>
      <c r="H14" s="42">
        <v>4792.84</v>
      </c>
      <c r="I14" s="42">
        <v>558.42999999999995</v>
      </c>
      <c r="J14" s="42">
        <v>1326.42</v>
      </c>
      <c r="M14" s="42">
        <v>2019</v>
      </c>
      <c r="N14" s="43" t="s">
        <v>16</v>
      </c>
      <c r="O14" s="42">
        <v>14</v>
      </c>
      <c r="P14" s="42">
        <v>0.2478701317631142</v>
      </c>
      <c r="Q14" s="42">
        <v>0.24937040969437449</v>
      </c>
      <c r="R14" s="42">
        <v>0.24822243106333239</v>
      </c>
      <c r="S14" s="42">
        <v>0.24154564158629621</v>
      </c>
      <c r="T14" s="42">
        <v>0.2415806214436417</v>
      </c>
      <c r="U14">
        <v>0.26098421562141422</v>
      </c>
      <c r="V14" s="42">
        <f t="shared" si="0"/>
        <v>0.24571784711015182</v>
      </c>
      <c r="W14" s="42">
        <f t="shared" si="1"/>
        <v>0.24154564158629621</v>
      </c>
      <c r="X14" s="42">
        <f t="shared" si="2"/>
        <v>0.24937040969437449</v>
      </c>
    </row>
    <row r="15" spans="1:24" x14ac:dyDescent="0.3">
      <c r="A15" s="1">
        <v>43563</v>
      </c>
      <c r="B15" t="s">
        <v>82</v>
      </c>
      <c r="C15" s="42">
        <v>2019</v>
      </c>
      <c r="D15" s="42">
        <v>4</v>
      </c>
      <c r="E15" s="42">
        <v>15</v>
      </c>
      <c r="F15">
        <v>0.25012437563098339</v>
      </c>
      <c r="G15">
        <v>5971.8290000000006</v>
      </c>
      <c r="H15" s="42">
        <v>5359.4390000000003</v>
      </c>
      <c r="I15" s="42">
        <v>612.39</v>
      </c>
      <c r="J15" s="42">
        <v>1493.7</v>
      </c>
      <c r="M15" s="42">
        <v>2019</v>
      </c>
      <c r="N15" s="43"/>
      <c r="O15" s="42">
        <v>15</v>
      </c>
      <c r="P15" s="42">
        <v>0.25012437563098339</v>
      </c>
      <c r="Q15" s="42">
        <v>0.25384145570386563</v>
      </c>
      <c r="R15" s="42">
        <v>0.2492374779114569</v>
      </c>
      <c r="S15" s="42">
        <v>0.24063836587040929</v>
      </c>
      <c r="T15" s="42">
        <v>0.24947432003510231</v>
      </c>
      <c r="U15">
        <v>0.25983140568753388</v>
      </c>
      <c r="V15" s="42">
        <f t="shared" si="0"/>
        <v>0.24866319903036352</v>
      </c>
      <c r="W15" s="42">
        <f t="shared" si="1"/>
        <v>0.24063836587040929</v>
      </c>
      <c r="X15" s="42">
        <f t="shared" si="2"/>
        <v>0.25384145570386563</v>
      </c>
    </row>
    <row r="16" spans="1:24" x14ac:dyDescent="0.3">
      <c r="A16" s="1">
        <v>43570</v>
      </c>
      <c r="B16" t="s">
        <v>82</v>
      </c>
      <c r="C16" s="42">
        <v>2019</v>
      </c>
      <c r="D16" s="42">
        <v>4</v>
      </c>
      <c r="E16" s="42">
        <v>16</v>
      </c>
      <c r="F16">
        <v>0.23849201435385181</v>
      </c>
      <c r="G16">
        <v>4691.9809999999998</v>
      </c>
      <c r="H16" s="42">
        <v>4198.201</v>
      </c>
      <c r="I16" s="42">
        <v>493.78</v>
      </c>
      <c r="J16" s="42">
        <v>1119</v>
      </c>
      <c r="M16" s="42">
        <v>2019</v>
      </c>
      <c r="N16" s="43"/>
      <c r="O16" s="42">
        <v>16</v>
      </c>
      <c r="P16" s="42">
        <v>0.23849201435385181</v>
      </c>
      <c r="Q16" s="42">
        <v>0.25313469455158832</v>
      </c>
      <c r="R16" s="42">
        <v>0.247308007755659</v>
      </c>
      <c r="S16" s="42">
        <v>0.2413924579974909</v>
      </c>
      <c r="T16" s="42">
        <v>0.25070164837957343</v>
      </c>
      <c r="U16">
        <v>0.25889803204712653</v>
      </c>
      <c r="V16" s="42">
        <f t="shared" si="0"/>
        <v>0.24620576460763269</v>
      </c>
      <c r="W16" s="42">
        <f t="shared" si="1"/>
        <v>0.23849201435385181</v>
      </c>
      <c r="X16" s="42">
        <f t="shared" si="2"/>
        <v>0.25313469455158832</v>
      </c>
    </row>
    <row r="17" spans="1:24" x14ac:dyDescent="0.3">
      <c r="A17" s="1">
        <v>43577</v>
      </c>
      <c r="B17" t="s">
        <v>82</v>
      </c>
      <c r="C17" s="42">
        <v>2019</v>
      </c>
      <c r="D17" s="42">
        <v>4</v>
      </c>
      <c r="E17" s="42">
        <v>17</v>
      </c>
      <c r="F17">
        <v>0.2450721683847962</v>
      </c>
      <c r="G17">
        <v>5760.14</v>
      </c>
      <c r="H17" s="42">
        <v>5142.7299999999996</v>
      </c>
      <c r="I17" s="42">
        <v>617.41</v>
      </c>
      <c r="J17" s="42">
        <v>1411.65</v>
      </c>
      <c r="M17" s="42">
        <v>2019</v>
      </c>
      <c r="N17" s="43"/>
      <c r="O17" s="42">
        <v>17</v>
      </c>
      <c r="P17" s="42">
        <v>0.2450721683847962</v>
      </c>
      <c r="Q17" s="42">
        <v>0.25316640067583168</v>
      </c>
      <c r="R17" s="42">
        <v>0.24030473573066849</v>
      </c>
      <c r="S17" s="42">
        <v>0.24365766918930329</v>
      </c>
      <c r="T17" s="42">
        <v>0.26137248619089348</v>
      </c>
      <c r="U17">
        <v>0.26299642148663888</v>
      </c>
      <c r="V17" s="42">
        <f t="shared" si="0"/>
        <v>0.24871469203429863</v>
      </c>
      <c r="W17" s="42">
        <f t="shared" si="1"/>
        <v>0.24030473573066849</v>
      </c>
      <c r="X17" s="42">
        <f t="shared" si="2"/>
        <v>0.26137248619089348</v>
      </c>
    </row>
    <row r="18" spans="1:24" x14ac:dyDescent="0.3">
      <c r="A18" s="1">
        <v>43584</v>
      </c>
      <c r="B18" t="s">
        <v>82</v>
      </c>
      <c r="C18" s="42">
        <v>2019</v>
      </c>
      <c r="D18" s="42">
        <v>4</v>
      </c>
      <c r="E18" s="42">
        <v>18</v>
      </c>
      <c r="F18">
        <v>0.24678082292478329</v>
      </c>
      <c r="G18">
        <v>4761.3099999999986</v>
      </c>
      <c r="H18" s="42">
        <v>4294.29</v>
      </c>
      <c r="I18" s="42">
        <v>467.02</v>
      </c>
      <c r="J18" s="42">
        <v>1175</v>
      </c>
      <c r="M18" s="42">
        <v>2019</v>
      </c>
      <c r="N18" s="43"/>
      <c r="O18" s="42">
        <v>18</v>
      </c>
      <c r="P18" s="42">
        <v>0.24678082292478329</v>
      </c>
      <c r="Q18" s="42">
        <v>0.25378974381928587</v>
      </c>
      <c r="R18" s="42">
        <v>0.24479071729518309</v>
      </c>
      <c r="S18" s="42">
        <v>0.2458699970433052</v>
      </c>
      <c r="T18" s="42">
        <v>0.25498352283887299</v>
      </c>
      <c r="U18">
        <v>0.26234815900174879</v>
      </c>
      <c r="V18" s="42">
        <f t="shared" si="0"/>
        <v>0.24924296078428609</v>
      </c>
      <c r="W18" s="42">
        <f t="shared" si="1"/>
        <v>0.24479071729518309</v>
      </c>
      <c r="X18" s="42">
        <f t="shared" si="2"/>
        <v>0.25498352283887299</v>
      </c>
    </row>
    <row r="19" spans="1:24" x14ac:dyDescent="0.3">
      <c r="A19" s="1">
        <v>43591</v>
      </c>
      <c r="B19" t="s">
        <v>82</v>
      </c>
      <c r="C19" s="42">
        <v>2019</v>
      </c>
      <c r="D19" s="42">
        <v>5</v>
      </c>
      <c r="E19" s="42">
        <v>19</v>
      </c>
      <c r="F19">
        <v>0.25317728196488848</v>
      </c>
      <c r="G19">
        <v>5063.29</v>
      </c>
      <c r="H19" s="42">
        <v>4556.03</v>
      </c>
      <c r="I19" s="42">
        <v>507.26</v>
      </c>
      <c r="J19" s="42">
        <v>1281.9100000000001</v>
      </c>
      <c r="M19" s="42">
        <v>2019</v>
      </c>
      <c r="N19" s="43" t="s">
        <v>17</v>
      </c>
      <c r="O19" s="42">
        <v>19</v>
      </c>
      <c r="P19" s="42">
        <v>0.25317728196488848</v>
      </c>
      <c r="Q19" s="42">
        <v>0.25207894202072773</v>
      </c>
      <c r="R19" s="42">
        <v>0.2477765126040162</v>
      </c>
      <c r="S19" s="42">
        <v>0.24621517025992831</v>
      </c>
      <c r="T19" s="42">
        <v>0.24959199379531119</v>
      </c>
      <c r="U19">
        <v>0.25700897059020328</v>
      </c>
      <c r="V19" s="42">
        <f t="shared" si="0"/>
        <v>0.24976798012897442</v>
      </c>
      <c r="W19" s="42">
        <f t="shared" si="1"/>
        <v>0.24621517025992831</v>
      </c>
      <c r="X19" s="42">
        <f t="shared" si="2"/>
        <v>0.25317728196488848</v>
      </c>
    </row>
    <row r="20" spans="1:24" x14ac:dyDescent="0.3">
      <c r="A20" s="1">
        <v>43598</v>
      </c>
      <c r="B20" t="s">
        <v>82</v>
      </c>
      <c r="C20" s="42">
        <v>2019</v>
      </c>
      <c r="D20" s="42">
        <v>5</v>
      </c>
      <c r="E20" s="42">
        <v>20</v>
      </c>
      <c r="F20">
        <v>0.2499286371277237</v>
      </c>
      <c r="G20">
        <v>4729.3500000000004</v>
      </c>
      <c r="H20" s="42">
        <v>4256.9400000000014</v>
      </c>
      <c r="I20" s="42">
        <v>472.41</v>
      </c>
      <c r="J20" s="42">
        <v>1182</v>
      </c>
      <c r="M20" s="42">
        <v>2019</v>
      </c>
      <c r="N20" s="43"/>
      <c r="O20" s="42">
        <v>20</v>
      </c>
      <c r="P20" s="42">
        <v>0.2499286371277237</v>
      </c>
      <c r="Q20" s="42">
        <v>0.25327070768075599</v>
      </c>
      <c r="R20" s="42">
        <v>0.24894474529704941</v>
      </c>
      <c r="S20" s="42">
        <v>0.21898422079184049</v>
      </c>
      <c r="T20" s="42">
        <v>0.250596820727499</v>
      </c>
      <c r="U20">
        <v>0.25943833161635482</v>
      </c>
      <c r="V20" s="42">
        <f t="shared" si="0"/>
        <v>0.24434502632497371</v>
      </c>
      <c r="W20" s="42">
        <f t="shared" si="1"/>
        <v>0.21898422079184049</v>
      </c>
      <c r="X20" s="42">
        <f t="shared" si="2"/>
        <v>0.25327070768075599</v>
      </c>
    </row>
    <row r="21" spans="1:24" x14ac:dyDescent="0.3">
      <c r="A21" s="1">
        <v>43605</v>
      </c>
      <c r="B21" t="s">
        <v>82</v>
      </c>
      <c r="C21" s="42">
        <v>2019</v>
      </c>
      <c r="D21" s="42">
        <v>5</v>
      </c>
      <c r="E21" s="42">
        <v>21</v>
      </c>
      <c r="F21">
        <v>0.25062417255575242</v>
      </c>
      <c r="G21">
        <v>4962.57</v>
      </c>
      <c r="H21" s="42">
        <v>4514.57</v>
      </c>
      <c r="I21" s="42">
        <v>448</v>
      </c>
      <c r="J21" s="42">
        <v>1243.74</v>
      </c>
      <c r="M21" s="42">
        <v>2019</v>
      </c>
      <c r="N21" s="43"/>
      <c r="O21" s="42">
        <v>21</v>
      </c>
      <c r="P21" s="42">
        <v>0.25062417255575242</v>
      </c>
      <c r="Q21" s="42">
        <v>0.2467926498656291</v>
      </c>
      <c r="R21" s="42">
        <v>0.25058072202550519</v>
      </c>
      <c r="S21" s="42">
        <v>0.26612546761969452</v>
      </c>
      <c r="T21" s="42">
        <v>0.24193838537140311</v>
      </c>
      <c r="U21">
        <v>0.2640056565472253</v>
      </c>
      <c r="V21" s="42">
        <f t="shared" si="0"/>
        <v>0.25121227948759683</v>
      </c>
      <c r="W21" s="42">
        <f t="shared" si="1"/>
        <v>0.24193838537140311</v>
      </c>
      <c r="X21" s="42">
        <f t="shared" si="2"/>
        <v>0.26612546761969452</v>
      </c>
    </row>
    <row r="22" spans="1:24" x14ac:dyDescent="0.3">
      <c r="A22" s="1">
        <v>43612</v>
      </c>
      <c r="B22" t="s">
        <v>82</v>
      </c>
      <c r="C22" s="42">
        <v>2019</v>
      </c>
      <c r="D22" s="42">
        <v>5</v>
      </c>
      <c r="E22" s="42">
        <v>22</v>
      </c>
      <c r="F22">
        <v>0.25291861729488291</v>
      </c>
      <c r="G22">
        <v>4607.49</v>
      </c>
      <c r="H22" s="42">
        <v>4140.5</v>
      </c>
      <c r="I22" s="42">
        <v>466.99</v>
      </c>
      <c r="J22" s="42">
        <v>1165.32</v>
      </c>
      <c r="M22" s="42">
        <v>2019</v>
      </c>
      <c r="N22" s="43"/>
      <c r="O22" s="42">
        <v>22</v>
      </c>
      <c r="P22" s="42">
        <v>0.25291861729488291</v>
      </c>
      <c r="Q22" s="42">
        <v>0.24432865927855679</v>
      </c>
      <c r="R22" s="42">
        <v>0.2456935038531807</v>
      </c>
      <c r="S22" s="42">
        <v>0.24860768018604601</v>
      </c>
      <c r="T22" s="42">
        <v>0.24351016995788091</v>
      </c>
      <c r="U22">
        <v>0.26487130877189591</v>
      </c>
      <c r="V22" s="42">
        <f t="shared" si="0"/>
        <v>0.24701172611410946</v>
      </c>
      <c r="W22" s="42">
        <f t="shared" si="1"/>
        <v>0.24351016995788091</v>
      </c>
      <c r="X22" s="42">
        <f t="shared" si="2"/>
        <v>0.25291861729488291</v>
      </c>
    </row>
    <row r="23" spans="1:24" x14ac:dyDescent="0.3">
      <c r="A23" s="1">
        <v>43619</v>
      </c>
      <c r="B23" t="s">
        <v>82</v>
      </c>
      <c r="C23" s="42">
        <v>2019</v>
      </c>
      <c r="D23" s="42">
        <v>6</v>
      </c>
      <c r="E23" s="42">
        <v>23</v>
      </c>
      <c r="F23">
        <v>0.24819279279685169</v>
      </c>
      <c r="G23">
        <v>4439.17</v>
      </c>
      <c r="H23" s="42">
        <v>3991.16</v>
      </c>
      <c r="I23" s="42">
        <v>448.01</v>
      </c>
      <c r="J23" s="42">
        <v>1101.77</v>
      </c>
      <c r="M23" s="42">
        <v>2019</v>
      </c>
      <c r="N23" s="43" t="s">
        <v>18</v>
      </c>
      <c r="O23" s="42">
        <v>23</v>
      </c>
      <c r="P23" s="42">
        <v>0.24819279279685169</v>
      </c>
      <c r="Q23" s="42">
        <v>0.24635996482913819</v>
      </c>
      <c r="R23" s="42">
        <v>0.24826952004277569</v>
      </c>
      <c r="S23" s="42">
        <v>0.25215064333617321</v>
      </c>
      <c r="T23" s="42">
        <v>0.24099189732992549</v>
      </c>
      <c r="U23">
        <v>0.26286412927918351</v>
      </c>
      <c r="V23" s="42">
        <f t="shared" si="0"/>
        <v>0.24719296366697288</v>
      </c>
      <c r="W23" s="42">
        <f t="shared" si="1"/>
        <v>0.24099189732992549</v>
      </c>
      <c r="X23" s="42">
        <f t="shared" si="2"/>
        <v>0.25215064333617321</v>
      </c>
    </row>
    <row r="24" spans="1:24" x14ac:dyDescent="0.3">
      <c r="A24" s="1">
        <v>43626</v>
      </c>
      <c r="B24" t="s">
        <v>82</v>
      </c>
      <c r="C24" s="42">
        <v>2019</v>
      </c>
      <c r="D24" s="42">
        <v>6</v>
      </c>
      <c r="E24" s="42">
        <v>24</v>
      </c>
      <c r="F24">
        <v>0.24965048931495901</v>
      </c>
      <c r="G24">
        <v>4656.51</v>
      </c>
      <c r="H24" s="42">
        <v>4169.75</v>
      </c>
      <c r="I24" s="42">
        <v>486.76</v>
      </c>
      <c r="J24" s="42">
        <v>1162.5</v>
      </c>
      <c r="M24" s="42">
        <v>2019</v>
      </c>
      <c r="N24" s="43"/>
      <c r="O24" s="42">
        <v>24</v>
      </c>
      <c r="P24" s="42">
        <v>0.24965048931495901</v>
      </c>
      <c r="Q24" s="42">
        <v>0.2520811217315273</v>
      </c>
      <c r="R24" s="42">
        <v>0.2489679074429588</v>
      </c>
      <c r="S24" s="42">
        <v>0.2482521210283285</v>
      </c>
      <c r="T24" s="42">
        <v>0.2455234989416441</v>
      </c>
      <c r="U24">
        <v>0.25402297788170919</v>
      </c>
      <c r="V24" s="42">
        <f t="shared" si="0"/>
        <v>0.24889502769188354</v>
      </c>
      <c r="W24" s="42">
        <f t="shared" si="1"/>
        <v>0.2455234989416441</v>
      </c>
      <c r="X24" s="42">
        <f t="shared" si="2"/>
        <v>0.2520811217315273</v>
      </c>
    </row>
    <row r="25" spans="1:24" x14ac:dyDescent="0.3">
      <c r="A25" s="1">
        <v>43633</v>
      </c>
      <c r="B25" t="s">
        <v>82</v>
      </c>
      <c r="C25" s="42">
        <v>2019</v>
      </c>
      <c r="D25" s="42">
        <v>6</v>
      </c>
      <c r="E25" s="42">
        <v>25</v>
      </c>
      <c r="F25">
        <v>0.24879881335756679</v>
      </c>
      <c r="G25">
        <v>4847.29</v>
      </c>
      <c r="H25" s="42">
        <v>4364.99</v>
      </c>
      <c r="I25" s="42">
        <v>482.3</v>
      </c>
      <c r="J25" s="42">
        <v>1206</v>
      </c>
      <c r="M25" s="42">
        <v>2019</v>
      </c>
      <c r="N25" s="43"/>
      <c r="O25" s="42">
        <v>25</v>
      </c>
      <c r="P25" s="42">
        <v>0.24879881335756679</v>
      </c>
      <c r="Q25" s="42">
        <v>0.25280341112167798</v>
      </c>
      <c r="R25" s="42">
        <v>0.24828723402181821</v>
      </c>
      <c r="S25" s="42">
        <v>0.249860115097568</v>
      </c>
      <c r="T25" s="42">
        <v>0.2449199823976754</v>
      </c>
      <c r="U25">
        <v>0.25354678265976582</v>
      </c>
      <c r="V25" s="42">
        <f t="shared" si="0"/>
        <v>0.24893391119926128</v>
      </c>
      <c r="W25" s="42">
        <f t="shared" si="1"/>
        <v>0.2449199823976754</v>
      </c>
      <c r="X25" s="42">
        <f t="shared" si="2"/>
        <v>0.25280341112167798</v>
      </c>
    </row>
    <row r="26" spans="1:24" x14ac:dyDescent="0.3">
      <c r="A26" s="1">
        <v>43640</v>
      </c>
      <c r="B26" t="s">
        <v>82</v>
      </c>
      <c r="C26" s="42">
        <v>2019</v>
      </c>
      <c r="D26" s="42">
        <v>6</v>
      </c>
      <c r="E26" s="42">
        <v>26</v>
      </c>
      <c r="F26">
        <v>0.24615962673296121</v>
      </c>
      <c r="G26">
        <v>3885.69</v>
      </c>
      <c r="H26" s="42">
        <v>3435.55</v>
      </c>
      <c r="I26" s="42">
        <v>450.14</v>
      </c>
      <c r="J26" s="42">
        <v>956.5</v>
      </c>
      <c r="M26" s="42">
        <v>2019</v>
      </c>
      <c r="N26" s="43"/>
      <c r="O26" s="42">
        <v>26</v>
      </c>
      <c r="P26" s="42">
        <v>0.24615962673296121</v>
      </c>
      <c r="Q26" s="42">
        <v>0.2499218994064355</v>
      </c>
      <c r="R26" s="42">
        <v>0.24835112942755899</v>
      </c>
      <c r="S26" s="42">
        <v>0.24677422894196899</v>
      </c>
      <c r="T26" s="42">
        <v>0.24628895461299671</v>
      </c>
      <c r="U26">
        <v>0.24594494348361581</v>
      </c>
      <c r="V26" s="42">
        <f t="shared" si="0"/>
        <v>0.24749916782438425</v>
      </c>
      <c r="W26" s="42">
        <f t="shared" si="1"/>
        <v>0.24615962673296121</v>
      </c>
      <c r="X26" s="42">
        <f t="shared" si="2"/>
        <v>0.2499218994064355</v>
      </c>
    </row>
    <row r="27" spans="1:24" x14ac:dyDescent="0.3">
      <c r="A27" s="1">
        <v>43647</v>
      </c>
      <c r="B27" t="s">
        <v>82</v>
      </c>
      <c r="C27" s="42">
        <v>2019</v>
      </c>
      <c r="D27" s="42">
        <v>7</v>
      </c>
      <c r="E27" s="42">
        <v>27</v>
      </c>
      <c r="F27">
        <v>0.2494182977555372</v>
      </c>
      <c r="G27">
        <v>4736.1000000000004</v>
      </c>
      <c r="H27" s="42">
        <v>4236.58</v>
      </c>
      <c r="I27" s="42">
        <v>499.52</v>
      </c>
      <c r="J27" s="42">
        <v>1181.27</v>
      </c>
      <c r="M27" s="42">
        <v>2019</v>
      </c>
      <c r="N27" s="43" t="s">
        <v>19</v>
      </c>
      <c r="O27" s="42">
        <v>27</v>
      </c>
      <c r="P27" s="42">
        <v>0.2494182977555372</v>
      </c>
      <c r="Q27" s="42">
        <v>0.2493339431056398</v>
      </c>
      <c r="R27" s="42">
        <v>0.25104280364420828</v>
      </c>
      <c r="S27" s="42">
        <v>0.24758770150775899</v>
      </c>
      <c r="T27" s="42">
        <v>0.2487181163357943</v>
      </c>
      <c r="U27">
        <v>0.2475056406483605</v>
      </c>
      <c r="V27" s="42">
        <f t="shared" si="0"/>
        <v>0.2492201724697877</v>
      </c>
      <c r="W27" s="42">
        <f t="shared" si="1"/>
        <v>0.24758770150775899</v>
      </c>
      <c r="X27" s="42">
        <f t="shared" si="2"/>
        <v>0.25104280364420828</v>
      </c>
    </row>
    <row r="28" spans="1:24" x14ac:dyDescent="0.3">
      <c r="A28" s="1">
        <v>43654</v>
      </c>
      <c r="B28" t="s">
        <v>82</v>
      </c>
      <c r="C28" s="42">
        <v>2019</v>
      </c>
      <c r="D28" s="42">
        <v>7</v>
      </c>
      <c r="E28" s="42">
        <v>28</v>
      </c>
      <c r="F28">
        <v>0.24666891189989421</v>
      </c>
      <c r="G28">
        <v>4216.34</v>
      </c>
      <c r="H28" s="42">
        <v>3790.43</v>
      </c>
      <c r="I28" s="42">
        <v>425.91</v>
      </c>
      <c r="J28" s="42">
        <v>1040.04</v>
      </c>
      <c r="M28" s="42">
        <v>2019</v>
      </c>
      <c r="N28" s="43"/>
      <c r="O28" s="42">
        <v>28</v>
      </c>
      <c r="P28" s="42">
        <v>0.24666891189989421</v>
      </c>
      <c r="Q28" s="42">
        <v>0.24302871210369539</v>
      </c>
      <c r="R28" s="42">
        <v>0.25023795864783632</v>
      </c>
      <c r="S28" s="42">
        <v>0.2495627113146108</v>
      </c>
      <c r="T28" s="42">
        <v>0.24734967262312271</v>
      </c>
      <c r="U28">
        <v>0.2490976673028793</v>
      </c>
      <c r="V28" s="42">
        <f t="shared" si="0"/>
        <v>0.24736959331783193</v>
      </c>
      <c r="W28" s="42">
        <f t="shared" si="1"/>
        <v>0.24302871210369539</v>
      </c>
      <c r="X28" s="42">
        <f t="shared" si="2"/>
        <v>0.25023795864783632</v>
      </c>
    </row>
    <row r="29" spans="1:24" x14ac:dyDescent="0.3">
      <c r="A29" s="1">
        <v>43661</v>
      </c>
      <c r="B29" t="s">
        <v>82</v>
      </c>
      <c r="C29" s="42">
        <v>2019</v>
      </c>
      <c r="D29" s="42">
        <v>7</v>
      </c>
      <c r="E29" s="42">
        <v>29</v>
      </c>
      <c r="F29">
        <v>0.24850186084652751</v>
      </c>
      <c r="G29">
        <v>4755.8999999999996</v>
      </c>
      <c r="H29" s="42">
        <v>4231.68</v>
      </c>
      <c r="I29" s="42">
        <v>524.22</v>
      </c>
      <c r="J29" s="42">
        <v>1181.8499999999999</v>
      </c>
      <c r="M29" s="42">
        <v>2019</v>
      </c>
      <c r="N29" s="43"/>
      <c r="O29" s="42">
        <v>29</v>
      </c>
      <c r="P29" s="42">
        <v>0.24850186084652751</v>
      </c>
      <c r="Q29" s="42">
        <v>0.246570763148516</v>
      </c>
      <c r="R29" s="42">
        <v>0.24936576977152219</v>
      </c>
      <c r="S29" s="42">
        <v>0.25946645641864458</v>
      </c>
      <c r="T29" s="42">
        <v>0.2464840498293748</v>
      </c>
      <c r="U29">
        <v>0.2495801620147669</v>
      </c>
      <c r="V29" s="42">
        <f t="shared" si="0"/>
        <v>0.25007778000291703</v>
      </c>
      <c r="W29" s="42">
        <f t="shared" si="1"/>
        <v>0.2464840498293748</v>
      </c>
      <c r="X29" s="42">
        <f t="shared" si="2"/>
        <v>0.25946645641864458</v>
      </c>
    </row>
    <row r="30" spans="1:24" x14ac:dyDescent="0.3">
      <c r="A30" s="1">
        <v>43668</v>
      </c>
      <c r="B30" t="s">
        <v>82</v>
      </c>
      <c r="C30" s="42">
        <v>2019</v>
      </c>
      <c r="D30" s="42">
        <v>7</v>
      </c>
      <c r="E30" s="42">
        <v>30</v>
      </c>
      <c r="F30">
        <v>0.24968988531464281</v>
      </c>
      <c r="G30">
        <v>5256.12</v>
      </c>
      <c r="H30" s="42">
        <v>4731.3999999999996</v>
      </c>
      <c r="I30" s="42">
        <v>524.72</v>
      </c>
      <c r="J30" s="42">
        <v>1312.4</v>
      </c>
      <c r="M30" s="42">
        <v>2019</v>
      </c>
      <c r="N30" s="43"/>
      <c r="O30" s="42">
        <v>30</v>
      </c>
      <c r="P30" s="42">
        <v>0.24968988531464281</v>
      </c>
      <c r="Q30" s="42">
        <v>0.24732991337986709</v>
      </c>
      <c r="R30" s="42">
        <v>0.25001942008477651</v>
      </c>
      <c r="S30" s="42">
        <v>0.25588389094313813</v>
      </c>
      <c r="T30" s="42">
        <v>0.25627295300289488</v>
      </c>
      <c r="U30">
        <v>0.24063146058462351</v>
      </c>
      <c r="V30" s="42">
        <f t="shared" si="0"/>
        <v>0.25183921254506386</v>
      </c>
      <c r="W30" s="42">
        <f t="shared" si="1"/>
        <v>0.24732991337986709</v>
      </c>
      <c r="X30" s="42">
        <f t="shared" si="2"/>
        <v>0.25627295300289488</v>
      </c>
    </row>
    <row r="31" spans="1:24" x14ac:dyDescent="0.3">
      <c r="A31" s="1">
        <v>43675</v>
      </c>
      <c r="B31" t="s">
        <v>82</v>
      </c>
      <c r="C31" s="42">
        <v>2019</v>
      </c>
      <c r="D31" s="42">
        <v>7</v>
      </c>
      <c r="E31" s="42">
        <v>31</v>
      </c>
      <c r="F31">
        <v>0.24824622449342429</v>
      </c>
      <c r="G31">
        <v>3937.22</v>
      </c>
      <c r="H31" s="42">
        <v>3433.37</v>
      </c>
      <c r="I31" s="42">
        <v>503.85</v>
      </c>
      <c r="J31" s="42">
        <v>977.4</v>
      </c>
      <c r="M31" s="42">
        <v>2019</v>
      </c>
      <c r="N31" s="43"/>
      <c r="O31" s="42">
        <v>31</v>
      </c>
      <c r="P31" s="42">
        <v>0.24824622449342429</v>
      </c>
      <c r="Q31" s="42">
        <v>0.24522899088549829</v>
      </c>
      <c r="R31" s="42">
        <v>0.25219736679486149</v>
      </c>
      <c r="S31" s="42">
        <v>0.25336876271408532</v>
      </c>
      <c r="T31" s="42">
        <v>0.25821667631843731</v>
      </c>
      <c r="U31">
        <v>0.2342742493663898</v>
      </c>
      <c r="V31" s="42">
        <f t="shared" si="0"/>
        <v>0.25145160424126134</v>
      </c>
      <c r="W31" s="42">
        <f t="shared" si="1"/>
        <v>0.24522899088549829</v>
      </c>
      <c r="X31" s="42">
        <f t="shared" si="2"/>
        <v>0.25821667631843731</v>
      </c>
    </row>
    <row r="32" spans="1:24" x14ac:dyDescent="0.3">
      <c r="A32" s="1">
        <v>43682</v>
      </c>
      <c r="B32" t="s">
        <v>82</v>
      </c>
      <c r="C32" s="42">
        <v>2019</v>
      </c>
      <c r="D32" s="42">
        <v>8</v>
      </c>
      <c r="E32" s="42">
        <v>32</v>
      </c>
      <c r="F32">
        <v>0.23932726495795409</v>
      </c>
      <c r="G32">
        <v>4961.24</v>
      </c>
      <c r="H32" s="42">
        <v>4439.75</v>
      </c>
      <c r="I32" s="42">
        <v>521.49</v>
      </c>
      <c r="J32" s="42">
        <v>1187.3599999999999</v>
      </c>
      <c r="M32" s="42">
        <v>2019</v>
      </c>
      <c r="N32" s="43" t="s">
        <v>20</v>
      </c>
      <c r="O32" s="42">
        <v>32</v>
      </c>
      <c r="P32" s="42">
        <v>0.23932726495795409</v>
      </c>
      <c r="Q32" s="42">
        <v>0.24329917269303461</v>
      </c>
      <c r="R32" s="42">
        <v>0.2498475264432711</v>
      </c>
      <c r="S32" s="42">
        <v>0.2545027499493635</v>
      </c>
      <c r="T32" s="42">
        <v>0.24891307604326199</v>
      </c>
      <c r="U32">
        <v>0.24013092640349132</v>
      </c>
      <c r="V32" s="42">
        <f t="shared" si="0"/>
        <v>0.24717795801737705</v>
      </c>
      <c r="W32" s="42">
        <f t="shared" si="1"/>
        <v>0.23932726495795409</v>
      </c>
      <c r="X32" s="42">
        <f t="shared" si="2"/>
        <v>0.2545027499493635</v>
      </c>
    </row>
    <row r="33" spans="1:24" x14ac:dyDescent="0.3">
      <c r="A33" s="1">
        <v>43689</v>
      </c>
      <c r="B33" t="s">
        <v>82</v>
      </c>
      <c r="C33" s="42">
        <v>2019</v>
      </c>
      <c r="D33" s="42">
        <v>8</v>
      </c>
      <c r="E33" s="42">
        <v>33</v>
      </c>
      <c r="F33">
        <v>0.24026077093756509</v>
      </c>
      <c r="G33">
        <v>6048.22</v>
      </c>
      <c r="H33" s="42">
        <v>5386.47</v>
      </c>
      <c r="I33" s="42">
        <v>661.75</v>
      </c>
      <c r="J33" s="42">
        <v>1453.15</v>
      </c>
      <c r="M33" s="42">
        <v>2019</v>
      </c>
      <c r="N33" s="43"/>
      <c r="O33" s="42">
        <v>33</v>
      </c>
      <c r="P33" s="42">
        <v>0.24026077093756509</v>
      </c>
      <c r="Q33" s="42">
        <v>0.2405938432428498</v>
      </c>
      <c r="R33" s="42">
        <v>0.25032685062620907</v>
      </c>
      <c r="S33" s="42">
        <v>0.25012180980130377</v>
      </c>
      <c r="T33" s="42">
        <v>0.2486076494933134</v>
      </c>
      <c r="U33">
        <v>0.24096962797270005</v>
      </c>
      <c r="V33" s="42">
        <f t="shared" si="0"/>
        <v>0.24598218482024822</v>
      </c>
      <c r="W33" s="42">
        <f t="shared" si="1"/>
        <v>0.24026077093756509</v>
      </c>
      <c r="X33" s="42">
        <f t="shared" si="2"/>
        <v>0.25032685062620907</v>
      </c>
    </row>
    <row r="34" spans="1:24" x14ac:dyDescent="0.3">
      <c r="A34" s="1">
        <v>43696</v>
      </c>
      <c r="B34" t="s">
        <v>82</v>
      </c>
      <c r="C34" s="42">
        <v>2019</v>
      </c>
      <c r="D34" s="42">
        <v>8</v>
      </c>
      <c r="E34" s="42">
        <v>34</v>
      </c>
      <c r="F34">
        <v>0.24575387947569791</v>
      </c>
      <c r="G34">
        <v>5891.26</v>
      </c>
      <c r="H34" s="42">
        <v>5357.12</v>
      </c>
      <c r="I34" s="42">
        <v>534.14</v>
      </c>
      <c r="J34" s="42">
        <v>1447.8</v>
      </c>
      <c r="M34" s="42">
        <v>2019</v>
      </c>
      <c r="N34" s="43"/>
      <c r="O34" s="42">
        <v>34</v>
      </c>
      <c r="P34" s="42">
        <v>0.24575387947569791</v>
      </c>
      <c r="Q34" s="42">
        <v>0.23852993415156551</v>
      </c>
      <c r="R34" s="42">
        <v>0.25335854055387858</v>
      </c>
      <c r="S34" s="42">
        <v>0.26273712119238091</v>
      </c>
      <c r="T34" s="42">
        <v>0.24381664301955999</v>
      </c>
      <c r="U34">
        <v>0.23852627821406994</v>
      </c>
      <c r="V34" s="42">
        <f t="shared" si="0"/>
        <v>0.24883922367861661</v>
      </c>
      <c r="W34" s="42">
        <f t="shared" si="1"/>
        <v>0.23852993415156551</v>
      </c>
      <c r="X34" s="42">
        <f t="shared" si="2"/>
        <v>0.26273712119238091</v>
      </c>
    </row>
    <row r="35" spans="1:24" ht="15" thickBot="1" x14ac:dyDescent="0.35">
      <c r="A35" s="1">
        <v>43703</v>
      </c>
      <c r="B35" t="s">
        <v>82</v>
      </c>
      <c r="C35" s="42">
        <v>2019</v>
      </c>
      <c r="D35" s="42">
        <v>8</v>
      </c>
      <c r="E35" s="42">
        <v>35</v>
      </c>
      <c r="F35">
        <v>0.24595088391690789</v>
      </c>
      <c r="G35">
        <v>6721.22</v>
      </c>
      <c r="H35" s="42">
        <v>5925.24</v>
      </c>
      <c r="I35" s="42">
        <v>795.98</v>
      </c>
      <c r="J35" s="42">
        <v>1653.09</v>
      </c>
      <c r="M35" s="42">
        <v>2019</v>
      </c>
      <c r="N35" s="43"/>
      <c r="O35" s="42">
        <v>35</v>
      </c>
      <c r="P35" s="42">
        <v>0.24595088391690789</v>
      </c>
      <c r="Q35" s="42">
        <v>0.2414956618681425</v>
      </c>
      <c r="R35" s="42">
        <v>0.2493104962244059</v>
      </c>
      <c r="S35" s="42">
        <v>0.24637960938984979</v>
      </c>
      <c r="T35" s="42">
        <v>0.2477120499223078</v>
      </c>
      <c r="U35">
        <v>0.24582268767072396</v>
      </c>
      <c r="V35" s="42">
        <f t="shared" si="0"/>
        <v>0.24616974026432281</v>
      </c>
      <c r="W35" s="42">
        <f t="shared" si="1"/>
        <v>0.2414956618681425</v>
      </c>
      <c r="X35" s="42">
        <f t="shared" si="2"/>
        <v>0.2493104962244059</v>
      </c>
    </row>
    <row r="36" spans="1:24" x14ac:dyDescent="0.3">
      <c r="A36" s="1">
        <v>43710</v>
      </c>
      <c r="B36" t="s">
        <v>82</v>
      </c>
      <c r="C36" s="42">
        <v>2019</v>
      </c>
      <c r="D36" s="42">
        <v>9</v>
      </c>
      <c r="E36" s="42">
        <v>36</v>
      </c>
      <c r="F36">
        <v>0.2448962984377844</v>
      </c>
      <c r="G36">
        <v>4669.6500000000005</v>
      </c>
      <c r="H36" s="42">
        <v>4055.7</v>
      </c>
      <c r="I36" s="42">
        <v>613.95000000000005</v>
      </c>
      <c r="J36" s="42">
        <v>1143.58</v>
      </c>
      <c r="M36" s="42">
        <v>2019</v>
      </c>
      <c r="N36" s="48" t="s">
        <v>21</v>
      </c>
      <c r="O36" s="49">
        <v>36</v>
      </c>
      <c r="P36" s="49">
        <v>0.2448962984377844</v>
      </c>
      <c r="Q36" s="49">
        <v>0.24250756264285489</v>
      </c>
      <c r="R36" s="49">
        <v>0.2500729650911655</v>
      </c>
      <c r="S36" s="49">
        <v>0.26364445872522402</v>
      </c>
      <c r="T36" s="49">
        <v>0.24158394276762751</v>
      </c>
      <c r="U36" s="50">
        <v>0.2438541812874892</v>
      </c>
      <c r="V36" s="49">
        <f t="shared" si="0"/>
        <v>0.24854104553293127</v>
      </c>
      <c r="W36" s="49">
        <f t="shared" si="1"/>
        <v>0.24158394276762751</v>
      </c>
      <c r="X36" s="51">
        <f t="shared" si="2"/>
        <v>0.26364445872522402</v>
      </c>
    </row>
    <row r="37" spans="1:24" x14ac:dyDescent="0.3">
      <c r="A37" s="1">
        <v>43717</v>
      </c>
      <c r="B37" t="s">
        <v>82</v>
      </c>
      <c r="C37" s="42">
        <v>2019</v>
      </c>
      <c r="D37" s="42">
        <v>9</v>
      </c>
      <c r="E37" s="42">
        <v>37</v>
      </c>
      <c r="F37">
        <v>0.24502933481700509</v>
      </c>
      <c r="G37">
        <v>6398.54</v>
      </c>
      <c r="H37" s="42">
        <v>5628.5</v>
      </c>
      <c r="I37" s="42">
        <v>770.04</v>
      </c>
      <c r="J37" s="42">
        <v>1567.83</v>
      </c>
      <c r="M37" s="42">
        <v>2019</v>
      </c>
      <c r="N37" s="52"/>
      <c r="O37" s="38">
        <v>37</v>
      </c>
      <c r="P37" s="38">
        <v>0.24502933481700509</v>
      </c>
      <c r="Q37" s="38">
        <v>0.24199888994851451</v>
      </c>
      <c r="R37" s="38">
        <v>0.26631799616089602</v>
      </c>
      <c r="S37" s="38">
        <v>0.25534372700357671</v>
      </c>
      <c r="T37" s="38">
        <v>0.24694950573613059</v>
      </c>
      <c r="U37" s="38"/>
      <c r="V37" s="38">
        <f t="shared" si="0"/>
        <v>0.25112789073322461</v>
      </c>
      <c r="W37" s="38">
        <f t="shared" si="1"/>
        <v>0.24199888994851451</v>
      </c>
      <c r="X37" s="53">
        <f t="shared" si="2"/>
        <v>0.26631799616089602</v>
      </c>
    </row>
    <row r="38" spans="1:24" x14ac:dyDescent="0.3">
      <c r="A38" s="1">
        <v>43724</v>
      </c>
      <c r="B38" t="s">
        <v>82</v>
      </c>
      <c r="C38" s="42">
        <v>2019</v>
      </c>
      <c r="D38" s="42">
        <v>9</v>
      </c>
      <c r="E38" s="42">
        <v>38</v>
      </c>
      <c r="F38">
        <v>0.24516197637765369</v>
      </c>
      <c r="G38">
        <v>6582.75</v>
      </c>
      <c r="H38" s="42">
        <v>5905.09</v>
      </c>
      <c r="I38" s="42">
        <v>677.66</v>
      </c>
      <c r="J38" s="42">
        <v>1613.84</v>
      </c>
      <c r="M38" s="42">
        <v>2019</v>
      </c>
      <c r="N38" s="52"/>
      <c r="O38" s="38">
        <v>38</v>
      </c>
      <c r="P38" s="38">
        <v>0.24516197637765369</v>
      </c>
      <c r="Q38" s="38">
        <v>0.24197087547213489</v>
      </c>
      <c r="R38" s="38">
        <v>0.26013543615788998</v>
      </c>
      <c r="S38" s="38">
        <v>0.24893209980834971</v>
      </c>
      <c r="T38" s="38">
        <v>0.24792338721147891</v>
      </c>
      <c r="U38" s="37"/>
      <c r="V38" s="38">
        <f t="shared" si="0"/>
        <v>0.24882475500550147</v>
      </c>
      <c r="W38" s="38">
        <f t="shared" si="1"/>
        <v>0.24197087547213489</v>
      </c>
      <c r="X38" s="53">
        <f t="shared" si="2"/>
        <v>0.26013543615788998</v>
      </c>
    </row>
    <row r="39" spans="1:24" x14ac:dyDescent="0.3">
      <c r="A39" s="1">
        <v>43731</v>
      </c>
      <c r="B39" t="s">
        <v>82</v>
      </c>
      <c r="C39" s="42">
        <v>2019</v>
      </c>
      <c r="D39" s="42">
        <v>9</v>
      </c>
      <c r="E39" s="42">
        <v>39</v>
      </c>
      <c r="F39">
        <v>0.24527567739800729</v>
      </c>
      <c r="G39">
        <v>6527.92</v>
      </c>
      <c r="H39" s="42">
        <v>5628.78</v>
      </c>
      <c r="I39" s="42">
        <v>899.14</v>
      </c>
      <c r="J39" s="42">
        <v>1601.14</v>
      </c>
      <c r="M39" s="42">
        <v>2019</v>
      </c>
      <c r="N39" s="52"/>
      <c r="O39" s="38">
        <v>39</v>
      </c>
      <c r="P39" s="38">
        <v>0.24527567739800729</v>
      </c>
      <c r="Q39" s="38">
        <v>0.24118050261686191</v>
      </c>
      <c r="R39" s="38">
        <v>0.25914169649680252</v>
      </c>
      <c r="S39" s="38">
        <v>0.25361932654368369</v>
      </c>
      <c r="T39" s="38">
        <v>0.24000863185153221</v>
      </c>
      <c r="U39" s="37"/>
      <c r="V39" s="38">
        <f t="shared" si="0"/>
        <v>0.24784516698137754</v>
      </c>
      <c r="W39" s="38">
        <f t="shared" si="1"/>
        <v>0.24000863185153221</v>
      </c>
      <c r="X39" s="53">
        <f t="shared" si="2"/>
        <v>0.25914169649680252</v>
      </c>
    </row>
    <row r="40" spans="1:24" ht="15" thickBot="1" x14ac:dyDescent="0.35">
      <c r="A40" s="1">
        <v>43738</v>
      </c>
      <c r="B40" t="s">
        <v>82</v>
      </c>
      <c r="C40" s="42">
        <v>2019</v>
      </c>
      <c r="D40" s="42">
        <v>9</v>
      </c>
      <c r="E40" s="42">
        <v>40</v>
      </c>
      <c r="F40">
        <v>0.2452862823138903</v>
      </c>
      <c r="G40">
        <v>5145.62</v>
      </c>
      <c r="H40" s="42">
        <v>4572.8100000000004</v>
      </c>
      <c r="I40" s="42">
        <v>572.80999999999995</v>
      </c>
      <c r="J40" s="42">
        <v>1262.1500000000001</v>
      </c>
      <c r="M40" s="42">
        <v>2019</v>
      </c>
      <c r="N40" s="54"/>
      <c r="O40" s="55">
        <v>40</v>
      </c>
      <c r="P40" s="55">
        <v>0.2452862823138903</v>
      </c>
      <c r="Q40" s="55">
        <v>0.24154818254823171</v>
      </c>
      <c r="R40" s="55">
        <v>0.24224213675337519</v>
      </c>
      <c r="S40" s="55">
        <v>0.24666825447633381</v>
      </c>
      <c r="T40" s="55">
        <v>0.23396047826125779</v>
      </c>
      <c r="U40" s="56"/>
      <c r="V40" s="55">
        <f t="shared" si="0"/>
        <v>0.24194106687061775</v>
      </c>
      <c r="W40" s="55">
        <f t="shared" si="1"/>
        <v>0.23396047826125779</v>
      </c>
      <c r="X40" s="57">
        <f t="shared" si="2"/>
        <v>0.24666825447633381</v>
      </c>
    </row>
    <row r="41" spans="1:24" x14ac:dyDescent="0.3">
      <c r="A41" s="1">
        <v>43745</v>
      </c>
      <c r="B41" t="s">
        <v>82</v>
      </c>
      <c r="C41" s="42">
        <v>2019</v>
      </c>
      <c r="D41" s="42">
        <v>10</v>
      </c>
      <c r="E41" s="42">
        <v>41</v>
      </c>
      <c r="F41">
        <v>0.24645028056001</v>
      </c>
      <c r="G41">
        <v>6847.02</v>
      </c>
      <c r="H41" s="42">
        <v>5853.18</v>
      </c>
      <c r="I41" s="42">
        <v>993.84</v>
      </c>
      <c r="J41" s="42">
        <v>1687.45</v>
      </c>
      <c r="M41" s="42">
        <v>2019</v>
      </c>
      <c r="N41" s="43" t="s">
        <v>22</v>
      </c>
      <c r="O41" s="42">
        <v>41</v>
      </c>
      <c r="P41" s="42">
        <v>0.24645028056001</v>
      </c>
      <c r="Q41" s="42">
        <v>0.24394742230047911</v>
      </c>
      <c r="R41" s="42">
        <v>0.2470204307155715</v>
      </c>
      <c r="S41" s="42">
        <v>0.2432867304390483</v>
      </c>
      <c r="T41" s="42">
        <v>0.23947158410762129</v>
      </c>
      <c r="V41" s="42">
        <f t="shared" si="0"/>
        <v>0.24403528962454604</v>
      </c>
      <c r="W41" s="42">
        <f t="shared" si="1"/>
        <v>0.23947158410762129</v>
      </c>
      <c r="X41" s="42">
        <f t="shared" si="2"/>
        <v>0.2470204307155715</v>
      </c>
    </row>
    <row r="42" spans="1:24" x14ac:dyDescent="0.3">
      <c r="A42" s="1">
        <v>43752</v>
      </c>
      <c r="B42" t="s">
        <v>82</v>
      </c>
      <c r="C42" s="42">
        <v>2019</v>
      </c>
      <c r="D42" s="42">
        <v>10</v>
      </c>
      <c r="E42" s="42">
        <v>42</v>
      </c>
      <c r="F42">
        <v>0.24554367532268909</v>
      </c>
      <c r="G42">
        <v>6734.81</v>
      </c>
      <c r="H42" s="42">
        <v>6067.15</v>
      </c>
      <c r="I42" s="42">
        <v>667.66</v>
      </c>
      <c r="J42" s="42">
        <v>1653.69</v>
      </c>
      <c r="M42" s="42">
        <v>2019</v>
      </c>
      <c r="N42" s="43"/>
      <c r="O42" s="42">
        <v>42</v>
      </c>
      <c r="P42" s="42">
        <v>0.24554367532268909</v>
      </c>
      <c r="Q42" s="42">
        <v>0.24336932529976729</v>
      </c>
      <c r="R42" s="42">
        <v>0.24623966719748749</v>
      </c>
      <c r="S42" s="42">
        <v>0.2401261281310241</v>
      </c>
      <c r="T42" s="42">
        <v>0.24116990007571329</v>
      </c>
      <c r="V42" s="42">
        <f t="shared" si="0"/>
        <v>0.24328973920533623</v>
      </c>
      <c r="W42" s="42">
        <f t="shared" si="1"/>
        <v>0.2401261281310241</v>
      </c>
      <c r="X42" s="42">
        <f t="shared" si="2"/>
        <v>0.24623966719748749</v>
      </c>
    </row>
    <row r="43" spans="1:24" x14ac:dyDescent="0.3">
      <c r="A43" s="1">
        <v>43759</v>
      </c>
      <c r="B43" t="s">
        <v>82</v>
      </c>
      <c r="C43" s="42">
        <v>2019</v>
      </c>
      <c r="D43" s="42">
        <v>10</v>
      </c>
      <c r="E43" s="42">
        <v>43</v>
      </c>
      <c r="F43">
        <v>0.2359665877128467</v>
      </c>
      <c r="G43">
        <v>7151.86</v>
      </c>
      <c r="H43" s="42">
        <v>6306.44</v>
      </c>
      <c r="I43" s="42">
        <v>845.42</v>
      </c>
      <c r="J43" s="42">
        <v>1687.6</v>
      </c>
      <c r="M43" s="42">
        <v>2019</v>
      </c>
      <c r="N43" s="43"/>
      <c r="O43" s="42">
        <v>43</v>
      </c>
      <c r="P43" s="42">
        <v>0.2359665877128467</v>
      </c>
      <c r="Q43" s="42">
        <v>0.24883881604773489</v>
      </c>
      <c r="R43" s="42">
        <v>0.2437944344479924</v>
      </c>
      <c r="S43" s="42">
        <v>0.2391654741874106</v>
      </c>
      <c r="T43" s="42">
        <v>0.24320970869429201</v>
      </c>
      <c r="V43" s="42">
        <f t="shared" si="0"/>
        <v>0.24219500421805532</v>
      </c>
      <c r="W43" s="42">
        <f t="shared" si="1"/>
        <v>0.2359665877128467</v>
      </c>
      <c r="X43" s="42">
        <f t="shared" si="2"/>
        <v>0.24883881604773489</v>
      </c>
    </row>
    <row r="44" spans="1:24" x14ac:dyDescent="0.3">
      <c r="A44" s="1">
        <v>43766</v>
      </c>
      <c r="B44" t="s">
        <v>82</v>
      </c>
      <c r="C44" s="42">
        <v>2019</v>
      </c>
      <c r="D44" s="42">
        <v>10</v>
      </c>
      <c r="E44" s="42">
        <v>44</v>
      </c>
      <c r="F44">
        <v>0.25468222340637681</v>
      </c>
      <c r="G44">
        <v>6117.82</v>
      </c>
      <c r="H44" s="42">
        <v>5411.76</v>
      </c>
      <c r="I44" s="42">
        <v>706.06</v>
      </c>
      <c r="J44" s="42">
        <v>1558.1</v>
      </c>
      <c r="M44" s="42">
        <v>2019</v>
      </c>
      <c r="N44" s="43"/>
      <c r="O44" s="42">
        <v>44</v>
      </c>
      <c r="P44" s="42">
        <v>0.25468222340637681</v>
      </c>
      <c r="Q44" s="42">
        <v>0.25621249128692791</v>
      </c>
      <c r="R44" s="42">
        <v>0.2438422873398344</v>
      </c>
      <c r="S44" s="42">
        <v>0.24001580484706589</v>
      </c>
      <c r="T44" s="42">
        <v>0.2397602696016532</v>
      </c>
      <c r="V44" s="42">
        <f t="shared" si="0"/>
        <v>0.24690261529637164</v>
      </c>
      <c r="W44" s="42">
        <f t="shared" si="1"/>
        <v>0.2397602696016532</v>
      </c>
      <c r="X44" s="42">
        <f t="shared" si="2"/>
        <v>0.25621249128692791</v>
      </c>
    </row>
    <row r="45" spans="1:24" x14ac:dyDescent="0.3">
      <c r="A45" s="1">
        <v>43773</v>
      </c>
      <c r="B45" t="s">
        <v>82</v>
      </c>
      <c r="C45" s="42">
        <v>2019</v>
      </c>
      <c r="D45" s="42">
        <v>11</v>
      </c>
      <c r="E45" s="42">
        <v>45</v>
      </c>
      <c r="F45">
        <v>0.24600028255347611</v>
      </c>
      <c r="G45">
        <v>6936.74</v>
      </c>
      <c r="H45" s="42">
        <v>6134.94</v>
      </c>
      <c r="I45" s="42">
        <v>801.8</v>
      </c>
      <c r="J45" s="42">
        <v>1706.44</v>
      </c>
      <c r="M45" s="42">
        <v>2019</v>
      </c>
      <c r="N45" s="43" t="s">
        <v>23</v>
      </c>
      <c r="O45" s="42">
        <v>45</v>
      </c>
      <c r="P45" s="42">
        <v>0.24600028255347611</v>
      </c>
      <c r="Q45" s="42">
        <v>0.25851053125838469</v>
      </c>
      <c r="R45" s="42">
        <v>0.25461182044367642</v>
      </c>
      <c r="S45" s="42">
        <v>0.24409837279863819</v>
      </c>
      <c r="T45" s="42">
        <v>0.2415681959901167</v>
      </c>
      <c r="V45" s="42">
        <f t="shared" si="0"/>
        <v>0.24895784060885839</v>
      </c>
      <c r="W45" s="42">
        <f t="shared" si="1"/>
        <v>0.2415681959901167</v>
      </c>
      <c r="X45" s="42">
        <f t="shared" si="2"/>
        <v>0.25851053125838469</v>
      </c>
    </row>
    <row r="46" spans="1:24" x14ac:dyDescent="0.3">
      <c r="A46" s="1">
        <v>43780</v>
      </c>
      <c r="B46" t="s">
        <v>82</v>
      </c>
      <c r="C46" s="42">
        <v>2019</v>
      </c>
      <c r="D46" s="42">
        <v>11</v>
      </c>
      <c r="E46" s="42">
        <v>46</v>
      </c>
      <c r="F46">
        <v>0.2467487857103875</v>
      </c>
      <c r="G46">
        <v>6229.98</v>
      </c>
      <c r="H46" s="42">
        <v>5581.8</v>
      </c>
      <c r="I46" s="42">
        <v>648.17999999999995</v>
      </c>
      <c r="J46" s="42">
        <v>1537.24</v>
      </c>
      <c r="M46" s="42">
        <v>2019</v>
      </c>
      <c r="N46" s="43"/>
      <c r="O46" s="42">
        <v>46</v>
      </c>
      <c r="P46" s="42">
        <v>0.2467487857103875</v>
      </c>
      <c r="Q46" s="42">
        <v>0.25517108302855651</v>
      </c>
      <c r="R46" s="42">
        <v>0.25150676145432471</v>
      </c>
      <c r="S46" s="42">
        <v>0.2478905668249852</v>
      </c>
      <c r="T46" s="42">
        <v>0.23586233942368179</v>
      </c>
      <c r="V46" s="42">
        <f t="shared" si="0"/>
        <v>0.24743590728838716</v>
      </c>
      <c r="W46" s="42">
        <f t="shared" si="1"/>
        <v>0.23586233942368179</v>
      </c>
      <c r="X46" s="42">
        <f t="shared" si="2"/>
        <v>0.25517108302855651</v>
      </c>
    </row>
    <row r="47" spans="1:24" x14ac:dyDescent="0.3">
      <c r="A47" s="1">
        <v>43787</v>
      </c>
      <c r="B47" t="s">
        <v>82</v>
      </c>
      <c r="C47" s="42">
        <v>2019</v>
      </c>
      <c r="D47" s="42">
        <v>11</v>
      </c>
      <c r="E47" s="42">
        <v>47</v>
      </c>
      <c r="F47">
        <v>0.24720127254819449</v>
      </c>
      <c r="G47">
        <v>8650.36</v>
      </c>
      <c r="H47" s="42">
        <v>7694.35</v>
      </c>
      <c r="I47" s="42">
        <v>956.01</v>
      </c>
      <c r="J47" s="42">
        <v>2138.38</v>
      </c>
      <c r="M47" s="42">
        <v>2019</v>
      </c>
      <c r="N47" s="43"/>
      <c r="O47" s="42">
        <v>47</v>
      </c>
      <c r="P47" s="42">
        <v>0.24720127254819449</v>
      </c>
      <c r="Q47" s="42">
        <v>0.26559731795316122</v>
      </c>
      <c r="R47" s="42">
        <v>0.25000929440707448</v>
      </c>
      <c r="S47" s="42">
        <v>0.2468172856168076</v>
      </c>
      <c r="T47" s="42">
        <v>0.23859835082993769</v>
      </c>
      <c r="V47" s="42">
        <f t="shared" si="0"/>
        <v>0.24964470427103508</v>
      </c>
      <c r="W47" s="42">
        <f t="shared" si="1"/>
        <v>0.23859835082993769</v>
      </c>
      <c r="X47" s="42">
        <f t="shared" si="2"/>
        <v>0.26559731795316122</v>
      </c>
    </row>
    <row r="48" spans="1:24" x14ac:dyDescent="0.3">
      <c r="A48" s="1">
        <v>43794</v>
      </c>
      <c r="B48" t="s">
        <v>82</v>
      </c>
      <c r="C48" s="42">
        <v>2019</v>
      </c>
      <c r="D48" s="42">
        <v>11</v>
      </c>
      <c r="E48" s="42">
        <v>48</v>
      </c>
      <c r="F48">
        <v>0.24254349223666011</v>
      </c>
      <c r="G48">
        <v>6673.0300000000007</v>
      </c>
      <c r="H48" s="42">
        <v>5981.2</v>
      </c>
      <c r="I48" s="42">
        <v>691.83</v>
      </c>
      <c r="J48" s="42">
        <v>1618.5</v>
      </c>
      <c r="M48" s="42">
        <v>2019</v>
      </c>
      <c r="N48" s="43"/>
      <c r="O48" s="42">
        <v>48</v>
      </c>
      <c r="P48" s="42">
        <v>0.24254349223666011</v>
      </c>
      <c r="Q48" s="42">
        <v>0.25784779196449548</v>
      </c>
      <c r="R48" s="42">
        <v>0.24562272595275109</v>
      </c>
      <c r="S48" s="42">
        <v>0.23955817843133159</v>
      </c>
      <c r="T48" s="42">
        <v>0.24300952922770591</v>
      </c>
      <c r="V48" s="42">
        <f t="shared" si="0"/>
        <v>0.24571634356258881</v>
      </c>
      <c r="W48" s="42">
        <f t="shared" si="1"/>
        <v>0.23955817843133159</v>
      </c>
      <c r="X48" s="42">
        <f t="shared" si="2"/>
        <v>0.25784779196449548</v>
      </c>
    </row>
    <row r="49" spans="1:24" x14ac:dyDescent="0.3">
      <c r="A49" s="1">
        <v>43801</v>
      </c>
      <c r="B49" t="s">
        <v>82</v>
      </c>
      <c r="C49" s="42">
        <v>2019</v>
      </c>
      <c r="D49" s="42">
        <v>12</v>
      </c>
      <c r="E49" s="42">
        <v>49</v>
      </c>
      <c r="F49">
        <v>0.24625764218626789</v>
      </c>
      <c r="G49">
        <v>6429.77</v>
      </c>
      <c r="H49" s="42">
        <v>5515.2</v>
      </c>
      <c r="I49" s="42">
        <v>914.56999999999994</v>
      </c>
      <c r="J49" s="42">
        <v>1583.38</v>
      </c>
      <c r="M49" s="42">
        <v>2019</v>
      </c>
      <c r="N49" s="43" t="s">
        <v>24</v>
      </c>
      <c r="O49" s="42">
        <v>49</v>
      </c>
      <c r="P49" s="42">
        <v>0.24625764218626789</v>
      </c>
      <c r="Q49" s="42">
        <v>0.26000400515502209</v>
      </c>
      <c r="R49" s="42">
        <v>0.2465528628560083</v>
      </c>
      <c r="S49" s="42">
        <v>0.24960044558034511</v>
      </c>
      <c r="T49" s="42">
        <v>0.2476444054186111</v>
      </c>
      <c r="V49" s="42">
        <f t="shared" si="0"/>
        <v>0.25001187223925092</v>
      </c>
      <c r="W49" s="42">
        <f t="shared" si="1"/>
        <v>0.24625764218626789</v>
      </c>
      <c r="X49" s="42">
        <f t="shared" si="2"/>
        <v>0.26000400515502209</v>
      </c>
    </row>
    <row r="50" spans="1:24" x14ac:dyDescent="0.3">
      <c r="A50" s="1">
        <v>43808</v>
      </c>
      <c r="B50" t="s">
        <v>82</v>
      </c>
      <c r="C50" s="42">
        <v>2019</v>
      </c>
      <c r="D50" s="42">
        <v>12</v>
      </c>
      <c r="E50" s="42">
        <v>50</v>
      </c>
      <c r="F50">
        <v>0.24710827492351611</v>
      </c>
      <c r="G50">
        <v>6547.13</v>
      </c>
      <c r="H50" s="42">
        <v>5951.1</v>
      </c>
      <c r="I50" s="42">
        <v>596.03</v>
      </c>
      <c r="J50" s="42">
        <v>1617.85</v>
      </c>
      <c r="M50" s="42">
        <v>2019</v>
      </c>
      <c r="N50" s="43"/>
      <c r="O50" s="42">
        <v>50</v>
      </c>
      <c r="P50" s="42">
        <v>0.24710827492351611</v>
      </c>
      <c r="Q50" s="42">
        <v>0.26120841834658459</v>
      </c>
      <c r="R50" s="42">
        <v>0.2306053888153784</v>
      </c>
      <c r="S50" s="42">
        <v>0.24422978896931391</v>
      </c>
      <c r="T50" s="42">
        <v>0.2431017591544975</v>
      </c>
      <c r="V50" s="42">
        <f t="shared" si="0"/>
        <v>0.24525072604185807</v>
      </c>
      <c r="W50" s="42">
        <f t="shared" si="1"/>
        <v>0.2306053888153784</v>
      </c>
      <c r="X50" s="42">
        <f t="shared" si="2"/>
        <v>0.26120841834658459</v>
      </c>
    </row>
    <row r="51" spans="1:24" x14ac:dyDescent="0.3">
      <c r="A51" s="1">
        <v>43815</v>
      </c>
      <c r="B51" t="s">
        <v>82</v>
      </c>
      <c r="C51" s="42">
        <v>2019</v>
      </c>
      <c r="D51" s="42">
        <v>12</v>
      </c>
      <c r="E51" s="42">
        <v>51</v>
      </c>
      <c r="F51">
        <v>0.25018332278472188</v>
      </c>
      <c r="G51">
        <v>7173.1399999999994</v>
      </c>
      <c r="H51" s="42">
        <v>6130.1</v>
      </c>
      <c r="I51" s="42">
        <v>1043.04</v>
      </c>
      <c r="J51" s="42">
        <v>1794.6</v>
      </c>
      <c r="M51" s="42">
        <v>2019</v>
      </c>
      <c r="N51" s="43"/>
      <c r="O51" s="42">
        <v>51</v>
      </c>
      <c r="P51" s="42">
        <v>0.25018332278472188</v>
      </c>
      <c r="Q51" s="42">
        <v>0.26036332881518198</v>
      </c>
      <c r="R51" s="42">
        <v>0.2396392647114825</v>
      </c>
      <c r="S51" s="42">
        <v>0.2409957241938645</v>
      </c>
      <c r="T51" s="42">
        <v>0.2465203983174305</v>
      </c>
      <c r="V51" s="42">
        <f t="shared" si="0"/>
        <v>0.24754040776453629</v>
      </c>
      <c r="W51" s="42">
        <f t="shared" si="1"/>
        <v>0.2396392647114825</v>
      </c>
      <c r="X51" s="42">
        <f t="shared" si="2"/>
        <v>0.26036332881518198</v>
      </c>
    </row>
    <row r="52" spans="1:24" x14ac:dyDescent="0.3">
      <c r="A52" s="1">
        <v>43822</v>
      </c>
      <c r="B52" t="s">
        <v>82</v>
      </c>
      <c r="C52" s="42">
        <v>2019</v>
      </c>
      <c r="D52" s="42">
        <v>12</v>
      </c>
      <c r="E52" s="42">
        <v>52</v>
      </c>
      <c r="F52">
        <v>0.25452499268785528</v>
      </c>
      <c r="G52">
        <v>6735.37</v>
      </c>
      <c r="H52" s="42">
        <v>6065.18</v>
      </c>
      <c r="I52" s="42">
        <v>670.19</v>
      </c>
      <c r="J52" s="42">
        <v>1714.32</v>
      </c>
      <c r="M52" s="42">
        <v>2019</v>
      </c>
      <c r="N52" s="43"/>
      <c r="O52" s="42">
        <v>52</v>
      </c>
      <c r="P52" s="42">
        <v>0.25452499268785528</v>
      </c>
      <c r="Q52" s="42">
        <v>0.26021356057019618</v>
      </c>
      <c r="R52" s="42">
        <v>0.24457993146057361</v>
      </c>
      <c r="S52" s="42">
        <v>0.24981969393044701</v>
      </c>
      <c r="T52" s="42">
        <v>0.25502121323226812</v>
      </c>
      <c r="V52" s="42">
        <f t="shared" si="0"/>
        <v>0.25283187837626803</v>
      </c>
      <c r="W52" s="42">
        <f t="shared" si="1"/>
        <v>0.24457993146057361</v>
      </c>
      <c r="X52" s="42">
        <f t="shared" si="2"/>
        <v>0.26021356057019618</v>
      </c>
    </row>
    <row r="53" spans="1:24" x14ac:dyDescent="0.3">
      <c r="A53" s="1">
        <v>43829</v>
      </c>
      <c r="B53" t="s">
        <v>82</v>
      </c>
      <c r="C53" s="42">
        <v>2019</v>
      </c>
      <c r="D53" s="42">
        <v>12</v>
      </c>
      <c r="E53" s="42">
        <v>53</v>
      </c>
      <c r="F53">
        <v>0.26167805868131211</v>
      </c>
      <c r="G53">
        <v>5025.45</v>
      </c>
      <c r="H53" s="42">
        <v>4184.93</v>
      </c>
      <c r="I53" s="42">
        <v>840.52</v>
      </c>
      <c r="J53" s="42">
        <v>1315.05</v>
      </c>
      <c r="M53" s="42">
        <v>2019</v>
      </c>
      <c r="N53" s="43"/>
      <c r="O53" s="42">
        <v>53</v>
      </c>
      <c r="P53" s="42">
        <v>0.26167805868131211</v>
      </c>
      <c r="Q53" s="42">
        <v>0.26005292900273158</v>
      </c>
      <c r="R53" s="42">
        <v>0.2460740120898656</v>
      </c>
      <c r="S53" s="42">
        <v>0.24648556231003041</v>
      </c>
      <c r="T53" s="42">
        <v>0.26319374201693702</v>
      </c>
      <c r="V53" s="42">
        <f t="shared" si="0"/>
        <v>0.25549686082017536</v>
      </c>
      <c r="W53" s="42">
        <f t="shared" si="1"/>
        <v>0.2460740120898656</v>
      </c>
      <c r="X53" s="42">
        <f t="shared" si="2"/>
        <v>0.26319374201693702</v>
      </c>
    </row>
    <row r="54" spans="1:24" x14ac:dyDescent="0.3">
      <c r="A54" s="1">
        <v>43836</v>
      </c>
      <c r="B54" t="s">
        <v>82</v>
      </c>
      <c r="C54" s="42">
        <v>2020</v>
      </c>
      <c r="D54" s="42">
        <v>1</v>
      </c>
      <c r="E54" s="42">
        <v>2</v>
      </c>
      <c r="F54">
        <v>0.2439711978228275</v>
      </c>
      <c r="G54">
        <v>6349.52</v>
      </c>
      <c r="H54" s="42">
        <v>5594.3099999999986</v>
      </c>
      <c r="I54" s="42">
        <v>755.21</v>
      </c>
      <c r="J54" s="42">
        <v>1549.1</v>
      </c>
      <c r="M54" s="42"/>
      <c r="N54" s="42"/>
      <c r="O54" s="42"/>
      <c r="V54" s="42"/>
      <c r="W54" s="42"/>
      <c r="X54" s="42"/>
    </row>
    <row r="55" spans="1:24" x14ac:dyDescent="0.3">
      <c r="A55" s="1">
        <v>43843</v>
      </c>
      <c r="B55" t="s">
        <v>82</v>
      </c>
      <c r="C55" s="42">
        <v>2020</v>
      </c>
      <c r="D55" s="42">
        <v>1</v>
      </c>
      <c r="E55" s="42">
        <v>3</v>
      </c>
      <c r="F55">
        <v>0.2471895187535145</v>
      </c>
      <c r="G55">
        <v>6775.53</v>
      </c>
      <c r="H55" s="42">
        <v>6048.37</v>
      </c>
      <c r="I55" s="42">
        <v>727.16</v>
      </c>
      <c r="J55" s="42">
        <v>1674.84</v>
      </c>
      <c r="M55" s="42"/>
      <c r="N55" s="42"/>
      <c r="O55" s="42"/>
      <c r="V55" s="42"/>
      <c r="W55" s="42"/>
      <c r="X55" s="42"/>
    </row>
    <row r="56" spans="1:24" x14ac:dyDescent="0.3">
      <c r="A56" s="1">
        <v>43850</v>
      </c>
      <c r="B56" t="s">
        <v>82</v>
      </c>
      <c r="C56" s="42">
        <v>2020</v>
      </c>
      <c r="D56" s="42">
        <v>1</v>
      </c>
      <c r="E56" s="42">
        <v>4</v>
      </c>
      <c r="F56">
        <v>0.26957618740364397</v>
      </c>
      <c r="G56">
        <v>5532.87</v>
      </c>
      <c r="H56" s="42">
        <v>4824.22</v>
      </c>
      <c r="I56" s="42">
        <v>708.65</v>
      </c>
      <c r="J56" s="42">
        <v>1491.53</v>
      </c>
      <c r="M56" s="42"/>
      <c r="N56" s="42"/>
      <c r="O56" s="42"/>
      <c r="V56" s="42"/>
      <c r="W56" s="42"/>
      <c r="X56" s="42"/>
    </row>
    <row r="57" spans="1:24" x14ac:dyDescent="0.3">
      <c r="A57" s="1">
        <v>43857</v>
      </c>
      <c r="B57" t="s">
        <v>82</v>
      </c>
      <c r="C57" s="42">
        <v>2020</v>
      </c>
      <c r="D57" s="42">
        <v>1</v>
      </c>
      <c r="E57" s="42">
        <v>5</v>
      </c>
      <c r="F57">
        <v>0.27344391049150357</v>
      </c>
      <c r="G57">
        <v>6203.21</v>
      </c>
      <c r="H57" s="42">
        <v>5519.63</v>
      </c>
      <c r="I57" s="42">
        <v>683.58</v>
      </c>
      <c r="J57" s="42">
        <v>1696.23</v>
      </c>
      <c r="M57" s="42"/>
      <c r="N57" s="42"/>
      <c r="O57" s="42"/>
      <c r="V57" s="42"/>
      <c r="W57" s="42"/>
      <c r="X57" s="42"/>
    </row>
    <row r="58" spans="1:24" x14ac:dyDescent="0.3">
      <c r="A58" s="1">
        <v>43864</v>
      </c>
      <c r="B58" t="s">
        <v>82</v>
      </c>
      <c r="C58" s="42">
        <v>2020</v>
      </c>
      <c r="D58" s="42">
        <v>2</v>
      </c>
      <c r="E58" s="42">
        <v>6</v>
      </c>
      <c r="F58">
        <v>0.25084149244887688</v>
      </c>
      <c r="G58">
        <v>5603.14</v>
      </c>
      <c r="H58" s="42">
        <v>4852.43</v>
      </c>
      <c r="I58" s="42">
        <v>750.71</v>
      </c>
      <c r="J58" s="42">
        <v>1405.5</v>
      </c>
      <c r="M58" s="42"/>
      <c r="N58" s="42"/>
      <c r="O58" s="42"/>
      <c r="V58" s="42"/>
      <c r="W58" s="42"/>
      <c r="X58" s="42"/>
    </row>
    <row r="59" spans="1:24" x14ac:dyDescent="0.3">
      <c r="A59" s="1">
        <v>43871</v>
      </c>
      <c r="B59" t="s">
        <v>82</v>
      </c>
      <c r="C59" s="42">
        <v>2020</v>
      </c>
      <c r="D59" s="42">
        <v>2</v>
      </c>
      <c r="E59" s="42">
        <v>7</v>
      </c>
      <c r="F59">
        <v>0.25850718590635141</v>
      </c>
      <c r="G59">
        <v>5392.5</v>
      </c>
      <c r="H59" s="42">
        <v>4662.7700000000004</v>
      </c>
      <c r="I59" s="42">
        <v>729.73</v>
      </c>
      <c r="J59" s="42">
        <v>1394</v>
      </c>
      <c r="M59" s="42"/>
      <c r="N59" s="42"/>
      <c r="O59" s="42"/>
      <c r="V59" s="42"/>
      <c r="W59" s="42"/>
      <c r="X59" s="42"/>
    </row>
    <row r="60" spans="1:24" x14ac:dyDescent="0.3">
      <c r="A60" s="1">
        <v>43878</v>
      </c>
      <c r="B60" t="s">
        <v>82</v>
      </c>
      <c r="C60" s="42">
        <v>2020</v>
      </c>
      <c r="D60" s="42">
        <v>2</v>
      </c>
      <c r="E60" s="42">
        <v>8</v>
      </c>
      <c r="F60">
        <v>0.25485823510672179</v>
      </c>
      <c r="G60">
        <v>5273.52</v>
      </c>
      <c r="H60" s="42">
        <v>4645.8900000000003</v>
      </c>
      <c r="I60" s="42">
        <v>627.63</v>
      </c>
      <c r="J60" s="42">
        <v>1344</v>
      </c>
      <c r="M60" s="42"/>
      <c r="N60" s="42"/>
      <c r="O60" s="42"/>
      <c r="V60" s="42"/>
      <c r="W60" s="42"/>
      <c r="X60" s="42"/>
    </row>
    <row r="61" spans="1:24" x14ac:dyDescent="0.3">
      <c r="A61" s="1">
        <v>43885</v>
      </c>
      <c r="B61" t="s">
        <v>82</v>
      </c>
      <c r="C61" s="42">
        <v>2020</v>
      </c>
      <c r="D61" s="42">
        <v>2</v>
      </c>
      <c r="E61" s="42">
        <v>9</v>
      </c>
      <c r="F61">
        <v>0.26052027835578018</v>
      </c>
      <c r="G61">
        <v>3935.97</v>
      </c>
      <c r="H61" s="42">
        <v>3113.92</v>
      </c>
      <c r="I61" s="42">
        <v>822.05</v>
      </c>
      <c r="J61" s="42">
        <v>1025.4000000000001</v>
      </c>
      <c r="M61" s="42"/>
      <c r="N61" s="42"/>
      <c r="O61" s="42"/>
      <c r="V61" s="42"/>
      <c r="W61" s="42"/>
      <c r="X61" s="42"/>
    </row>
    <row r="62" spans="1:24" x14ac:dyDescent="0.3">
      <c r="A62" s="1">
        <v>43892</v>
      </c>
      <c r="B62" t="s">
        <v>82</v>
      </c>
      <c r="C62" s="42">
        <v>2020</v>
      </c>
      <c r="D62" s="42">
        <v>3</v>
      </c>
      <c r="E62" s="42">
        <v>10</v>
      </c>
      <c r="F62">
        <v>0.25617721687890482</v>
      </c>
      <c r="G62">
        <v>4646.51</v>
      </c>
      <c r="H62" s="42">
        <v>3987.29</v>
      </c>
      <c r="I62" s="42">
        <v>659.22</v>
      </c>
      <c r="J62" s="42">
        <v>1190.33</v>
      </c>
      <c r="M62" s="42"/>
      <c r="N62" s="42"/>
      <c r="O62" s="42"/>
      <c r="V62" s="42"/>
      <c r="W62" s="42"/>
      <c r="X62" s="42"/>
    </row>
    <row r="63" spans="1:24" x14ac:dyDescent="0.3">
      <c r="A63" s="1">
        <v>43899</v>
      </c>
      <c r="B63" t="s">
        <v>82</v>
      </c>
      <c r="C63" s="42">
        <v>2020</v>
      </c>
      <c r="D63" s="42">
        <v>3</v>
      </c>
      <c r="E63" s="42">
        <v>11</v>
      </c>
      <c r="F63">
        <v>0.25334378075002728</v>
      </c>
      <c r="G63">
        <v>5487.8</v>
      </c>
      <c r="H63" s="42">
        <v>4762.6099999999997</v>
      </c>
      <c r="I63" s="42">
        <v>725.19</v>
      </c>
      <c r="J63" s="42">
        <v>1390.3</v>
      </c>
      <c r="M63" s="42"/>
      <c r="N63" s="42"/>
      <c r="O63" s="42"/>
      <c r="V63" s="42"/>
      <c r="W63" s="42"/>
      <c r="X63" s="42"/>
    </row>
    <row r="64" spans="1:24" x14ac:dyDescent="0.3">
      <c r="A64" s="1">
        <v>43906</v>
      </c>
      <c r="B64" t="s">
        <v>82</v>
      </c>
      <c r="C64" s="42">
        <v>2020</v>
      </c>
      <c r="D64" s="42">
        <v>3</v>
      </c>
      <c r="E64" s="42">
        <v>12</v>
      </c>
      <c r="F64">
        <v>0.2493763798063566</v>
      </c>
      <c r="G64">
        <v>3347.39</v>
      </c>
      <c r="H64" s="42">
        <v>2691.74</v>
      </c>
      <c r="I64" s="42">
        <v>655.65</v>
      </c>
      <c r="J64" s="42">
        <v>834.76</v>
      </c>
      <c r="M64" s="42"/>
      <c r="N64" s="42"/>
      <c r="O64" s="42"/>
      <c r="V64" s="42"/>
      <c r="W64" s="42"/>
      <c r="X64" s="42"/>
    </row>
    <row r="65" spans="1:24" x14ac:dyDescent="0.3">
      <c r="A65" s="1">
        <v>43913</v>
      </c>
      <c r="B65" t="s">
        <v>82</v>
      </c>
      <c r="C65" s="42">
        <v>2020</v>
      </c>
      <c r="D65" s="42">
        <v>3</v>
      </c>
      <c r="E65" s="42">
        <v>13</v>
      </c>
      <c r="F65">
        <v>0.25359783958706028</v>
      </c>
      <c r="G65">
        <v>4388.05</v>
      </c>
      <c r="H65" s="42">
        <v>3627.57</v>
      </c>
      <c r="I65" s="42">
        <v>760.48</v>
      </c>
      <c r="J65" s="42">
        <v>1112.8</v>
      </c>
      <c r="M65" s="42"/>
      <c r="N65" s="42"/>
      <c r="O65" s="42"/>
      <c r="V65" s="42"/>
      <c r="W65" s="42"/>
      <c r="X65" s="42"/>
    </row>
    <row r="66" spans="1:24" x14ac:dyDescent="0.3">
      <c r="A66" s="1">
        <v>43920</v>
      </c>
      <c r="B66" t="s">
        <v>82</v>
      </c>
      <c r="C66" s="42">
        <v>2020</v>
      </c>
      <c r="D66" s="42">
        <v>3</v>
      </c>
      <c r="E66" s="42">
        <v>14</v>
      </c>
      <c r="F66">
        <v>0.24937040969437449</v>
      </c>
      <c r="G66">
        <v>4558.5200000000004</v>
      </c>
      <c r="H66" s="42">
        <v>3839.05</v>
      </c>
      <c r="I66" s="42">
        <v>719.47</v>
      </c>
      <c r="J66" s="42">
        <v>1136.76</v>
      </c>
      <c r="M66" s="42"/>
      <c r="N66" s="42"/>
      <c r="O66" s="42"/>
      <c r="V66" s="42"/>
      <c r="W66" s="42"/>
      <c r="X66" s="42"/>
    </row>
    <row r="67" spans="1:24" x14ac:dyDescent="0.3">
      <c r="A67" s="1">
        <v>43927</v>
      </c>
      <c r="B67" t="s">
        <v>82</v>
      </c>
      <c r="C67" s="42">
        <v>2020</v>
      </c>
      <c r="D67" s="42">
        <v>4</v>
      </c>
      <c r="E67" s="42">
        <v>15</v>
      </c>
      <c r="F67">
        <v>0.25384145570386563</v>
      </c>
      <c r="G67">
        <v>3716.69</v>
      </c>
      <c r="H67" s="42">
        <v>3028.21</v>
      </c>
      <c r="I67" s="42">
        <v>688.48</v>
      </c>
      <c r="J67" s="42">
        <v>943.45</v>
      </c>
      <c r="M67" s="42"/>
      <c r="N67" s="42"/>
      <c r="O67" s="42"/>
      <c r="V67" s="42"/>
      <c r="W67" s="42"/>
      <c r="X67" s="42"/>
    </row>
    <row r="68" spans="1:24" x14ac:dyDescent="0.3">
      <c r="A68" s="1">
        <v>43934</v>
      </c>
      <c r="B68" t="s">
        <v>82</v>
      </c>
      <c r="C68" s="42">
        <v>2020</v>
      </c>
      <c r="D68" s="42">
        <v>4</v>
      </c>
      <c r="E68" s="42">
        <v>16</v>
      </c>
      <c r="F68">
        <v>0.25313469455158832</v>
      </c>
      <c r="G68">
        <v>4238.8500000000004</v>
      </c>
      <c r="H68" s="42">
        <v>3399.13</v>
      </c>
      <c r="I68" s="42">
        <v>839.72</v>
      </c>
      <c r="J68" s="42">
        <v>1073</v>
      </c>
      <c r="M68" s="42"/>
      <c r="N68" s="42"/>
      <c r="O68" s="42"/>
      <c r="V68" s="42"/>
      <c r="W68" s="42"/>
      <c r="X68" s="42"/>
    </row>
    <row r="69" spans="1:24" x14ac:dyDescent="0.3">
      <c r="A69" s="1">
        <v>43941</v>
      </c>
      <c r="B69" t="s">
        <v>82</v>
      </c>
      <c r="C69" s="42">
        <v>2020</v>
      </c>
      <c r="D69" s="42">
        <v>4</v>
      </c>
      <c r="E69" s="42">
        <v>17</v>
      </c>
      <c r="F69">
        <v>0.25316640067583168</v>
      </c>
      <c r="G69">
        <v>4805.93</v>
      </c>
      <c r="H69" s="42">
        <v>4078.08</v>
      </c>
      <c r="I69" s="42">
        <v>727.85</v>
      </c>
      <c r="J69" s="42">
        <v>1216.7</v>
      </c>
      <c r="M69" s="42"/>
      <c r="N69" s="42"/>
      <c r="O69" s="42"/>
      <c r="V69" s="42"/>
      <c r="W69" s="42"/>
      <c r="X69" s="42"/>
    </row>
    <row r="70" spans="1:24" x14ac:dyDescent="0.3">
      <c r="A70" s="1">
        <v>43948</v>
      </c>
      <c r="B70" t="s">
        <v>82</v>
      </c>
      <c r="C70" s="42">
        <v>2020</v>
      </c>
      <c r="D70" s="42">
        <v>4</v>
      </c>
      <c r="E70" s="42">
        <v>18</v>
      </c>
      <c r="F70">
        <v>0.25378974381928587</v>
      </c>
      <c r="G70">
        <v>5361.84</v>
      </c>
      <c r="H70" s="42">
        <v>4507.3599999999997</v>
      </c>
      <c r="I70" s="42">
        <v>854.48</v>
      </c>
      <c r="J70" s="42">
        <v>1360.78</v>
      </c>
      <c r="M70" s="42"/>
      <c r="N70" s="42"/>
      <c r="O70" s="42"/>
      <c r="V70" s="42"/>
      <c r="W70" s="42"/>
      <c r="X70" s="42"/>
    </row>
    <row r="71" spans="1:24" x14ac:dyDescent="0.3">
      <c r="A71" s="1">
        <v>43955</v>
      </c>
      <c r="B71" t="s">
        <v>82</v>
      </c>
      <c r="C71" s="42">
        <v>2020</v>
      </c>
      <c r="D71" s="42">
        <v>5</v>
      </c>
      <c r="E71" s="42">
        <v>19</v>
      </c>
      <c r="F71">
        <v>0.25207894202072773</v>
      </c>
      <c r="G71">
        <v>5019.38</v>
      </c>
      <c r="H71" s="42">
        <v>4161.21</v>
      </c>
      <c r="I71" s="42">
        <v>858.17</v>
      </c>
      <c r="J71" s="42">
        <v>1265.28</v>
      </c>
      <c r="M71" s="42"/>
      <c r="N71" s="42"/>
      <c r="O71" s="42"/>
      <c r="V71" s="42"/>
      <c r="W71" s="42"/>
      <c r="X71" s="42"/>
    </row>
    <row r="72" spans="1:24" x14ac:dyDescent="0.3">
      <c r="A72" s="1">
        <v>43962</v>
      </c>
      <c r="B72" t="s">
        <v>82</v>
      </c>
      <c r="C72" s="42">
        <v>2020</v>
      </c>
      <c r="D72" s="42">
        <v>5</v>
      </c>
      <c r="E72" s="42">
        <v>20</v>
      </c>
      <c r="F72">
        <v>0.25327070768075599</v>
      </c>
      <c r="G72">
        <v>4901.08</v>
      </c>
      <c r="H72" s="42">
        <v>3977.37</v>
      </c>
      <c r="I72" s="42">
        <v>923.71</v>
      </c>
      <c r="J72" s="42">
        <v>1241.3</v>
      </c>
      <c r="M72" s="42"/>
      <c r="N72" s="42"/>
      <c r="O72" s="42"/>
      <c r="V72" s="42"/>
      <c r="W72" s="42"/>
      <c r="X72" s="42"/>
    </row>
    <row r="73" spans="1:24" x14ac:dyDescent="0.3">
      <c r="A73" s="1">
        <v>43969</v>
      </c>
      <c r="B73" t="s">
        <v>82</v>
      </c>
      <c r="C73" s="42">
        <v>2020</v>
      </c>
      <c r="D73" s="42">
        <v>5</v>
      </c>
      <c r="E73" s="42">
        <v>21</v>
      </c>
      <c r="F73">
        <v>0.2467926498656291</v>
      </c>
      <c r="G73">
        <v>6779.74</v>
      </c>
      <c r="H73" s="42">
        <v>5858.0700000000006</v>
      </c>
      <c r="I73" s="42">
        <v>921.67</v>
      </c>
      <c r="J73" s="42">
        <v>1673.19</v>
      </c>
      <c r="M73" s="42"/>
      <c r="N73" s="42"/>
      <c r="O73" s="42"/>
      <c r="V73" s="42"/>
      <c r="W73" s="42"/>
      <c r="X73" s="42"/>
    </row>
    <row r="74" spans="1:24" x14ac:dyDescent="0.3">
      <c r="A74" s="1">
        <v>43976</v>
      </c>
      <c r="B74" t="s">
        <v>82</v>
      </c>
      <c r="C74" s="42">
        <v>2020</v>
      </c>
      <c r="D74" s="42">
        <v>5</v>
      </c>
      <c r="E74" s="42">
        <v>22</v>
      </c>
      <c r="F74">
        <v>0.24432865927855679</v>
      </c>
      <c r="G74">
        <v>6122.45</v>
      </c>
      <c r="H74" s="42">
        <v>5284.76</v>
      </c>
      <c r="I74" s="42">
        <v>837.69</v>
      </c>
      <c r="J74" s="42">
        <v>1495.89</v>
      </c>
      <c r="M74" s="42"/>
      <c r="N74" s="42"/>
      <c r="O74" s="42"/>
      <c r="V74" s="42"/>
      <c r="W74" s="42"/>
      <c r="X74" s="42"/>
    </row>
    <row r="75" spans="1:24" x14ac:dyDescent="0.3">
      <c r="A75" s="1">
        <v>43983</v>
      </c>
      <c r="B75" t="s">
        <v>82</v>
      </c>
      <c r="C75" s="42">
        <v>2020</v>
      </c>
      <c r="D75" s="42">
        <v>6</v>
      </c>
      <c r="E75" s="42">
        <v>23</v>
      </c>
      <c r="F75">
        <v>0.24635996482913819</v>
      </c>
      <c r="G75">
        <v>4026.06</v>
      </c>
      <c r="H75" s="42">
        <v>3292.27</v>
      </c>
      <c r="I75" s="42">
        <v>733.79</v>
      </c>
      <c r="J75" s="42">
        <v>991.86</v>
      </c>
      <c r="M75" s="42"/>
      <c r="N75" s="42"/>
      <c r="O75" s="42"/>
      <c r="V75" s="42"/>
      <c r="W75" s="42"/>
      <c r="X75" s="42"/>
    </row>
    <row r="76" spans="1:24" x14ac:dyDescent="0.3">
      <c r="A76" s="1">
        <v>43990</v>
      </c>
      <c r="B76" t="s">
        <v>82</v>
      </c>
      <c r="C76" s="42">
        <v>2020</v>
      </c>
      <c r="D76" s="42">
        <v>6</v>
      </c>
      <c r="E76" s="42">
        <v>24</v>
      </c>
      <c r="F76">
        <v>0.2520811217315273</v>
      </c>
      <c r="G76">
        <v>4700.59</v>
      </c>
      <c r="H76" s="42">
        <v>3780.5149999999999</v>
      </c>
      <c r="I76" s="42">
        <v>920.07499999999993</v>
      </c>
      <c r="J76" s="42">
        <v>1184.93</v>
      </c>
      <c r="M76" s="42"/>
      <c r="N76" s="42"/>
      <c r="O76" s="42"/>
      <c r="V76" s="42"/>
      <c r="W76" s="42"/>
      <c r="X76" s="42"/>
    </row>
    <row r="77" spans="1:24" x14ac:dyDescent="0.3">
      <c r="A77" s="1">
        <v>43997</v>
      </c>
      <c r="B77" t="s">
        <v>82</v>
      </c>
      <c r="C77" s="42">
        <v>2020</v>
      </c>
      <c r="D77" s="42">
        <v>6</v>
      </c>
      <c r="E77" s="42">
        <v>25</v>
      </c>
      <c r="F77">
        <v>0.25280341112167798</v>
      </c>
      <c r="G77">
        <v>4784.3500000000004</v>
      </c>
      <c r="H77" s="42">
        <v>4192.28</v>
      </c>
      <c r="I77" s="42">
        <v>592.06999999999994</v>
      </c>
      <c r="J77" s="42">
        <v>1209.5</v>
      </c>
      <c r="M77" s="42"/>
      <c r="N77" s="42"/>
      <c r="O77" s="42"/>
      <c r="V77" s="42"/>
      <c r="W77" s="42"/>
      <c r="X77" s="42"/>
    </row>
    <row r="78" spans="1:24" x14ac:dyDescent="0.3">
      <c r="A78" s="1">
        <v>44004</v>
      </c>
      <c r="B78" t="s">
        <v>82</v>
      </c>
      <c r="C78" s="42">
        <v>2020</v>
      </c>
      <c r="D78" s="42">
        <v>6</v>
      </c>
      <c r="E78" s="42">
        <v>26</v>
      </c>
      <c r="F78">
        <v>0.2499218994064355</v>
      </c>
      <c r="G78">
        <v>4129.29</v>
      </c>
      <c r="H78" s="42">
        <v>3612.13</v>
      </c>
      <c r="I78" s="42">
        <v>517.16</v>
      </c>
      <c r="J78" s="42">
        <v>1032</v>
      </c>
      <c r="M78" s="42"/>
      <c r="N78" s="42"/>
      <c r="O78" s="42"/>
      <c r="V78" s="42"/>
      <c r="W78" s="42"/>
      <c r="X78" s="42"/>
    </row>
    <row r="79" spans="1:24" x14ac:dyDescent="0.3">
      <c r="A79" s="1">
        <v>44011</v>
      </c>
      <c r="B79" t="s">
        <v>82</v>
      </c>
      <c r="C79" s="42">
        <v>2020</v>
      </c>
      <c r="D79" s="42">
        <v>6</v>
      </c>
      <c r="E79" s="42">
        <v>27</v>
      </c>
      <c r="F79">
        <v>0.2493339431056398</v>
      </c>
      <c r="G79">
        <v>3072.1849999999999</v>
      </c>
      <c r="H79" s="42">
        <v>2450.2849999999999</v>
      </c>
      <c r="I79" s="42">
        <v>621.9</v>
      </c>
      <c r="J79" s="42">
        <v>766</v>
      </c>
      <c r="M79" s="42"/>
      <c r="N79" s="42"/>
      <c r="O79" s="42"/>
      <c r="V79" s="42"/>
      <c r="W79" s="42"/>
      <c r="X79" s="42"/>
    </row>
    <row r="80" spans="1:24" x14ac:dyDescent="0.3">
      <c r="A80" s="1">
        <v>44018</v>
      </c>
      <c r="B80" t="s">
        <v>82</v>
      </c>
      <c r="C80" s="42">
        <v>2020</v>
      </c>
      <c r="D80" s="42">
        <v>7</v>
      </c>
      <c r="E80" s="42">
        <v>28</v>
      </c>
      <c r="F80">
        <v>0.24302871210369539</v>
      </c>
      <c r="G80">
        <v>3676.15</v>
      </c>
      <c r="H80" s="42">
        <v>3108.74</v>
      </c>
      <c r="I80" s="42">
        <v>567.41</v>
      </c>
      <c r="J80" s="42">
        <v>893.41</v>
      </c>
      <c r="M80" s="42"/>
      <c r="N80" s="42"/>
      <c r="O80" s="42"/>
      <c r="V80" s="42"/>
      <c r="W80" s="42"/>
      <c r="X80" s="42"/>
    </row>
    <row r="81" spans="1:24" x14ac:dyDescent="0.3">
      <c r="A81" s="1">
        <v>44025</v>
      </c>
      <c r="B81" t="s">
        <v>82</v>
      </c>
      <c r="C81" s="42">
        <v>2020</v>
      </c>
      <c r="D81" s="42">
        <v>7</v>
      </c>
      <c r="E81" s="42">
        <v>29</v>
      </c>
      <c r="F81">
        <v>0.246570763148516</v>
      </c>
      <c r="G81">
        <v>3619.61</v>
      </c>
      <c r="H81" s="42">
        <v>3039.71</v>
      </c>
      <c r="I81" s="42">
        <v>579.9</v>
      </c>
      <c r="J81" s="42">
        <v>892.49</v>
      </c>
      <c r="M81" s="42"/>
      <c r="N81" s="42"/>
      <c r="O81" s="42"/>
      <c r="V81" s="42"/>
      <c r="W81" s="42"/>
      <c r="X81" s="42"/>
    </row>
    <row r="82" spans="1:24" x14ac:dyDescent="0.3">
      <c r="A82" s="1">
        <v>44032</v>
      </c>
      <c r="B82" t="s">
        <v>82</v>
      </c>
      <c r="C82" s="42">
        <v>2020</v>
      </c>
      <c r="D82" s="42">
        <v>7</v>
      </c>
      <c r="E82" s="42">
        <v>30</v>
      </c>
      <c r="F82">
        <v>0.24732991337986709</v>
      </c>
      <c r="G82">
        <v>4875.3100000000004</v>
      </c>
      <c r="H82" s="42">
        <v>4227.17</v>
      </c>
      <c r="I82" s="42">
        <v>648.14</v>
      </c>
      <c r="J82" s="42">
        <v>1205.81</v>
      </c>
      <c r="M82" s="42"/>
      <c r="N82" s="42"/>
      <c r="O82" s="42"/>
      <c r="V82" s="42"/>
      <c r="W82" s="42"/>
      <c r="X82" s="42"/>
    </row>
    <row r="83" spans="1:24" x14ac:dyDescent="0.3">
      <c r="A83" s="1">
        <v>44039</v>
      </c>
      <c r="B83" t="s">
        <v>82</v>
      </c>
      <c r="C83" s="42">
        <v>2020</v>
      </c>
      <c r="D83" s="42">
        <v>7</v>
      </c>
      <c r="E83" s="42">
        <v>31</v>
      </c>
      <c r="F83">
        <v>0.24522899088549829</v>
      </c>
      <c r="G83">
        <v>3988.15</v>
      </c>
      <c r="H83" s="42">
        <v>3321.95</v>
      </c>
      <c r="I83" s="42">
        <v>666.2</v>
      </c>
      <c r="J83" s="42">
        <v>978.01</v>
      </c>
      <c r="M83" s="42"/>
      <c r="N83" s="42"/>
      <c r="O83" s="42"/>
      <c r="V83" s="42"/>
      <c r="W83" s="42"/>
      <c r="X83" s="42"/>
    </row>
    <row r="84" spans="1:24" x14ac:dyDescent="0.3">
      <c r="A84" s="1">
        <v>44046</v>
      </c>
      <c r="B84" t="s">
        <v>82</v>
      </c>
      <c r="C84" s="42">
        <v>2020</v>
      </c>
      <c r="D84" s="42">
        <v>8</v>
      </c>
      <c r="E84" s="42">
        <v>32</v>
      </c>
      <c r="F84">
        <v>0.24329917269303461</v>
      </c>
      <c r="G84">
        <v>4455.42</v>
      </c>
      <c r="H84" s="42">
        <v>3702.36</v>
      </c>
      <c r="I84" s="42">
        <v>753.06</v>
      </c>
      <c r="J84" s="42">
        <v>1084</v>
      </c>
      <c r="M84" s="42"/>
      <c r="N84" s="42"/>
      <c r="O84" s="42"/>
      <c r="V84" s="42"/>
      <c r="W84" s="42"/>
      <c r="X84" s="42"/>
    </row>
    <row r="85" spans="1:24" x14ac:dyDescent="0.3">
      <c r="A85" s="1">
        <v>44053</v>
      </c>
      <c r="B85" t="s">
        <v>82</v>
      </c>
      <c r="C85" s="42">
        <v>2020</v>
      </c>
      <c r="D85" s="42">
        <v>8</v>
      </c>
      <c r="E85" s="42">
        <v>33</v>
      </c>
      <c r="F85">
        <v>0.2405938432428498</v>
      </c>
      <c r="G85">
        <v>4671.9400000000014</v>
      </c>
      <c r="H85" s="42">
        <v>3991.7</v>
      </c>
      <c r="I85" s="42">
        <v>680.24</v>
      </c>
      <c r="J85" s="42">
        <v>1124.04</v>
      </c>
      <c r="M85" s="42"/>
      <c r="N85" s="42"/>
      <c r="O85" s="42"/>
      <c r="V85" s="42"/>
      <c r="W85" s="42"/>
      <c r="X85" s="42"/>
    </row>
    <row r="86" spans="1:24" x14ac:dyDescent="0.3">
      <c r="A86" s="1">
        <v>44060</v>
      </c>
      <c r="B86" t="s">
        <v>82</v>
      </c>
      <c r="C86" s="42">
        <v>2020</v>
      </c>
      <c r="D86" s="42">
        <v>8</v>
      </c>
      <c r="E86" s="42">
        <v>34</v>
      </c>
      <c r="F86">
        <v>0.23852993415156551</v>
      </c>
      <c r="G86">
        <v>5523.29</v>
      </c>
      <c r="H86" s="42">
        <v>4644.01</v>
      </c>
      <c r="I86" s="42">
        <v>879.28</v>
      </c>
      <c r="J86" s="42">
        <v>1317.47</v>
      </c>
      <c r="M86" s="42"/>
      <c r="N86" s="42"/>
      <c r="O86" s="42"/>
      <c r="V86" s="42"/>
      <c r="W86" s="42"/>
      <c r="X86" s="42"/>
    </row>
    <row r="87" spans="1:24" x14ac:dyDescent="0.3">
      <c r="A87" s="1">
        <v>44067</v>
      </c>
      <c r="B87" t="s">
        <v>82</v>
      </c>
      <c r="C87" s="42">
        <v>2020</v>
      </c>
      <c r="D87" s="42">
        <v>8</v>
      </c>
      <c r="E87" s="42">
        <v>35</v>
      </c>
      <c r="F87">
        <v>0.2414956618681425</v>
      </c>
      <c r="G87">
        <v>6063.67</v>
      </c>
      <c r="H87" s="42">
        <v>5215.21</v>
      </c>
      <c r="I87" s="42">
        <v>848.46</v>
      </c>
      <c r="J87" s="42">
        <v>1464.35</v>
      </c>
      <c r="M87" s="42"/>
      <c r="N87" s="42"/>
      <c r="O87" s="42"/>
      <c r="V87" s="42"/>
      <c r="W87" s="42"/>
      <c r="X87" s="42"/>
    </row>
    <row r="88" spans="1:24" x14ac:dyDescent="0.3">
      <c r="A88" s="1">
        <v>44074</v>
      </c>
      <c r="B88" t="s">
        <v>82</v>
      </c>
      <c r="C88" s="42">
        <v>2020</v>
      </c>
      <c r="D88" s="42">
        <v>8</v>
      </c>
      <c r="E88" s="42">
        <v>36</v>
      </c>
      <c r="F88">
        <v>0.24250756264285489</v>
      </c>
      <c r="G88">
        <v>5626.34</v>
      </c>
      <c r="H88" s="42">
        <v>4706.82</v>
      </c>
      <c r="I88" s="42">
        <v>919.52</v>
      </c>
      <c r="J88" s="42">
        <v>1364.43</v>
      </c>
      <c r="M88" s="42"/>
      <c r="N88" s="42"/>
      <c r="O88" s="42"/>
      <c r="V88" s="42"/>
      <c r="W88" s="42"/>
      <c r="X88" s="42"/>
    </row>
    <row r="89" spans="1:24" x14ac:dyDescent="0.3">
      <c r="A89" s="1">
        <v>44081</v>
      </c>
      <c r="B89" t="s">
        <v>82</v>
      </c>
      <c r="C89" s="42">
        <v>2020</v>
      </c>
      <c r="D89" s="42">
        <v>9</v>
      </c>
      <c r="E89" s="42">
        <v>37</v>
      </c>
      <c r="F89">
        <v>0.24199888994851451</v>
      </c>
      <c r="G89">
        <v>6522.2199999999993</v>
      </c>
      <c r="H89" s="42">
        <v>5666.02</v>
      </c>
      <c r="I89" s="42">
        <v>856.2</v>
      </c>
      <c r="J89" s="42">
        <v>1578.37</v>
      </c>
      <c r="M89" s="42"/>
      <c r="N89" s="42"/>
      <c r="O89" s="42"/>
      <c r="V89" s="42"/>
      <c r="W89" s="42"/>
      <c r="X89" s="42"/>
    </row>
    <row r="90" spans="1:24" x14ac:dyDescent="0.3">
      <c r="A90" s="1">
        <v>44088</v>
      </c>
      <c r="B90" t="s">
        <v>82</v>
      </c>
      <c r="C90" s="42">
        <v>2020</v>
      </c>
      <c r="D90" s="42">
        <v>9</v>
      </c>
      <c r="E90" s="42">
        <v>38</v>
      </c>
      <c r="F90">
        <v>0.24197087547213489</v>
      </c>
      <c r="G90">
        <v>7947.94</v>
      </c>
      <c r="H90" s="42">
        <v>7008.69</v>
      </c>
      <c r="I90" s="42">
        <v>939.25</v>
      </c>
      <c r="J90" s="42">
        <v>1923.17</v>
      </c>
      <c r="M90" s="42"/>
      <c r="N90" s="42"/>
      <c r="O90" s="42"/>
      <c r="V90" s="42"/>
      <c r="W90" s="42"/>
      <c r="X90" s="42"/>
    </row>
    <row r="91" spans="1:24" x14ac:dyDescent="0.3">
      <c r="A91" s="1">
        <v>44095</v>
      </c>
      <c r="B91" t="s">
        <v>82</v>
      </c>
      <c r="C91" s="42">
        <v>2020</v>
      </c>
      <c r="D91" s="42">
        <v>9</v>
      </c>
      <c r="E91" s="42">
        <v>39</v>
      </c>
      <c r="F91">
        <v>0.24118050261686191</v>
      </c>
      <c r="G91">
        <v>6244.12</v>
      </c>
      <c r="H91" s="42">
        <v>5334.03</v>
      </c>
      <c r="I91" s="42">
        <v>910.09</v>
      </c>
      <c r="J91" s="42">
        <v>1505.96</v>
      </c>
      <c r="M91" s="42"/>
      <c r="N91" s="42"/>
      <c r="O91" s="42"/>
      <c r="V91" s="42"/>
      <c r="W91" s="42"/>
      <c r="X91" s="42"/>
    </row>
    <row r="92" spans="1:24" x14ac:dyDescent="0.3">
      <c r="A92" s="1">
        <v>44102</v>
      </c>
      <c r="B92" t="s">
        <v>82</v>
      </c>
      <c r="C92" s="42">
        <v>2020</v>
      </c>
      <c r="D92" s="42">
        <v>9</v>
      </c>
      <c r="E92" s="42">
        <v>40</v>
      </c>
      <c r="F92">
        <v>0.24154818254823171</v>
      </c>
      <c r="G92">
        <v>6711.87</v>
      </c>
      <c r="H92" s="42">
        <v>5694.07</v>
      </c>
      <c r="I92" s="42">
        <v>1017.8</v>
      </c>
      <c r="J92" s="42">
        <v>1621.24</v>
      </c>
      <c r="M92" s="42"/>
      <c r="N92" s="42"/>
      <c r="O92" s="42"/>
      <c r="V92" s="42"/>
      <c r="W92" s="42"/>
      <c r="X92" s="42"/>
    </row>
    <row r="93" spans="1:24" x14ac:dyDescent="0.3">
      <c r="A93" s="1">
        <v>44109</v>
      </c>
      <c r="B93" t="s">
        <v>82</v>
      </c>
      <c r="C93" s="42">
        <v>2020</v>
      </c>
      <c r="D93" s="42">
        <v>10</v>
      </c>
      <c r="E93" s="42">
        <v>41</v>
      </c>
      <c r="F93">
        <v>0.24394742230047911</v>
      </c>
      <c r="G93">
        <v>6105.25</v>
      </c>
      <c r="H93" s="42">
        <v>5297.76</v>
      </c>
      <c r="I93" s="42">
        <v>807.49</v>
      </c>
      <c r="J93" s="42">
        <v>1489.36</v>
      </c>
      <c r="M93" s="42"/>
      <c r="N93" s="42"/>
      <c r="O93" s="42"/>
      <c r="V93" s="42"/>
      <c r="W93" s="42"/>
      <c r="X93" s="42"/>
    </row>
    <row r="94" spans="1:24" x14ac:dyDescent="0.3">
      <c r="A94" s="1">
        <v>44116</v>
      </c>
      <c r="B94" t="s">
        <v>82</v>
      </c>
      <c r="C94" s="42">
        <v>2020</v>
      </c>
      <c r="D94" s="42">
        <v>10</v>
      </c>
      <c r="E94" s="42">
        <v>42</v>
      </c>
      <c r="F94">
        <v>0.24336932529976729</v>
      </c>
      <c r="G94">
        <v>5867.05</v>
      </c>
      <c r="H94" s="42">
        <v>4965.82</v>
      </c>
      <c r="I94" s="42">
        <v>901.23</v>
      </c>
      <c r="J94" s="42">
        <v>1427.86</v>
      </c>
      <c r="M94" s="42"/>
      <c r="N94" s="42"/>
      <c r="O94" s="42"/>
      <c r="V94" s="42"/>
      <c r="W94" s="42"/>
      <c r="X94" s="42"/>
    </row>
    <row r="95" spans="1:24" x14ac:dyDescent="0.3">
      <c r="A95" s="1">
        <v>44123</v>
      </c>
      <c r="B95" t="s">
        <v>82</v>
      </c>
      <c r="C95" s="42">
        <v>2020</v>
      </c>
      <c r="D95" s="42">
        <v>10</v>
      </c>
      <c r="E95" s="42">
        <v>43</v>
      </c>
      <c r="F95">
        <v>0.24883881604773489</v>
      </c>
      <c r="G95">
        <v>6368.5</v>
      </c>
      <c r="H95" s="42">
        <v>5531.74</v>
      </c>
      <c r="I95" s="42">
        <v>836.76</v>
      </c>
      <c r="J95" s="42">
        <v>1584.73</v>
      </c>
      <c r="M95" s="42"/>
      <c r="N95" s="42"/>
      <c r="O95" s="42"/>
      <c r="V95" s="42"/>
      <c r="W95" s="42"/>
      <c r="X95" s="42"/>
    </row>
    <row r="96" spans="1:24" x14ac:dyDescent="0.3">
      <c r="A96" s="1">
        <v>44130</v>
      </c>
      <c r="B96" t="s">
        <v>82</v>
      </c>
      <c r="C96" s="42">
        <v>2020</v>
      </c>
      <c r="D96" s="42">
        <v>10</v>
      </c>
      <c r="E96" s="42">
        <v>44</v>
      </c>
      <c r="F96">
        <v>0.25621249128692791</v>
      </c>
      <c r="G96">
        <v>7058.36</v>
      </c>
      <c r="H96" s="42">
        <v>6123.84</v>
      </c>
      <c r="I96" s="42">
        <v>934.52</v>
      </c>
      <c r="J96" s="42">
        <v>1808.44</v>
      </c>
      <c r="M96" s="42"/>
      <c r="N96" s="42"/>
      <c r="O96" s="42"/>
      <c r="V96" s="42"/>
      <c r="W96" s="42"/>
      <c r="X96" s="42"/>
    </row>
    <row r="97" spans="1:24" x14ac:dyDescent="0.3">
      <c r="A97" s="1">
        <v>44137</v>
      </c>
      <c r="B97" t="s">
        <v>82</v>
      </c>
      <c r="C97" s="42">
        <v>2020</v>
      </c>
      <c r="D97" s="42">
        <v>11</v>
      </c>
      <c r="E97" s="42">
        <v>45</v>
      </c>
      <c r="F97">
        <v>0.25851053125838469</v>
      </c>
      <c r="G97">
        <v>5963.2</v>
      </c>
      <c r="H97" s="42">
        <v>5097.0600000000004</v>
      </c>
      <c r="I97" s="42">
        <v>889.53</v>
      </c>
      <c r="J97" s="42">
        <v>1541.55</v>
      </c>
      <c r="M97" s="42"/>
      <c r="N97" s="42"/>
      <c r="O97" s="42"/>
      <c r="V97" s="42"/>
      <c r="W97" s="42"/>
      <c r="X97" s="42"/>
    </row>
    <row r="98" spans="1:24" x14ac:dyDescent="0.3">
      <c r="A98" s="1">
        <v>44144</v>
      </c>
      <c r="B98" t="s">
        <v>82</v>
      </c>
      <c r="C98" s="42">
        <v>2020</v>
      </c>
      <c r="D98" s="42">
        <v>11</v>
      </c>
      <c r="E98" s="42">
        <v>46</v>
      </c>
      <c r="F98">
        <v>0.25517108302855651</v>
      </c>
      <c r="G98">
        <v>5596.99</v>
      </c>
      <c r="H98" s="42">
        <v>4716.45</v>
      </c>
      <c r="I98" s="42">
        <v>880.54</v>
      </c>
      <c r="J98" s="42">
        <v>1428.19</v>
      </c>
      <c r="M98" s="42"/>
      <c r="N98" s="42"/>
      <c r="O98" s="42"/>
      <c r="V98" s="42"/>
      <c r="W98" s="42"/>
      <c r="X98" s="42"/>
    </row>
    <row r="99" spans="1:24" x14ac:dyDescent="0.3">
      <c r="A99" s="1">
        <v>44151</v>
      </c>
      <c r="B99" t="s">
        <v>82</v>
      </c>
      <c r="C99" s="42">
        <v>2020</v>
      </c>
      <c r="D99" s="42">
        <v>11</v>
      </c>
      <c r="E99" s="42">
        <v>47</v>
      </c>
      <c r="F99">
        <v>0.26559731795316122</v>
      </c>
      <c r="G99">
        <v>6186.32</v>
      </c>
      <c r="H99" s="42">
        <v>5354.17</v>
      </c>
      <c r="I99" s="42">
        <v>832.15</v>
      </c>
      <c r="J99" s="42">
        <v>1643.07</v>
      </c>
      <c r="M99" s="42"/>
      <c r="N99" s="42"/>
      <c r="O99" s="42"/>
      <c r="V99" s="42"/>
      <c r="W99" s="42"/>
      <c r="X99" s="42"/>
    </row>
    <row r="100" spans="1:24" x14ac:dyDescent="0.3">
      <c r="A100" s="1">
        <v>44158</v>
      </c>
      <c r="B100" t="s">
        <v>82</v>
      </c>
      <c r="C100" s="42">
        <v>2020</v>
      </c>
      <c r="D100" s="42">
        <v>11</v>
      </c>
      <c r="E100" s="42">
        <v>48</v>
      </c>
      <c r="F100">
        <v>0.25784779196449548</v>
      </c>
      <c r="G100">
        <v>6683.09</v>
      </c>
      <c r="H100" s="42">
        <v>5732.45</v>
      </c>
      <c r="I100" s="42">
        <v>950.64</v>
      </c>
      <c r="J100" s="42">
        <v>1723.22</v>
      </c>
      <c r="M100" s="42"/>
      <c r="N100" s="42"/>
      <c r="O100" s="42"/>
      <c r="V100" s="42"/>
      <c r="W100" s="42"/>
      <c r="X100" s="42"/>
    </row>
    <row r="101" spans="1:24" x14ac:dyDescent="0.3">
      <c r="A101" s="1">
        <v>44165</v>
      </c>
      <c r="B101" t="s">
        <v>82</v>
      </c>
      <c r="C101" s="42">
        <v>2020</v>
      </c>
      <c r="D101" s="42">
        <v>11</v>
      </c>
      <c r="E101" s="42">
        <v>49</v>
      </c>
      <c r="F101">
        <v>0.26000400515502209</v>
      </c>
      <c r="G101">
        <v>6192.02</v>
      </c>
      <c r="H101" s="42">
        <v>5272.87</v>
      </c>
      <c r="I101" s="42">
        <v>919.15</v>
      </c>
      <c r="J101" s="42">
        <v>1609.95</v>
      </c>
      <c r="M101" s="42"/>
      <c r="N101" s="42"/>
      <c r="O101" s="42"/>
      <c r="V101" s="42"/>
      <c r="W101" s="42"/>
      <c r="X101" s="42"/>
    </row>
    <row r="102" spans="1:24" x14ac:dyDescent="0.3">
      <c r="A102" s="1">
        <v>44172</v>
      </c>
      <c r="B102" t="s">
        <v>82</v>
      </c>
      <c r="C102" s="42">
        <v>2020</v>
      </c>
      <c r="D102" s="42">
        <v>12</v>
      </c>
      <c r="E102" s="42">
        <v>50</v>
      </c>
      <c r="F102">
        <v>0.26120841834658459</v>
      </c>
      <c r="G102">
        <v>7126.34</v>
      </c>
      <c r="H102" s="42">
        <v>6159.54</v>
      </c>
      <c r="I102" s="42">
        <v>966.8</v>
      </c>
      <c r="J102" s="42">
        <v>1861.46</v>
      </c>
      <c r="M102" s="42"/>
      <c r="N102" s="42"/>
      <c r="O102" s="42"/>
      <c r="V102" s="42"/>
      <c r="W102" s="42"/>
      <c r="X102" s="42"/>
    </row>
    <row r="103" spans="1:24" x14ac:dyDescent="0.3">
      <c r="A103" s="1">
        <v>44179</v>
      </c>
      <c r="B103" t="s">
        <v>82</v>
      </c>
      <c r="C103" s="42">
        <v>2020</v>
      </c>
      <c r="D103" s="42">
        <v>12</v>
      </c>
      <c r="E103" s="42">
        <v>51</v>
      </c>
      <c r="F103">
        <v>0.26036332881518198</v>
      </c>
      <c r="G103">
        <v>8063.77</v>
      </c>
      <c r="H103" s="42">
        <v>7047.4</v>
      </c>
      <c r="I103" s="42">
        <v>1016.37</v>
      </c>
      <c r="J103" s="42">
        <v>2099.5100000000002</v>
      </c>
      <c r="M103" s="42"/>
      <c r="N103" s="42"/>
      <c r="O103" s="42"/>
      <c r="V103" s="42"/>
      <c r="W103" s="42"/>
      <c r="X103" s="42"/>
    </row>
    <row r="104" spans="1:24" x14ac:dyDescent="0.3">
      <c r="A104" s="1">
        <v>44186</v>
      </c>
      <c r="B104" t="s">
        <v>82</v>
      </c>
      <c r="C104" s="42">
        <v>2020</v>
      </c>
      <c r="D104" s="42">
        <v>12</v>
      </c>
      <c r="E104" s="42">
        <v>52</v>
      </c>
      <c r="F104">
        <v>0.26021356057019618</v>
      </c>
      <c r="G104">
        <v>4752.75</v>
      </c>
      <c r="H104" s="42">
        <v>4081.67</v>
      </c>
      <c r="I104" s="42">
        <v>671.08</v>
      </c>
      <c r="J104" s="42">
        <v>1236.73</v>
      </c>
      <c r="M104" s="42"/>
      <c r="N104" s="42"/>
      <c r="O104" s="42"/>
      <c r="V104" s="42"/>
      <c r="W104" s="42"/>
      <c r="X104" s="42"/>
    </row>
    <row r="105" spans="1:24" x14ac:dyDescent="0.3">
      <c r="A105" s="1">
        <v>44193</v>
      </c>
      <c r="B105" t="s">
        <v>82</v>
      </c>
      <c r="C105" s="42">
        <v>2020</v>
      </c>
      <c r="D105" s="42">
        <v>12</v>
      </c>
      <c r="E105" s="42">
        <v>53</v>
      </c>
      <c r="F105">
        <v>0.26005292900273158</v>
      </c>
      <c r="G105">
        <v>5165.41</v>
      </c>
      <c r="H105" s="42">
        <v>4219.18</v>
      </c>
      <c r="I105" s="42">
        <v>946.23</v>
      </c>
      <c r="J105" s="42">
        <v>1343.28</v>
      </c>
      <c r="M105" s="42"/>
      <c r="N105" s="42"/>
      <c r="O105" s="42"/>
      <c r="V105" s="42"/>
      <c r="W105" s="42"/>
      <c r="X105" s="42"/>
    </row>
    <row r="106" spans="1:24" x14ac:dyDescent="0.3">
      <c r="A106" s="1">
        <v>44200</v>
      </c>
      <c r="B106" t="s">
        <v>82</v>
      </c>
      <c r="C106" s="42">
        <v>2021</v>
      </c>
      <c r="D106" s="42">
        <v>1</v>
      </c>
      <c r="E106" s="42">
        <v>2</v>
      </c>
      <c r="F106">
        <v>0.25932941538361909</v>
      </c>
      <c r="G106">
        <v>6176.7</v>
      </c>
      <c r="H106" s="42">
        <v>5343.48</v>
      </c>
      <c r="I106" s="42">
        <v>833.22</v>
      </c>
      <c r="J106" s="42">
        <v>1601.8</v>
      </c>
      <c r="M106" s="42"/>
      <c r="N106" s="42"/>
      <c r="O106" s="42"/>
      <c r="V106" s="42"/>
      <c r="W106" s="42"/>
      <c r="X106" s="42"/>
    </row>
    <row r="107" spans="1:24" x14ac:dyDescent="0.3">
      <c r="A107" s="1">
        <v>44207</v>
      </c>
      <c r="B107" t="s">
        <v>82</v>
      </c>
      <c r="C107" s="42">
        <v>2021</v>
      </c>
      <c r="D107" s="42">
        <v>1</v>
      </c>
      <c r="E107" s="42">
        <v>3</v>
      </c>
      <c r="F107">
        <v>0.25024392386438138</v>
      </c>
      <c r="G107">
        <v>6374.9400000000014</v>
      </c>
      <c r="H107" s="42">
        <v>5350.8099999999986</v>
      </c>
      <c r="I107" s="42">
        <v>1024.1300000000001</v>
      </c>
      <c r="J107" s="42">
        <v>1595.29</v>
      </c>
      <c r="M107" s="42"/>
      <c r="N107" s="42"/>
      <c r="O107" s="42"/>
      <c r="V107" s="42"/>
      <c r="W107" s="42"/>
      <c r="X107" s="42"/>
    </row>
    <row r="108" spans="1:24" x14ac:dyDescent="0.3">
      <c r="A108" s="1">
        <v>44214</v>
      </c>
      <c r="B108" t="s">
        <v>82</v>
      </c>
      <c r="C108" s="42">
        <v>2021</v>
      </c>
      <c r="D108" s="42">
        <v>1</v>
      </c>
      <c r="E108" s="42">
        <v>4</v>
      </c>
      <c r="F108">
        <v>0.24912614316657691</v>
      </c>
      <c r="G108">
        <v>6920.4699999999993</v>
      </c>
      <c r="H108" s="42">
        <v>6143.46</v>
      </c>
      <c r="I108" s="42">
        <v>777.01</v>
      </c>
      <c r="J108" s="42">
        <v>1724.07</v>
      </c>
      <c r="M108" s="42"/>
      <c r="N108" s="42"/>
      <c r="O108" s="42"/>
      <c r="V108" s="42"/>
      <c r="W108" s="42"/>
      <c r="X108" s="42"/>
    </row>
    <row r="109" spans="1:24" x14ac:dyDescent="0.3">
      <c r="A109" s="1">
        <v>44221</v>
      </c>
      <c r="B109" t="s">
        <v>82</v>
      </c>
      <c r="C109" s="42">
        <v>2021</v>
      </c>
      <c r="D109" s="42">
        <v>1</v>
      </c>
      <c r="E109" s="42">
        <v>5</v>
      </c>
      <c r="F109">
        <v>0.25027188046716159</v>
      </c>
      <c r="G109">
        <v>6556.19</v>
      </c>
      <c r="H109" s="42">
        <v>5703.8</v>
      </c>
      <c r="I109" s="42">
        <v>852.39</v>
      </c>
      <c r="J109" s="42">
        <v>1640.83</v>
      </c>
      <c r="M109" s="42"/>
      <c r="N109" s="42"/>
      <c r="O109" s="42"/>
      <c r="V109" s="42"/>
      <c r="W109" s="42"/>
      <c r="X109" s="42"/>
    </row>
    <row r="110" spans="1:24" x14ac:dyDescent="0.3">
      <c r="A110" s="1">
        <v>44228</v>
      </c>
      <c r="B110" t="s">
        <v>82</v>
      </c>
      <c r="C110" s="42">
        <v>2021</v>
      </c>
      <c r="D110" s="42">
        <v>2</v>
      </c>
      <c r="E110" s="42">
        <v>6</v>
      </c>
      <c r="F110">
        <v>0.24904621007079841</v>
      </c>
      <c r="G110">
        <v>5231.76</v>
      </c>
      <c r="H110" s="42">
        <v>4583.5200000000004</v>
      </c>
      <c r="I110" s="42">
        <v>648.24</v>
      </c>
      <c r="J110" s="42">
        <v>1302.95</v>
      </c>
      <c r="M110" s="42"/>
      <c r="N110" s="42"/>
      <c r="O110" s="42"/>
      <c r="V110" s="42"/>
      <c r="W110" s="42"/>
      <c r="X110" s="42"/>
    </row>
    <row r="111" spans="1:24" x14ac:dyDescent="0.3">
      <c r="A111" s="1">
        <v>44235</v>
      </c>
      <c r="B111" t="s">
        <v>82</v>
      </c>
      <c r="C111" s="42">
        <v>2021</v>
      </c>
      <c r="D111" s="42">
        <v>2</v>
      </c>
      <c r="E111" s="42">
        <v>7</v>
      </c>
      <c r="F111">
        <v>0.25024268951070389</v>
      </c>
      <c r="G111">
        <v>4697.3599999999997</v>
      </c>
      <c r="H111" s="42">
        <v>3884.74</v>
      </c>
      <c r="I111" s="42">
        <v>812.61999999999989</v>
      </c>
      <c r="J111" s="42">
        <v>1175.48</v>
      </c>
      <c r="M111" s="42"/>
      <c r="N111" s="42"/>
      <c r="O111" s="42"/>
      <c r="V111" s="42"/>
      <c r="W111" s="42"/>
      <c r="X111" s="42"/>
    </row>
    <row r="112" spans="1:24" x14ac:dyDescent="0.3">
      <c r="A112" s="1">
        <v>44242</v>
      </c>
      <c r="B112" t="s">
        <v>82</v>
      </c>
      <c r="C112" s="42">
        <v>2021</v>
      </c>
      <c r="D112" s="42">
        <v>2</v>
      </c>
      <c r="E112" s="42">
        <v>8</v>
      </c>
      <c r="F112">
        <v>0.25023190778255239</v>
      </c>
      <c r="G112">
        <v>5864.4</v>
      </c>
      <c r="H112" s="42">
        <v>5088.95</v>
      </c>
      <c r="I112" s="42">
        <v>775.45</v>
      </c>
      <c r="J112" s="42">
        <v>1467.46</v>
      </c>
      <c r="M112" s="42"/>
      <c r="N112" s="42"/>
      <c r="O112" s="42"/>
      <c r="V112" s="42"/>
      <c r="W112" s="42"/>
      <c r="X112" s="42"/>
    </row>
    <row r="113" spans="1:24" x14ac:dyDescent="0.3">
      <c r="A113" s="1">
        <v>44249</v>
      </c>
      <c r="B113" t="s">
        <v>82</v>
      </c>
      <c r="C113" s="42">
        <v>2021</v>
      </c>
      <c r="D113" s="42">
        <v>2</v>
      </c>
      <c r="E113" s="42">
        <v>9</v>
      </c>
      <c r="F113">
        <v>0.25213299129560618</v>
      </c>
      <c r="G113">
        <v>6147.4699999999993</v>
      </c>
      <c r="H113" s="42">
        <v>5362.29</v>
      </c>
      <c r="I113" s="42">
        <v>785.18</v>
      </c>
      <c r="J113" s="42">
        <v>1549.98</v>
      </c>
      <c r="M113" s="42"/>
      <c r="N113" s="42"/>
      <c r="O113" s="42"/>
      <c r="V113" s="42"/>
      <c r="W113" s="42"/>
      <c r="X113" s="42"/>
    </row>
    <row r="114" spans="1:24" x14ac:dyDescent="0.3">
      <c r="A114" s="1">
        <v>44256</v>
      </c>
      <c r="B114" t="s">
        <v>82</v>
      </c>
      <c r="C114" s="42">
        <v>2021</v>
      </c>
      <c r="D114" s="42">
        <v>3</v>
      </c>
      <c r="E114" s="42">
        <v>10</v>
      </c>
      <c r="F114">
        <v>0.25112042163707049</v>
      </c>
      <c r="G114">
        <v>3904.78</v>
      </c>
      <c r="H114" s="42">
        <v>3137.72</v>
      </c>
      <c r="I114" s="42">
        <v>767.06</v>
      </c>
      <c r="J114" s="42">
        <v>980.56999999999994</v>
      </c>
      <c r="M114" s="42"/>
      <c r="N114" s="42"/>
      <c r="O114" s="42"/>
      <c r="V114" s="42"/>
      <c r="W114" s="42"/>
      <c r="X114" s="42"/>
    </row>
    <row r="115" spans="1:24" x14ac:dyDescent="0.3">
      <c r="A115" s="1">
        <v>44263</v>
      </c>
      <c r="B115" t="s">
        <v>82</v>
      </c>
      <c r="C115" s="42">
        <v>2021</v>
      </c>
      <c r="D115" s="42">
        <v>3</v>
      </c>
      <c r="E115" s="42">
        <v>11</v>
      </c>
      <c r="F115">
        <v>0.2502316538787952</v>
      </c>
      <c r="G115">
        <v>4618.96</v>
      </c>
      <c r="H115" s="42">
        <v>3774.68</v>
      </c>
      <c r="I115" s="42">
        <v>844.28</v>
      </c>
      <c r="J115" s="42">
        <v>1155.81</v>
      </c>
      <c r="M115" s="42"/>
      <c r="N115" s="42"/>
      <c r="O115" s="42"/>
      <c r="V115" s="42"/>
      <c r="W115" s="42"/>
      <c r="X115" s="42"/>
    </row>
    <row r="116" spans="1:24" x14ac:dyDescent="0.3">
      <c r="A116" s="1">
        <v>44270</v>
      </c>
      <c r="B116" t="s">
        <v>82</v>
      </c>
      <c r="C116" s="42">
        <v>2021</v>
      </c>
      <c r="D116" s="42">
        <v>3</v>
      </c>
      <c r="E116" s="42">
        <v>12</v>
      </c>
      <c r="F116">
        <v>0.25049990311156189</v>
      </c>
      <c r="G116">
        <v>4850.9400000000014</v>
      </c>
      <c r="H116" s="42">
        <v>4091.48</v>
      </c>
      <c r="I116" s="42">
        <v>759.46</v>
      </c>
      <c r="J116" s="42">
        <v>1215.1600000000001</v>
      </c>
      <c r="M116" s="42"/>
      <c r="N116" s="42"/>
      <c r="O116" s="42"/>
      <c r="V116" s="42"/>
      <c r="W116" s="42"/>
      <c r="X116" s="42"/>
    </row>
    <row r="117" spans="1:24" x14ac:dyDescent="0.3">
      <c r="A117" s="1">
        <v>44277</v>
      </c>
      <c r="B117" t="s">
        <v>82</v>
      </c>
      <c r="C117" s="42">
        <v>2021</v>
      </c>
      <c r="D117" s="42">
        <v>3</v>
      </c>
      <c r="E117" s="42">
        <v>13</v>
      </c>
      <c r="F117">
        <v>0.25084988865650648</v>
      </c>
      <c r="G117">
        <v>6497.91</v>
      </c>
      <c r="H117" s="42">
        <v>5615.04</v>
      </c>
      <c r="I117" s="42">
        <v>882.87</v>
      </c>
      <c r="J117" s="42">
        <v>1630</v>
      </c>
      <c r="M117" s="42"/>
      <c r="N117" s="42"/>
      <c r="O117" s="42"/>
      <c r="V117" s="42"/>
      <c r="W117" s="42"/>
      <c r="X117" s="42"/>
    </row>
    <row r="118" spans="1:24" x14ac:dyDescent="0.3">
      <c r="A118" s="1">
        <v>44284</v>
      </c>
      <c r="B118" t="s">
        <v>82</v>
      </c>
      <c r="C118" s="42">
        <v>2021</v>
      </c>
      <c r="D118" s="42">
        <v>3</v>
      </c>
      <c r="E118" s="42">
        <v>14</v>
      </c>
      <c r="F118">
        <v>0.24822243106333239</v>
      </c>
      <c r="G118">
        <v>4362.7</v>
      </c>
      <c r="H118" s="42">
        <v>3554.21</v>
      </c>
      <c r="I118" s="42">
        <v>808.49</v>
      </c>
      <c r="J118" s="42">
        <v>1082.92</v>
      </c>
      <c r="M118" s="42"/>
      <c r="N118" s="42"/>
      <c r="O118" s="42"/>
      <c r="V118" s="42"/>
      <c r="W118" s="42"/>
      <c r="X118" s="42"/>
    </row>
    <row r="119" spans="1:24" x14ac:dyDescent="0.3">
      <c r="A119" s="1">
        <v>44291</v>
      </c>
      <c r="B119" t="s">
        <v>82</v>
      </c>
      <c r="C119" s="42">
        <v>2021</v>
      </c>
      <c r="D119" s="42">
        <v>4</v>
      </c>
      <c r="E119" s="42">
        <v>15</v>
      </c>
      <c r="F119">
        <v>0.2492374779114569</v>
      </c>
      <c r="G119">
        <v>5081.82</v>
      </c>
      <c r="H119" s="42">
        <v>4104.8099999999986</v>
      </c>
      <c r="I119" s="42">
        <v>977.01</v>
      </c>
      <c r="J119" s="42">
        <v>1266.58</v>
      </c>
      <c r="M119" s="42"/>
      <c r="N119" s="42"/>
      <c r="O119" s="42"/>
      <c r="V119" s="42"/>
      <c r="W119" s="42"/>
      <c r="X119" s="42"/>
    </row>
    <row r="120" spans="1:24" x14ac:dyDescent="0.3">
      <c r="A120" s="1">
        <v>44298</v>
      </c>
      <c r="B120" t="s">
        <v>82</v>
      </c>
      <c r="C120" s="42">
        <v>2021</v>
      </c>
      <c r="D120" s="42">
        <v>4</v>
      </c>
      <c r="E120" s="42">
        <v>16</v>
      </c>
      <c r="F120">
        <v>0.247308007755659</v>
      </c>
      <c r="G120">
        <v>5291.62</v>
      </c>
      <c r="H120" s="42">
        <v>4567.32</v>
      </c>
      <c r="I120" s="42">
        <v>724.3</v>
      </c>
      <c r="J120" s="42">
        <v>1308.6600000000001</v>
      </c>
      <c r="M120" s="42"/>
      <c r="N120" s="42"/>
      <c r="O120" s="42"/>
      <c r="V120" s="42"/>
      <c r="W120" s="42"/>
      <c r="X120" s="42"/>
    </row>
    <row r="121" spans="1:24" x14ac:dyDescent="0.3">
      <c r="A121" s="1">
        <v>44305</v>
      </c>
      <c r="B121" t="s">
        <v>82</v>
      </c>
      <c r="C121" s="42">
        <v>2021</v>
      </c>
      <c r="D121" s="42">
        <v>4</v>
      </c>
      <c r="E121" s="42">
        <v>17</v>
      </c>
      <c r="F121">
        <v>0.24030473573066849</v>
      </c>
      <c r="G121">
        <v>4948.55</v>
      </c>
      <c r="H121" s="42">
        <v>4096.9799999999996</v>
      </c>
      <c r="I121" s="42">
        <v>851.57</v>
      </c>
      <c r="J121" s="42">
        <v>1189.1600000000001</v>
      </c>
      <c r="M121" s="42"/>
      <c r="N121" s="42"/>
      <c r="O121" s="42"/>
      <c r="V121" s="42"/>
      <c r="W121" s="42"/>
      <c r="X121" s="42"/>
    </row>
    <row r="122" spans="1:24" x14ac:dyDescent="0.3">
      <c r="A122" s="1">
        <v>44312</v>
      </c>
      <c r="B122" t="s">
        <v>82</v>
      </c>
      <c r="C122" s="42">
        <v>2021</v>
      </c>
      <c r="D122" s="42">
        <v>4</v>
      </c>
      <c r="E122" s="42">
        <v>18</v>
      </c>
      <c r="F122">
        <v>0.24479071729518309</v>
      </c>
      <c r="G122">
        <v>3840.26</v>
      </c>
      <c r="H122" s="42">
        <v>3032.96</v>
      </c>
      <c r="I122" s="42">
        <v>807.3</v>
      </c>
      <c r="J122" s="42">
        <v>940.06</v>
      </c>
      <c r="M122" s="42"/>
      <c r="N122" s="42"/>
      <c r="O122" s="42"/>
      <c r="V122" s="42"/>
      <c r="W122" s="42"/>
      <c r="X122" s="42"/>
    </row>
    <row r="123" spans="1:24" x14ac:dyDescent="0.3">
      <c r="A123" s="1">
        <v>44319</v>
      </c>
      <c r="B123" t="s">
        <v>82</v>
      </c>
      <c r="C123" s="42">
        <v>2021</v>
      </c>
      <c r="D123" s="42">
        <v>5</v>
      </c>
      <c r="E123" s="42">
        <v>19</v>
      </c>
      <c r="F123">
        <v>0.2477765126040162</v>
      </c>
      <c r="G123">
        <v>4505.3099999999986</v>
      </c>
      <c r="H123" s="42">
        <v>3657.29</v>
      </c>
      <c r="I123" s="42">
        <v>848.02</v>
      </c>
      <c r="J123" s="42">
        <v>1116.31</v>
      </c>
      <c r="M123" s="42"/>
      <c r="N123" s="42"/>
      <c r="O123" s="42"/>
      <c r="V123" s="42"/>
      <c r="W123" s="42"/>
      <c r="X123" s="42"/>
    </row>
    <row r="124" spans="1:24" x14ac:dyDescent="0.3">
      <c r="A124" s="1">
        <v>44326</v>
      </c>
      <c r="B124" t="s">
        <v>82</v>
      </c>
      <c r="C124" s="42">
        <v>2021</v>
      </c>
      <c r="D124" s="42">
        <v>5</v>
      </c>
      <c r="E124" s="42">
        <v>20</v>
      </c>
      <c r="F124">
        <v>0.24894474529704941</v>
      </c>
      <c r="G124">
        <v>4404.1499999999996</v>
      </c>
      <c r="H124" s="42">
        <v>3605.39</v>
      </c>
      <c r="I124" s="42">
        <v>798.76</v>
      </c>
      <c r="J124" s="42">
        <v>1096.3900000000001</v>
      </c>
      <c r="M124" s="42"/>
      <c r="N124" s="42"/>
      <c r="O124" s="42"/>
      <c r="V124" s="42"/>
      <c r="W124" s="42"/>
      <c r="X124" s="42"/>
    </row>
    <row r="125" spans="1:24" x14ac:dyDescent="0.3">
      <c r="A125" s="1">
        <v>44333</v>
      </c>
      <c r="B125" t="s">
        <v>82</v>
      </c>
      <c r="C125" s="42">
        <v>2021</v>
      </c>
      <c r="D125" s="42">
        <v>5</v>
      </c>
      <c r="E125" s="42">
        <v>21</v>
      </c>
      <c r="F125">
        <v>0.25058072202550519</v>
      </c>
      <c r="G125">
        <v>6009.76</v>
      </c>
      <c r="H125" s="42">
        <v>5134.54</v>
      </c>
      <c r="I125" s="42">
        <v>875.22</v>
      </c>
      <c r="J125" s="42">
        <v>1505.93</v>
      </c>
      <c r="M125" s="42"/>
      <c r="N125" s="42"/>
      <c r="O125" s="42"/>
      <c r="V125" s="42"/>
      <c r="W125" s="42"/>
      <c r="X125" s="42"/>
    </row>
    <row r="126" spans="1:24" x14ac:dyDescent="0.3">
      <c r="A126" s="1">
        <v>44340</v>
      </c>
      <c r="B126" t="s">
        <v>82</v>
      </c>
      <c r="C126" s="42">
        <v>2021</v>
      </c>
      <c r="D126" s="42">
        <v>5</v>
      </c>
      <c r="E126" s="42">
        <v>22</v>
      </c>
      <c r="F126">
        <v>0.2456935038531807</v>
      </c>
      <c r="G126">
        <v>5823.76</v>
      </c>
      <c r="H126" s="42">
        <v>5083.8500000000004</v>
      </c>
      <c r="I126" s="42">
        <v>739.91</v>
      </c>
      <c r="J126" s="42">
        <v>1430.86</v>
      </c>
      <c r="M126" s="42"/>
      <c r="N126" s="42"/>
      <c r="O126" s="42"/>
      <c r="V126" s="42"/>
      <c r="W126" s="42"/>
      <c r="X126" s="42"/>
    </row>
    <row r="127" spans="1:24" x14ac:dyDescent="0.3">
      <c r="A127" s="1">
        <v>44347</v>
      </c>
      <c r="B127" t="s">
        <v>82</v>
      </c>
      <c r="C127" s="42">
        <v>2021</v>
      </c>
      <c r="D127" s="42">
        <v>5</v>
      </c>
      <c r="E127" s="42">
        <v>23</v>
      </c>
      <c r="F127">
        <v>0.24826952004277569</v>
      </c>
      <c r="G127">
        <v>4806.47</v>
      </c>
      <c r="H127" s="42">
        <v>4081.27</v>
      </c>
      <c r="I127" s="42">
        <v>725.2</v>
      </c>
      <c r="J127" s="42">
        <v>1193.3</v>
      </c>
      <c r="M127" s="42"/>
      <c r="N127" s="42"/>
      <c r="O127" s="42"/>
      <c r="V127" s="42"/>
      <c r="W127" s="42"/>
      <c r="X127" s="42"/>
    </row>
    <row r="128" spans="1:24" x14ac:dyDescent="0.3">
      <c r="A128" s="1">
        <v>44354</v>
      </c>
      <c r="B128" t="s">
        <v>82</v>
      </c>
      <c r="C128" s="42">
        <v>2021</v>
      </c>
      <c r="D128" s="42">
        <v>6</v>
      </c>
      <c r="E128" s="42">
        <v>24</v>
      </c>
      <c r="F128">
        <v>0.2489679074429588</v>
      </c>
      <c r="G128">
        <v>4708.88</v>
      </c>
      <c r="H128" s="42">
        <v>3897.86</v>
      </c>
      <c r="I128" s="42">
        <v>811.02</v>
      </c>
      <c r="J128" s="42">
        <v>1172.3599999999999</v>
      </c>
      <c r="M128" s="42"/>
      <c r="N128" s="42"/>
      <c r="O128" s="42"/>
      <c r="V128" s="42"/>
      <c r="W128" s="42"/>
      <c r="X128" s="42"/>
    </row>
    <row r="129" spans="1:24" x14ac:dyDescent="0.3">
      <c r="A129" s="1">
        <v>44361</v>
      </c>
      <c r="B129" t="s">
        <v>82</v>
      </c>
      <c r="C129" s="42">
        <v>2021</v>
      </c>
      <c r="D129" s="42">
        <v>6</v>
      </c>
      <c r="E129" s="42">
        <v>25</v>
      </c>
      <c r="F129">
        <v>0.24828723402181821</v>
      </c>
      <c r="G129">
        <v>5130.59</v>
      </c>
      <c r="H129" s="42">
        <v>4484.08</v>
      </c>
      <c r="I129" s="42">
        <v>646.51</v>
      </c>
      <c r="J129" s="42">
        <v>1273.8599999999999</v>
      </c>
      <c r="M129" s="42"/>
      <c r="N129" s="42"/>
      <c r="O129" s="42"/>
      <c r="V129" s="42"/>
      <c r="W129" s="42"/>
      <c r="X129" s="42"/>
    </row>
    <row r="130" spans="1:24" x14ac:dyDescent="0.3">
      <c r="A130" s="1">
        <v>44368</v>
      </c>
      <c r="B130" t="s">
        <v>82</v>
      </c>
      <c r="C130" s="42">
        <v>2021</v>
      </c>
      <c r="D130" s="42">
        <v>6</v>
      </c>
      <c r="E130" s="42">
        <v>26</v>
      </c>
      <c r="F130">
        <v>0.24835112942755899</v>
      </c>
      <c r="G130">
        <v>5124.72</v>
      </c>
      <c r="H130" s="42">
        <v>4363.32</v>
      </c>
      <c r="I130" s="42">
        <v>761.4</v>
      </c>
      <c r="J130" s="42">
        <v>1272.73</v>
      </c>
      <c r="M130" s="42"/>
      <c r="N130" s="42"/>
      <c r="O130" s="42"/>
      <c r="V130" s="42"/>
      <c r="W130" s="42"/>
      <c r="X130" s="42"/>
    </row>
    <row r="131" spans="1:24" x14ac:dyDescent="0.3">
      <c r="A131" s="1">
        <v>44375</v>
      </c>
      <c r="B131" t="s">
        <v>82</v>
      </c>
      <c r="C131" s="42">
        <v>2021</v>
      </c>
      <c r="D131" s="42">
        <v>6</v>
      </c>
      <c r="E131" s="42">
        <v>27</v>
      </c>
      <c r="F131">
        <v>0.25104280364420828</v>
      </c>
      <c r="G131">
        <v>5442.0599999999986</v>
      </c>
      <c r="H131" s="42">
        <v>4585.59</v>
      </c>
      <c r="I131" s="42">
        <v>856.47</v>
      </c>
      <c r="J131" s="42">
        <v>1366.19</v>
      </c>
      <c r="M131" s="42"/>
      <c r="N131" s="42"/>
      <c r="O131" s="42"/>
      <c r="V131" s="42"/>
      <c r="W131" s="42"/>
      <c r="X131" s="42"/>
    </row>
    <row r="132" spans="1:24" x14ac:dyDescent="0.3">
      <c r="A132" s="1">
        <v>44382</v>
      </c>
      <c r="B132" t="s">
        <v>82</v>
      </c>
      <c r="C132" s="42">
        <v>2021</v>
      </c>
      <c r="D132" s="42">
        <v>7</v>
      </c>
      <c r="E132" s="42">
        <v>28</v>
      </c>
      <c r="F132">
        <v>0.25023795864783632</v>
      </c>
      <c r="G132">
        <v>4654.17</v>
      </c>
      <c r="H132" s="42">
        <v>4005.37</v>
      </c>
      <c r="I132" s="42">
        <v>648.79999999999995</v>
      </c>
      <c r="J132" s="42">
        <v>1164.6500000000001</v>
      </c>
      <c r="M132" s="42"/>
      <c r="N132" s="42"/>
      <c r="O132" s="42"/>
      <c r="V132" s="42"/>
      <c r="W132" s="42"/>
      <c r="X132" s="42"/>
    </row>
    <row r="133" spans="1:24" x14ac:dyDescent="0.3">
      <c r="A133" s="1">
        <v>44389</v>
      </c>
      <c r="B133" t="s">
        <v>82</v>
      </c>
      <c r="C133" s="42">
        <v>2021</v>
      </c>
      <c r="D133" s="42">
        <v>7</v>
      </c>
      <c r="E133" s="42">
        <v>29</v>
      </c>
      <c r="F133">
        <v>0.24936576977152219</v>
      </c>
      <c r="G133">
        <v>5163.74</v>
      </c>
      <c r="H133" s="42">
        <v>4382.6499999999996</v>
      </c>
      <c r="I133" s="42">
        <v>781.09</v>
      </c>
      <c r="J133" s="42">
        <v>1287.6600000000001</v>
      </c>
      <c r="M133" s="42"/>
      <c r="N133" s="42"/>
      <c r="O133" s="42"/>
      <c r="V133" s="42"/>
      <c r="W133" s="42"/>
      <c r="X133" s="42"/>
    </row>
    <row r="134" spans="1:24" x14ac:dyDescent="0.3">
      <c r="A134" s="1">
        <v>44396</v>
      </c>
      <c r="B134" t="s">
        <v>82</v>
      </c>
      <c r="C134" s="42">
        <v>2021</v>
      </c>
      <c r="D134" s="42">
        <v>7</v>
      </c>
      <c r="E134" s="42">
        <v>30</v>
      </c>
      <c r="F134">
        <v>0.25001942008477651</v>
      </c>
      <c r="G134">
        <v>4763.1099999999997</v>
      </c>
      <c r="H134" s="42">
        <v>4134.42</v>
      </c>
      <c r="I134" s="42">
        <v>628.69000000000005</v>
      </c>
      <c r="J134" s="42">
        <v>1190.8699999999999</v>
      </c>
      <c r="M134" s="42"/>
      <c r="N134" s="42"/>
      <c r="O134" s="42"/>
      <c r="V134" s="42"/>
      <c r="W134" s="42"/>
      <c r="X134" s="42"/>
    </row>
    <row r="135" spans="1:24" x14ac:dyDescent="0.3">
      <c r="A135" s="1">
        <v>44403</v>
      </c>
      <c r="B135" t="s">
        <v>82</v>
      </c>
      <c r="C135" s="42">
        <v>2021</v>
      </c>
      <c r="D135" s="42">
        <v>7</v>
      </c>
      <c r="E135" s="42">
        <v>31</v>
      </c>
      <c r="F135">
        <v>0.25219736679486149</v>
      </c>
      <c r="G135">
        <v>4126.53</v>
      </c>
      <c r="H135" s="42">
        <v>3496.37</v>
      </c>
      <c r="I135" s="42">
        <v>630.16</v>
      </c>
      <c r="J135" s="42">
        <v>1040.7</v>
      </c>
      <c r="M135" s="42"/>
      <c r="N135" s="42"/>
      <c r="O135" s="42"/>
      <c r="V135" s="42"/>
      <c r="W135" s="42"/>
      <c r="X135" s="42"/>
    </row>
    <row r="136" spans="1:24" x14ac:dyDescent="0.3">
      <c r="A136" s="1">
        <v>44410</v>
      </c>
      <c r="B136" t="s">
        <v>82</v>
      </c>
      <c r="C136" s="42">
        <v>2021</v>
      </c>
      <c r="D136" s="42">
        <v>8</v>
      </c>
      <c r="E136" s="42">
        <v>32</v>
      </c>
      <c r="F136">
        <v>0.2498475264432711</v>
      </c>
      <c r="G136">
        <v>4590.96</v>
      </c>
      <c r="H136" s="42">
        <v>3999.83</v>
      </c>
      <c r="I136" s="42">
        <v>591.13</v>
      </c>
      <c r="J136" s="42">
        <v>1147.04</v>
      </c>
      <c r="M136" s="42"/>
      <c r="N136" s="42"/>
      <c r="O136" s="42"/>
      <c r="V136" s="42"/>
      <c r="W136" s="42"/>
      <c r="X136" s="42"/>
    </row>
    <row r="137" spans="1:24" x14ac:dyDescent="0.3">
      <c r="A137" s="1">
        <v>44417</v>
      </c>
      <c r="B137" t="s">
        <v>82</v>
      </c>
      <c r="C137" s="42">
        <v>2021</v>
      </c>
      <c r="D137" s="42">
        <v>8</v>
      </c>
      <c r="E137" s="42">
        <v>33</v>
      </c>
      <c r="F137">
        <v>0.25032685062620907</v>
      </c>
      <c r="G137">
        <v>4910.5</v>
      </c>
      <c r="H137" s="42">
        <v>4211.47</v>
      </c>
      <c r="I137" s="42">
        <v>699.03</v>
      </c>
      <c r="J137" s="42">
        <v>1229.23</v>
      </c>
      <c r="M137" s="42"/>
      <c r="N137" s="42"/>
      <c r="O137" s="42"/>
      <c r="V137" s="42"/>
      <c r="W137" s="42"/>
      <c r="X137" s="42"/>
    </row>
    <row r="138" spans="1:24" x14ac:dyDescent="0.3">
      <c r="A138" s="1">
        <v>44424</v>
      </c>
      <c r="B138" t="s">
        <v>82</v>
      </c>
      <c r="C138" s="42">
        <v>2021</v>
      </c>
      <c r="D138" s="42">
        <v>8</v>
      </c>
      <c r="E138" s="42">
        <v>34</v>
      </c>
      <c r="F138">
        <v>0.25335854055387858</v>
      </c>
      <c r="G138">
        <v>5389.99</v>
      </c>
      <c r="H138" s="42">
        <v>4713.22</v>
      </c>
      <c r="I138" s="42">
        <v>676.77</v>
      </c>
      <c r="J138" s="42">
        <v>1365.6</v>
      </c>
      <c r="M138" s="42"/>
      <c r="N138" s="42"/>
      <c r="O138" s="42"/>
      <c r="V138" s="42"/>
      <c r="W138" s="42"/>
      <c r="X138" s="42"/>
    </row>
    <row r="139" spans="1:24" x14ac:dyDescent="0.3">
      <c r="A139" s="1">
        <v>44431</v>
      </c>
      <c r="B139" t="s">
        <v>82</v>
      </c>
      <c r="C139" s="42">
        <v>2021</v>
      </c>
      <c r="D139" s="42">
        <v>8</v>
      </c>
      <c r="E139" s="42">
        <v>35</v>
      </c>
      <c r="F139">
        <v>0.2493104962244059</v>
      </c>
      <c r="G139">
        <v>4122.53</v>
      </c>
      <c r="H139" s="42">
        <v>3373.24</v>
      </c>
      <c r="I139" s="42">
        <v>749.29</v>
      </c>
      <c r="J139" s="42">
        <v>1027.79</v>
      </c>
      <c r="M139" s="42"/>
      <c r="N139" s="42"/>
      <c r="O139" s="42"/>
      <c r="V139" s="42"/>
      <c r="W139" s="42"/>
      <c r="X139" s="42"/>
    </row>
    <row r="140" spans="1:24" x14ac:dyDescent="0.3">
      <c r="A140" s="1">
        <v>44438</v>
      </c>
      <c r="B140" t="s">
        <v>82</v>
      </c>
      <c r="C140" s="42">
        <v>2021</v>
      </c>
      <c r="D140" s="42">
        <v>8</v>
      </c>
      <c r="E140" s="42">
        <v>36</v>
      </c>
      <c r="F140">
        <v>0.2500729650911655</v>
      </c>
      <c r="G140">
        <v>4282.87</v>
      </c>
      <c r="H140" s="42">
        <v>3470.1</v>
      </c>
      <c r="I140" s="42">
        <v>812.77</v>
      </c>
      <c r="J140" s="42">
        <v>1071.03</v>
      </c>
      <c r="M140" s="42"/>
      <c r="N140" s="42"/>
      <c r="O140" s="42"/>
      <c r="V140" s="42"/>
      <c r="W140" s="42"/>
      <c r="X140" s="42"/>
    </row>
    <row r="141" spans="1:24" x14ac:dyDescent="0.3">
      <c r="A141" s="1">
        <v>44445</v>
      </c>
      <c r="B141" t="s">
        <v>82</v>
      </c>
      <c r="C141" s="42">
        <v>2021</v>
      </c>
      <c r="D141" s="42">
        <v>9</v>
      </c>
      <c r="E141" s="42">
        <v>37</v>
      </c>
      <c r="F141">
        <v>0.26631799616089602</v>
      </c>
      <c r="G141">
        <v>5542.96</v>
      </c>
      <c r="H141" s="42">
        <v>4637.8599999999997</v>
      </c>
      <c r="I141" s="42">
        <v>905.09999999999991</v>
      </c>
      <c r="J141" s="42">
        <v>1476.19</v>
      </c>
      <c r="M141" s="42"/>
      <c r="N141" s="42"/>
      <c r="O141" s="42"/>
      <c r="V141" s="42"/>
      <c r="W141" s="42"/>
      <c r="X141" s="42"/>
    </row>
    <row r="142" spans="1:24" x14ac:dyDescent="0.3">
      <c r="A142" s="1">
        <v>44452</v>
      </c>
      <c r="B142" t="s">
        <v>82</v>
      </c>
      <c r="C142" s="42">
        <v>2021</v>
      </c>
      <c r="D142" s="42">
        <v>9</v>
      </c>
      <c r="E142" s="42">
        <v>38</v>
      </c>
      <c r="F142">
        <v>0.26013543615788998</v>
      </c>
      <c r="G142">
        <v>6060.42</v>
      </c>
      <c r="H142" s="42">
        <v>5176.9799999999996</v>
      </c>
      <c r="I142" s="42">
        <v>883.44</v>
      </c>
      <c r="J142" s="42">
        <v>1576.53</v>
      </c>
      <c r="M142" s="42"/>
      <c r="N142" s="42"/>
      <c r="O142" s="42"/>
      <c r="V142" s="42"/>
      <c r="W142" s="42"/>
      <c r="X142" s="42"/>
    </row>
    <row r="143" spans="1:24" x14ac:dyDescent="0.3">
      <c r="A143" s="1">
        <v>44459</v>
      </c>
      <c r="B143" t="s">
        <v>82</v>
      </c>
      <c r="C143" s="42">
        <v>2021</v>
      </c>
      <c r="D143" s="42">
        <v>9</v>
      </c>
      <c r="E143" s="42">
        <v>39</v>
      </c>
      <c r="F143">
        <v>0.25914169649680252</v>
      </c>
      <c r="G143">
        <v>6215.75</v>
      </c>
      <c r="H143" s="42">
        <v>5285.26</v>
      </c>
      <c r="I143" s="42">
        <v>930.49</v>
      </c>
      <c r="J143" s="42">
        <v>1610.76</v>
      </c>
      <c r="M143" s="42"/>
      <c r="N143" s="42"/>
      <c r="O143" s="42"/>
      <c r="V143" s="42"/>
      <c r="W143" s="42"/>
      <c r="X143" s="42"/>
    </row>
    <row r="144" spans="1:24" x14ac:dyDescent="0.3">
      <c r="A144" s="1">
        <v>44466</v>
      </c>
      <c r="B144" t="s">
        <v>82</v>
      </c>
      <c r="C144" s="42">
        <v>2021</v>
      </c>
      <c r="D144" s="42">
        <v>9</v>
      </c>
      <c r="E144" s="42">
        <v>40</v>
      </c>
      <c r="F144">
        <v>0.24224213675337519</v>
      </c>
      <c r="G144">
        <v>7591.33</v>
      </c>
      <c r="H144" s="42">
        <v>6548.28</v>
      </c>
      <c r="I144" s="42">
        <v>1043.05</v>
      </c>
      <c r="J144" s="42">
        <v>1838.94</v>
      </c>
      <c r="M144" s="42"/>
      <c r="N144" s="42"/>
      <c r="O144" s="42"/>
      <c r="V144" s="42"/>
      <c r="W144" s="42"/>
      <c r="X144" s="42"/>
    </row>
    <row r="145" spans="1:24" x14ac:dyDescent="0.3">
      <c r="A145" s="1">
        <v>44473</v>
      </c>
      <c r="B145" t="s">
        <v>82</v>
      </c>
      <c r="C145" s="42">
        <v>2021</v>
      </c>
      <c r="D145" s="42">
        <v>10</v>
      </c>
      <c r="E145" s="42">
        <v>41</v>
      </c>
      <c r="F145">
        <v>0.2470204307155715</v>
      </c>
      <c r="G145">
        <v>6949.83</v>
      </c>
      <c r="H145" s="42">
        <v>5896.25</v>
      </c>
      <c r="I145" s="42">
        <v>1053.58</v>
      </c>
      <c r="J145" s="42">
        <v>1716.75</v>
      </c>
      <c r="M145" s="42"/>
      <c r="N145" s="42"/>
      <c r="O145" s="42"/>
      <c r="V145" s="42"/>
      <c r="W145" s="42"/>
      <c r="X145" s="42"/>
    </row>
    <row r="146" spans="1:24" x14ac:dyDescent="0.3">
      <c r="A146" s="1">
        <v>44480</v>
      </c>
      <c r="B146" t="s">
        <v>82</v>
      </c>
      <c r="C146" s="42">
        <v>2021</v>
      </c>
      <c r="D146" s="42">
        <v>10</v>
      </c>
      <c r="E146" s="42">
        <v>42</v>
      </c>
      <c r="F146">
        <v>0.24623966719748749</v>
      </c>
      <c r="G146">
        <v>6317.26</v>
      </c>
      <c r="H146" s="42">
        <v>5319.71</v>
      </c>
      <c r="I146" s="42">
        <v>997.55</v>
      </c>
      <c r="J146" s="42">
        <v>1555.56</v>
      </c>
      <c r="M146" s="42"/>
      <c r="N146" s="42"/>
      <c r="O146" s="42"/>
      <c r="V146" s="42"/>
      <c r="W146" s="42"/>
      <c r="X146" s="42"/>
    </row>
    <row r="147" spans="1:24" x14ac:dyDescent="0.3">
      <c r="A147" s="1">
        <v>44487</v>
      </c>
      <c r="B147" t="s">
        <v>82</v>
      </c>
      <c r="C147" s="42">
        <v>2021</v>
      </c>
      <c r="D147" s="42">
        <v>10</v>
      </c>
      <c r="E147" s="42">
        <v>43</v>
      </c>
      <c r="F147">
        <v>0.2437944344479924</v>
      </c>
      <c r="G147">
        <v>7619.37</v>
      </c>
      <c r="H147" s="42">
        <v>6490.34</v>
      </c>
      <c r="I147" s="42">
        <v>1129.03</v>
      </c>
      <c r="J147" s="42">
        <v>1857.56</v>
      </c>
      <c r="M147" s="42"/>
      <c r="N147" s="42"/>
      <c r="O147" s="42"/>
      <c r="V147" s="42"/>
      <c r="W147" s="42"/>
      <c r="X147" s="42"/>
    </row>
    <row r="148" spans="1:24" x14ac:dyDescent="0.3">
      <c r="A148" s="1">
        <v>44494</v>
      </c>
      <c r="B148" t="s">
        <v>82</v>
      </c>
      <c r="C148" s="42">
        <v>2021</v>
      </c>
      <c r="D148" s="42">
        <v>10</v>
      </c>
      <c r="E148" s="42">
        <v>44</v>
      </c>
      <c r="F148">
        <v>0.2438422873398344</v>
      </c>
      <c r="G148">
        <v>8296.1</v>
      </c>
      <c r="H148" s="42">
        <v>7188.99</v>
      </c>
      <c r="I148" s="42">
        <v>1107.1099999999999</v>
      </c>
      <c r="J148" s="42">
        <v>2022.94</v>
      </c>
      <c r="M148" s="42"/>
      <c r="N148" s="42"/>
      <c r="O148" s="42"/>
      <c r="V148" s="42"/>
      <c r="W148" s="42"/>
      <c r="X148" s="42"/>
    </row>
    <row r="149" spans="1:24" x14ac:dyDescent="0.3">
      <c r="A149" s="1">
        <v>44501</v>
      </c>
      <c r="B149" t="s">
        <v>82</v>
      </c>
      <c r="C149" s="42">
        <v>2021</v>
      </c>
      <c r="D149" s="42">
        <v>11</v>
      </c>
      <c r="E149" s="42">
        <v>45</v>
      </c>
      <c r="F149">
        <v>0.25461182044367642</v>
      </c>
      <c r="G149">
        <v>6712.1</v>
      </c>
      <c r="H149" s="42">
        <v>5585.45</v>
      </c>
      <c r="I149" s="42">
        <v>1126.6500000000001</v>
      </c>
      <c r="J149" s="42">
        <v>1708.98</v>
      </c>
      <c r="M149" s="42"/>
      <c r="N149" s="42"/>
      <c r="O149" s="42"/>
      <c r="V149" s="42"/>
      <c r="W149" s="42"/>
      <c r="X149" s="42"/>
    </row>
    <row r="150" spans="1:24" x14ac:dyDescent="0.3">
      <c r="A150" s="1">
        <v>44508</v>
      </c>
      <c r="B150" t="s">
        <v>82</v>
      </c>
      <c r="C150" s="42">
        <v>2021</v>
      </c>
      <c r="D150" s="42">
        <v>11</v>
      </c>
      <c r="E150" s="42">
        <v>46</v>
      </c>
      <c r="F150">
        <v>0.25150676145432471</v>
      </c>
      <c r="G150">
        <v>8169.84</v>
      </c>
      <c r="H150" s="42">
        <v>7070.24</v>
      </c>
      <c r="I150" s="42">
        <v>1099.5999999999999</v>
      </c>
      <c r="J150" s="42">
        <v>2054.77</v>
      </c>
      <c r="M150" s="42"/>
      <c r="N150" s="42"/>
      <c r="O150" s="42"/>
      <c r="V150" s="42"/>
      <c r="W150" s="42"/>
      <c r="X150" s="42"/>
    </row>
    <row r="151" spans="1:24" x14ac:dyDescent="0.3">
      <c r="A151" s="1">
        <v>44515</v>
      </c>
      <c r="B151" t="s">
        <v>82</v>
      </c>
      <c r="C151" s="42">
        <v>2021</v>
      </c>
      <c r="D151" s="42">
        <v>11</v>
      </c>
      <c r="E151" s="42">
        <v>47</v>
      </c>
      <c r="F151">
        <v>0.25000929440707448</v>
      </c>
      <c r="G151">
        <v>7800.39</v>
      </c>
      <c r="H151" s="42">
        <v>6626.87</v>
      </c>
      <c r="I151" s="42">
        <v>1173.52</v>
      </c>
      <c r="J151" s="42">
        <v>1950.17</v>
      </c>
      <c r="M151" s="42"/>
      <c r="N151" s="42"/>
      <c r="O151" s="42"/>
      <c r="V151" s="42"/>
      <c r="W151" s="42"/>
      <c r="X151" s="42"/>
    </row>
    <row r="152" spans="1:24" x14ac:dyDescent="0.3">
      <c r="A152" s="1">
        <v>44522</v>
      </c>
      <c r="B152" t="s">
        <v>82</v>
      </c>
      <c r="C152" s="42">
        <v>2021</v>
      </c>
      <c r="D152" s="42">
        <v>11</v>
      </c>
      <c r="E152" s="42">
        <v>48</v>
      </c>
      <c r="F152">
        <v>0.24562272595275109</v>
      </c>
      <c r="G152">
        <v>8195.74</v>
      </c>
      <c r="H152" s="42">
        <v>7184.99</v>
      </c>
      <c r="I152" s="42">
        <v>1010.75</v>
      </c>
      <c r="J152" s="42">
        <v>2013.06</v>
      </c>
      <c r="M152" s="42"/>
      <c r="N152" s="42"/>
      <c r="O152" s="42"/>
      <c r="V152" s="42"/>
      <c r="W152" s="42"/>
      <c r="X152" s="42"/>
    </row>
    <row r="153" spans="1:24" x14ac:dyDescent="0.3">
      <c r="A153" s="1">
        <v>44529</v>
      </c>
      <c r="B153" t="s">
        <v>82</v>
      </c>
      <c r="C153" s="42">
        <v>2021</v>
      </c>
      <c r="D153" s="42">
        <v>11</v>
      </c>
      <c r="E153" s="42">
        <v>49</v>
      </c>
      <c r="F153">
        <v>0.2465528628560083</v>
      </c>
      <c r="G153">
        <v>7403.97</v>
      </c>
      <c r="H153" s="42">
        <v>6314.73</v>
      </c>
      <c r="I153" s="42">
        <v>1089.24</v>
      </c>
      <c r="J153" s="42">
        <v>1825.47</v>
      </c>
      <c r="M153" s="42"/>
      <c r="N153" s="42"/>
      <c r="O153" s="42"/>
      <c r="V153" s="42"/>
      <c r="W153" s="42"/>
      <c r="X153" s="42"/>
    </row>
    <row r="154" spans="1:24" x14ac:dyDescent="0.3">
      <c r="A154" s="1">
        <v>44536</v>
      </c>
      <c r="B154" t="s">
        <v>82</v>
      </c>
      <c r="C154" s="42">
        <v>2021</v>
      </c>
      <c r="D154" s="42">
        <v>12</v>
      </c>
      <c r="E154" s="42">
        <v>50</v>
      </c>
      <c r="F154">
        <v>0.2306053888153784</v>
      </c>
      <c r="G154">
        <v>7474.37</v>
      </c>
      <c r="H154" s="42">
        <v>6449.25</v>
      </c>
      <c r="I154" s="42">
        <v>1025.1199999999999</v>
      </c>
      <c r="J154" s="42">
        <v>1723.63</v>
      </c>
      <c r="M154" s="42"/>
      <c r="N154" s="42"/>
      <c r="O154" s="42"/>
      <c r="V154" s="42"/>
      <c r="W154" s="42"/>
      <c r="X154" s="42"/>
    </row>
    <row r="155" spans="1:24" x14ac:dyDescent="0.3">
      <c r="A155" s="1">
        <v>44543</v>
      </c>
      <c r="B155" t="s">
        <v>82</v>
      </c>
      <c r="C155" s="42">
        <v>2021</v>
      </c>
      <c r="D155" s="42">
        <v>12</v>
      </c>
      <c r="E155" s="42">
        <v>51</v>
      </c>
      <c r="F155">
        <v>0.2396392647114825</v>
      </c>
      <c r="G155">
        <v>7352.76</v>
      </c>
      <c r="H155" s="42">
        <v>6382.09</v>
      </c>
      <c r="I155" s="42">
        <v>970.67</v>
      </c>
      <c r="J155" s="42">
        <v>1762.01</v>
      </c>
      <c r="M155" s="42"/>
      <c r="N155" s="42"/>
      <c r="O155" s="42"/>
      <c r="V155" s="42"/>
      <c r="W155" s="42"/>
      <c r="X155" s="42"/>
    </row>
    <row r="156" spans="1:24" x14ac:dyDescent="0.3">
      <c r="A156" s="1">
        <v>44550</v>
      </c>
      <c r="B156" t="s">
        <v>82</v>
      </c>
      <c r="C156" s="42">
        <v>2021</v>
      </c>
      <c r="D156" s="42">
        <v>12</v>
      </c>
      <c r="E156" s="42">
        <v>52</v>
      </c>
      <c r="F156">
        <v>0.24457993146057361</v>
      </c>
      <c r="G156">
        <v>6142.45</v>
      </c>
      <c r="H156" s="42">
        <v>5230.2700000000004</v>
      </c>
      <c r="I156" s="42">
        <v>912.18000000000006</v>
      </c>
      <c r="J156" s="42">
        <v>1502.32</v>
      </c>
      <c r="M156" s="42"/>
      <c r="N156" s="42"/>
      <c r="O156" s="42"/>
      <c r="V156" s="42"/>
      <c r="W156" s="42"/>
      <c r="X156" s="42"/>
    </row>
    <row r="157" spans="1:24" x14ac:dyDescent="0.3">
      <c r="A157" s="1">
        <v>44557</v>
      </c>
      <c r="B157" t="s">
        <v>82</v>
      </c>
      <c r="C157" s="42">
        <v>2021</v>
      </c>
      <c r="D157" s="42">
        <v>12</v>
      </c>
      <c r="E157" s="42">
        <v>53</v>
      </c>
      <c r="F157">
        <v>0.2460740120898656</v>
      </c>
      <c r="G157">
        <v>5282.1100000000006</v>
      </c>
      <c r="H157" s="42">
        <v>4376.7</v>
      </c>
      <c r="I157" s="42">
        <v>905.41</v>
      </c>
      <c r="J157" s="42">
        <v>1299.79</v>
      </c>
      <c r="M157" s="42"/>
      <c r="N157" s="42"/>
      <c r="O157" s="42"/>
      <c r="V157" s="42"/>
      <c r="W157" s="42"/>
      <c r="X157" s="42"/>
    </row>
    <row r="158" spans="1:24" x14ac:dyDescent="0.3">
      <c r="A158" s="1">
        <v>44564</v>
      </c>
      <c r="B158" t="s">
        <v>82</v>
      </c>
      <c r="C158" s="42">
        <v>2022</v>
      </c>
      <c r="D158" s="42">
        <v>1</v>
      </c>
      <c r="E158" s="42">
        <v>2</v>
      </c>
      <c r="F158">
        <v>0.25396105074812642</v>
      </c>
      <c r="G158">
        <v>6941.34</v>
      </c>
      <c r="H158" s="42">
        <v>6077.57</v>
      </c>
      <c r="I158" s="42">
        <v>863.77</v>
      </c>
      <c r="J158" s="42">
        <v>1762.83</v>
      </c>
      <c r="M158" s="42"/>
      <c r="N158" s="42"/>
      <c r="O158" s="42"/>
      <c r="V158" s="42"/>
      <c r="W158" s="42"/>
      <c r="X158" s="42"/>
    </row>
    <row r="159" spans="1:24" x14ac:dyDescent="0.3">
      <c r="A159" s="1">
        <v>44571</v>
      </c>
      <c r="B159" t="s">
        <v>82</v>
      </c>
      <c r="C159" s="42">
        <v>2022</v>
      </c>
      <c r="D159" s="42">
        <v>1</v>
      </c>
      <c r="E159" s="42">
        <v>3</v>
      </c>
      <c r="F159">
        <v>0.25463056603041689</v>
      </c>
      <c r="G159">
        <v>7218.34</v>
      </c>
      <c r="H159" s="42">
        <v>6309.87</v>
      </c>
      <c r="I159" s="42">
        <v>908.47</v>
      </c>
      <c r="J159" s="42">
        <v>1838.01</v>
      </c>
      <c r="M159" s="42"/>
      <c r="N159" s="42"/>
      <c r="O159" s="42"/>
      <c r="V159" s="42"/>
      <c r="W159" s="42"/>
      <c r="X159" s="42"/>
    </row>
    <row r="160" spans="1:24" x14ac:dyDescent="0.3">
      <c r="A160" s="1">
        <v>44578</v>
      </c>
      <c r="B160" t="s">
        <v>82</v>
      </c>
      <c r="C160" s="42">
        <v>2022</v>
      </c>
      <c r="D160" s="42">
        <v>1</v>
      </c>
      <c r="E160" s="42">
        <v>4</v>
      </c>
      <c r="F160">
        <v>0.25104560952844851</v>
      </c>
      <c r="G160">
        <v>7349.78</v>
      </c>
      <c r="H160" s="42">
        <v>6458.4</v>
      </c>
      <c r="I160" s="42">
        <v>891.38</v>
      </c>
      <c r="J160" s="42">
        <v>1845.13</v>
      </c>
      <c r="M160" s="42"/>
      <c r="N160" s="42"/>
      <c r="O160" s="42"/>
      <c r="V160" s="42"/>
      <c r="W160" s="42"/>
      <c r="X160" s="42"/>
    </row>
    <row r="161" spans="1:24" x14ac:dyDescent="0.3">
      <c r="A161" s="1">
        <v>44585</v>
      </c>
      <c r="B161" t="s">
        <v>82</v>
      </c>
      <c r="C161" s="42">
        <v>2022</v>
      </c>
      <c r="D161" s="42">
        <v>1</v>
      </c>
      <c r="E161" s="42">
        <v>5</v>
      </c>
      <c r="F161">
        <v>0.24697750793471271</v>
      </c>
      <c r="G161">
        <v>6985.13</v>
      </c>
      <c r="H161" s="42">
        <v>6080.7</v>
      </c>
      <c r="I161" s="42">
        <v>904.43000000000006</v>
      </c>
      <c r="J161" s="42">
        <v>1725.17</v>
      </c>
      <c r="M161" s="42"/>
      <c r="N161" s="42"/>
      <c r="O161" s="42"/>
      <c r="V161" s="42"/>
      <c r="W161" s="42"/>
      <c r="X161" s="42"/>
    </row>
    <row r="162" spans="1:24" x14ac:dyDescent="0.3">
      <c r="A162" s="1">
        <v>44592</v>
      </c>
      <c r="B162" t="s">
        <v>82</v>
      </c>
      <c r="C162" s="42">
        <v>2022</v>
      </c>
      <c r="D162" s="42">
        <v>1</v>
      </c>
      <c r="E162" s="42">
        <v>6</v>
      </c>
      <c r="F162">
        <v>0.25377673216434299</v>
      </c>
      <c r="G162">
        <v>6507.61</v>
      </c>
      <c r="H162" s="42">
        <v>5657.02</v>
      </c>
      <c r="I162" s="42">
        <v>850.59</v>
      </c>
      <c r="J162" s="42">
        <v>1651.48</v>
      </c>
      <c r="M162" s="42"/>
      <c r="N162" s="42"/>
      <c r="O162" s="42"/>
      <c r="V162" s="42"/>
      <c r="W162" s="42"/>
      <c r="X162" s="42"/>
    </row>
    <row r="163" spans="1:24" x14ac:dyDescent="0.3">
      <c r="A163" s="1">
        <v>44599</v>
      </c>
      <c r="B163" t="s">
        <v>82</v>
      </c>
      <c r="C163" s="42">
        <v>2022</v>
      </c>
      <c r="D163" s="42">
        <v>2</v>
      </c>
      <c r="E163" s="42">
        <v>7</v>
      </c>
      <c r="F163">
        <v>0.2452300628410482</v>
      </c>
      <c r="G163">
        <v>6067.6900000000014</v>
      </c>
      <c r="H163" s="42">
        <v>5367.76</v>
      </c>
      <c r="I163" s="42">
        <v>699.93</v>
      </c>
      <c r="J163" s="42">
        <v>1487.98</v>
      </c>
      <c r="M163" s="42"/>
      <c r="N163" s="42"/>
      <c r="O163" s="42"/>
      <c r="V163" s="42"/>
      <c r="W163" s="42"/>
      <c r="X163" s="42"/>
    </row>
    <row r="164" spans="1:24" x14ac:dyDescent="0.3">
      <c r="A164" s="1">
        <v>44606</v>
      </c>
      <c r="B164" t="s">
        <v>82</v>
      </c>
      <c r="C164" s="42">
        <v>2022</v>
      </c>
      <c r="D164" s="42">
        <v>2</v>
      </c>
      <c r="E164" s="42">
        <v>8</v>
      </c>
      <c r="F164">
        <v>0.22000007033857469</v>
      </c>
      <c r="G164">
        <v>5686.78</v>
      </c>
      <c r="H164" s="42">
        <v>4974.42</v>
      </c>
      <c r="I164" s="42">
        <v>712.36</v>
      </c>
      <c r="J164" s="42">
        <v>1251.0920000000001</v>
      </c>
      <c r="M164" s="42"/>
      <c r="N164" s="42"/>
      <c r="O164" s="42"/>
      <c r="V164" s="42"/>
      <c r="W164" s="42"/>
      <c r="X164" s="42"/>
    </row>
    <row r="165" spans="1:24" x14ac:dyDescent="0.3">
      <c r="A165" s="1">
        <v>44613</v>
      </c>
      <c r="B165" t="s">
        <v>82</v>
      </c>
      <c r="C165" s="42">
        <v>2022</v>
      </c>
      <c r="D165" s="42">
        <v>2</v>
      </c>
      <c r="E165" s="42">
        <v>9</v>
      </c>
      <c r="F165">
        <v>0.24813911704312111</v>
      </c>
      <c r="G165">
        <v>6233.6</v>
      </c>
      <c r="H165" s="42">
        <v>5289.82</v>
      </c>
      <c r="I165" s="42">
        <v>943.78</v>
      </c>
      <c r="J165" s="42">
        <v>1546.8</v>
      </c>
      <c r="M165" s="42"/>
      <c r="N165" s="42"/>
      <c r="O165" s="42"/>
      <c r="V165" s="42"/>
      <c r="W165" s="42"/>
      <c r="X165" s="42"/>
    </row>
    <row r="166" spans="1:24" x14ac:dyDescent="0.3">
      <c r="A166" s="1">
        <v>44620</v>
      </c>
      <c r="B166" t="s">
        <v>82</v>
      </c>
      <c r="C166" s="42">
        <v>2022</v>
      </c>
      <c r="D166" s="42">
        <v>2</v>
      </c>
      <c r="E166" s="42">
        <v>10</v>
      </c>
      <c r="F166">
        <v>0.24576949064497969</v>
      </c>
      <c r="G166">
        <v>5313.1900000000014</v>
      </c>
      <c r="H166" s="42">
        <v>4667.2100099999998</v>
      </c>
      <c r="I166" s="42">
        <v>645.97999000000004</v>
      </c>
      <c r="J166" s="42">
        <v>1305.82</v>
      </c>
      <c r="M166" s="42"/>
      <c r="N166" s="42"/>
      <c r="O166" s="42"/>
      <c r="V166" s="42"/>
      <c r="W166" s="42"/>
      <c r="X166" s="42"/>
    </row>
    <row r="167" spans="1:24" x14ac:dyDescent="0.3">
      <c r="A167" s="1">
        <v>44627</v>
      </c>
      <c r="B167" t="s">
        <v>82</v>
      </c>
      <c r="C167" s="42">
        <v>2022</v>
      </c>
      <c r="D167" s="42">
        <v>3</v>
      </c>
      <c r="E167" s="42">
        <v>11</v>
      </c>
      <c r="F167">
        <v>0.2414412989737233</v>
      </c>
      <c r="G167">
        <v>4300.01</v>
      </c>
      <c r="H167" s="42">
        <v>3522.5199899999998</v>
      </c>
      <c r="I167" s="42">
        <v>777.49000999999998</v>
      </c>
      <c r="J167" s="42">
        <v>1038.2</v>
      </c>
      <c r="M167" s="42"/>
      <c r="N167" s="42"/>
      <c r="O167" s="42"/>
      <c r="V167" s="42"/>
      <c r="W167" s="42"/>
      <c r="X167" s="42"/>
    </row>
    <row r="168" spans="1:24" x14ac:dyDescent="0.3">
      <c r="A168" s="1">
        <v>44634</v>
      </c>
      <c r="B168" t="s">
        <v>82</v>
      </c>
      <c r="C168" s="42">
        <v>2022</v>
      </c>
      <c r="D168" s="42">
        <v>3</v>
      </c>
      <c r="E168" s="42">
        <v>12</v>
      </c>
      <c r="F168">
        <v>0.23269599794259041</v>
      </c>
      <c r="G168">
        <v>4043.92</v>
      </c>
      <c r="H168" s="42">
        <v>3314.51</v>
      </c>
      <c r="I168" s="42">
        <v>729.41</v>
      </c>
      <c r="J168" s="42">
        <v>941.00400000000002</v>
      </c>
      <c r="M168" s="42"/>
      <c r="N168" s="42"/>
      <c r="O168" s="42"/>
      <c r="V168" s="42"/>
      <c r="W168" s="42"/>
      <c r="X168" s="42"/>
    </row>
    <row r="169" spans="1:24" x14ac:dyDescent="0.3">
      <c r="A169" s="1">
        <v>44641</v>
      </c>
      <c r="B169" t="s">
        <v>82</v>
      </c>
      <c r="C169" s="42">
        <v>2022</v>
      </c>
      <c r="D169" s="42">
        <v>3</v>
      </c>
      <c r="E169" s="42">
        <v>13</v>
      </c>
      <c r="F169">
        <v>0.2417083817227984</v>
      </c>
      <c r="G169">
        <v>4994.2</v>
      </c>
      <c r="H169" s="42">
        <v>4128.93</v>
      </c>
      <c r="I169" s="42">
        <v>865.27</v>
      </c>
      <c r="J169" s="42">
        <v>1207.1400000000001</v>
      </c>
      <c r="M169" s="42"/>
      <c r="N169" s="42"/>
      <c r="O169" s="42"/>
      <c r="V169" s="42"/>
      <c r="W169" s="42"/>
      <c r="X169" s="42"/>
    </row>
    <row r="170" spans="1:24" x14ac:dyDescent="0.3">
      <c r="A170" s="1">
        <v>44648</v>
      </c>
      <c r="B170" t="s">
        <v>82</v>
      </c>
      <c r="C170" s="42">
        <v>2022</v>
      </c>
      <c r="D170" s="42">
        <v>3</v>
      </c>
      <c r="E170" s="42">
        <v>14</v>
      </c>
      <c r="F170">
        <v>0.24154564158629621</v>
      </c>
      <c r="G170">
        <v>3640.43</v>
      </c>
      <c r="H170" s="42">
        <v>3060.2</v>
      </c>
      <c r="I170" s="42">
        <v>580.23</v>
      </c>
      <c r="J170" s="42">
        <v>879.33</v>
      </c>
      <c r="M170" s="42"/>
      <c r="N170" s="42"/>
      <c r="O170" s="42"/>
      <c r="V170" s="42"/>
      <c r="W170" s="42"/>
      <c r="X170" s="42"/>
    </row>
    <row r="171" spans="1:24" x14ac:dyDescent="0.3">
      <c r="A171" s="1">
        <v>44655</v>
      </c>
      <c r="B171" t="s">
        <v>82</v>
      </c>
      <c r="C171" s="42">
        <v>2022</v>
      </c>
      <c r="D171" s="42">
        <v>4</v>
      </c>
      <c r="E171" s="42">
        <v>15</v>
      </c>
      <c r="F171">
        <v>0.24063836587040929</v>
      </c>
      <c r="G171">
        <v>4411.8900000000003</v>
      </c>
      <c r="H171" s="42">
        <v>3602.13</v>
      </c>
      <c r="I171" s="42">
        <v>809.76</v>
      </c>
      <c r="J171" s="42">
        <v>1061.67</v>
      </c>
      <c r="M171" s="42"/>
      <c r="N171" s="42"/>
      <c r="O171" s="42"/>
      <c r="V171" s="42"/>
      <c r="W171" s="42"/>
      <c r="X171" s="42"/>
    </row>
    <row r="172" spans="1:24" x14ac:dyDescent="0.3">
      <c r="A172" s="1">
        <v>44662</v>
      </c>
      <c r="B172" t="s">
        <v>82</v>
      </c>
      <c r="C172" s="42">
        <v>2022</v>
      </c>
      <c r="D172" s="42">
        <v>4</v>
      </c>
      <c r="E172" s="42">
        <v>16</v>
      </c>
      <c r="F172">
        <v>0.2413924579974909</v>
      </c>
      <c r="G172">
        <v>2439.14</v>
      </c>
      <c r="H172" s="42">
        <v>1831.4699800000001</v>
      </c>
      <c r="I172" s="42">
        <v>607.67002000000002</v>
      </c>
      <c r="J172" s="42">
        <v>588.79</v>
      </c>
      <c r="M172" s="42"/>
      <c r="N172" s="42"/>
      <c r="O172" s="42"/>
      <c r="V172" s="42"/>
      <c r="W172" s="42"/>
      <c r="X172" s="42"/>
    </row>
    <row r="173" spans="1:24" x14ac:dyDescent="0.3">
      <c r="A173" s="1">
        <v>44669</v>
      </c>
      <c r="B173" t="s">
        <v>82</v>
      </c>
      <c r="C173" s="42">
        <v>2022</v>
      </c>
      <c r="D173" s="42">
        <v>4</v>
      </c>
      <c r="E173" s="42">
        <v>17</v>
      </c>
      <c r="F173">
        <v>0.24365766918930329</v>
      </c>
      <c r="G173">
        <v>3031.22</v>
      </c>
      <c r="H173" s="42">
        <v>2329.89</v>
      </c>
      <c r="I173" s="42">
        <v>701.33</v>
      </c>
      <c r="J173" s="42">
        <v>738.57999999999993</v>
      </c>
      <c r="M173" s="42"/>
      <c r="N173" s="42"/>
      <c r="O173" s="42"/>
      <c r="V173" s="42"/>
      <c r="W173" s="42"/>
      <c r="X173" s="42"/>
    </row>
    <row r="174" spans="1:24" x14ac:dyDescent="0.3">
      <c r="A174" s="1">
        <v>44676</v>
      </c>
      <c r="B174" t="s">
        <v>82</v>
      </c>
      <c r="C174" s="42">
        <v>2022</v>
      </c>
      <c r="D174" s="42">
        <v>4</v>
      </c>
      <c r="E174" s="42">
        <v>18</v>
      </c>
      <c r="F174">
        <v>0.2458699970433052</v>
      </c>
      <c r="G174">
        <v>4802.66</v>
      </c>
      <c r="H174" s="42">
        <v>3863.8699900000001</v>
      </c>
      <c r="I174" s="42">
        <v>938.79000999999994</v>
      </c>
      <c r="J174" s="42">
        <v>1180.83</v>
      </c>
      <c r="M174" s="42"/>
      <c r="N174" s="42"/>
      <c r="O174" s="42"/>
      <c r="V174" s="42"/>
      <c r="W174" s="42"/>
      <c r="X174" s="42"/>
    </row>
    <row r="175" spans="1:24" x14ac:dyDescent="0.3">
      <c r="A175" s="1">
        <v>44683</v>
      </c>
      <c r="B175" t="s">
        <v>82</v>
      </c>
      <c r="C175" s="42">
        <v>2022</v>
      </c>
      <c r="D175" s="42">
        <v>5</v>
      </c>
      <c r="E175" s="42">
        <v>19</v>
      </c>
      <c r="F175">
        <v>0.24621517025992831</v>
      </c>
      <c r="G175">
        <v>4136.91</v>
      </c>
      <c r="H175" s="42">
        <v>3449.76001</v>
      </c>
      <c r="I175" s="42">
        <v>687.14999</v>
      </c>
      <c r="J175" s="42">
        <v>1018.57</v>
      </c>
      <c r="M175" s="42"/>
      <c r="N175" s="42"/>
      <c r="O175" s="42"/>
      <c r="V175" s="42"/>
      <c r="W175" s="42"/>
      <c r="X175" s="42"/>
    </row>
    <row r="176" spans="1:24" x14ac:dyDescent="0.3">
      <c r="A176" s="1">
        <v>44690</v>
      </c>
      <c r="B176" t="s">
        <v>82</v>
      </c>
      <c r="C176" s="42">
        <v>2022</v>
      </c>
      <c r="D176" s="42">
        <v>5</v>
      </c>
      <c r="E176" s="42">
        <v>20</v>
      </c>
      <c r="F176">
        <v>0.21898422079184049</v>
      </c>
      <c r="G176">
        <v>4270.8099999999986</v>
      </c>
      <c r="H176" s="42">
        <v>3606.77</v>
      </c>
      <c r="I176" s="42">
        <v>664.04</v>
      </c>
      <c r="J176" s="42">
        <v>935.24</v>
      </c>
      <c r="M176" s="42"/>
      <c r="N176" s="42"/>
      <c r="O176" s="42"/>
      <c r="V176" s="42"/>
      <c r="W176" s="42"/>
      <c r="X176" s="42"/>
    </row>
    <row r="177" spans="1:24" x14ac:dyDescent="0.3">
      <c r="A177" s="1">
        <v>44697</v>
      </c>
      <c r="B177" t="s">
        <v>82</v>
      </c>
      <c r="C177" s="42">
        <v>2022</v>
      </c>
      <c r="D177" s="42">
        <v>5</v>
      </c>
      <c r="E177" s="42">
        <v>21</v>
      </c>
      <c r="F177">
        <v>0.26612546761969452</v>
      </c>
      <c r="G177">
        <v>4637.8500000000004</v>
      </c>
      <c r="H177" s="42">
        <v>3720.27999</v>
      </c>
      <c r="I177" s="42">
        <v>917.57001000000002</v>
      </c>
      <c r="J177" s="42">
        <v>1234.25</v>
      </c>
      <c r="M177" s="42"/>
      <c r="N177" s="42"/>
      <c r="O177" s="42"/>
      <c r="V177" s="42"/>
      <c r="W177" s="42"/>
      <c r="X177" s="42"/>
    </row>
    <row r="178" spans="1:24" x14ac:dyDescent="0.3">
      <c r="A178" s="1">
        <v>44704</v>
      </c>
      <c r="B178" t="s">
        <v>82</v>
      </c>
      <c r="C178" s="42">
        <v>2022</v>
      </c>
      <c r="D178" s="42">
        <v>5</v>
      </c>
      <c r="E178" s="42">
        <v>22</v>
      </c>
      <c r="F178">
        <v>0.24860768018604601</v>
      </c>
      <c r="G178">
        <v>3801.21</v>
      </c>
      <c r="H178" s="42">
        <v>3184.3800099999999</v>
      </c>
      <c r="I178" s="42">
        <v>616.82998999999995</v>
      </c>
      <c r="J178" s="42">
        <v>945.01</v>
      </c>
      <c r="M178" s="42"/>
      <c r="N178" s="42"/>
      <c r="O178" s="42"/>
      <c r="V178" s="42"/>
      <c r="W178" s="42"/>
      <c r="X178" s="42"/>
    </row>
    <row r="179" spans="1:24" x14ac:dyDescent="0.3">
      <c r="A179" s="1">
        <v>44711</v>
      </c>
      <c r="B179" t="s">
        <v>82</v>
      </c>
      <c r="C179" s="42">
        <v>2022</v>
      </c>
      <c r="D179" s="42">
        <v>5</v>
      </c>
      <c r="E179" s="42">
        <v>23</v>
      </c>
      <c r="F179">
        <v>0.25215064333617321</v>
      </c>
      <c r="G179">
        <v>4577.7</v>
      </c>
      <c r="H179" s="42">
        <v>3714.8699900000001</v>
      </c>
      <c r="I179" s="42">
        <v>862.83001000000002</v>
      </c>
      <c r="J179" s="42">
        <v>1154.27</v>
      </c>
      <c r="M179" s="42"/>
      <c r="N179" s="42"/>
      <c r="O179" s="42"/>
      <c r="V179" s="42"/>
      <c r="W179" s="42"/>
      <c r="X179" s="42"/>
    </row>
    <row r="180" spans="1:24" x14ac:dyDescent="0.3">
      <c r="A180" s="1">
        <v>44718</v>
      </c>
      <c r="B180" t="s">
        <v>82</v>
      </c>
      <c r="C180" s="42">
        <v>2022</v>
      </c>
      <c r="D180" s="42">
        <v>6</v>
      </c>
      <c r="E180" s="42">
        <v>24</v>
      </c>
      <c r="F180">
        <v>0.2482521210283285</v>
      </c>
      <c r="G180">
        <v>4220.83</v>
      </c>
      <c r="H180" s="42">
        <v>3534.0399900000002</v>
      </c>
      <c r="I180" s="42">
        <v>686.79001000000005</v>
      </c>
      <c r="J180" s="42">
        <v>1047.83</v>
      </c>
      <c r="M180" s="42"/>
      <c r="N180" s="42"/>
      <c r="O180" s="42"/>
      <c r="V180" s="42"/>
      <c r="W180" s="42"/>
      <c r="X180" s="42"/>
    </row>
    <row r="181" spans="1:24" x14ac:dyDescent="0.3">
      <c r="A181" s="1">
        <v>44725</v>
      </c>
      <c r="B181" t="s">
        <v>82</v>
      </c>
      <c r="C181" s="42">
        <v>2022</v>
      </c>
      <c r="D181" s="42">
        <v>6</v>
      </c>
      <c r="E181" s="42">
        <v>25</v>
      </c>
      <c r="F181">
        <v>0.249860115097568</v>
      </c>
      <c r="G181">
        <v>3699.47</v>
      </c>
      <c r="H181" s="42">
        <v>2867.3800099999999</v>
      </c>
      <c r="I181" s="42">
        <v>832.08998999999994</v>
      </c>
      <c r="J181" s="42">
        <v>924.34999999999991</v>
      </c>
      <c r="M181" s="42"/>
      <c r="N181" s="42"/>
      <c r="O181" s="42"/>
      <c r="V181" s="42"/>
      <c r="W181" s="42"/>
      <c r="X181" s="42"/>
    </row>
    <row r="182" spans="1:24" x14ac:dyDescent="0.3">
      <c r="A182" s="1">
        <v>44732</v>
      </c>
      <c r="B182" t="s">
        <v>82</v>
      </c>
      <c r="C182" s="42">
        <v>2022</v>
      </c>
      <c r="D182" s="42">
        <v>6</v>
      </c>
      <c r="E182" s="42">
        <v>26</v>
      </c>
      <c r="F182">
        <v>0.24677422894196899</v>
      </c>
      <c r="G182">
        <v>3645.64</v>
      </c>
      <c r="H182" s="42">
        <v>3103.89</v>
      </c>
      <c r="I182" s="42">
        <v>541.75</v>
      </c>
      <c r="J182" s="42">
        <v>899.65</v>
      </c>
      <c r="M182" s="42"/>
      <c r="N182" s="42"/>
      <c r="O182" s="42"/>
      <c r="V182" s="42"/>
      <c r="W182" s="42"/>
      <c r="X182" s="42"/>
    </row>
    <row r="183" spans="1:24" x14ac:dyDescent="0.3">
      <c r="A183" s="1">
        <v>44739</v>
      </c>
      <c r="B183" t="s">
        <v>82</v>
      </c>
      <c r="C183" s="42">
        <v>2022</v>
      </c>
      <c r="D183" s="42">
        <v>6</v>
      </c>
      <c r="E183" s="42">
        <v>27</v>
      </c>
      <c r="F183">
        <v>0.24758770150775899</v>
      </c>
      <c r="G183">
        <v>4314.3500000000004</v>
      </c>
      <c r="H183" s="42">
        <v>3393.92</v>
      </c>
      <c r="I183" s="42">
        <v>920.43000000000006</v>
      </c>
      <c r="J183" s="42">
        <v>1068.18</v>
      </c>
      <c r="M183" s="42"/>
      <c r="N183" s="42"/>
      <c r="O183" s="42"/>
      <c r="V183" s="42"/>
      <c r="W183" s="42"/>
      <c r="X183" s="42"/>
    </row>
    <row r="184" spans="1:24" x14ac:dyDescent="0.3">
      <c r="A184" s="1">
        <v>44746</v>
      </c>
      <c r="B184" t="s">
        <v>82</v>
      </c>
      <c r="C184" s="42">
        <v>2022</v>
      </c>
      <c r="D184" s="42">
        <v>7</v>
      </c>
      <c r="E184" s="42">
        <v>28</v>
      </c>
      <c r="F184">
        <v>0.2495627113146108</v>
      </c>
      <c r="G184">
        <v>4007.65</v>
      </c>
      <c r="H184" s="42">
        <v>3310.8700199999998</v>
      </c>
      <c r="I184" s="42">
        <v>696.77998000000002</v>
      </c>
      <c r="J184" s="42">
        <v>1000.16</v>
      </c>
      <c r="M184" s="42"/>
      <c r="N184" s="42"/>
      <c r="O184" s="42"/>
      <c r="V184" s="42"/>
      <c r="W184" s="42"/>
      <c r="X184" s="42"/>
    </row>
    <row r="185" spans="1:24" x14ac:dyDescent="0.3">
      <c r="A185" s="1">
        <v>44753</v>
      </c>
      <c r="B185" t="s">
        <v>82</v>
      </c>
      <c r="C185" s="42">
        <v>2022</v>
      </c>
      <c r="D185" s="42">
        <v>7</v>
      </c>
      <c r="E185" s="42">
        <v>29</v>
      </c>
      <c r="F185">
        <v>0.25946645641864458</v>
      </c>
      <c r="G185">
        <v>4248.95</v>
      </c>
      <c r="H185" s="42">
        <v>3490.45</v>
      </c>
      <c r="I185" s="42">
        <v>758.5</v>
      </c>
      <c r="J185" s="42">
        <v>1102.46</v>
      </c>
      <c r="M185" s="42"/>
      <c r="N185" s="42"/>
      <c r="O185" s="42"/>
      <c r="V185" s="42"/>
      <c r="W185" s="42"/>
      <c r="X185" s="42"/>
    </row>
    <row r="186" spans="1:24" x14ac:dyDescent="0.3">
      <c r="A186" s="1">
        <v>44760</v>
      </c>
      <c r="B186" t="s">
        <v>82</v>
      </c>
      <c r="C186" s="42">
        <v>2022</v>
      </c>
      <c r="D186" s="42">
        <v>7</v>
      </c>
      <c r="E186" s="42">
        <v>30</v>
      </c>
      <c r="F186">
        <v>0.25588389094313813</v>
      </c>
      <c r="G186">
        <v>4838.21</v>
      </c>
      <c r="H186" s="42">
        <v>3931.97001</v>
      </c>
      <c r="I186" s="42">
        <v>906.23999000000003</v>
      </c>
      <c r="J186" s="42">
        <v>1238.02</v>
      </c>
      <c r="M186" s="42"/>
      <c r="N186" s="42"/>
      <c r="O186" s="42"/>
      <c r="V186" s="42"/>
      <c r="W186" s="42"/>
      <c r="X186" s="42"/>
    </row>
    <row r="187" spans="1:24" x14ac:dyDescent="0.3">
      <c r="A187" s="1">
        <v>44767</v>
      </c>
      <c r="B187" t="s">
        <v>82</v>
      </c>
      <c r="C187" s="42">
        <v>2022</v>
      </c>
      <c r="D187" s="42">
        <v>7</v>
      </c>
      <c r="E187" s="42">
        <v>31</v>
      </c>
      <c r="F187">
        <v>0.25336876271408532</v>
      </c>
      <c r="G187">
        <v>4655.2700000000004</v>
      </c>
      <c r="H187" s="42">
        <v>3811.4</v>
      </c>
      <c r="I187" s="42">
        <v>843.87</v>
      </c>
      <c r="J187" s="42">
        <v>1179.5</v>
      </c>
      <c r="M187" s="42"/>
      <c r="N187" s="42"/>
      <c r="O187" s="42"/>
      <c r="V187" s="42"/>
      <c r="W187" s="42"/>
      <c r="X187" s="42"/>
    </row>
    <row r="188" spans="1:24" x14ac:dyDescent="0.3">
      <c r="A188" s="1">
        <v>44774</v>
      </c>
      <c r="B188" t="s">
        <v>82</v>
      </c>
      <c r="C188" s="42">
        <v>2022</v>
      </c>
      <c r="D188" s="42">
        <v>8</v>
      </c>
      <c r="E188" s="42">
        <v>32</v>
      </c>
      <c r="F188">
        <v>0.2545027499493635</v>
      </c>
      <c r="G188">
        <v>5134.6400000000003</v>
      </c>
      <c r="H188" s="42">
        <v>4421.5200000000004</v>
      </c>
      <c r="I188" s="42">
        <v>713.12</v>
      </c>
      <c r="J188" s="42">
        <v>1306.78</v>
      </c>
      <c r="M188" s="42"/>
      <c r="N188" s="42"/>
      <c r="O188" s="42"/>
      <c r="V188" s="42"/>
      <c r="W188" s="42"/>
      <c r="X188" s="42"/>
    </row>
    <row r="189" spans="1:24" x14ac:dyDescent="0.3">
      <c r="A189" s="1">
        <v>44781</v>
      </c>
      <c r="B189" t="s">
        <v>82</v>
      </c>
      <c r="C189" s="42">
        <v>2022</v>
      </c>
      <c r="D189" s="42">
        <v>8</v>
      </c>
      <c r="E189" s="42">
        <v>33</v>
      </c>
      <c r="F189">
        <v>0.25012180980130377</v>
      </c>
      <c r="G189">
        <v>4104.76</v>
      </c>
      <c r="H189" s="42">
        <v>3236.2699899999998</v>
      </c>
      <c r="I189" s="42">
        <v>868.49000999999998</v>
      </c>
      <c r="J189" s="42">
        <v>1026.69</v>
      </c>
      <c r="M189" s="42"/>
      <c r="N189" s="42"/>
      <c r="O189" s="42"/>
      <c r="V189" s="42"/>
      <c r="W189" s="42"/>
      <c r="X189" s="42"/>
    </row>
    <row r="190" spans="1:24" x14ac:dyDescent="0.3">
      <c r="A190" s="1">
        <v>44788</v>
      </c>
      <c r="B190" t="s">
        <v>82</v>
      </c>
      <c r="C190" s="42">
        <v>2022</v>
      </c>
      <c r="D190" s="42">
        <v>8</v>
      </c>
      <c r="E190" s="42">
        <v>34</v>
      </c>
      <c r="F190">
        <v>0.26273712119238091</v>
      </c>
      <c r="G190">
        <v>6140.32</v>
      </c>
      <c r="H190" s="42">
        <v>5320.17</v>
      </c>
      <c r="I190" s="42">
        <v>820.15</v>
      </c>
      <c r="J190" s="42">
        <v>1613.29</v>
      </c>
      <c r="M190" s="42"/>
      <c r="N190" s="42"/>
      <c r="O190" s="42"/>
      <c r="V190" s="42"/>
      <c r="W190" s="42"/>
      <c r="X190" s="42"/>
    </row>
    <row r="191" spans="1:24" x14ac:dyDescent="0.3">
      <c r="A191" s="1">
        <v>44795</v>
      </c>
      <c r="B191" t="s">
        <v>82</v>
      </c>
      <c r="C191" s="42">
        <v>2022</v>
      </c>
      <c r="D191" s="42">
        <v>8</v>
      </c>
      <c r="E191" s="42">
        <v>35</v>
      </c>
      <c r="F191">
        <v>0.24637960938984979</v>
      </c>
      <c r="G191">
        <v>6734.08</v>
      </c>
      <c r="H191" s="42">
        <v>5866.84998</v>
      </c>
      <c r="I191" s="42">
        <v>867.23001999999997</v>
      </c>
      <c r="J191" s="42">
        <v>1659.14</v>
      </c>
      <c r="M191" s="42"/>
      <c r="N191" s="42"/>
      <c r="O191" s="42"/>
      <c r="V191" s="42"/>
      <c r="W191" s="42"/>
      <c r="X191" s="42"/>
    </row>
    <row r="192" spans="1:24" x14ac:dyDescent="0.3">
      <c r="A192" s="1">
        <v>44802</v>
      </c>
      <c r="B192" t="s">
        <v>82</v>
      </c>
      <c r="C192" s="42">
        <v>2022</v>
      </c>
      <c r="D192" s="42">
        <v>8</v>
      </c>
      <c r="E192" s="42">
        <v>36</v>
      </c>
      <c r="F192">
        <v>0.26364445872522402</v>
      </c>
      <c r="G192">
        <v>5850.91</v>
      </c>
      <c r="H192" s="42">
        <v>4926.0300100000004</v>
      </c>
      <c r="I192" s="42">
        <v>924.87999000000002</v>
      </c>
      <c r="J192" s="42">
        <v>1542.56</v>
      </c>
      <c r="M192" s="42"/>
      <c r="N192" s="42"/>
      <c r="O192" s="42"/>
      <c r="V192" s="42"/>
      <c r="W192" s="42"/>
      <c r="X192" s="42"/>
    </row>
    <row r="193" spans="1:24" x14ac:dyDescent="0.3">
      <c r="A193" s="1">
        <v>44809</v>
      </c>
      <c r="B193" t="s">
        <v>82</v>
      </c>
      <c r="C193" s="42">
        <v>2022</v>
      </c>
      <c r="D193" s="42">
        <v>9</v>
      </c>
      <c r="E193" s="42">
        <v>37</v>
      </c>
      <c r="F193">
        <v>0.25534372700357671</v>
      </c>
      <c r="G193">
        <v>5843.3</v>
      </c>
      <c r="H193" s="42">
        <v>4990.2500200000004</v>
      </c>
      <c r="I193" s="42">
        <v>853.04998000000001</v>
      </c>
      <c r="J193" s="42">
        <v>1492.05</v>
      </c>
      <c r="M193" s="42"/>
      <c r="N193" s="42"/>
      <c r="O193" s="42"/>
      <c r="V193" s="42"/>
      <c r="W193" s="42"/>
      <c r="X193" s="42"/>
    </row>
    <row r="194" spans="1:24" x14ac:dyDescent="0.3">
      <c r="A194" s="1">
        <v>44816</v>
      </c>
      <c r="B194" t="s">
        <v>82</v>
      </c>
      <c r="C194" s="42">
        <v>2022</v>
      </c>
      <c r="D194" s="42">
        <v>9</v>
      </c>
      <c r="E194" s="42">
        <v>38</v>
      </c>
      <c r="F194">
        <v>0.24893209980834971</v>
      </c>
      <c r="G194">
        <v>5859.63</v>
      </c>
      <c r="H194" s="42">
        <v>5019.7</v>
      </c>
      <c r="I194" s="42">
        <v>839.93000000000006</v>
      </c>
      <c r="J194" s="42">
        <v>1458.65</v>
      </c>
      <c r="M194" s="42"/>
      <c r="N194" s="42"/>
      <c r="O194" s="42"/>
      <c r="V194" s="42"/>
      <c r="W194" s="42"/>
      <c r="X194" s="42"/>
    </row>
    <row r="195" spans="1:24" x14ac:dyDescent="0.3">
      <c r="A195" s="1">
        <v>44823</v>
      </c>
      <c r="B195" t="s">
        <v>82</v>
      </c>
      <c r="C195" s="42">
        <v>2022</v>
      </c>
      <c r="D195" s="42">
        <v>9</v>
      </c>
      <c r="E195" s="42">
        <v>39</v>
      </c>
      <c r="F195">
        <v>0.25361932654368369</v>
      </c>
      <c r="G195">
        <v>6135.8099999999986</v>
      </c>
      <c r="H195" s="42">
        <v>5082.2099900000003</v>
      </c>
      <c r="I195" s="42">
        <v>1053.6000100000001</v>
      </c>
      <c r="J195" s="42">
        <v>1556.16</v>
      </c>
      <c r="M195" s="42"/>
      <c r="N195" s="42"/>
      <c r="O195" s="42"/>
      <c r="V195" s="42"/>
      <c r="W195" s="42"/>
      <c r="X195" s="42"/>
    </row>
    <row r="196" spans="1:24" x14ac:dyDescent="0.3">
      <c r="A196" s="1">
        <v>44830</v>
      </c>
      <c r="B196" t="s">
        <v>82</v>
      </c>
      <c r="C196" s="42">
        <v>2022</v>
      </c>
      <c r="D196" s="42">
        <v>9</v>
      </c>
      <c r="E196" s="42">
        <v>40</v>
      </c>
      <c r="F196">
        <v>0.24666825447633381</v>
      </c>
      <c r="G196">
        <v>6591.8899999999994</v>
      </c>
      <c r="H196" s="42">
        <v>5879.2099899999994</v>
      </c>
      <c r="I196" s="42">
        <v>712.68001000000004</v>
      </c>
      <c r="J196" s="42">
        <v>1626.01</v>
      </c>
      <c r="M196" s="42"/>
      <c r="N196" s="42"/>
      <c r="O196" s="42"/>
      <c r="V196" s="42"/>
      <c r="W196" s="42"/>
      <c r="X196" s="42"/>
    </row>
    <row r="197" spans="1:24" x14ac:dyDescent="0.3">
      <c r="A197" s="1">
        <v>44837</v>
      </c>
      <c r="B197" t="s">
        <v>82</v>
      </c>
      <c r="C197" s="42">
        <v>2022</v>
      </c>
      <c r="D197" s="42">
        <v>10</v>
      </c>
      <c r="E197" s="42">
        <v>41</v>
      </c>
      <c r="F197">
        <v>0.2432867304390483</v>
      </c>
      <c r="G197">
        <v>6115.5</v>
      </c>
      <c r="H197" s="42">
        <v>5333.0200100000002</v>
      </c>
      <c r="I197" s="42">
        <v>782.47999000000004</v>
      </c>
      <c r="J197" s="42">
        <v>1487.82</v>
      </c>
      <c r="M197" s="42"/>
      <c r="N197" s="42"/>
      <c r="O197" s="42"/>
      <c r="V197" s="42"/>
      <c r="W197" s="42"/>
      <c r="X197" s="42"/>
    </row>
    <row r="198" spans="1:24" x14ac:dyDescent="0.3">
      <c r="A198" s="1">
        <v>44844</v>
      </c>
      <c r="B198" t="s">
        <v>82</v>
      </c>
      <c r="C198" s="42">
        <v>2022</v>
      </c>
      <c r="D198" s="42">
        <v>10</v>
      </c>
      <c r="E198" s="42">
        <v>42</v>
      </c>
      <c r="F198">
        <v>0.2401261281310241</v>
      </c>
      <c r="G198">
        <v>6650.38</v>
      </c>
      <c r="H198" s="42">
        <v>5803.5799900000002</v>
      </c>
      <c r="I198" s="42">
        <v>846.80000999999993</v>
      </c>
      <c r="J198" s="42">
        <v>1596.93</v>
      </c>
      <c r="M198" s="42"/>
      <c r="N198" s="42"/>
      <c r="O198" s="42"/>
      <c r="V198" s="42"/>
      <c r="W198" s="42"/>
      <c r="X198" s="42"/>
    </row>
    <row r="199" spans="1:24" x14ac:dyDescent="0.3">
      <c r="A199" s="1">
        <v>44851</v>
      </c>
      <c r="B199" t="s">
        <v>82</v>
      </c>
      <c r="C199" s="42">
        <v>2022</v>
      </c>
      <c r="D199" s="42">
        <v>10</v>
      </c>
      <c r="E199" s="42">
        <v>43</v>
      </c>
      <c r="F199">
        <v>0.2391654741874106</v>
      </c>
      <c r="G199">
        <v>7631.16</v>
      </c>
      <c r="H199" s="42">
        <v>6809.6399799999999</v>
      </c>
      <c r="I199" s="42">
        <v>821.52001999999993</v>
      </c>
      <c r="J199" s="42">
        <v>1825.11</v>
      </c>
      <c r="M199" s="42"/>
      <c r="N199" s="42"/>
      <c r="O199" s="42"/>
      <c r="V199" s="42"/>
      <c r="W199" s="42"/>
      <c r="X199" s="42"/>
    </row>
    <row r="200" spans="1:24" x14ac:dyDescent="0.3">
      <c r="A200" s="1">
        <v>44858</v>
      </c>
      <c r="B200" t="s">
        <v>82</v>
      </c>
      <c r="C200" s="42">
        <v>2022</v>
      </c>
      <c r="D200" s="42">
        <v>10</v>
      </c>
      <c r="E200" s="42">
        <v>44</v>
      </c>
      <c r="F200">
        <v>0.24001580484706589</v>
      </c>
      <c r="G200">
        <v>8124.09</v>
      </c>
      <c r="H200" s="42">
        <v>7290.43001</v>
      </c>
      <c r="I200" s="42">
        <v>833.65998999999999</v>
      </c>
      <c r="J200" s="42">
        <v>1949.91</v>
      </c>
      <c r="M200" s="42"/>
      <c r="N200" s="42"/>
      <c r="O200" s="42"/>
      <c r="V200" s="42"/>
      <c r="W200" s="42"/>
      <c r="X200" s="42"/>
    </row>
    <row r="201" spans="1:24" x14ac:dyDescent="0.3">
      <c r="A201" s="1">
        <v>44865</v>
      </c>
      <c r="B201" t="s">
        <v>82</v>
      </c>
      <c r="C201" s="42">
        <v>2022</v>
      </c>
      <c r="D201" s="42">
        <v>10</v>
      </c>
      <c r="E201" s="42">
        <v>45</v>
      </c>
      <c r="F201">
        <v>0.24409837279863819</v>
      </c>
      <c r="G201">
        <v>7155.23</v>
      </c>
      <c r="H201" s="42">
        <v>6239.6000100000001</v>
      </c>
      <c r="I201" s="42">
        <v>915.62999000000002</v>
      </c>
      <c r="J201" s="42">
        <v>1746.58</v>
      </c>
      <c r="M201" s="42"/>
      <c r="N201" s="42"/>
      <c r="O201" s="42"/>
      <c r="V201" s="42"/>
      <c r="W201" s="42"/>
      <c r="X201" s="42"/>
    </row>
    <row r="202" spans="1:24" x14ac:dyDescent="0.3">
      <c r="A202" s="1">
        <v>44872</v>
      </c>
      <c r="B202" t="s">
        <v>82</v>
      </c>
      <c r="C202" s="42">
        <v>2022</v>
      </c>
      <c r="D202" s="42">
        <v>11</v>
      </c>
      <c r="E202" s="42">
        <v>46</v>
      </c>
      <c r="F202">
        <v>0.2478905668249852</v>
      </c>
      <c r="G202">
        <v>6566.93</v>
      </c>
      <c r="H202" s="42">
        <v>5782.6899899999999</v>
      </c>
      <c r="I202" s="42">
        <v>784.24000999999998</v>
      </c>
      <c r="J202" s="42">
        <v>1627.88</v>
      </c>
      <c r="M202" s="42"/>
      <c r="N202" s="42"/>
      <c r="O202" s="42"/>
      <c r="V202" s="42"/>
      <c r="W202" s="42"/>
      <c r="X202" s="42"/>
    </row>
    <row r="203" spans="1:24" x14ac:dyDescent="0.3">
      <c r="A203" s="1">
        <v>44879</v>
      </c>
      <c r="B203" t="s">
        <v>82</v>
      </c>
      <c r="C203" s="42">
        <v>2022</v>
      </c>
      <c r="D203" s="42">
        <v>11</v>
      </c>
      <c r="E203" s="42">
        <v>47</v>
      </c>
      <c r="F203">
        <v>0.2468172856168076</v>
      </c>
      <c r="G203">
        <v>7957.83</v>
      </c>
      <c r="H203" s="42">
        <v>7068.81</v>
      </c>
      <c r="I203" s="42">
        <v>889.02</v>
      </c>
      <c r="J203" s="42">
        <v>1964.13</v>
      </c>
      <c r="M203" s="42"/>
      <c r="N203" s="42"/>
      <c r="O203" s="42"/>
      <c r="V203" s="42"/>
      <c r="W203" s="42"/>
      <c r="X203" s="42"/>
    </row>
    <row r="204" spans="1:24" x14ac:dyDescent="0.3">
      <c r="A204" s="1">
        <v>44886</v>
      </c>
      <c r="B204" t="s">
        <v>82</v>
      </c>
      <c r="C204" s="42">
        <v>2022</v>
      </c>
      <c r="D204" s="42">
        <v>11</v>
      </c>
      <c r="E204" s="42">
        <v>48</v>
      </c>
      <c r="F204">
        <v>0.23955817843133159</v>
      </c>
      <c r="G204">
        <v>8621.58</v>
      </c>
      <c r="H204" s="42">
        <v>7439.0899900000004</v>
      </c>
      <c r="I204" s="42">
        <v>1182.49001</v>
      </c>
      <c r="J204" s="42">
        <v>2065.37</v>
      </c>
      <c r="M204" s="42"/>
      <c r="N204" s="42"/>
      <c r="O204" s="42"/>
      <c r="V204" s="42"/>
      <c r="W204" s="42"/>
      <c r="X204" s="42"/>
    </row>
    <row r="205" spans="1:24" x14ac:dyDescent="0.3">
      <c r="A205" s="1">
        <v>44893</v>
      </c>
      <c r="B205" t="s">
        <v>82</v>
      </c>
      <c r="C205" s="42">
        <v>2022</v>
      </c>
      <c r="D205" s="42">
        <v>11</v>
      </c>
      <c r="E205" s="42">
        <v>49</v>
      </c>
      <c r="F205">
        <v>0.24960044558034511</v>
      </c>
      <c r="G205">
        <v>7289.37</v>
      </c>
      <c r="H205" s="42">
        <v>6348.26</v>
      </c>
      <c r="I205" s="42">
        <v>941.11</v>
      </c>
      <c r="J205" s="42">
        <v>1819.43</v>
      </c>
      <c r="M205" s="42"/>
      <c r="N205" s="42"/>
      <c r="O205" s="42"/>
      <c r="V205" s="42"/>
      <c r="W205" s="42"/>
      <c r="X205" s="42"/>
    </row>
    <row r="206" spans="1:24" x14ac:dyDescent="0.3">
      <c r="A206" s="1">
        <v>44900</v>
      </c>
      <c r="B206" t="s">
        <v>82</v>
      </c>
      <c r="C206" s="42">
        <v>2022</v>
      </c>
      <c r="D206" s="42">
        <v>12</v>
      </c>
      <c r="E206" s="42">
        <v>50</v>
      </c>
      <c r="F206">
        <v>0.24422978896931391</v>
      </c>
      <c r="G206">
        <v>7847.2</v>
      </c>
      <c r="H206" s="42">
        <v>7070.1799899999996</v>
      </c>
      <c r="I206" s="42">
        <v>777.02000999999996</v>
      </c>
      <c r="J206" s="42">
        <v>1916.52</v>
      </c>
      <c r="M206" s="42"/>
      <c r="N206" s="42"/>
      <c r="O206" s="42"/>
      <c r="V206" s="42"/>
      <c r="W206" s="42"/>
      <c r="X206" s="42"/>
    </row>
    <row r="207" spans="1:24" x14ac:dyDescent="0.3">
      <c r="A207" s="1">
        <v>44907</v>
      </c>
      <c r="B207" t="s">
        <v>82</v>
      </c>
      <c r="C207" s="42">
        <v>2022</v>
      </c>
      <c r="D207" s="42">
        <v>12</v>
      </c>
      <c r="E207" s="42">
        <v>51</v>
      </c>
      <c r="F207">
        <v>0.2409957241938645</v>
      </c>
      <c r="G207">
        <v>8113.09</v>
      </c>
      <c r="H207" s="42">
        <v>7109.0499900000004</v>
      </c>
      <c r="I207" s="42">
        <v>1004.0400100000001</v>
      </c>
      <c r="J207" s="42">
        <v>1955.22</v>
      </c>
      <c r="M207" s="42"/>
      <c r="N207" s="42"/>
      <c r="O207" s="42"/>
      <c r="V207" s="42"/>
      <c r="W207" s="42"/>
      <c r="X207" s="42"/>
    </row>
    <row r="208" spans="1:24" x14ac:dyDescent="0.3">
      <c r="A208" s="1">
        <v>44914</v>
      </c>
      <c r="B208" t="s">
        <v>82</v>
      </c>
      <c r="C208" s="42">
        <v>2022</v>
      </c>
      <c r="D208" s="42">
        <v>12</v>
      </c>
      <c r="E208" s="42">
        <v>52</v>
      </c>
      <c r="F208">
        <v>0.24981969393044701</v>
      </c>
      <c r="G208">
        <v>7099.04</v>
      </c>
      <c r="H208" s="42">
        <v>6251</v>
      </c>
      <c r="I208" s="42">
        <v>848.04</v>
      </c>
      <c r="J208" s="42">
        <v>1773.48</v>
      </c>
      <c r="M208" s="42"/>
      <c r="N208" s="42"/>
      <c r="O208" s="42"/>
      <c r="V208" s="42"/>
      <c r="W208" s="42"/>
      <c r="X208" s="42"/>
    </row>
    <row r="209" spans="1:24" x14ac:dyDescent="0.3">
      <c r="A209" s="1">
        <v>44921</v>
      </c>
      <c r="B209" t="s">
        <v>82</v>
      </c>
      <c r="C209" s="42">
        <v>2022</v>
      </c>
      <c r="D209" s="42">
        <v>12</v>
      </c>
      <c r="E209" s="42">
        <v>53</v>
      </c>
      <c r="F209">
        <v>0.24648556231003041</v>
      </c>
      <c r="G209">
        <v>6737.92</v>
      </c>
      <c r="H209" s="42">
        <v>5843.16</v>
      </c>
      <c r="I209" s="42">
        <v>894.76</v>
      </c>
      <c r="J209" s="42">
        <v>1660.8</v>
      </c>
      <c r="M209" s="42"/>
      <c r="N209" s="42"/>
      <c r="O209" s="42"/>
      <c r="V209" s="42"/>
      <c r="W209" s="42"/>
      <c r="X209" s="42"/>
    </row>
    <row r="210" spans="1:24" x14ac:dyDescent="0.3">
      <c r="A210" s="1">
        <v>44928</v>
      </c>
      <c r="B210" t="s">
        <v>82</v>
      </c>
      <c r="C210" s="42">
        <v>2023</v>
      </c>
      <c r="D210" s="42">
        <v>1</v>
      </c>
      <c r="E210" s="42">
        <v>1</v>
      </c>
      <c r="F210">
        <v>0.2421112129213453</v>
      </c>
      <c r="G210">
        <v>7377.5599999999986</v>
      </c>
      <c r="H210" s="42">
        <v>6586.8399900000004</v>
      </c>
      <c r="I210" s="42">
        <v>790.72001</v>
      </c>
      <c r="J210" s="42">
        <v>1786.19</v>
      </c>
      <c r="M210" s="42"/>
      <c r="N210" s="42"/>
      <c r="O210" s="42"/>
      <c r="V210" s="42"/>
      <c r="W210" s="42"/>
      <c r="X210" s="42"/>
    </row>
    <row r="211" spans="1:24" x14ac:dyDescent="0.3">
      <c r="A211" s="1">
        <v>44935</v>
      </c>
      <c r="B211" t="s">
        <v>82</v>
      </c>
      <c r="C211" s="42">
        <v>2023</v>
      </c>
      <c r="D211" s="42">
        <v>1</v>
      </c>
      <c r="E211" s="42">
        <v>2</v>
      </c>
      <c r="F211">
        <v>0.25062339594926242</v>
      </c>
      <c r="G211">
        <v>7297.93</v>
      </c>
      <c r="H211" s="42">
        <v>6268.9400100000003</v>
      </c>
      <c r="I211" s="42">
        <v>1028.98999</v>
      </c>
      <c r="J211" s="42">
        <v>1829.0319999999999</v>
      </c>
      <c r="M211" s="42"/>
      <c r="N211" s="42"/>
      <c r="O211" s="42"/>
      <c r="V211" s="42"/>
      <c r="W211" s="42"/>
      <c r="X211" s="42"/>
    </row>
    <row r="212" spans="1:24" x14ac:dyDescent="0.3">
      <c r="A212" s="1">
        <v>44942</v>
      </c>
      <c r="B212" t="s">
        <v>82</v>
      </c>
      <c r="C212" s="42">
        <v>2023</v>
      </c>
      <c r="D212" s="42">
        <v>1</v>
      </c>
      <c r="E212" s="42">
        <v>3</v>
      </c>
      <c r="F212">
        <v>0.25431516584916869</v>
      </c>
      <c r="G212">
        <v>6866.48</v>
      </c>
      <c r="H212" s="42">
        <v>6311.8799899999995</v>
      </c>
      <c r="I212" s="42">
        <v>554.60001</v>
      </c>
      <c r="J212" s="42">
        <v>1746.25</v>
      </c>
      <c r="M212" s="42"/>
      <c r="N212" s="42"/>
      <c r="O212" s="42"/>
      <c r="V212" s="42"/>
      <c r="W212" s="42"/>
      <c r="X212" s="42"/>
    </row>
    <row r="213" spans="1:24" x14ac:dyDescent="0.3">
      <c r="A213" s="1">
        <v>44949</v>
      </c>
      <c r="B213" t="s">
        <v>82</v>
      </c>
      <c r="C213" s="42">
        <v>2023</v>
      </c>
      <c r="D213" s="42">
        <v>1</v>
      </c>
      <c r="E213" s="42">
        <v>4</v>
      </c>
      <c r="F213">
        <v>0.25193259004886309</v>
      </c>
      <c r="G213">
        <v>7932.36</v>
      </c>
      <c r="H213" s="42">
        <v>7020.18</v>
      </c>
      <c r="I213" s="42">
        <v>912.18000000000006</v>
      </c>
      <c r="J213" s="42">
        <v>1998.42</v>
      </c>
      <c r="M213" s="42"/>
      <c r="N213" s="42"/>
      <c r="O213" s="42"/>
      <c r="V213" s="42"/>
      <c r="W213" s="42"/>
      <c r="X213" s="42"/>
    </row>
    <row r="214" spans="1:24" x14ac:dyDescent="0.3">
      <c r="A214" s="1">
        <v>44956</v>
      </c>
      <c r="B214" t="s">
        <v>82</v>
      </c>
      <c r="C214" s="42">
        <v>2023</v>
      </c>
      <c r="D214" s="42">
        <v>1</v>
      </c>
      <c r="E214" s="42">
        <v>5</v>
      </c>
      <c r="F214">
        <v>0.24537362442790689</v>
      </c>
      <c r="G214">
        <v>5591.31</v>
      </c>
      <c r="H214" s="42">
        <v>4880.26001</v>
      </c>
      <c r="I214" s="42">
        <v>711.04998999999998</v>
      </c>
      <c r="J214" s="42">
        <v>1371.96</v>
      </c>
      <c r="M214" s="42"/>
      <c r="N214" s="42"/>
      <c r="O214" s="42"/>
      <c r="V214" s="42"/>
      <c r="W214" s="42"/>
      <c r="X214" s="42"/>
    </row>
    <row r="215" spans="1:24" x14ac:dyDescent="0.3">
      <c r="A215" s="1">
        <v>44963</v>
      </c>
      <c r="B215" t="s">
        <v>82</v>
      </c>
      <c r="C215" s="42">
        <v>2023</v>
      </c>
      <c r="D215" s="42">
        <v>2</v>
      </c>
      <c r="E215" s="42">
        <v>6</v>
      </c>
      <c r="F215">
        <v>0.24955298300824549</v>
      </c>
      <c r="G215">
        <v>6850.97</v>
      </c>
      <c r="H215" s="42">
        <v>6011.5300100000004</v>
      </c>
      <c r="I215" s="42">
        <v>839.43998999999997</v>
      </c>
      <c r="J215" s="42">
        <v>1709.68</v>
      </c>
      <c r="M215" s="42"/>
      <c r="N215" s="42"/>
      <c r="O215" s="42"/>
      <c r="V215" s="42"/>
      <c r="W215" s="42"/>
      <c r="X215" s="42"/>
    </row>
    <row r="216" spans="1:24" x14ac:dyDescent="0.3">
      <c r="A216" s="1">
        <v>44970</v>
      </c>
      <c r="B216" t="s">
        <v>82</v>
      </c>
      <c r="C216" s="42">
        <v>2023</v>
      </c>
      <c r="D216" s="42">
        <v>2</v>
      </c>
      <c r="E216" s="42">
        <v>7</v>
      </c>
      <c r="F216">
        <v>0.25039695897127268</v>
      </c>
      <c r="G216">
        <v>5882.22</v>
      </c>
      <c r="H216" s="42">
        <v>5174.47</v>
      </c>
      <c r="I216" s="42">
        <v>707.75</v>
      </c>
      <c r="J216" s="42">
        <v>1472.89</v>
      </c>
      <c r="M216" s="42"/>
      <c r="N216" s="42"/>
      <c r="O216" s="42"/>
      <c r="V216" s="42"/>
      <c r="W216" s="42"/>
      <c r="X216" s="42"/>
    </row>
    <row r="217" spans="1:24" x14ac:dyDescent="0.3">
      <c r="A217" s="1">
        <v>44977</v>
      </c>
      <c r="B217" t="s">
        <v>82</v>
      </c>
      <c r="C217" s="42">
        <v>2023</v>
      </c>
      <c r="D217" s="42">
        <v>2</v>
      </c>
      <c r="E217" s="42">
        <v>8</v>
      </c>
      <c r="F217">
        <v>0.243836625165642</v>
      </c>
      <c r="G217">
        <v>6029.57</v>
      </c>
      <c r="H217" s="42">
        <v>5228.1999900000001</v>
      </c>
      <c r="I217" s="42">
        <v>801.37000999999998</v>
      </c>
      <c r="J217" s="42">
        <v>1470.23</v>
      </c>
      <c r="M217" s="42"/>
      <c r="N217" s="42"/>
      <c r="O217" s="42"/>
      <c r="V217" s="42"/>
      <c r="W217" s="42"/>
      <c r="X217" s="42"/>
    </row>
    <row r="218" spans="1:24" x14ac:dyDescent="0.3">
      <c r="A218" s="1">
        <v>44984</v>
      </c>
      <c r="B218" t="s">
        <v>82</v>
      </c>
      <c r="C218" s="42">
        <v>2023</v>
      </c>
      <c r="D218" s="42">
        <v>2</v>
      </c>
      <c r="E218" s="42">
        <v>9</v>
      </c>
      <c r="F218">
        <v>0.24720300782413299</v>
      </c>
      <c r="G218">
        <v>5909.92</v>
      </c>
      <c r="H218" s="42">
        <v>5232.8299800000004</v>
      </c>
      <c r="I218" s="42">
        <v>677.09001999999998</v>
      </c>
      <c r="J218" s="42">
        <v>1460.95</v>
      </c>
      <c r="M218" s="42"/>
      <c r="N218" s="42"/>
      <c r="O218" s="42"/>
      <c r="V218" s="42"/>
      <c r="W218" s="42"/>
      <c r="X218" s="42"/>
    </row>
    <row r="219" spans="1:24" x14ac:dyDescent="0.3">
      <c r="A219" s="1">
        <v>44991</v>
      </c>
      <c r="B219" t="s">
        <v>82</v>
      </c>
      <c r="C219" s="42">
        <v>2023</v>
      </c>
      <c r="D219" s="42">
        <v>3</v>
      </c>
      <c r="E219" s="42">
        <v>10</v>
      </c>
      <c r="F219">
        <v>0.24927424871756171</v>
      </c>
      <c r="G219">
        <v>5101.6100000000006</v>
      </c>
      <c r="H219" s="42">
        <v>4235.66</v>
      </c>
      <c r="I219" s="42">
        <v>865.95</v>
      </c>
      <c r="J219" s="42">
        <v>1271.7</v>
      </c>
      <c r="M219" s="42"/>
      <c r="N219" s="42"/>
      <c r="O219" s="42"/>
      <c r="V219" s="42"/>
      <c r="W219" s="42"/>
      <c r="X219" s="42"/>
    </row>
    <row r="220" spans="1:24" x14ac:dyDescent="0.3">
      <c r="A220" s="1">
        <v>44998</v>
      </c>
      <c r="B220" t="s">
        <v>82</v>
      </c>
      <c r="C220" s="42">
        <v>2023</v>
      </c>
      <c r="D220" s="42">
        <v>3</v>
      </c>
      <c r="E220" s="42">
        <v>11</v>
      </c>
      <c r="F220">
        <v>0.25386837218898289</v>
      </c>
      <c r="G220">
        <v>4943.9400000000014</v>
      </c>
      <c r="H220" s="42">
        <v>4323.67</v>
      </c>
      <c r="I220" s="42">
        <v>620.27</v>
      </c>
      <c r="J220" s="42">
        <v>1255.1099999999999</v>
      </c>
      <c r="M220" s="42"/>
      <c r="N220" s="42"/>
      <c r="O220" s="42"/>
      <c r="V220" s="42"/>
      <c r="W220" s="42"/>
      <c r="X220" s="42"/>
    </row>
    <row r="221" spans="1:24" x14ac:dyDescent="0.3">
      <c r="A221" s="1">
        <v>45005</v>
      </c>
      <c r="B221" t="s">
        <v>82</v>
      </c>
      <c r="C221" s="42">
        <v>2023</v>
      </c>
      <c r="D221" s="42">
        <v>3</v>
      </c>
      <c r="E221" s="42">
        <v>12</v>
      </c>
      <c r="F221">
        <v>0.24811111428933361</v>
      </c>
      <c r="G221">
        <v>4894.42</v>
      </c>
      <c r="H221" s="42">
        <v>4001.6199900000001</v>
      </c>
      <c r="I221" s="42">
        <v>892.80001000000004</v>
      </c>
      <c r="J221" s="42">
        <v>1214.3599999999999</v>
      </c>
      <c r="M221" s="42"/>
      <c r="N221" s="42"/>
      <c r="O221" s="42"/>
      <c r="V221" s="42"/>
      <c r="W221" s="42"/>
      <c r="X221" s="42"/>
    </row>
    <row r="222" spans="1:24" x14ac:dyDescent="0.3">
      <c r="A222" s="1">
        <v>45012</v>
      </c>
      <c r="B222" t="s">
        <v>82</v>
      </c>
      <c r="C222" s="42">
        <v>2023</v>
      </c>
      <c r="D222" s="42">
        <v>3</v>
      </c>
      <c r="E222" s="42">
        <v>13</v>
      </c>
      <c r="F222">
        <v>0.2415806214436417</v>
      </c>
      <c r="G222">
        <v>5005.12</v>
      </c>
      <c r="H222" s="42">
        <v>4335.8799799999997</v>
      </c>
      <c r="I222" s="42">
        <v>669.24001999999996</v>
      </c>
      <c r="J222" s="42">
        <v>1209.1400000000001</v>
      </c>
      <c r="M222" s="42"/>
      <c r="N222" s="42"/>
      <c r="O222" s="42"/>
      <c r="V222" s="42"/>
      <c r="W222" s="42"/>
      <c r="X222" s="42"/>
    </row>
    <row r="223" spans="1:24" x14ac:dyDescent="0.3">
      <c r="A223" s="1">
        <v>45019</v>
      </c>
      <c r="B223" t="s">
        <v>82</v>
      </c>
      <c r="C223" s="42">
        <v>2023</v>
      </c>
      <c r="D223" s="42">
        <v>4</v>
      </c>
      <c r="E223" s="42">
        <v>14</v>
      </c>
      <c r="F223">
        <v>0.24947432003510231</v>
      </c>
      <c r="G223">
        <v>3509.74</v>
      </c>
      <c r="H223" s="42">
        <v>2674.7899900000002</v>
      </c>
      <c r="I223" s="42">
        <v>834.95001000000002</v>
      </c>
      <c r="J223" s="42">
        <v>875.59</v>
      </c>
      <c r="M223" s="42"/>
      <c r="N223" s="42"/>
      <c r="O223" s="42"/>
      <c r="V223" s="42"/>
      <c r="W223" s="42"/>
      <c r="X223" s="42"/>
    </row>
    <row r="224" spans="1:24" x14ac:dyDescent="0.3">
      <c r="A224" s="1">
        <v>45026</v>
      </c>
      <c r="B224" t="s">
        <v>82</v>
      </c>
      <c r="C224" s="42">
        <v>2023</v>
      </c>
      <c r="D224" s="42">
        <v>4</v>
      </c>
      <c r="E224" s="42">
        <v>15</v>
      </c>
      <c r="F224">
        <v>0.25070164837957343</v>
      </c>
      <c r="G224">
        <v>5312.49</v>
      </c>
      <c r="H224" s="42">
        <v>4671.0600100000001</v>
      </c>
      <c r="I224" s="42">
        <v>641.42998999999998</v>
      </c>
      <c r="J224" s="42">
        <v>1331.85</v>
      </c>
      <c r="M224" s="42"/>
      <c r="N224" s="42"/>
      <c r="O224" s="42"/>
      <c r="V224" s="42"/>
      <c r="W224" s="42"/>
      <c r="X224" s="42"/>
    </row>
    <row r="225" spans="1:24" x14ac:dyDescent="0.3">
      <c r="A225" s="1">
        <v>45033</v>
      </c>
      <c r="B225" t="s">
        <v>82</v>
      </c>
      <c r="C225" s="42">
        <v>2023</v>
      </c>
      <c r="D225" s="42">
        <v>4</v>
      </c>
      <c r="E225" s="42">
        <v>16</v>
      </c>
      <c r="F225">
        <v>0.26137248619089348</v>
      </c>
      <c r="G225">
        <v>4712.47</v>
      </c>
      <c r="H225" s="42">
        <v>3930.1500099999998</v>
      </c>
      <c r="I225" s="42">
        <v>782.31998999999996</v>
      </c>
      <c r="J225" s="42">
        <v>1231.71</v>
      </c>
      <c r="M225" s="42"/>
      <c r="N225" s="42"/>
      <c r="O225" s="42"/>
      <c r="V225" s="42"/>
      <c r="W225" s="42"/>
      <c r="X225" s="42"/>
    </row>
    <row r="226" spans="1:24" x14ac:dyDescent="0.3">
      <c r="A226" s="1">
        <v>45040</v>
      </c>
      <c r="B226" t="s">
        <v>82</v>
      </c>
      <c r="C226" s="42">
        <v>2023</v>
      </c>
      <c r="D226" s="42">
        <v>4</v>
      </c>
      <c r="E226" s="42">
        <v>17</v>
      </c>
      <c r="F226">
        <v>0.25498352283887299</v>
      </c>
      <c r="G226">
        <v>4582.1000000000004</v>
      </c>
      <c r="H226" s="42">
        <v>3938.6900300000002</v>
      </c>
      <c r="I226" s="42">
        <v>643.40997000000004</v>
      </c>
      <c r="J226" s="42">
        <v>1168.3599999999999</v>
      </c>
      <c r="M226" s="42"/>
      <c r="N226" s="42"/>
      <c r="O226" s="42"/>
      <c r="V226" s="42"/>
      <c r="W226" s="42"/>
      <c r="X226" s="42"/>
    </row>
    <row r="227" spans="1:24" x14ac:dyDescent="0.3">
      <c r="A227" s="1">
        <v>45047</v>
      </c>
      <c r="B227" t="s">
        <v>82</v>
      </c>
      <c r="C227" s="42">
        <v>2023</v>
      </c>
      <c r="D227" s="42">
        <v>5</v>
      </c>
      <c r="E227" s="42">
        <v>18</v>
      </c>
      <c r="F227">
        <v>0.24959199379531119</v>
      </c>
      <c r="G227">
        <v>3339.41</v>
      </c>
      <c r="H227" s="42">
        <v>2722.74001</v>
      </c>
      <c r="I227" s="42">
        <v>616.66998999999998</v>
      </c>
      <c r="J227" s="42">
        <v>833.49</v>
      </c>
      <c r="M227" s="42"/>
      <c r="N227" s="42"/>
      <c r="O227" s="42"/>
      <c r="V227" s="42"/>
      <c r="W227" s="42"/>
      <c r="X227" s="42"/>
    </row>
    <row r="228" spans="1:24" x14ac:dyDescent="0.3">
      <c r="A228" s="1">
        <v>45054</v>
      </c>
      <c r="B228" t="s">
        <v>82</v>
      </c>
      <c r="C228" s="42">
        <v>2023</v>
      </c>
      <c r="D228" s="42">
        <v>5</v>
      </c>
      <c r="E228" s="42">
        <v>19</v>
      </c>
      <c r="F228">
        <v>0.250596820727499</v>
      </c>
      <c r="G228">
        <v>4419.25</v>
      </c>
      <c r="H228" s="42">
        <v>3653.8099900000002</v>
      </c>
      <c r="I228" s="42">
        <v>765.44001000000003</v>
      </c>
      <c r="J228" s="42">
        <v>1107.45</v>
      </c>
      <c r="M228" s="42"/>
      <c r="N228" s="42"/>
      <c r="O228" s="42"/>
      <c r="V228" s="42"/>
      <c r="W228" s="42"/>
      <c r="X228" s="42"/>
    </row>
    <row r="229" spans="1:24" x14ac:dyDescent="0.3">
      <c r="A229" s="1">
        <v>45061</v>
      </c>
      <c r="B229" t="s">
        <v>82</v>
      </c>
      <c r="C229" s="42">
        <v>2023</v>
      </c>
      <c r="D229" s="42">
        <v>5</v>
      </c>
      <c r="E229" s="42">
        <v>20</v>
      </c>
      <c r="F229">
        <v>0.24193838537140311</v>
      </c>
      <c r="G229">
        <v>3946.79</v>
      </c>
      <c r="H229" s="42">
        <v>3180.8100199999999</v>
      </c>
      <c r="I229" s="42">
        <v>765.97998000000007</v>
      </c>
      <c r="J229" s="42">
        <v>954.88</v>
      </c>
      <c r="M229" s="42"/>
      <c r="N229" s="42"/>
      <c r="O229" s="42"/>
      <c r="V229" s="42"/>
      <c r="W229" s="42"/>
      <c r="X229" s="42"/>
    </row>
    <row r="230" spans="1:24" x14ac:dyDescent="0.3">
      <c r="A230" s="1">
        <v>45068</v>
      </c>
      <c r="B230" t="s">
        <v>82</v>
      </c>
      <c r="C230" s="42">
        <v>2023</v>
      </c>
      <c r="D230" s="42">
        <v>5</v>
      </c>
      <c r="E230" s="42">
        <v>21</v>
      </c>
      <c r="F230">
        <v>0.24351016995788091</v>
      </c>
      <c r="G230">
        <v>3779.76</v>
      </c>
      <c r="H230" s="42">
        <v>3169.3400099999999</v>
      </c>
      <c r="I230" s="42">
        <v>610.41998999999998</v>
      </c>
      <c r="J230" s="42">
        <v>920.41000000000008</v>
      </c>
      <c r="M230" s="42"/>
      <c r="N230" s="42"/>
      <c r="O230" s="42"/>
      <c r="V230" s="42"/>
      <c r="W230" s="42"/>
      <c r="X230" s="42"/>
    </row>
    <row r="231" spans="1:24" x14ac:dyDescent="0.3">
      <c r="A231" s="1">
        <v>45075</v>
      </c>
      <c r="B231" t="s">
        <v>82</v>
      </c>
      <c r="C231" s="42">
        <v>2023</v>
      </c>
      <c r="D231" s="42">
        <v>5</v>
      </c>
      <c r="E231" s="42">
        <v>22</v>
      </c>
      <c r="F231">
        <v>0.24099189732992549</v>
      </c>
      <c r="G231">
        <v>3677.8</v>
      </c>
      <c r="H231" s="42">
        <v>2755.29</v>
      </c>
      <c r="I231" s="42">
        <v>922.51</v>
      </c>
      <c r="J231" s="42">
        <v>886.32</v>
      </c>
      <c r="M231" s="42"/>
      <c r="N231" s="42"/>
      <c r="O231" s="42"/>
      <c r="V231" s="42"/>
      <c r="W231" s="42"/>
      <c r="X231" s="42"/>
    </row>
    <row r="232" spans="1:24" x14ac:dyDescent="0.3">
      <c r="A232" s="1">
        <v>45082</v>
      </c>
      <c r="B232" t="s">
        <v>82</v>
      </c>
      <c r="C232" s="42">
        <v>2023</v>
      </c>
      <c r="D232" s="42">
        <v>6</v>
      </c>
      <c r="E232" s="42">
        <v>23</v>
      </c>
      <c r="F232">
        <v>0.2455234989416441</v>
      </c>
      <c r="G232">
        <v>4648.72</v>
      </c>
      <c r="H232" s="42">
        <v>3954.3499900000002</v>
      </c>
      <c r="I232" s="42">
        <v>694.37000999999998</v>
      </c>
      <c r="J232" s="42">
        <v>1141.3699999999999</v>
      </c>
      <c r="M232" s="42"/>
      <c r="N232" s="42"/>
      <c r="O232" s="42"/>
      <c r="V232" s="42"/>
      <c r="W232" s="42"/>
      <c r="X232" s="42"/>
    </row>
    <row r="233" spans="1:24" x14ac:dyDescent="0.3">
      <c r="A233" s="1">
        <v>45089</v>
      </c>
      <c r="B233" t="s">
        <v>82</v>
      </c>
      <c r="C233" s="42">
        <v>2023</v>
      </c>
      <c r="D233" s="42">
        <v>6</v>
      </c>
      <c r="E233" s="42">
        <v>24</v>
      </c>
      <c r="F233">
        <v>0.2449199823976754</v>
      </c>
      <c r="G233">
        <v>4522.13</v>
      </c>
      <c r="H233" s="42">
        <v>3626.8699900000001</v>
      </c>
      <c r="I233" s="42">
        <v>895.26000999999997</v>
      </c>
      <c r="J233" s="42">
        <v>1107.56</v>
      </c>
      <c r="M233" s="42"/>
      <c r="N233" s="42"/>
      <c r="O233" s="42"/>
      <c r="V233" s="42"/>
      <c r="W233" s="42"/>
      <c r="X233" s="42"/>
    </row>
    <row r="234" spans="1:24" x14ac:dyDescent="0.3">
      <c r="A234" s="1">
        <v>45096</v>
      </c>
      <c r="B234" t="s">
        <v>82</v>
      </c>
      <c r="C234" s="42">
        <v>2023</v>
      </c>
      <c r="D234" s="42">
        <v>6</v>
      </c>
      <c r="E234" s="42">
        <v>25</v>
      </c>
      <c r="F234">
        <v>0.24628895461299671</v>
      </c>
      <c r="G234">
        <v>4906.03</v>
      </c>
      <c r="H234" s="42">
        <v>4076.0800100000001</v>
      </c>
      <c r="I234" s="42">
        <v>829.94999000000007</v>
      </c>
      <c r="J234" s="42">
        <v>1208.3009999999999</v>
      </c>
      <c r="M234" s="42"/>
      <c r="N234" s="42"/>
      <c r="O234" s="42"/>
      <c r="V234" s="42"/>
      <c r="W234" s="42"/>
      <c r="X234" s="42"/>
    </row>
    <row r="235" spans="1:24" x14ac:dyDescent="0.3">
      <c r="A235" s="1">
        <v>45103</v>
      </c>
      <c r="B235" t="s">
        <v>82</v>
      </c>
      <c r="C235" s="42">
        <v>2023</v>
      </c>
      <c r="D235" s="42">
        <v>6</v>
      </c>
      <c r="E235" s="42">
        <v>26</v>
      </c>
      <c r="F235">
        <v>0.2487181163357943</v>
      </c>
      <c r="G235">
        <v>4895.1400000000003</v>
      </c>
      <c r="H235" s="42">
        <v>3874.99001</v>
      </c>
      <c r="I235" s="42">
        <v>1020.14999</v>
      </c>
      <c r="J235" s="42">
        <v>1217.51</v>
      </c>
      <c r="M235" s="42"/>
      <c r="N235" s="42"/>
      <c r="O235" s="42"/>
      <c r="V235" s="42"/>
      <c r="W235" s="42"/>
      <c r="X235" s="42"/>
    </row>
    <row r="236" spans="1:24" x14ac:dyDescent="0.3">
      <c r="A236" s="1">
        <v>45110</v>
      </c>
      <c r="B236" t="s">
        <v>82</v>
      </c>
      <c r="C236" s="42">
        <v>2023</v>
      </c>
      <c r="D236" s="42">
        <v>7</v>
      </c>
      <c r="E236" s="42">
        <v>27</v>
      </c>
      <c r="F236">
        <v>0.24734967262312271</v>
      </c>
      <c r="G236">
        <v>4455.1099999999997</v>
      </c>
      <c r="H236" s="42">
        <v>3714.17</v>
      </c>
      <c r="I236" s="42">
        <v>740.94</v>
      </c>
      <c r="J236" s="42">
        <v>1101.97</v>
      </c>
      <c r="M236" s="42"/>
      <c r="N236" s="42"/>
      <c r="O236" s="42"/>
      <c r="V236" s="42"/>
      <c r="W236" s="42"/>
      <c r="X236" s="42"/>
    </row>
    <row r="237" spans="1:24" x14ac:dyDescent="0.3">
      <c r="A237" s="1">
        <v>45117</v>
      </c>
      <c r="B237" t="s">
        <v>82</v>
      </c>
      <c r="C237" s="42">
        <v>2023</v>
      </c>
      <c r="D237" s="42">
        <v>7</v>
      </c>
      <c r="E237" s="42">
        <v>28</v>
      </c>
      <c r="F237">
        <v>0.2464840498293748</v>
      </c>
      <c r="G237">
        <v>4108.42</v>
      </c>
      <c r="H237" s="42">
        <v>3215.3400200000001</v>
      </c>
      <c r="I237" s="42">
        <v>893.07997999999998</v>
      </c>
      <c r="J237" s="42">
        <v>1012.66</v>
      </c>
      <c r="M237" s="42"/>
      <c r="N237" s="42"/>
      <c r="O237" s="42"/>
      <c r="V237" s="42"/>
      <c r="W237" s="42"/>
      <c r="X237" s="42"/>
    </row>
    <row r="238" spans="1:24" x14ac:dyDescent="0.3">
      <c r="A238" s="1">
        <v>45124</v>
      </c>
      <c r="B238" t="s">
        <v>82</v>
      </c>
      <c r="C238" s="42">
        <v>2023</v>
      </c>
      <c r="D238" s="42">
        <v>7</v>
      </c>
      <c r="E238" s="42">
        <v>29</v>
      </c>
      <c r="F238">
        <v>0.25627295300289488</v>
      </c>
      <c r="G238">
        <v>4321.33</v>
      </c>
      <c r="H238" s="42">
        <v>3539.6500099999998</v>
      </c>
      <c r="I238" s="42">
        <v>781.67998999999998</v>
      </c>
      <c r="J238" s="42">
        <v>1107.44</v>
      </c>
      <c r="M238" s="42"/>
      <c r="N238" s="42"/>
      <c r="O238" s="42"/>
      <c r="V238" s="42"/>
      <c r="W238" s="42"/>
      <c r="X238" s="42"/>
    </row>
    <row r="239" spans="1:24" x14ac:dyDescent="0.3">
      <c r="A239" s="1">
        <v>45131</v>
      </c>
      <c r="B239" t="s">
        <v>82</v>
      </c>
      <c r="C239" s="42">
        <v>2023</v>
      </c>
      <c r="D239" s="42">
        <v>7</v>
      </c>
      <c r="E239" s="42">
        <v>30</v>
      </c>
      <c r="F239">
        <v>0.25821667631843731</v>
      </c>
      <c r="G239">
        <v>3090.97</v>
      </c>
      <c r="H239" s="42">
        <v>2149.4299999999998</v>
      </c>
      <c r="I239" s="42">
        <v>941.54</v>
      </c>
      <c r="J239" s="42">
        <v>798.14</v>
      </c>
      <c r="M239" s="42"/>
      <c r="N239" s="42"/>
      <c r="O239" s="42"/>
      <c r="V239" s="42"/>
      <c r="W239" s="42"/>
      <c r="X239" s="42"/>
    </row>
    <row r="240" spans="1:24" x14ac:dyDescent="0.3">
      <c r="A240" s="1">
        <v>45138</v>
      </c>
      <c r="B240" t="s">
        <v>82</v>
      </c>
      <c r="C240" s="42">
        <v>2023</v>
      </c>
      <c r="D240" s="42">
        <v>7</v>
      </c>
      <c r="E240" s="42">
        <v>31</v>
      </c>
      <c r="F240">
        <v>0.24891307604326199</v>
      </c>
      <c r="G240">
        <v>5674.27</v>
      </c>
      <c r="H240" s="42">
        <v>4666.71</v>
      </c>
      <c r="I240" s="42">
        <v>1007.56</v>
      </c>
      <c r="J240" s="42">
        <v>1412.4</v>
      </c>
      <c r="M240" s="42"/>
      <c r="N240" s="42"/>
      <c r="O240" s="42"/>
      <c r="V240" s="42"/>
      <c r="W240" s="42"/>
      <c r="X240" s="42"/>
    </row>
    <row r="241" spans="1:24" x14ac:dyDescent="0.3">
      <c r="A241" s="1">
        <v>45145</v>
      </c>
      <c r="B241" t="s">
        <v>82</v>
      </c>
      <c r="C241" s="42">
        <v>2023</v>
      </c>
      <c r="D241" s="42">
        <v>8</v>
      </c>
      <c r="E241" s="42">
        <v>32</v>
      </c>
      <c r="F241">
        <v>0.2486076494933134</v>
      </c>
      <c r="G241">
        <v>5661.29</v>
      </c>
      <c r="H241" s="42">
        <v>4698.1699900000003</v>
      </c>
      <c r="I241" s="42">
        <v>963.12000999999998</v>
      </c>
      <c r="J241" s="42">
        <v>1407.44</v>
      </c>
      <c r="M241" s="42"/>
      <c r="N241" s="42"/>
      <c r="O241" s="42"/>
      <c r="V241" s="42"/>
      <c r="W241" s="42"/>
      <c r="X241" s="42"/>
    </row>
    <row r="242" spans="1:24" x14ac:dyDescent="0.3">
      <c r="A242" s="1">
        <v>45152</v>
      </c>
      <c r="B242" t="s">
        <v>82</v>
      </c>
      <c r="C242" s="42">
        <v>2023</v>
      </c>
      <c r="D242" s="42">
        <v>8</v>
      </c>
      <c r="E242" s="42">
        <v>33</v>
      </c>
      <c r="F242">
        <v>0.24381664301955999</v>
      </c>
      <c r="G242">
        <v>6456.04</v>
      </c>
      <c r="H242" s="42">
        <v>5355.71</v>
      </c>
      <c r="I242" s="42">
        <v>1100.33</v>
      </c>
      <c r="J242" s="42">
        <v>1574.09</v>
      </c>
      <c r="M242" s="42"/>
      <c r="N242" s="42"/>
      <c r="O242" s="42"/>
      <c r="V242" s="42"/>
      <c r="W242" s="42"/>
      <c r="X242" s="42"/>
    </row>
    <row r="243" spans="1:24" x14ac:dyDescent="0.3">
      <c r="A243" s="1">
        <v>45159</v>
      </c>
      <c r="B243" t="s">
        <v>82</v>
      </c>
      <c r="C243" s="42">
        <v>2023</v>
      </c>
      <c r="D243" s="42">
        <v>8</v>
      </c>
      <c r="E243" s="42">
        <v>34</v>
      </c>
      <c r="F243">
        <v>0.2477120499223078</v>
      </c>
      <c r="G243">
        <v>6422.78</v>
      </c>
      <c r="H243" s="42">
        <v>5196.2700000000004</v>
      </c>
      <c r="I243" s="42">
        <v>1226.51</v>
      </c>
      <c r="J243" s="42">
        <v>1591</v>
      </c>
      <c r="M243" s="42"/>
      <c r="N243" s="42"/>
      <c r="O243" s="42"/>
      <c r="V243" s="42"/>
      <c r="W243" s="42"/>
      <c r="X243" s="42"/>
    </row>
    <row r="244" spans="1:24" x14ac:dyDescent="0.3">
      <c r="A244" s="1">
        <v>45166</v>
      </c>
      <c r="B244" t="s">
        <v>82</v>
      </c>
      <c r="C244" s="42">
        <v>2023</v>
      </c>
      <c r="D244" s="42">
        <v>8</v>
      </c>
      <c r="E244" s="42">
        <v>35</v>
      </c>
      <c r="F244">
        <v>0.24158394276762751</v>
      </c>
      <c r="G244">
        <v>5968.65</v>
      </c>
      <c r="H244" s="42">
        <v>4894.56999</v>
      </c>
      <c r="I244" s="42">
        <v>1074.0800099999999</v>
      </c>
      <c r="J244" s="42">
        <v>1441.93</v>
      </c>
      <c r="M244" s="42"/>
      <c r="N244" s="42"/>
      <c r="O244" s="42"/>
      <c r="V244" s="42"/>
      <c r="W244" s="42"/>
      <c r="X244" s="42"/>
    </row>
    <row r="245" spans="1:24" x14ac:dyDescent="0.3">
      <c r="A245" s="1">
        <v>45173</v>
      </c>
      <c r="B245" t="s">
        <v>82</v>
      </c>
      <c r="C245" s="42">
        <v>2023</v>
      </c>
      <c r="D245" s="42">
        <v>9</v>
      </c>
      <c r="E245" s="42">
        <v>36</v>
      </c>
      <c r="F245">
        <v>0.24694950573613059</v>
      </c>
      <c r="G245">
        <v>6742.35</v>
      </c>
      <c r="H245" s="42">
        <v>5652.43</v>
      </c>
      <c r="I245" s="42">
        <v>1089.92</v>
      </c>
      <c r="J245" s="42">
        <v>1665.02</v>
      </c>
      <c r="M245" s="42"/>
      <c r="N245" s="42"/>
      <c r="O245" s="42"/>
      <c r="V245" s="42"/>
      <c r="W245" s="42"/>
      <c r="X245" s="42"/>
    </row>
    <row r="246" spans="1:24" x14ac:dyDescent="0.3">
      <c r="A246" s="1">
        <v>45180</v>
      </c>
      <c r="B246" t="s">
        <v>82</v>
      </c>
      <c r="C246" s="42">
        <v>2023</v>
      </c>
      <c r="D246" s="42">
        <v>9</v>
      </c>
      <c r="E246" s="42">
        <v>37</v>
      </c>
      <c r="F246">
        <v>0.24792338721147891</v>
      </c>
      <c r="G246">
        <v>7030.6799999999994</v>
      </c>
      <c r="H246" s="42">
        <v>5910.17</v>
      </c>
      <c r="I246" s="42">
        <v>1120.51</v>
      </c>
      <c r="J246" s="42">
        <v>1743.07</v>
      </c>
      <c r="M246" s="42"/>
      <c r="N246" s="42"/>
      <c r="O246" s="42"/>
      <c r="V246" s="42"/>
      <c r="W246" s="42"/>
      <c r="X246" s="42"/>
    </row>
    <row r="247" spans="1:24" x14ac:dyDescent="0.3">
      <c r="A247" s="1">
        <v>45187</v>
      </c>
      <c r="B247" t="s">
        <v>82</v>
      </c>
      <c r="C247" s="42">
        <v>2023</v>
      </c>
      <c r="D247" s="42">
        <v>9</v>
      </c>
      <c r="E247" s="42">
        <v>38</v>
      </c>
      <c r="F247">
        <v>0.24000863185153221</v>
      </c>
      <c r="G247">
        <v>8341.2000000000007</v>
      </c>
      <c r="H247" s="42">
        <v>6845.67</v>
      </c>
      <c r="I247" s="42">
        <v>1495.53</v>
      </c>
      <c r="J247" s="42">
        <v>2001.96</v>
      </c>
      <c r="M247" s="42"/>
      <c r="N247" s="42"/>
      <c r="O247" s="42"/>
      <c r="Q247" s="42"/>
      <c r="V247" s="42"/>
      <c r="W247" s="42"/>
      <c r="X247" s="42"/>
    </row>
    <row r="248" spans="1:24" x14ac:dyDescent="0.3">
      <c r="A248" s="1">
        <v>45194</v>
      </c>
      <c r="B248" t="s">
        <v>82</v>
      </c>
      <c r="C248" s="42">
        <v>2023</v>
      </c>
      <c r="D248" s="42">
        <v>9</v>
      </c>
      <c r="E248" s="42">
        <v>39</v>
      </c>
      <c r="F248">
        <v>0.23396047826125779</v>
      </c>
      <c r="G248">
        <v>6719.34</v>
      </c>
      <c r="H248" s="42">
        <v>5524.94</v>
      </c>
      <c r="I248" s="42">
        <v>1194.4000000000001</v>
      </c>
      <c r="J248" s="42">
        <v>1572.06</v>
      </c>
      <c r="M248" s="42"/>
      <c r="N248" s="42"/>
      <c r="O248" s="42"/>
      <c r="Q248" s="42"/>
      <c r="V248" s="42"/>
      <c r="W248" s="42"/>
      <c r="X248" s="42"/>
    </row>
    <row r="249" spans="1:24" x14ac:dyDescent="0.3">
      <c r="A249" s="1">
        <v>45201</v>
      </c>
      <c r="B249" t="s">
        <v>82</v>
      </c>
      <c r="C249" s="42">
        <v>2023</v>
      </c>
      <c r="D249" s="42">
        <v>10</v>
      </c>
      <c r="E249" s="42">
        <v>40</v>
      </c>
      <c r="F249">
        <v>0.23947158410762129</v>
      </c>
      <c r="G249">
        <v>7017.2</v>
      </c>
      <c r="H249" s="42">
        <v>6056.93</v>
      </c>
      <c r="I249" s="42">
        <v>960.27</v>
      </c>
      <c r="J249" s="42">
        <v>1680.42</v>
      </c>
      <c r="M249" s="42"/>
      <c r="N249" s="42"/>
      <c r="O249" s="42"/>
      <c r="Q249" s="42"/>
      <c r="V249" s="42"/>
      <c r="W249" s="42"/>
      <c r="X249" s="42"/>
    </row>
    <row r="250" spans="1:24" x14ac:dyDescent="0.3">
      <c r="A250" s="1">
        <v>45208</v>
      </c>
      <c r="B250" t="s">
        <v>82</v>
      </c>
      <c r="C250" s="42">
        <v>2023</v>
      </c>
      <c r="D250" s="42">
        <v>10</v>
      </c>
      <c r="E250" s="42">
        <v>41</v>
      </c>
      <c r="F250">
        <v>0.24116990007571329</v>
      </c>
      <c r="G250">
        <v>6947.26</v>
      </c>
      <c r="H250" s="42">
        <v>5620.9</v>
      </c>
      <c r="I250" s="42">
        <v>1326.36</v>
      </c>
      <c r="J250" s="42">
        <v>1675.47</v>
      </c>
      <c r="M250" s="42"/>
      <c r="N250" s="42"/>
      <c r="O250" s="42"/>
      <c r="Q250" s="42"/>
      <c r="V250" s="42"/>
      <c r="W250" s="42"/>
      <c r="X250" s="42"/>
    </row>
    <row r="251" spans="1:24" x14ac:dyDescent="0.3">
      <c r="A251" s="1">
        <v>45215</v>
      </c>
      <c r="B251" t="s">
        <v>82</v>
      </c>
      <c r="C251" s="42">
        <v>2023</v>
      </c>
      <c r="D251" s="42">
        <v>10</v>
      </c>
      <c r="E251" s="42">
        <v>42</v>
      </c>
      <c r="F251">
        <v>0.24320970869429201</v>
      </c>
      <c r="G251">
        <v>7575.8899999999994</v>
      </c>
      <c r="H251" s="42">
        <v>6366.75</v>
      </c>
      <c r="I251" s="42">
        <v>1209.1400000000001</v>
      </c>
      <c r="J251" s="42">
        <v>1842.53</v>
      </c>
      <c r="M251" s="42"/>
      <c r="N251" s="42"/>
      <c r="O251" s="42"/>
      <c r="Q251" s="42"/>
      <c r="V251" s="42"/>
      <c r="W251" s="42"/>
      <c r="X251" s="42"/>
    </row>
    <row r="252" spans="1:24" x14ac:dyDescent="0.3">
      <c r="A252" s="1">
        <v>45222</v>
      </c>
      <c r="B252" t="s">
        <v>82</v>
      </c>
      <c r="C252" s="42">
        <v>2023</v>
      </c>
      <c r="D252" s="42">
        <v>10</v>
      </c>
      <c r="E252" s="42">
        <v>43</v>
      </c>
      <c r="F252">
        <v>0.2397602696016532</v>
      </c>
      <c r="G252">
        <v>7364.9400000000014</v>
      </c>
      <c r="H252" s="42">
        <v>6215.8600000000006</v>
      </c>
      <c r="I252" s="42">
        <v>1149.08</v>
      </c>
      <c r="J252" s="42">
        <v>1765.82</v>
      </c>
      <c r="M252" s="42"/>
      <c r="N252" s="42"/>
      <c r="O252" s="42"/>
      <c r="Q252" s="42"/>
      <c r="V252" s="42"/>
      <c r="W252" s="42"/>
      <c r="X252" s="42"/>
    </row>
    <row r="253" spans="1:24" x14ac:dyDescent="0.3">
      <c r="A253" s="1">
        <v>45229</v>
      </c>
      <c r="B253" t="s">
        <v>82</v>
      </c>
      <c r="C253" s="42">
        <v>2023</v>
      </c>
      <c r="D253" s="42">
        <v>10</v>
      </c>
      <c r="E253" s="42">
        <v>44</v>
      </c>
      <c r="F253">
        <v>0.2415681959901167</v>
      </c>
      <c r="G253">
        <v>6398.6900000000014</v>
      </c>
      <c r="H253" s="42">
        <v>5278.69</v>
      </c>
      <c r="I253" s="42">
        <v>1120</v>
      </c>
      <c r="J253" s="42">
        <v>1545.72</v>
      </c>
      <c r="M253" s="42"/>
      <c r="N253" s="42"/>
      <c r="O253" s="42"/>
      <c r="Q253" s="42"/>
      <c r="V253" s="42"/>
      <c r="W253" s="42"/>
      <c r="X253" s="42"/>
    </row>
    <row r="254" spans="1:24" x14ac:dyDescent="0.3">
      <c r="A254" s="1">
        <v>45236</v>
      </c>
      <c r="B254" t="s">
        <v>82</v>
      </c>
      <c r="C254" s="42">
        <v>2023</v>
      </c>
      <c r="D254" s="42">
        <v>11</v>
      </c>
      <c r="E254" s="42">
        <v>45</v>
      </c>
      <c r="F254">
        <v>0.23586233942368179</v>
      </c>
      <c r="G254">
        <v>7343.86</v>
      </c>
      <c r="H254" s="42">
        <v>6309.03</v>
      </c>
      <c r="I254" s="42">
        <v>1034.83</v>
      </c>
      <c r="J254" s="42">
        <v>1732.14</v>
      </c>
      <c r="M254" s="42"/>
      <c r="N254" s="42"/>
      <c r="O254" s="42"/>
      <c r="Q254" s="42"/>
      <c r="V254" s="42"/>
      <c r="W254" s="42"/>
      <c r="X254" s="42"/>
    </row>
    <row r="255" spans="1:24" x14ac:dyDescent="0.3">
      <c r="A255" s="1">
        <v>45243</v>
      </c>
      <c r="B255" t="s">
        <v>82</v>
      </c>
      <c r="C255" s="42">
        <v>2023</v>
      </c>
      <c r="D255" s="42">
        <v>11</v>
      </c>
      <c r="E255" s="42">
        <v>46</v>
      </c>
      <c r="F255">
        <v>0.23859835082993769</v>
      </c>
      <c r="G255">
        <v>7566.23</v>
      </c>
      <c r="H255" s="42">
        <v>6465.63</v>
      </c>
      <c r="I255" s="42">
        <v>1100.5999999999999</v>
      </c>
      <c r="J255" s="42">
        <v>1805.29</v>
      </c>
      <c r="M255" s="42"/>
      <c r="N255" s="42"/>
      <c r="O255" s="42"/>
      <c r="Q255" s="42"/>
      <c r="V255" s="42"/>
      <c r="W255" s="42"/>
      <c r="X255" s="42"/>
    </row>
    <row r="256" spans="1:24" x14ac:dyDescent="0.3">
      <c r="A256" s="1">
        <v>45250</v>
      </c>
      <c r="B256" t="s">
        <v>82</v>
      </c>
      <c r="C256" s="42">
        <v>2023</v>
      </c>
      <c r="D256" s="42">
        <v>11</v>
      </c>
      <c r="E256" s="42">
        <v>47</v>
      </c>
      <c r="F256">
        <v>0.24300952922770591</v>
      </c>
      <c r="G256">
        <v>6327.9</v>
      </c>
      <c r="H256" s="42">
        <v>5520.56</v>
      </c>
      <c r="I256" s="42">
        <v>807.34</v>
      </c>
      <c r="J256" s="42">
        <v>1537.74</v>
      </c>
      <c r="M256" s="42"/>
      <c r="N256" s="42"/>
      <c r="O256" s="42"/>
      <c r="Q256" s="42"/>
      <c r="V256" s="42"/>
      <c r="W256" s="42"/>
      <c r="X256" s="42"/>
    </row>
    <row r="257" spans="1:24" x14ac:dyDescent="0.3">
      <c r="A257" s="1">
        <v>45257</v>
      </c>
      <c r="B257" t="s">
        <v>82</v>
      </c>
      <c r="C257" s="42">
        <v>2023</v>
      </c>
      <c r="D257" s="42">
        <v>11</v>
      </c>
      <c r="E257" s="42">
        <v>48</v>
      </c>
      <c r="F257">
        <v>0.2476444054186111</v>
      </c>
      <c r="G257">
        <v>7060.85</v>
      </c>
      <c r="H257" s="42">
        <v>5786.5</v>
      </c>
      <c r="I257" s="42">
        <v>1274.3499999999999</v>
      </c>
      <c r="J257" s="42">
        <v>1748.58</v>
      </c>
      <c r="M257" s="42"/>
      <c r="N257" s="42"/>
      <c r="O257" s="42"/>
      <c r="Q257" s="42"/>
      <c r="V257" s="42"/>
      <c r="W257" s="42"/>
      <c r="X257" s="42"/>
    </row>
    <row r="258" spans="1:24" x14ac:dyDescent="0.3">
      <c r="A258" s="1">
        <v>45264</v>
      </c>
      <c r="B258" t="s">
        <v>82</v>
      </c>
      <c r="C258" s="42">
        <v>2023</v>
      </c>
      <c r="D258" s="42">
        <v>12</v>
      </c>
      <c r="E258" s="42">
        <v>49</v>
      </c>
      <c r="F258">
        <v>0.2431017591544975</v>
      </c>
      <c r="G258">
        <v>6063.14</v>
      </c>
      <c r="H258" s="42">
        <v>4987.21</v>
      </c>
      <c r="I258" s="42">
        <v>1075.93</v>
      </c>
      <c r="J258" s="42">
        <v>1473.96</v>
      </c>
      <c r="M258" s="42"/>
      <c r="N258" s="42"/>
      <c r="O258" s="42"/>
      <c r="Q258" s="42"/>
      <c r="V258" s="42"/>
      <c r="W258" s="42"/>
      <c r="X258" s="42"/>
    </row>
    <row r="259" spans="1:24" x14ac:dyDescent="0.3">
      <c r="A259" s="1">
        <v>45271</v>
      </c>
      <c r="B259" t="s">
        <v>82</v>
      </c>
      <c r="C259" s="42">
        <v>2023</v>
      </c>
      <c r="D259" s="42">
        <v>12</v>
      </c>
      <c r="E259" s="42">
        <v>50</v>
      </c>
      <c r="F259">
        <v>0.2465203983174305</v>
      </c>
      <c r="G259">
        <v>6342.68</v>
      </c>
      <c r="H259" s="42">
        <v>5504.71</v>
      </c>
      <c r="I259" s="42">
        <v>837.97</v>
      </c>
      <c r="J259" s="42">
        <v>1563.6</v>
      </c>
      <c r="M259" s="42"/>
      <c r="N259" s="42"/>
      <c r="O259" s="42"/>
      <c r="Q259" s="42"/>
      <c r="V259" s="42"/>
      <c r="W259" s="42"/>
      <c r="X259" s="42"/>
    </row>
    <row r="260" spans="1:24" x14ac:dyDescent="0.3">
      <c r="A260" s="1">
        <v>45278</v>
      </c>
      <c r="B260" t="s">
        <v>82</v>
      </c>
      <c r="C260" s="42">
        <v>2023</v>
      </c>
      <c r="D260" s="42">
        <v>12</v>
      </c>
      <c r="E260" s="42">
        <v>51</v>
      </c>
      <c r="F260">
        <v>0.25502121323226812</v>
      </c>
      <c r="G260">
        <v>6682.15</v>
      </c>
      <c r="H260" s="42">
        <v>5585.95</v>
      </c>
      <c r="I260" s="42">
        <v>1096.2</v>
      </c>
      <c r="J260" s="42">
        <v>1704.09</v>
      </c>
      <c r="M260" s="42"/>
      <c r="N260" s="42"/>
      <c r="O260" s="42"/>
      <c r="Q260" s="42"/>
      <c r="V260" s="42"/>
      <c r="W260" s="42"/>
      <c r="X260" s="42"/>
    </row>
    <row r="261" spans="1:24" x14ac:dyDescent="0.3">
      <c r="A261" s="1">
        <v>45285</v>
      </c>
      <c r="B261" t="s">
        <v>82</v>
      </c>
      <c r="C261" s="42">
        <v>2023</v>
      </c>
      <c r="D261" s="42">
        <v>12</v>
      </c>
      <c r="E261" s="42">
        <v>52</v>
      </c>
      <c r="F261">
        <v>0.26319374201693702</v>
      </c>
      <c r="G261">
        <v>5417.72</v>
      </c>
      <c r="H261" s="42">
        <v>4414.53</v>
      </c>
      <c r="I261" s="42">
        <v>1003.19</v>
      </c>
      <c r="J261" s="42">
        <v>1425.91</v>
      </c>
      <c r="M261" s="42"/>
      <c r="N261" s="42"/>
      <c r="O261" s="42"/>
      <c r="Q261" s="42"/>
      <c r="V261" s="42"/>
      <c r="W261" s="42"/>
      <c r="X261" s="42"/>
    </row>
    <row r="262" spans="1:24" x14ac:dyDescent="0.3">
      <c r="A262" s="1">
        <v>45292</v>
      </c>
      <c r="B262" t="s">
        <v>82</v>
      </c>
      <c r="C262" s="42">
        <v>2024</v>
      </c>
      <c r="D262" s="42">
        <v>1</v>
      </c>
      <c r="E262" s="42">
        <v>1</v>
      </c>
      <c r="F262">
        <v>0.25077965124657731</v>
      </c>
      <c r="G262">
        <v>5204.25</v>
      </c>
      <c r="H262" s="42">
        <v>4398.3599999999997</v>
      </c>
      <c r="I262" s="42">
        <v>805.89</v>
      </c>
      <c r="J262" s="42">
        <v>1305.1199999999999</v>
      </c>
      <c r="M262" s="42"/>
      <c r="N262" s="42"/>
      <c r="O262" s="42"/>
      <c r="Q262" s="42"/>
      <c r="V262" s="42"/>
      <c r="W262" s="42"/>
      <c r="X262" s="42"/>
    </row>
    <row r="263" spans="1:24" x14ac:dyDescent="0.3">
      <c r="A263" s="1">
        <v>45299</v>
      </c>
      <c r="B263" t="s">
        <v>82</v>
      </c>
      <c r="C263" s="42">
        <v>2024</v>
      </c>
      <c r="D263" s="42">
        <v>1</v>
      </c>
      <c r="E263" s="42">
        <v>2</v>
      </c>
      <c r="F263">
        <v>0.2518055411949503</v>
      </c>
      <c r="G263">
        <v>7060.21</v>
      </c>
      <c r="H263" s="42">
        <v>5897.22</v>
      </c>
      <c r="I263" s="42">
        <v>1162.99</v>
      </c>
      <c r="J263" s="42">
        <v>1777.8</v>
      </c>
      <c r="M263" s="42"/>
      <c r="N263" s="42"/>
      <c r="O263" s="42"/>
      <c r="Q263" s="42"/>
      <c r="V263" s="42"/>
      <c r="W263" s="42"/>
      <c r="X263" s="42"/>
    </row>
    <row r="264" spans="1:24" x14ac:dyDescent="0.3">
      <c r="A264" s="1">
        <v>45306</v>
      </c>
      <c r="B264" t="s">
        <v>82</v>
      </c>
      <c r="C264" s="42">
        <v>2024</v>
      </c>
      <c r="D264" s="42">
        <v>1</v>
      </c>
      <c r="E264" s="42">
        <v>3</v>
      </c>
      <c r="F264">
        <v>0.25365480927811651</v>
      </c>
      <c r="G264">
        <v>6609.1</v>
      </c>
      <c r="H264" s="42">
        <v>5796.92</v>
      </c>
      <c r="I264" s="42">
        <v>812.18</v>
      </c>
      <c r="J264" s="42">
        <v>1676.43</v>
      </c>
      <c r="M264" s="42"/>
      <c r="N264" s="42"/>
      <c r="O264" s="42"/>
      <c r="Q264" s="42"/>
      <c r="V264" s="42"/>
      <c r="W264" s="42"/>
      <c r="X264" s="42"/>
    </row>
    <row r="265" spans="1:24" x14ac:dyDescent="0.3">
      <c r="A265" s="1">
        <v>45313</v>
      </c>
      <c r="B265" t="s">
        <v>82</v>
      </c>
      <c r="C265" s="42">
        <v>2024</v>
      </c>
      <c r="D265" s="42">
        <v>1</v>
      </c>
      <c r="E265" s="42">
        <v>4</v>
      </c>
      <c r="F265">
        <v>0.27991244755157102</v>
      </c>
      <c r="G265">
        <v>6382.46</v>
      </c>
      <c r="H265" s="42">
        <v>5419.76</v>
      </c>
      <c r="I265" s="42">
        <v>962.7</v>
      </c>
      <c r="J265" s="42">
        <v>1786.53</v>
      </c>
      <c r="M265" s="42"/>
      <c r="N265" s="42"/>
      <c r="O265" s="42"/>
      <c r="Q265" s="42"/>
      <c r="V265" s="42"/>
      <c r="W265" s="42"/>
      <c r="X265" s="42"/>
    </row>
    <row r="266" spans="1:24" x14ac:dyDescent="0.3">
      <c r="A266" s="1">
        <v>45320</v>
      </c>
      <c r="B266" t="s">
        <v>82</v>
      </c>
      <c r="C266" s="42">
        <v>2024</v>
      </c>
      <c r="D266" s="42">
        <v>1</v>
      </c>
      <c r="E266" s="42">
        <v>5</v>
      </c>
      <c r="F266">
        <v>0.26839915772174</v>
      </c>
      <c r="G266">
        <v>5062.46</v>
      </c>
      <c r="H266" s="42">
        <v>4231.63</v>
      </c>
      <c r="I266" s="42">
        <v>830.82999999999993</v>
      </c>
      <c r="J266" s="42">
        <v>1358.76</v>
      </c>
      <c r="M266" s="42"/>
      <c r="N266" s="42"/>
      <c r="O266" s="42"/>
      <c r="Q266" s="42"/>
      <c r="V266" s="42"/>
      <c r="W266" s="42"/>
      <c r="X266" s="42"/>
    </row>
    <row r="267" spans="1:24" x14ac:dyDescent="0.3">
      <c r="A267" s="1">
        <v>45327</v>
      </c>
      <c r="B267" t="s">
        <v>82</v>
      </c>
      <c r="C267" s="42">
        <v>2024</v>
      </c>
      <c r="D267" s="42">
        <v>2</v>
      </c>
      <c r="E267" s="42">
        <v>6</v>
      </c>
      <c r="F267">
        <v>0.26511538802222268</v>
      </c>
      <c r="G267">
        <v>4854.49</v>
      </c>
      <c r="H267" s="42">
        <v>3873.15</v>
      </c>
      <c r="I267" s="42">
        <v>981.34</v>
      </c>
      <c r="J267" s="42">
        <v>1287</v>
      </c>
      <c r="M267" s="42"/>
      <c r="N267" s="42"/>
      <c r="O267" s="42"/>
      <c r="Q267" s="42"/>
      <c r="V267" s="42"/>
      <c r="W267" s="42"/>
      <c r="X267" s="42"/>
    </row>
    <row r="268" spans="1:24" x14ac:dyDescent="0.3">
      <c r="A268" s="1">
        <v>45334</v>
      </c>
      <c r="B268" t="s">
        <v>82</v>
      </c>
      <c r="C268" s="42">
        <v>2024</v>
      </c>
      <c r="D268" s="42">
        <v>2</v>
      </c>
      <c r="E268" s="42">
        <v>7</v>
      </c>
      <c r="F268">
        <v>0.26063069345769951</v>
      </c>
      <c r="G268">
        <v>4588.6000000000004</v>
      </c>
      <c r="H268" s="42">
        <v>3840.58</v>
      </c>
      <c r="I268" s="42">
        <v>748.02</v>
      </c>
      <c r="J268" s="42">
        <v>1195.93</v>
      </c>
      <c r="M268" s="42"/>
      <c r="N268" s="42"/>
      <c r="O268" s="42"/>
      <c r="Q268" s="42"/>
      <c r="V268" s="42"/>
      <c r="W268" s="42"/>
      <c r="X268" s="42"/>
    </row>
    <row r="269" spans="1:24" x14ac:dyDescent="0.3">
      <c r="A269" s="1">
        <v>45341</v>
      </c>
      <c r="B269" t="s">
        <v>82</v>
      </c>
      <c r="C269" s="42">
        <v>2024</v>
      </c>
      <c r="D269" s="42">
        <v>2</v>
      </c>
      <c r="E269" s="42">
        <v>8</v>
      </c>
      <c r="F269">
        <v>0.25713388243835728</v>
      </c>
      <c r="G269">
        <v>5316.53</v>
      </c>
      <c r="H269" s="42">
        <v>4297.87</v>
      </c>
      <c r="I269" s="42">
        <v>1018.66</v>
      </c>
      <c r="J269" s="42">
        <v>1367.06</v>
      </c>
      <c r="M269" s="42"/>
      <c r="N269" s="42"/>
      <c r="O269" s="42"/>
      <c r="Q269" s="42"/>
      <c r="V269" s="42"/>
      <c r="W269" s="42"/>
      <c r="X269" s="42"/>
    </row>
    <row r="270" spans="1:24" x14ac:dyDescent="0.3">
      <c r="A270" s="1">
        <v>45348</v>
      </c>
      <c r="B270" t="s">
        <v>82</v>
      </c>
      <c r="C270" s="42">
        <v>2024</v>
      </c>
      <c r="D270" s="42">
        <v>2</v>
      </c>
      <c r="E270" s="42">
        <v>9</v>
      </c>
      <c r="F270">
        <v>0.26350685753175002</v>
      </c>
      <c r="G270">
        <v>4334.6499999999996</v>
      </c>
      <c r="H270" s="42">
        <v>3600.08</v>
      </c>
      <c r="I270" s="42">
        <v>734.56999999999994</v>
      </c>
      <c r="J270" s="42">
        <v>1142.21</v>
      </c>
      <c r="M270" s="42"/>
      <c r="N270" s="42"/>
      <c r="O270" s="42"/>
      <c r="Q270" s="42"/>
      <c r="V270" s="42"/>
      <c r="W270" s="42"/>
      <c r="X270" s="42"/>
    </row>
    <row r="271" spans="1:24" x14ac:dyDescent="0.3">
      <c r="A271" s="1">
        <v>45355</v>
      </c>
      <c r="B271" t="s">
        <v>82</v>
      </c>
      <c r="C271" s="42">
        <v>2024</v>
      </c>
      <c r="D271" s="42">
        <v>3</v>
      </c>
      <c r="E271" s="42">
        <v>10</v>
      </c>
      <c r="F271">
        <v>0.25997087614270692</v>
      </c>
      <c r="G271">
        <v>4944.3999999999996</v>
      </c>
      <c r="H271" s="42">
        <v>3802.46</v>
      </c>
      <c r="I271" s="42">
        <v>1141.94</v>
      </c>
      <c r="J271" s="42">
        <v>1285.4000000000001</v>
      </c>
      <c r="M271" s="42"/>
      <c r="N271" s="42"/>
      <c r="O271" s="42"/>
      <c r="Q271" s="42"/>
      <c r="V271" s="42"/>
      <c r="W271" s="42"/>
      <c r="X271" s="42"/>
    </row>
    <row r="272" spans="1:24" x14ac:dyDescent="0.3">
      <c r="A272" s="1">
        <v>45362</v>
      </c>
      <c r="B272" t="s">
        <v>82</v>
      </c>
      <c r="C272" s="42">
        <v>2024</v>
      </c>
      <c r="D272" s="42">
        <v>3</v>
      </c>
      <c r="E272" s="42">
        <v>11</v>
      </c>
      <c r="F272">
        <v>0.26269462377258179</v>
      </c>
      <c r="G272">
        <v>5161.24</v>
      </c>
      <c r="H272" s="42">
        <v>4239.7299999999996</v>
      </c>
      <c r="I272" s="42">
        <v>921.51</v>
      </c>
      <c r="J272" s="42">
        <v>1355.83</v>
      </c>
      <c r="M272" s="42"/>
      <c r="N272" s="42"/>
      <c r="O272" s="42"/>
      <c r="Q272" s="42"/>
      <c r="V272" s="42"/>
      <c r="W272" s="42"/>
      <c r="X272" s="42"/>
    </row>
    <row r="273" spans="1:24" x14ac:dyDescent="0.3">
      <c r="A273" s="1">
        <v>45369</v>
      </c>
      <c r="B273" t="s">
        <v>82</v>
      </c>
      <c r="C273" s="42">
        <v>2024</v>
      </c>
      <c r="D273" s="42">
        <v>3</v>
      </c>
      <c r="E273" s="42">
        <v>12</v>
      </c>
      <c r="F273">
        <v>0.26321890554725852</v>
      </c>
      <c r="G273">
        <v>4666.99</v>
      </c>
      <c r="H273" s="42">
        <v>3727.18</v>
      </c>
      <c r="I273" s="42">
        <v>939.81</v>
      </c>
      <c r="J273" s="42">
        <v>1228.44</v>
      </c>
      <c r="M273" s="42"/>
      <c r="N273" s="42"/>
      <c r="O273" s="42"/>
      <c r="Q273" s="42"/>
      <c r="V273" s="42"/>
      <c r="W273" s="42"/>
      <c r="X273" s="42"/>
    </row>
    <row r="274" spans="1:24" x14ac:dyDescent="0.3">
      <c r="A274" s="1">
        <v>45376</v>
      </c>
      <c r="B274" t="s">
        <v>82</v>
      </c>
      <c r="C274" s="42">
        <v>2024</v>
      </c>
      <c r="D274" s="42">
        <v>3</v>
      </c>
      <c r="E274" s="42">
        <v>13</v>
      </c>
      <c r="F274">
        <v>0.25782756486721609</v>
      </c>
      <c r="G274">
        <v>3344.91</v>
      </c>
      <c r="H274" s="42">
        <v>2530.88</v>
      </c>
      <c r="I274" s="42">
        <v>814.03</v>
      </c>
      <c r="J274" s="42">
        <v>862.41</v>
      </c>
      <c r="M274" s="42"/>
      <c r="N274" s="42"/>
      <c r="O274" s="42"/>
      <c r="Q274" s="42"/>
      <c r="V274" s="42"/>
      <c r="W274" s="42"/>
      <c r="X274" s="42"/>
    </row>
    <row r="275" spans="1:24" x14ac:dyDescent="0.3">
      <c r="A275" s="1">
        <v>45383</v>
      </c>
      <c r="B275" t="s">
        <v>82</v>
      </c>
      <c r="C275" s="42">
        <v>2024</v>
      </c>
      <c r="D275" s="42">
        <v>4</v>
      </c>
      <c r="E275" s="42">
        <v>14</v>
      </c>
      <c r="F275">
        <v>0.26098421562141422</v>
      </c>
      <c r="G275">
        <v>5350.86</v>
      </c>
      <c r="H275" s="42">
        <v>4407.0200000000004</v>
      </c>
      <c r="I275" s="42">
        <v>943.84</v>
      </c>
      <c r="J275" s="42">
        <v>1396.49</v>
      </c>
      <c r="M275" s="42"/>
      <c r="N275" s="42"/>
      <c r="O275" s="42"/>
      <c r="Q275" s="42"/>
      <c r="V275" s="42"/>
      <c r="W275" s="42"/>
      <c r="X275" s="42"/>
    </row>
    <row r="276" spans="1:24" x14ac:dyDescent="0.3">
      <c r="A276" s="1">
        <v>45390</v>
      </c>
      <c r="B276" t="s">
        <v>82</v>
      </c>
      <c r="C276" s="42">
        <v>2024</v>
      </c>
      <c r="D276" s="42">
        <v>4</v>
      </c>
      <c r="E276" s="42">
        <v>15</v>
      </c>
      <c r="F276">
        <v>0.25983140568753388</v>
      </c>
      <c r="G276">
        <v>4853.07</v>
      </c>
      <c r="H276" s="42">
        <v>3888.92</v>
      </c>
      <c r="I276" s="42">
        <v>964.15000000000009</v>
      </c>
      <c r="J276" s="42">
        <v>1260.98</v>
      </c>
      <c r="M276" s="42"/>
      <c r="N276" s="42"/>
      <c r="O276" s="42"/>
      <c r="Q276" s="42"/>
      <c r="V276" s="42"/>
      <c r="W276" s="42"/>
      <c r="X276" s="42"/>
    </row>
    <row r="277" spans="1:24" x14ac:dyDescent="0.3">
      <c r="A277" s="1">
        <v>45397</v>
      </c>
      <c r="B277" t="s">
        <v>82</v>
      </c>
      <c r="C277" s="42">
        <v>2024</v>
      </c>
      <c r="D277" s="42">
        <v>4</v>
      </c>
      <c r="E277" s="42">
        <v>16</v>
      </c>
      <c r="F277">
        <v>0.25889803204712653</v>
      </c>
      <c r="G277">
        <v>5136.8100000000004</v>
      </c>
      <c r="H277" s="42">
        <v>4171.1400000000003</v>
      </c>
      <c r="I277" s="42">
        <v>965.67000000000007</v>
      </c>
      <c r="J277" s="42">
        <v>1329.91</v>
      </c>
      <c r="M277" s="42"/>
      <c r="N277" s="42"/>
      <c r="O277" s="42"/>
      <c r="Q277" s="42"/>
      <c r="V277" s="42"/>
      <c r="W277" s="42"/>
      <c r="X277" s="42"/>
    </row>
    <row r="278" spans="1:24" x14ac:dyDescent="0.3">
      <c r="A278" s="1">
        <v>45404</v>
      </c>
      <c r="B278" t="s">
        <v>82</v>
      </c>
      <c r="C278" s="42">
        <v>2024</v>
      </c>
      <c r="D278" s="42">
        <v>4</v>
      </c>
      <c r="E278" s="42">
        <v>17</v>
      </c>
      <c r="F278">
        <v>0.26299642148663888</v>
      </c>
      <c r="G278">
        <v>4113.4399999999996</v>
      </c>
      <c r="H278" s="42">
        <v>3224.29</v>
      </c>
      <c r="I278" s="42">
        <v>889.15</v>
      </c>
      <c r="J278" s="42">
        <v>1081.82</v>
      </c>
      <c r="M278" s="42"/>
      <c r="N278" s="42"/>
      <c r="O278" s="42"/>
      <c r="Q278" s="42"/>
      <c r="V278" s="42"/>
      <c r="W278" s="42"/>
      <c r="X278" s="42"/>
    </row>
    <row r="279" spans="1:24" x14ac:dyDescent="0.3">
      <c r="A279" s="1">
        <v>45411</v>
      </c>
      <c r="B279" t="s">
        <v>82</v>
      </c>
      <c r="C279" s="42">
        <v>2024</v>
      </c>
      <c r="D279" s="42">
        <v>4</v>
      </c>
      <c r="E279" s="42">
        <v>18</v>
      </c>
      <c r="F279">
        <v>0.26234815900174879</v>
      </c>
      <c r="G279">
        <v>3808.26</v>
      </c>
      <c r="H279" s="42">
        <v>3020.36</v>
      </c>
      <c r="I279" s="42">
        <v>787.9</v>
      </c>
      <c r="J279" s="42">
        <v>999.09</v>
      </c>
      <c r="M279" s="42"/>
      <c r="N279" s="42"/>
      <c r="O279" s="42"/>
      <c r="Q279" s="42"/>
      <c r="V279" s="42"/>
      <c r="W279" s="42"/>
      <c r="X279" s="42"/>
    </row>
    <row r="280" spans="1:24" x14ac:dyDescent="0.3">
      <c r="A280" s="1">
        <v>45418</v>
      </c>
      <c r="B280" t="s">
        <v>82</v>
      </c>
      <c r="C280" s="42">
        <v>2024</v>
      </c>
      <c r="D280" s="42">
        <v>5</v>
      </c>
      <c r="E280" s="42">
        <v>19</v>
      </c>
      <c r="F280">
        <v>0.25700897059020328</v>
      </c>
      <c r="G280">
        <v>4483.54</v>
      </c>
      <c r="H280" s="42">
        <v>3469.92</v>
      </c>
      <c r="I280" s="42">
        <v>1013.62</v>
      </c>
      <c r="J280" s="42">
        <v>1152.31</v>
      </c>
      <c r="M280" s="42"/>
      <c r="N280" s="42"/>
      <c r="O280" s="42"/>
      <c r="Q280" s="42"/>
      <c r="V280" s="42"/>
      <c r="W280" s="42"/>
      <c r="X280" s="42"/>
    </row>
    <row r="281" spans="1:24" x14ac:dyDescent="0.3">
      <c r="A281" s="1">
        <v>45425</v>
      </c>
      <c r="B281" t="s">
        <v>82</v>
      </c>
      <c r="C281" s="42">
        <v>2024</v>
      </c>
      <c r="D281" s="42">
        <v>5</v>
      </c>
      <c r="E281" s="42">
        <v>20</v>
      </c>
      <c r="F281">
        <v>0.25943833161635482</v>
      </c>
      <c r="G281">
        <v>4620.5200000000004</v>
      </c>
      <c r="H281" s="42">
        <v>3739.27</v>
      </c>
      <c r="I281" s="42">
        <v>881.25</v>
      </c>
      <c r="J281" s="42">
        <v>1198.74</v>
      </c>
      <c r="M281" s="42"/>
      <c r="N281" s="42"/>
      <c r="O281" s="42"/>
      <c r="Q281" s="42"/>
      <c r="V281" s="42"/>
      <c r="W281" s="42"/>
      <c r="X281" s="42"/>
    </row>
    <row r="282" spans="1:24" x14ac:dyDescent="0.3">
      <c r="A282" s="1">
        <v>45432</v>
      </c>
      <c r="B282" t="s">
        <v>82</v>
      </c>
      <c r="C282" s="42">
        <v>2024</v>
      </c>
      <c r="D282" s="42">
        <v>5</v>
      </c>
      <c r="E282" s="42">
        <v>21</v>
      </c>
      <c r="F282">
        <v>0.2640056565472253</v>
      </c>
      <c r="G282">
        <v>4384.3</v>
      </c>
      <c r="H282" s="42">
        <v>3562.63</v>
      </c>
      <c r="I282" s="42">
        <v>821.67000000000007</v>
      </c>
      <c r="J282" s="42">
        <v>1157.48</v>
      </c>
      <c r="M282" s="42"/>
      <c r="N282" s="42"/>
      <c r="O282" s="42"/>
      <c r="Q282" s="42"/>
      <c r="V282" s="42"/>
      <c r="W282" s="42"/>
      <c r="X282" s="42"/>
    </row>
    <row r="283" spans="1:24" x14ac:dyDescent="0.3">
      <c r="A283" s="1">
        <v>45439</v>
      </c>
      <c r="B283" t="s">
        <v>82</v>
      </c>
      <c r="C283" s="42">
        <v>2024</v>
      </c>
      <c r="D283" s="42">
        <v>5</v>
      </c>
      <c r="E283" s="42">
        <v>22</v>
      </c>
      <c r="F283">
        <v>0.26487130877189591</v>
      </c>
      <c r="G283">
        <v>4135.4799999999996</v>
      </c>
      <c r="H283" s="42">
        <v>3189.93</v>
      </c>
      <c r="I283" s="42">
        <v>945.55</v>
      </c>
      <c r="J283" s="42">
        <v>1095.3699999999999</v>
      </c>
      <c r="M283" s="42"/>
      <c r="N283" s="42"/>
      <c r="O283" s="42"/>
      <c r="Q283" s="42"/>
      <c r="V283" s="42"/>
      <c r="W283" s="42"/>
      <c r="X283" s="42"/>
    </row>
    <row r="284" spans="1:24" x14ac:dyDescent="0.3">
      <c r="A284" s="1">
        <v>45446</v>
      </c>
      <c r="B284" t="s">
        <v>82</v>
      </c>
      <c r="C284" s="42">
        <v>2024</v>
      </c>
      <c r="D284" s="42">
        <v>6</v>
      </c>
      <c r="E284" s="42">
        <v>23</v>
      </c>
      <c r="F284">
        <v>0.26286412927918351</v>
      </c>
      <c r="G284">
        <v>3386.16</v>
      </c>
      <c r="H284" s="42">
        <v>2646.8</v>
      </c>
      <c r="I284" s="42">
        <v>739.3599999999999</v>
      </c>
      <c r="J284" s="42">
        <v>890.1</v>
      </c>
      <c r="M284" s="42"/>
      <c r="N284" s="42"/>
      <c r="O284" s="42"/>
      <c r="Q284" s="42"/>
      <c r="V284" s="42"/>
      <c r="W284" s="42"/>
      <c r="X284" s="42"/>
    </row>
    <row r="285" spans="1:24" x14ac:dyDescent="0.3">
      <c r="A285" s="1">
        <v>45453</v>
      </c>
      <c r="B285" t="s">
        <v>82</v>
      </c>
      <c r="C285" s="42">
        <v>2024</v>
      </c>
      <c r="D285" s="42">
        <v>6</v>
      </c>
      <c r="E285" s="42">
        <v>24</v>
      </c>
      <c r="F285">
        <v>0.25402297788170919</v>
      </c>
      <c r="G285">
        <v>4327.6399999999994</v>
      </c>
      <c r="H285" s="42">
        <v>3231.28</v>
      </c>
      <c r="I285" s="42">
        <v>1096.3599999999999</v>
      </c>
      <c r="J285" s="42">
        <v>1099.32</v>
      </c>
      <c r="M285" s="42"/>
      <c r="N285" s="42"/>
      <c r="O285" s="42"/>
      <c r="Q285" s="42"/>
      <c r="V285" s="42"/>
      <c r="W285" s="42"/>
      <c r="X285" s="42"/>
    </row>
    <row r="286" spans="1:24" x14ac:dyDescent="0.3">
      <c r="A286" s="1">
        <v>45460</v>
      </c>
      <c r="B286" t="s">
        <v>82</v>
      </c>
      <c r="C286" s="42">
        <v>2024</v>
      </c>
      <c r="D286" s="42">
        <v>6</v>
      </c>
      <c r="E286" s="42">
        <v>25</v>
      </c>
      <c r="F286">
        <v>0.25354678265976582</v>
      </c>
      <c r="G286">
        <v>4358.88</v>
      </c>
      <c r="H286" s="42">
        <v>3338.67</v>
      </c>
      <c r="I286" s="42">
        <v>1020.21</v>
      </c>
      <c r="J286" s="42">
        <v>1105.18</v>
      </c>
      <c r="M286" s="42"/>
      <c r="N286" s="42"/>
      <c r="O286" s="42"/>
      <c r="Q286" s="42"/>
      <c r="V286" s="42"/>
      <c r="W286" s="42"/>
      <c r="X286" s="42"/>
    </row>
    <row r="287" spans="1:24" x14ac:dyDescent="0.3">
      <c r="A287" s="1">
        <v>45467</v>
      </c>
      <c r="B287" t="s">
        <v>82</v>
      </c>
      <c r="C287" s="42">
        <v>2024</v>
      </c>
      <c r="D287" s="42">
        <v>6</v>
      </c>
      <c r="E287" s="42">
        <v>26</v>
      </c>
      <c r="F287">
        <v>0.24594494348361581</v>
      </c>
      <c r="G287">
        <v>4205.8599999999997</v>
      </c>
      <c r="H287" s="42">
        <v>3118.83</v>
      </c>
      <c r="I287" s="42">
        <v>1087.03</v>
      </c>
      <c r="J287" s="42">
        <v>1034.4100000000001</v>
      </c>
      <c r="M287" s="42"/>
      <c r="N287" s="42"/>
      <c r="O287" s="42"/>
      <c r="Q287" s="42"/>
      <c r="V287" s="42"/>
      <c r="W287" s="42"/>
      <c r="X287" s="42"/>
    </row>
    <row r="288" spans="1:24" x14ac:dyDescent="0.3">
      <c r="A288" s="1">
        <v>45474</v>
      </c>
      <c r="B288" t="s">
        <v>82</v>
      </c>
      <c r="C288" s="42">
        <v>2024</v>
      </c>
      <c r="D288" s="42">
        <v>7</v>
      </c>
      <c r="E288" s="42">
        <v>27</v>
      </c>
      <c r="F288">
        <v>0.2475056406483605</v>
      </c>
      <c r="G288">
        <v>5491.3899999999994</v>
      </c>
      <c r="H288" s="42">
        <v>4348.7700000000004</v>
      </c>
      <c r="I288" s="42">
        <v>1142.6199999999999</v>
      </c>
      <c r="J288" s="42">
        <v>1359.15</v>
      </c>
      <c r="M288" s="42"/>
      <c r="N288" s="42"/>
      <c r="O288" s="42"/>
      <c r="Q288" s="42"/>
      <c r="V288" s="42"/>
      <c r="W288" s="42"/>
      <c r="X288" s="42"/>
    </row>
    <row r="289" spans="1:24" x14ac:dyDescent="0.3">
      <c r="A289" s="1">
        <v>45481</v>
      </c>
      <c r="B289" t="s">
        <v>82</v>
      </c>
      <c r="C289" s="42">
        <v>2024</v>
      </c>
      <c r="D289" s="42">
        <v>7</v>
      </c>
      <c r="E289" s="42">
        <v>28</v>
      </c>
      <c r="F289">
        <v>0.2490976673028793</v>
      </c>
      <c r="G289">
        <v>5386.04</v>
      </c>
      <c r="H289" s="42">
        <v>4226.6899999999996</v>
      </c>
      <c r="I289" s="42">
        <v>1159.3499999999999</v>
      </c>
      <c r="J289" s="42">
        <v>1341.65</v>
      </c>
      <c r="M289" s="42"/>
      <c r="N289" s="42"/>
      <c r="O289" s="42"/>
      <c r="Q289" s="42"/>
      <c r="V289" s="42"/>
      <c r="W289" s="42"/>
      <c r="X289" s="42"/>
    </row>
    <row r="290" spans="1:24" x14ac:dyDescent="0.3">
      <c r="A290" s="1">
        <v>45488</v>
      </c>
      <c r="B290" t="s">
        <v>82</v>
      </c>
      <c r="C290" s="42">
        <v>2024</v>
      </c>
      <c r="D290" s="42">
        <v>7</v>
      </c>
      <c r="E290" s="42">
        <v>29</v>
      </c>
      <c r="F290">
        <v>0.2495801620147669</v>
      </c>
      <c r="G290">
        <v>5269.89</v>
      </c>
      <c r="H290" s="42">
        <v>4045.16</v>
      </c>
      <c r="I290" s="42">
        <v>1224.73</v>
      </c>
      <c r="J290" s="42">
        <v>1315.26</v>
      </c>
      <c r="M290" s="42"/>
      <c r="N290" s="42"/>
      <c r="O290" s="42"/>
      <c r="Q290" s="42"/>
      <c r="V290" s="42"/>
      <c r="W290" s="42"/>
      <c r="X290" s="42"/>
    </row>
    <row r="291" spans="1:24" x14ac:dyDescent="0.3">
      <c r="A291" s="1">
        <v>45495</v>
      </c>
      <c r="B291" t="s">
        <v>82</v>
      </c>
      <c r="C291" s="42">
        <v>2024</v>
      </c>
      <c r="D291" s="42">
        <v>7</v>
      </c>
      <c r="E291" s="42">
        <v>30</v>
      </c>
      <c r="F291">
        <v>0.24063146058462351</v>
      </c>
      <c r="G291">
        <v>4517.78</v>
      </c>
      <c r="H291" s="42">
        <v>3192.92</v>
      </c>
      <c r="I291" s="42">
        <v>1324.86</v>
      </c>
      <c r="J291" s="42">
        <v>1087.1199999999999</v>
      </c>
      <c r="M291" s="42"/>
      <c r="N291" s="42"/>
      <c r="O291" s="42"/>
      <c r="Q291" s="42"/>
      <c r="V291" s="42"/>
      <c r="W291" s="42"/>
      <c r="X291" s="42"/>
    </row>
    <row r="292" spans="1:24" x14ac:dyDescent="0.3">
      <c r="A292" s="45">
        <v>45507</v>
      </c>
      <c r="B292" t="s">
        <v>82</v>
      </c>
      <c r="C292" s="42">
        <v>2024</v>
      </c>
      <c r="D292">
        <v>8</v>
      </c>
      <c r="E292">
        <v>31</v>
      </c>
      <c r="F292">
        <f>+J292/G292</f>
        <v>0.2342742493663898</v>
      </c>
      <c r="G292">
        <v>5851.3900000000012</v>
      </c>
      <c r="J292" s="42">
        <v>1370.83</v>
      </c>
      <c r="M292" s="42"/>
      <c r="N292" s="42"/>
      <c r="O292" s="42"/>
      <c r="Q292" s="42"/>
      <c r="V292" s="42"/>
      <c r="W292" s="42"/>
      <c r="X292" s="42"/>
    </row>
    <row r="293" spans="1:24" x14ac:dyDescent="0.3">
      <c r="A293" s="45">
        <v>45514</v>
      </c>
      <c r="B293" t="s">
        <v>82</v>
      </c>
      <c r="C293" s="42">
        <v>2024</v>
      </c>
      <c r="D293">
        <v>8</v>
      </c>
      <c r="E293">
        <v>32</v>
      </c>
      <c r="F293">
        <f t="shared" ref="F293:F297" si="3">+J293/G293</f>
        <v>0.24013092640349132</v>
      </c>
      <c r="G293">
        <v>5242.6400000000003</v>
      </c>
      <c r="J293" s="42">
        <v>1258.9199999999998</v>
      </c>
      <c r="M293" s="42"/>
      <c r="N293" s="42"/>
      <c r="O293" s="42"/>
      <c r="Q293" s="42"/>
      <c r="V293" s="42"/>
      <c r="W293" s="42"/>
      <c r="X293" s="42"/>
    </row>
    <row r="294" spans="1:24" x14ac:dyDescent="0.3">
      <c r="A294" s="45">
        <v>45521</v>
      </c>
      <c r="B294" t="s">
        <v>82</v>
      </c>
      <c r="C294" s="42">
        <v>2024</v>
      </c>
      <c r="D294">
        <v>8</v>
      </c>
      <c r="E294">
        <v>33</v>
      </c>
      <c r="F294">
        <f t="shared" si="3"/>
        <v>0.24096962797270005</v>
      </c>
      <c r="G294">
        <v>6991.96</v>
      </c>
      <c r="J294" s="42">
        <v>1684.85</v>
      </c>
      <c r="M294" s="42"/>
      <c r="N294" s="42"/>
      <c r="O294" s="42"/>
      <c r="Q294" s="42"/>
      <c r="V294" s="42"/>
      <c r="W294" s="42"/>
      <c r="X294" s="42"/>
    </row>
    <row r="295" spans="1:24" x14ac:dyDescent="0.3">
      <c r="A295" s="45">
        <v>45528</v>
      </c>
      <c r="B295" t="s">
        <v>82</v>
      </c>
      <c r="C295" s="42">
        <v>2024</v>
      </c>
      <c r="D295">
        <v>8</v>
      </c>
      <c r="E295">
        <v>34</v>
      </c>
      <c r="F295">
        <f t="shared" si="3"/>
        <v>0.23852627821406994</v>
      </c>
      <c r="G295">
        <v>7283.6</v>
      </c>
      <c r="J295" s="42">
        <v>1737.33</v>
      </c>
      <c r="M295" s="42"/>
      <c r="N295" s="42"/>
      <c r="O295" s="42"/>
      <c r="Q295" s="42"/>
      <c r="V295" s="42"/>
      <c r="W295" s="42"/>
      <c r="X295" s="42"/>
    </row>
    <row r="296" spans="1:24" x14ac:dyDescent="0.3">
      <c r="A296" s="45">
        <v>45535</v>
      </c>
      <c r="B296" t="s">
        <v>82</v>
      </c>
      <c r="C296" s="42">
        <v>2024</v>
      </c>
      <c r="D296">
        <v>8</v>
      </c>
      <c r="E296">
        <v>35</v>
      </c>
      <c r="F296">
        <f t="shared" si="3"/>
        <v>0.24582268767072396</v>
      </c>
      <c r="G296">
        <v>6567.62</v>
      </c>
      <c r="J296" s="42">
        <v>1614.47</v>
      </c>
      <c r="M296" s="42"/>
      <c r="N296" s="42"/>
      <c r="O296" s="42"/>
      <c r="Q296" s="42"/>
      <c r="V296" s="42"/>
      <c r="W296" s="42"/>
      <c r="X296" s="42"/>
    </row>
    <row r="297" spans="1:24" x14ac:dyDescent="0.3">
      <c r="A297" s="45">
        <v>45542</v>
      </c>
      <c r="B297" t="s">
        <v>82</v>
      </c>
      <c r="C297" s="42">
        <v>2024</v>
      </c>
      <c r="D297">
        <v>9</v>
      </c>
      <c r="E297">
        <v>36</v>
      </c>
      <c r="F297">
        <f t="shared" si="3"/>
        <v>0.2438541812874892</v>
      </c>
      <c r="G297">
        <v>5913.37</v>
      </c>
      <c r="J297" s="47">
        <v>1442</v>
      </c>
      <c r="M297" s="42"/>
      <c r="N297" s="42"/>
      <c r="O297" s="42"/>
      <c r="Q297" s="42"/>
      <c r="V297" s="42"/>
      <c r="W297" s="42"/>
      <c r="X297" s="42"/>
    </row>
    <row r="298" spans="1:24" x14ac:dyDescent="0.3">
      <c r="M298" s="42"/>
      <c r="N298" s="42"/>
      <c r="O298" s="42"/>
      <c r="Q298" s="42"/>
      <c r="V298" s="42"/>
      <c r="W298" s="42"/>
      <c r="X298" s="42"/>
    </row>
  </sheetData>
  <mergeCells count="12">
    <mergeCell ref="N45:N48"/>
    <mergeCell ref="N49:N53"/>
    <mergeCell ref="N23:N26"/>
    <mergeCell ref="N27:N31"/>
    <mergeCell ref="N32:N35"/>
    <mergeCell ref="N36:N40"/>
    <mergeCell ref="N41:N44"/>
    <mergeCell ref="N2:N5"/>
    <mergeCell ref="N6:N9"/>
    <mergeCell ref="N10:N13"/>
    <mergeCell ref="N14:N18"/>
    <mergeCell ref="N19:N22"/>
  </mergeCells>
  <pageMargins left="0.75" right="0.75" top="1" bottom="1" header="0.5" footer="0.5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7709-5998-4E06-83A4-14F90CEF2422}">
  <dimension ref="B2:L92"/>
  <sheetViews>
    <sheetView showGridLines="0" topLeftCell="A43" zoomScale="80" zoomScaleNormal="80" workbookViewId="0">
      <selection activeCell="B56" sqref="B56:F58"/>
    </sheetView>
  </sheetViews>
  <sheetFormatPr baseColWidth="10" defaultRowHeight="14.4" x14ac:dyDescent="0.3"/>
  <cols>
    <col min="2" max="2" width="53.109375" customWidth="1"/>
    <col min="3" max="3" width="17.109375" customWidth="1"/>
    <col min="4" max="4" width="20.109375" customWidth="1"/>
    <col min="5" max="7" width="17.109375" customWidth="1"/>
    <col min="8" max="8" width="3.33203125" customWidth="1"/>
    <col min="9" max="9" width="18.88671875" customWidth="1"/>
    <col min="11" max="11" width="41.5546875" customWidth="1"/>
    <col min="12" max="12" width="45.21875" customWidth="1"/>
  </cols>
  <sheetData>
    <row r="2" spans="2:10" x14ac:dyDescent="0.3">
      <c r="C2" s="10" t="s">
        <v>37</v>
      </c>
      <c r="D2" s="10" t="s">
        <v>38</v>
      </c>
      <c r="E2" s="35" t="s">
        <v>40</v>
      </c>
      <c r="F2" s="35" t="s">
        <v>41</v>
      </c>
      <c r="G2" s="10" t="s">
        <v>42</v>
      </c>
    </row>
    <row r="3" spans="2:10" x14ac:dyDescent="0.3">
      <c r="B3" s="24" t="s">
        <v>53</v>
      </c>
      <c r="E3" s="16">
        <v>25</v>
      </c>
      <c r="F3" s="16">
        <v>1.4715631267437699E-4</v>
      </c>
    </row>
    <row r="4" spans="2:10" x14ac:dyDescent="0.3">
      <c r="B4" s="8" t="s">
        <v>68</v>
      </c>
      <c r="D4" s="11">
        <v>0.87069331882668599</v>
      </c>
      <c r="E4" s="11">
        <v>0.71913022540816096</v>
      </c>
      <c r="F4" s="11">
        <v>0.80064534236041196</v>
      </c>
      <c r="G4" s="11">
        <v>0.76850315447770801</v>
      </c>
    </row>
    <row r="5" spans="2:10" x14ac:dyDescent="0.3">
      <c r="B5" s="8" t="s">
        <v>69</v>
      </c>
      <c r="D5" s="11">
        <v>0.60269120411825605</v>
      </c>
      <c r="E5" s="11">
        <v>0.70499057457601899</v>
      </c>
      <c r="F5" s="11">
        <v>0.713175263545341</v>
      </c>
      <c r="G5" s="11">
        <v>0.60864431944721697</v>
      </c>
    </row>
    <row r="6" spans="2:10" x14ac:dyDescent="0.3">
      <c r="B6" s="12" t="s">
        <v>70</v>
      </c>
      <c r="D6" s="12">
        <f>+AVERAGE(D4:D5)</f>
        <v>0.73669226147247102</v>
      </c>
      <c r="E6" s="12">
        <f>+AVERAGE(E4:E5)</f>
        <v>0.71206039999209003</v>
      </c>
      <c r="F6" s="12">
        <f>+AVERAGE(F4:F5)</f>
        <v>0.75691030295287653</v>
      </c>
      <c r="G6" s="12">
        <f>+AVERAGE(G4:G5)</f>
        <v>0.68857373696246249</v>
      </c>
    </row>
    <row r="8" spans="2:10" x14ac:dyDescent="0.3">
      <c r="B8" s="9" t="s">
        <v>36</v>
      </c>
      <c r="C8" s="9"/>
      <c r="D8" s="9" t="s">
        <v>67</v>
      </c>
      <c r="E8" s="9" t="s">
        <v>67</v>
      </c>
      <c r="F8" s="9" t="s">
        <v>67</v>
      </c>
      <c r="G8" s="9" t="s">
        <v>59</v>
      </c>
      <c r="I8" s="9" t="s">
        <v>55</v>
      </c>
    </row>
    <row r="9" spans="2:10" x14ac:dyDescent="0.3">
      <c r="B9" t="s">
        <v>34</v>
      </c>
      <c r="D9" s="28">
        <v>8.5013337662388963E-10</v>
      </c>
      <c r="E9" s="28">
        <v>5.2545449060329027E-4</v>
      </c>
      <c r="F9" s="28">
        <v>0</v>
      </c>
      <c r="G9" s="28">
        <v>2.9829311117431461E-2</v>
      </c>
      <c r="I9" s="2">
        <f>+(E9+F9)/2</f>
        <v>2.6272724530164513E-4</v>
      </c>
    </row>
    <row r="10" spans="2:10" x14ac:dyDescent="0.3">
      <c r="B10" t="s">
        <v>33</v>
      </c>
      <c r="D10" s="28">
        <v>3.844650754134252E-8</v>
      </c>
      <c r="E10" s="28">
        <v>3.1309687819240282E-4</v>
      </c>
      <c r="F10" s="28">
        <v>0</v>
      </c>
      <c r="G10" s="28">
        <v>2.437286157644955E-2</v>
      </c>
      <c r="I10" s="5">
        <f t="shared" ref="I10:I31" si="0">+(E10+F10)/2</f>
        <v>1.5654843909620141E-4</v>
      </c>
    </row>
    <row r="11" spans="2:10" x14ac:dyDescent="0.3">
      <c r="B11" t="s">
        <v>35</v>
      </c>
      <c r="D11" s="28">
        <v>3.8193406035431058E-8</v>
      </c>
      <c r="E11" s="28">
        <v>1.0104109701485561E-3</v>
      </c>
      <c r="F11" s="28">
        <v>4.2408166912776988E-4</v>
      </c>
      <c r="G11" s="28">
        <v>0.21314304730469091</v>
      </c>
      <c r="I11" s="5">
        <f t="shared" si="0"/>
        <v>7.1724631963816299E-4</v>
      </c>
    </row>
    <row r="12" spans="2:10" x14ac:dyDescent="0.3">
      <c r="B12" t="s">
        <v>32</v>
      </c>
      <c r="D12" s="28">
        <v>1.7116608495753129E-8</v>
      </c>
      <c r="E12" s="28">
        <v>6.0920839537047938E-4</v>
      </c>
      <c r="F12" s="28">
        <v>0</v>
      </c>
      <c r="G12" s="28">
        <v>7.1771518919968413E-2</v>
      </c>
      <c r="I12" s="5">
        <f t="shared" si="0"/>
        <v>3.0460419768523969E-4</v>
      </c>
    </row>
    <row r="13" spans="2:10" x14ac:dyDescent="0.3">
      <c r="B13" s="15" t="s">
        <v>31</v>
      </c>
      <c r="C13" s="15"/>
      <c r="D13" s="32">
        <v>1.212420545989879E-7</v>
      </c>
      <c r="E13" s="32">
        <v>5.0312042642287978E-4</v>
      </c>
      <c r="F13" s="32">
        <v>0</v>
      </c>
      <c r="G13" s="32">
        <v>9.4863149399001062E-2</v>
      </c>
      <c r="I13" s="32">
        <f t="shared" si="0"/>
        <v>2.5156021321143989E-4</v>
      </c>
    </row>
    <row r="14" spans="2:10" x14ac:dyDescent="0.3">
      <c r="B14" t="s">
        <v>29</v>
      </c>
      <c r="D14" s="28">
        <v>5.397259728090872E-8</v>
      </c>
      <c r="E14" s="28">
        <v>8.4969672109892779E-4</v>
      </c>
      <c r="F14" s="28">
        <v>1.973383773962552E-3</v>
      </c>
      <c r="G14" s="28">
        <v>1.056927068262428E-2</v>
      </c>
      <c r="I14" s="5">
        <f t="shared" si="0"/>
        <v>1.41154024753074E-3</v>
      </c>
    </row>
    <row r="15" spans="2:10" x14ac:dyDescent="0.3">
      <c r="B15" s="37" t="s">
        <v>28</v>
      </c>
      <c r="C15" s="37"/>
      <c r="D15" s="38">
        <v>1.550947988030652E-7</v>
      </c>
      <c r="E15" s="38">
        <v>1.0076691876421129E-4</v>
      </c>
      <c r="F15" s="38">
        <v>0</v>
      </c>
      <c r="G15" s="38">
        <v>7.7702384846836652E-3</v>
      </c>
      <c r="H15" s="37"/>
      <c r="I15" s="38">
        <f t="shared" si="0"/>
        <v>5.0383459382105647E-5</v>
      </c>
      <c r="J15" s="37"/>
    </row>
    <row r="16" spans="2:10" x14ac:dyDescent="0.3">
      <c r="B16" s="37" t="s">
        <v>27</v>
      </c>
      <c r="C16" s="37"/>
      <c r="D16" s="38">
        <v>3.2767355711312531E-6</v>
      </c>
      <c r="E16" s="38">
        <v>4.6669145810673699E-4</v>
      </c>
      <c r="F16" s="38">
        <v>0</v>
      </c>
      <c r="G16" s="38">
        <v>4.1863920647779596E-3</v>
      </c>
      <c r="H16" s="37"/>
      <c r="I16" s="38">
        <f t="shared" si="0"/>
        <v>2.3334572905336849E-4</v>
      </c>
      <c r="J16" s="37"/>
    </row>
    <row r="17" spans="2:10" x14ac:dyDescent="0.3">
      <c r="B17" s="37" t="s">
        <v>30</v>
      </c>
      <c r="C17" s="37"/>
      <c r="D17" s="38">
        <v>1.337711472229273E-6</v>
      </c>
      <c r="E17" s="38">
        <v>7.9597172639745187E-4</v>
      </c>
      <c r="F17" s="38">
        <v>1.3470397591840309E-3</v>
      </c>
      <c r="G17" s="38">
        <v>2.8360559752395761E-2</v>
      </c>
      <c r="H17" s="37"/>
      <c r="I17" s="38">
        <f t="shared" si="0"/>
        <v>1.0715057427907414E-3</v>
      </c>
      <c r="J17" s="37"/>
    </row>
    <row r="18" spans="2:10" x14ac:dyDescent="0.3">
      <c r="B18" s="15" t="s">
        <v>26</v>
      </c>
      <c r="C18" s="15"/>
      <c r="D18" s="32">
        <v>2.889828704789836E-7</v>
      </c>
      <c r="E18" s="32">
        <v>4.2482806300532853E-4</v>
      </c>
      <c r="F18" s="32">
        <v>0</v>
      </c>
      <c r="G18" s="32">
        <v>4.7126548113444702E-2</v>
      </c>
      <c r="H18" s="37"/>
      <c r="I18" s="32">
        <f t="shared" si="0"/>
        <v>2.1241403150266426E-4</v>
      </c>
      <c r="J18" s="37"/>
    </row>
    <row r="19" spans="2:10" x14ac:dyDescent="0.3">
      <c r="B19" s="37" t="s">
        <v>49</v>
      </c>
      <c r="C19" s="37"/>
      <c r="D19" s="38">
        <v>1.22307771323212E-6</v>
      </c>
      <c r="E19" s="38">
        <v>2.5122989176255302E-4</v>
      </c>
      <c r="F19" s="38">
        <v>0</v>
      </c>
      <c r="G19" s="38">
        <v>2.1916924309769919E-2</v>
      </c>
      <c r="H19" s="37"/>
      <c r="I19" s="38">
        <f t="shared" si="0"/>
        <v>1.2561494588127651E-4</v>
      </c>
      <c r="J19" s="37"/>
    </row>
    <row r="20" spans="2:10" x14ac:dyDescent="0.3">
      <c r="B20" s="37" t="s">
        <v>76</v>
      </c>
      <c r="C20" s="37"/>
      <c r="D20" s="38">
        <v>1.000271364266742E-6</v>
      </c>
      <c r="E20" s="38">
        <v>3.1399227425811678E-4</v>
      </c>
      <c r="F20" s="38">
        <v>0</v>
      </c>
      <c r="G20" s="38">
        <v>5.0689082364372418E-3</v>
      </c>
      <c r="H20" s="37"/>
      <c r="I20" s="38">
        <f t="shared" si="0"/>
        <v>1.5699613712905839E-4</v>
      </c>
      <c r="J20" s="37"/>
    </row>
    <row r="21" spans="2:10" x14ac:dyDescent="0.3">
      <c r="B21" s="37" t="s">
        <v>50</v>
      </c>
      <c r="C21" s="37"/>
      <c r="D21" s="38">
        <v>5.8481836108399793E-7</v>
      </c>
      <c r="E21" s="38">
        <v>6.5559598441120254E-4</v>
      </c>
      <c r="F21" s="38">
        <v>3.2260771193085912E-5</v>
      </c>
      <c r="G21" s="38">
        <v>3.601865604748259E-2</v>
      </c>
      <c r="H21" s="37"/>
      <c r="I21" s="38">
        <f t="shared" si="0"/>
        <v>3.4392837780214424E-4</v>
      </c>
      <c r="J21" s="37"/>
    </row>
    <row r="22" spans="2:10" x14ac:dyDescent="0.3">
      <c r="B22" s="37" t="s">
        <v>51</v>
      </c>
      <c r="C22" s="37"/>
      <c r="D22" s="38">
        <v>5.3392858399917098E-7</v>
      </c>
      <c r="E22" s="38">
        <v>7.1507362746754867E-5</v>
      </c>
      <c r="F22" s="38">
        <v>0</v>
      </c>
      <c r="G22" s="38">
        <v>1.6036881561999401E-2</v>
      </c>
      <c r="H22" s="37"/>
      <c r="I22" s="38">
        <f t="shared" si="0"/>
        <v>3.5753681373377433E-5</v>
      </c>
      <c r="J22" s="37"/>
    </row>
    <row r="23" spans="2:10" x14ac:dyDescent="0.3">
      <c r="B23" s="37" t="s">
        <v>75</v>
      </c>
      <c r="C23" s="37"/>
      <c r="D23" s="38">
        <v>4.7502895674932628E-7</v>
      </c>
      <c r="E23" s="38">
        <v>1.8094524262629091E-3</v>
      </c>
      <c r="F23" s="38">
        <v>3.76929071409668E-3</v>
      </c>
      <c r="G23" s="38">
        <v>1.129156813501817E-2</v>
      </c>
      <c r="H23" s="37"/>
      <c r="I23" s="38">
        <f t="shared" si="0"/>
        <v>2.7893715701797946E-3</v>
      </c>
      <c r="J23" s="37"/>
    </row>
    <row r="24" spans="2:10" x14ac:dyDescent="0.3">
      <c r="B24" s="37" t="s">
        <v>52</v>
      </c>
      <c r="C24" s="37"/>
      <c r="D24" s="38">
        <v>4.0055908625784202E-7</v>
      </c>
      <c r="E24" s="38">
        <v>1.606953904271226E-3</v>
      </c>
      <c r="F24" s="38">
        <v>3.8221837249033069E-3</v>
      </c>
      <c r="G24" s="38">
        <v>8.1342531975040322E-2</v>
      </c>
      <c r="H24" s="37"/>
      <c r="I24" s="38">
        <f t="shared" si="0"/>
        <v>2.7145688145872662E-3</v>
      </c>
      <c r="J24" s="37"/>
    </row>
    <row r="25" spans="2:10" x14ac:dyDescent="0.3">
      <c r="B25" s="15" t="s">
        <v>74</v>
      </c>
      <c r="C25" s="15"/>
      <c r="D25" s="32">
        <v>3.5514550223717838E-6</v>
      </c>
      <c r="E25" s="32">
        <v>1.21017301814404E-3</v>
      </c>
      <c r="F25" s="32">
        <v>3.3539654567627461E-3</v>
      </c>
      <c r="G25" s="32">
        <v>4.2690979256911822E-2</v>
      </c>
      <c r="H25" s="37"/>
      <c r="I25" s="32">
        <f t="shared" si="0"/>
        <v>2.2820692374533932E-3</v>
      </c>
      <c r="J25" s="37"/>
    </row>
    <row r="26" spans="2:10" x14ac:dyDescent="0.3">
      <c r="B26" s="37" t="s">
        <v>79</v>
      </c>
      <c r="C26" s="37"/>
      <c r="D26" s="38">
        <v>1.309057776586848E-8</v>
      </c>
      <c r="E26" s="38">
        <v>4.901161239178189E-4</v>
      </c>
      <c r="F26" s="38">
        <v>0</v>
      </c>
      <c r="G26" s="38">
        <v>1.0129935991063949E-2</v>
      </c>
      <c r="H26" s="37"/>
      <c r="I26" s="38">
        <f t="shared" si="0"/>
        <v>2.4505806195890945E-4</v>
      </c>
      <c r="J26" s="37"/>
    </row>
    <row r="27" spans="2:10" x14ac:dyDescent="0.3">
      <c r="B27" s="37" t="s">
        <v>61</v>
      </c>
      <c r="C27" s="37"/>
      <c r="D27" s="38">
        <v>5.5566876035831152E-8</v>
      </c>
      <c r="E27" s="38">
        <v>1.3381275754066079E-4</v>
      </c>
      <c r="F27" s="38">
        <v>0</v>
      </c>
      <c r="G27" s="38">
        <v>7.7740097999764984E-3</v>
      </c>
      <c r="H27" s="37"/>
      <c r="I27" s="38">
        <f t="shared" si="0"/>
        <v>6.6906378770330394E-5</v>
      </c>
      <c r="J27" s="37"/>
    </row>
    <row r="28" spans="2:10" x14ac:dyDescent="0.3">
      <c r="B28" s="15" t="s">
        <v>78</v>
      </c>
      <c r="C28" s="15"/>
      <c r="D28" s="32">
        <v>6.4403224689539839E-8</v>
      </c>
      <c r="E28" s="32">
        <v>2.3967326639243411E-4</v>
      </c>
      <c r="F28" s="32">
        <v>0</v>
      </c>
      <c r="G28" s="32">
        <v>7.8486700018924333E-4</v>
      </c>
      <c r="H28" s="37"/>
      <c r="I28" s="32">
        <f t="shared" si="0"/>
        <v>1.1983663319621705E-4</v>
      </c>
      <c r="J28" s="37"/>
    </row>
    <row r="29" spans="2:10" x14ac:dyDescent="0.3">
      <c r="B29" s="37" t="s">
        <v>80</v>
      </c>
      <c r="C29" s="37"/>
      <c r="D29" s="38">
        <v>1.0038066109574889E-5</v>
      </c>
      <c r="E29" s="38">
        <v>8.3001363145072103E-4</v>
      </c>
      <c r="F29" s="38">
        <v>1.162390521144625E-3</v>
      </c>
      <c r="G29" s="38">
        <v>0.10694545766900029</v>
      </c>
      <c r="H29" s="37"/>
      <c r="I29" s="38">
        <f t="shared" si="0"/>
        <v>9.9620207629767289E-4</v>
      </c>
      <c r="J29" s="37"/>
    </row>
    <row r="30" spans="2:10" x14ac:dyDescent="0.3">
      <c r="B30" t="s">
        <v>77</v>
      </c>
      <c r="D30" s="28">
        <v>5.1180105839603578E-8</v>
      </c>
      <c r="E30" s="28">
        <v>2.2282580192196111E-4</v>
      </c>
      <c r="F30" s="28">
        <v>0</v>
      </c>
      <c r="G30" s="28">
        <v>3.4631122270163968E-2</v>
      </c>
      <c r="I30" s="38">
        <f t="shared" si="0"/>
        <v>1.1141290096098055E-4</v>
      </c>
    </row>
    <row r="31" spans="2:10" x14ac:dyDescent="0.3">
      <c r="B31" s="15" t="s">
        <v>25</v>
      </c>
      <c r="C31" s="15"/>
      <c r="D31" s="32">
        <v>7.8265733242149408E-5</v>
      </c>
      <c r="E31" s="32">
        <v>9.7300682606172369E-4</v>
      </c>
      <c r="F31" s="32">
        <v>0</v>
      </c>
      <c r="G31" s="32">
        <v>9.3375260331478929E-2</v>
      </c>
      <c r="I31" s="32">
        <f t="shared" si="0"/>
        <v>4.8650341303086185E-4</v>
      </c>
    </row>
    <row r="32" spans="2:10" x14ac:dyDescent="0.3">
      <c r="C32" s="17"/>
      <c r="D32" s="17">
        <f>+SUM(D9:D31)</f>
        <v>1.0158552524398775E-4</v>
      </c>
      <c r="E32" s="17">
        <f>+SUM(E9:E31)</f>
        <v>1.4407599317252388E-2</v>
      </c>
      <c r="F32" s="17">
        <f>+SUM(F9:F31)</f>
        <v>1.5884596390374796E-2</v>
      </c>
      <c r="G32" s="17">
        <f>+SUM(G9:G31)</f>
        <v>1</v>
      </c>
    </row>
    <row r="35" spans="2:12" x14ac:dyDescent="0.3">
      <c r="E35" s="10" t="s">
        <v>40</v>
      </c>
      <c r="F35" s="10" t="s">
        <v>41</v>
      </c>
      <c r="G35" s="10" t="s">
        <v>42</v>
      </c>
      <c r="I35" s="20" t="s">
        <v>57</v>
      </c>
    </row>
    <row r="36" spans="2:12" ht="6" customHeight="1" x14ac:dyDescent="0.3"/>
    <row r="37" spans="2:12" x14ac:dyDescent="0.3">
      <c r="B37" s="19" t="s">
        <v>36</v>
      </c>
      <c r="C37" s="9" t="s">
        <v>2</v>
      </c>
      <c r="D37" s="9" t="s">
        <v>39</v>
      </c>
      <c r="E37" s="9" t="s">
        <v>39</v>
      </c>
      <c r="F37" s="9" t="s">
        <v>39</v>
      </c>
      <c r="G37" s="9" t="s">
        <v>43</v>
      </c>
      <c r="I37" s="9" t="s">
        <v>57</v>
      </c>
    </row>
    <row r="38" spans="2:12" x14ac:dyDescent="0.3">
      <c r="B38" s="33" t="s">
        <v>56</v>
      </c>
      <c r="C38" s="34"/>
      <c r="D38" s="34"/>
      <c r="E38" s="34">
        <f>+SUM(E54:E60)</f>
        <v>0.328546650930988</v>
      </c>
      <c r="F38" s="34">
        <f>+SUM(F54:F60)</f>
        <v>0.52494501578040609</v>
      </c>
      <c r="G38" s="34">
        <f>+SUM(G54:G60)</f>
        <v>0.28429890396234608</v>
      </c>
      <c r="H38" s="22"/>
      <c r="I38" s="21">
        <f>+SUM(I54:I60)</f>
        <v>0.42674583335569699</v>
      </c>
    </row>
    <row r="39" spans="2:12" x14ac:dyDescent="0.3">
      <c r="B39" t="s">
        <v>34</v>
      </c>
      <c r="C39" s="28"/>
      <c r="D39" s="7">
        <f>+D9/D$32</f>
        <v>8.3686467592901873E-6</v>
      </c>
      <c r="E39" s="7">
        <f t="shared" ref="E39:G39" si="1">+E9/E$32</f>
        <v>3.6470648512142094E-2</v>
      </c>
      <c r="F39" s="7">
        <f t="shared" si="1"/>
        <v>0</v>
      </c>
      <c r="G39" s="7">
        <f t="shared" si="1"/>
        <v>2.9829311117431461E-2</v>
      </c>
      <c r="H39" s="6"/>
      <c r="I39" s="7">
        <f>+AVERAGE(E39:F39)</f>
        <v>1.8235324256071047E-2</v>
      </c>
    </row>
    <row r="40" spans="2:12" x14ac:dyDescent="0.3">
      <c r="B40" t="s">
        <v>33</v>
      </c>
      <c r="C40" s="28"/>
      <c r="D40" s="7">
        <f t="shared" ref="D40:G40" si="2">+D10/D$32</f>
        <v>3.7846442639344373E-4</v>
      </c>
      <c r="E40" s="7">
        <f t="shared" si="2"/>
        <v>2.1731370459302322E-2</v>
      </c>
      <c r="F40" s="7">
        <f t="shared" si="2"/>
        <v>0</v>
      </c>
      <c r="G40" s="7">
        <f t="shared" si="2"/>
        <v>2.437286157644955E-2</v>
      </c>
      <c r="H40" s="6"/>
      <c r="I40" s="7">
        <f t="shared" ref="I40:I61" si="3">+AVERAGE(E40:F40)</f>
        <v>1.0865685229651161E-2</v>
      </c>
      <c r="K40" s="13" t="s">
        <v>49</v>
      </c>
      <c r="L40" s="30">
        <v>0.17221569424352595</v>
      </c>
    </row>
    <row r="41" spans="2:12" x14ac:dyDescent="0.3">
      <c r="B41" t="s">
        <v>35</v>
      </c>
      <c r="C41" s="28"/>
      <c r="D41" s="7">
        <f t="shared" ref="D41:G41" si="4">+D11/D$32</f>
        <v>3.7597291487835767E-4</v>
      </c>
      <c r="E41" s="7">
        <f t="shared" si="4"/>
        <v>7.013041853118715E-2</v>
      </c>
      <c r="F41" s="7">
        <f t="shared" si="4"/>
        <v>2.6697667268696886E-2</v>
      </c>
      <c r="G41" s="7">
        <f t="shared" si="4"/>
        <v>0.21314304730469091</v>
      </c>
      <c r="H41" s="6"/>
      <c r="I41" s="7">
        <f t="shared" si="3"/>
        <v>4.8414042899942014E-2</v>
      </c>
      <c r="K41" s="14" t="s">
        <v>50</v>
      </c>
      <c r="L41" s="30">
        <v>0.10285617274062953</v>
      </c>
    </row>
    <row r="42" spans="2:12" x14ac:dyDescent="0.3">
      <c r="B42" t="s">
        <v>32</v>
      </c>
      <c r="C42" s="28"/>
      <c r="D42" s="7">
        <f t="shared" ref="D42:G42" si="5">+D12/D$32</f>
        <v>1.6849456115566189E-4</v>
      </c>
      <c r="E42" s="7">
        <f t="shared" si="5"/>
        <v>4.2283824109474122E-2</v>
      </c>
      <c r="F42" s="7">
        <f t="shared" si="5"/>
        <v>0</v>
      </c>
      <c r="G42" s="7">
        <f t="shared" si="5"/>
        <v>7.1771518919968413E-2</v>
      </c>
      <c r="H42" s="6"/>
      <c r="I42" s="7">
        <f t="shared" si="3"/>
        <v>2.1141912054737061E-2</v>
      </c>
      <c r="K42" s="14" t="s">
        <v>52</v>
      </c>
      <c r="L42" s="30">
        <v>3.8096584064170116E-2</v>
      </c>
    </row>
    <row r="43" spans="2:12" x14ac:dyDescent="0.3">
      <c r="B43" s="15" t="s">
        <v>31</v>
      </c>
      <c r="C43" s="32"/>
      <c r="D43" s="27">
        <f t="shared" ref="D43:G43" si="6">+D13/D$32</f>
        <v>1.1934973443095281E-3</v>
      </c>
      <c r="E43" s="27">
        <f t="shared" si="6"/>
        <v>3.4920489898717405E-2</v>
      </c>
      <c r="F43" s="27">
        <f t="shared" si="6"/>
        <v>0</v>
      </c>
      <c r="G43" s="27">
        <f t="shared" si="6"/>
        <v>9.4863149399001062E-2</v>
      </c>
      <c r="H43" s="6"/>
      <c r="I43" s="27">
        <f>+AVERAGE(E43:F43)</f>
        <v>1.7460244949358703E-2</v>
      </c>
      <c r="K43" s="14" t="s">
        <v>51</v>
      </c>
      <c r="L43" s="30">
        <v>1.6757096500598451E-2</v>
      </c>
    </row>
    <row r="44" spans="2:12" x14ac:dyDescent="0.3">
      <c r="B44" t="s">
        <v>29</v>
      </c>
      <c r="C44" s="28"/>
      <c r="D44" s="7">
        <f t="shared" ref="D44:G44" si="7">+D14/D$32</f>
        <v>5.3130204476747585E-4</v>
      </c>
      <c r="E44" s="7">
        <f t="shared" si="7"/>
        <v>5.8975593531495424E-2</v>
      </c>
      <c r="F44" s="7">
        <f t="shared" si="7"/>
        <v>0.12423254110241766</v>
      </c>
      <c r="G44" s="7">
        <f t="shared" si="7"/>
        <v>1.056927068262428E-2</v>
      </c>
      <c r="H44" s="6"/>
      <c r="I44" s="7">
        <f t="shared" si="3"/>
        <v>9.1604067316956542E-2</v>
      </c>
    </row>
    <row r="45" spans="2:12" x14ac:dyDescent="0.3">
      <c r="B45" s="37" t="s">
        <v>28</v>
      </c>
      <c r="C45" s="38"/>
      <c r="D45" s="26">
        <f t="shared" ref="D45:G45" si="8">+D15/D$32</f>
        <v>1.5267411221289557E-3</v>
      </c>
      <c r="E45" s="26">
        <f t="shared" si="8"/>
        <v>6.9940117395927226E-3</v>
      </c>
      <c r="F45" s="26">
        <f t="shared" si="8"/>
        <v>0</v>
      </c>
      <c r="G45" s="26">
        <f t="shared" si="8"/>
        <v>7.7702384846836652E-3</v>
      </c>
      <c r="H45" s="39"/>
      <c r="I45" s="26">
        <f t="shared" si="3"/>
        <v>3.4970058697963613E-3</v>
      </c>
      <c r="L45" s="30"/>
    </row>
    <row r="46" spans="2:12" x14ac:dyDescent="0.3">
      <c r="B46" s="37" t="s">
        <v>27</v>
      </c>
      <c r="C46" s="38"/>
      <c r="D46" s="26">
        <f t="shared" ref="D46:G46" si="9">+D16/D$32</f>
        <v>3.2255929801624804E-2</v>
      </c>
      <c r="E46" s="26">
        <f t="shared" si="9"/>
        <v>3.2392034774863361E-2</v>
      </c>
      <c r="F46" s="26">
        <f t="shared" si="9"/>
        <v>0</v>
      </c>
      <c r="G46" s="26">
        <f t="shared" si="9"/>
        <v>4.1863920647779596E-3</v>
      </c>
      <c r="H46" s="39"/>
      <c r="I46" s="26">
        <f t="shared" si="3"/>
        <v>1.6196017387431681E-2</v>
      </c>
    </row>
    <row r="47" spans="2:12" x14ac:dyDescent="0.3">
      <c r="B47" s="37" t="s">
        <v>30</v>
      </c>
      <c r="C47" s="38"/>
      <c r="D47" s="26">
        <f t="shared" ref="D47:G47" si="10">+D17/D$32</f>
        <v>1.3168327564545858E-2</v>
      </c>
      <c r="E47" s="26">
        <f t="shared" si="10"/>
        <v>5.5246658993654489E-2</v>
      </c>
      <c r="F47" s="26">
        <f t="shared" si="10"/>
        <v>8.4801635879163034E-2</v>
      </c>
      <c r="G47" s="26">
        <f t="shared" si="10"/>
        <v>2.8360559752395761E-2</v>
      </c>
      <c r="H47" s="39"/>
      <c r="I47" s="26">
        <f t="shared" si="3"/>
        <v>7.0024147436408765E-2</v>
      </c>
    </row>
    <row r="48" spans="2:12" x14ac:dyDescent="0.3">
      <c r="B48" s="15" t="s">
        <v>26</v>
      </c>
      <c r="C48" s="32"/>
      <c r="D48" s="27">
        <f t="shared" ref="D48:G48" si="11">+D18/D$32</f>
        <v>2.8447248737938362E-3</v>
      </c>
      <c r="E48" s="27">
        <f t="shared" si="11"/>
        <v>2.9486387957542513E-2</v>
      </c>
      <c r="F48" s="27">
        <f t="shared" si="11"/>
        <v>0</v>
      </c>
      <c r="G48" s="27">
        <f t="shared" si="11"/>
        <v>4.7126548113444702E-2</v>
      </c>
      <c r="H48" s="39"/>
      <c r="I48" s="27">
        <f t="shared" si="3"/>
        <v>1.4743193978771257E-2</v>
      </c>
    </row>
    <row r="49" spans="2:9" x14ac:dyDescent="0.3">
      <c r="B49" s="37" t="s">
        <v>49</v>
      </c>
      <c r="C49" s="38"/>
      <c r="D49" s="26">
        <f t="shared" ref="D49:G49" si="12">+D19/D$32</f>
        <v>1.2039881767550411E-2</v>
      </c>
      <c r="E49" s="26">
        <f t="shared" si="12"/>
        <v>1.7437318059068844E-2</v>
      </c>
      <c r="F49" s="26">
        <f t="shared" si="12"/>
        <v>0</v>
      </c>
      <c r="G49" s="26">
        <f t="shared" si="12"/>
        <v>2.1916924309769919E-2</v>
      </c>
      <c r="H49" s="39"/>
      <c r="I49" s="26">
        <f t="shared" si="3"/>
        <v>8.7186590295344219E-3</v>
      </c>
    </row>
    <row r="50" spans="2:9" x14ac:dyDescent="0.3">
      <c r="B50" s="37" t="s">
        <v>76</v>
      </c>
      <c r="C50" s="38"/>
      <c r="D50" s="26">
        <f t="shared" ref="D50:G50" si="13">+D20/D$32</f>
        <v>9.8465934183466965E-3</v>
      </c>
      <c r="E50" s="26">
        <f t="shared" si="13"/>
        <v>2.1793517944528523E-2</v>
      </c>
      <c r="F50" s="26">
        <f t="shared" si="13"/>
        <v>0</v>
      </c>
      <c r="G50" s="26">
        <f t="shared" si="13"/>
        <v>5.0689082364372418E-3</v>
      </c>
      <c r="H50" s="39"/>
      <c r="I50" s="26">
        <f t="shared" si="3"/>
        <v>1.0896758972264262E-2</v>
      </c>
    </row>
    <row r="51" spans="2:9" x14ac:dyDescent="0.3">
      <c r="B51" s="37" t="s">
        <v>50</v>
      </c>
      <c r="C51" s="38"/>
      <c r="D51" s="26">
        <f t="shared" ref="D51:G51" si="14">+D21/D$32</f>
        <v>5.7569064064922964E-3</v>
      </c>
      <c r="E51" s="26">
        <f t="shared" si="14"/>
        <v>4.5503485346525339E-2</v>
      </c>
      <c r="F51" s="26">
        <f t="shared" si="14"/>
        <v>2.0309468619948185E-3</v>
      </c>
      <c r="G51" s="26">
        <f t="shared" si="14"/>
        <v>3.601865604748259E-2</v>
      </c>
      <c r="H51" s="39"/>
      <c r="I51" s="26">
        <f t="shared" si="3"/>
        <v>2.376721610426008E-2</v>
      </c>
    </row>
    <row r="52" spans="2:9" x14ac:dyDescent="0.3">
      <c r="B52" s="37" t="s">
        <v>51</v>
      </c>
      <c r="C52" s="38"/>
      <c r="D52" s="26">
        <f t="shared" ref="D52:G52" si="15">+D22/D$32</f>
        <v>5.2559514036747187E-3</v>
      </c>
      <c r="E52" s="26">
        <f t="shared" si="15"/>
        <v>4.9631698641930122E-3</v>
      </c>
      <c r="F52" s="26">
        <f t="shared" si="15"/>
        <v>0</v>
      </c>
      <c r="G52" s="26">
        <f t="shared" si="15"/>
        <v>1.6036881561999401E-2</v>
      </c>
      <c r="H52" s="39"/>
      <c r="I52" s="26">
        <f t="shared" si="3"/>
        <v>2.4815849320965061E-3</v>
      </c>
    </row>
    <row r="53" spans="2:9" x14ac:dyDescent="0.3">
      <c r="B53" s="37" t="s">
        <v>75</v>
      </c>
      <c r="C53" s="38"/>
      <c r="D53" s="26">
        <f t="shared" ref="D53:G53" si="16">+D23/D$32</f>
        <v>4.6761480595626541E-3</v>
      </c>
      <c r="E53" s="26">
        <f t="shared" si="16"/>
        <v>0.1255901407596878</v>
      </c>
      <c r="F53" s="26">
        <f t="shared" si="16"/>
        <v>0.23729219310732161</v>
      </c>
      <c r="G53" s="26">
        <f t="shared" si="16"/>
        <v>1.129156813501817E-2</v>
      </c>
      <c r="H53" s="39"/>
      <c r="I53" s="26">
        <f t="shared" si="3"/>
        <v>0.18144116693350471</v>
      </c>
    </row>
    <row r="54" spans="2:9" x14ac:dyDescent="0.3">
      <c r="B54" s="37" t="s">
        <v>52</v>
      </c>
      <c r="C54" s="38"/>
      <c r="D54" s="26">
        <f t="shared" ref="D54:G54" si="17">+D24/D$32</f>
        <v>3.9430724534403961E-3</v>
      </c>
      <c r="E54" s="26">
        <f t="shared" si="17"/>
        <v>0.11153516063893991</v>
      </c>
      <c r="F54" s="26">
        <f t="shared" si="17"/>
        <v>0.24062202343519051</v>
      </c>
      <c r="G54" s="26">
        <f t="shared" si="17"/>
        <v>8.1342531975040322E-2</v>
      </c>
      <c r="H54" s="39"/>
      <c r="I54" s="26">
        <f t="shared" si="3"/>
        <v>0.17607859203706522</v>
      </c>
    </row>
    <row r="55" spans="2:9" x14ac:dyDescent="0.3">
      <c r="B55" s="15" t="s">
        <v>74</v>
      </c>
      <c r="C55" s="32"/>
      <c r="D55" s="27">
        <f t="shared" ref="D55:G55" si="18">+D25/D$32</f>
        <v>3.4960246687132955E-2</v>
      </c>
      <c r="E55" s="27">
        <f t="shared" si="18"/>
        <v>8.3995465968776467E-2</v>
      </c>
      <c r="F55" s="27">
        <f t="shared" si="18"/>
        <v>0.2111457776034566</v>
      </c>
      <c r="G55" s="27">
        <f t="shared" si="18"/>
        <v>4.2690979256911822E-2</v>
      </c>
      <c r="H55" s="39"/>
      <c r="I55" s="27">
        <f t="shared" si="3"/>
        <v>0.14757062178611652</v>
      </c>
    </row>
    <row r="56" spans="2:9" x14ac:dyDescent="0.3">
      <c r="B56" s="37" t="s">
        <v>79</v>
      </c>
      <c r="C56" s="38"/>
      <c r="D56" s="26">
        <f t="shared" ref="D56:G56" si="19">+D26/D$32</f>
        <v>1.2886262815915535E-4</v>
      </c>
      <c r="E56" s="26">
        <f t="shared" si="19"/>
        <v>3.4017889665416294E-2</v>
      </c>
      <c r="F56" s="26">
        <f t="shared" si="19"/>
        <v>0</v>
      </c>
      <c r="G56" s="26">
        <f t="shared" si="19"/>
        <v>1.0129935991063949E-2</v>
      </c>
      <c r="H56" s="39"/>
      <c r="I56" s="26">
        <f t="shared" si="3"/>
        <v>1.7008944832708147E-2</v>
      </c>
    </row>
    <row r="57" spans="2:9" x14ac:dyDescent="0.3">
      <c r="B57" s="37" t="s">
        <v>61</v>
      </c>
      <c r="C57" s="38"/>
      <c r="D57" s="26">
        <f t="shared" ref="D57:G57" si="20">+D27/D$32</f>
        <v>5.469960006838654E-4</v>
      </c>
      <c r="E57" s="26">
        <f t="shared" si="20"/>
        <v>9.2876512314183125E-3</v>
      </c>
      <c r="F57" s="26">
        <f t="shared" si="20"/>
        <v>0</v>
      </c>
      <c r="G57" s="26">
        <f t="shared" si="20"/>
        <v>7.7740097999764984E-3</v>
      </c>
      <c r="H57" s="39"/>
      <c r="I57" s="26">
        <f t="shared" si="3"/>
        <v>4.6438256157091563E-3</v>
      </c>
    </row>
    <row r="58" spans="2:9" x14ac:dyDescent="0.3">
      <c r="B58" s="15" t="s">
        <v>78</v>
      </c>
      <c r="C58" s="32"/>
      <c r="D58" s="27">
        <f t="shared" ref="D58:G58" si="21">+D28/D$32</f>
        <v>6.3398032874128877E-4</v>
      </c>
      <c r="E58" s="27">
        <f t="shared" si="21"/>
        <v>1.6635197933734681E-2</v>
      </c>
      <c r="F58" s="27">
        <f t="shared" si="21"/>
        <v>0</v>
      </c>
      <c r="G58" s="27">
        <f t="shared" si="21"/>
        <v>7.8486700018924333E-4</v>
      </c>
      <c r="H58" s="39"/>
      <c r="I58" s="27">
        <f t="shared" si="3"/>
        <v>8.3175989668673404E-3</v>
      </c>
    </row>
    <row r="59" spans="2:9" x14ac:dyDescent="0.3">
      <c r="B59" s="37" t="s">
        <v>80</v>
      </c>
      <c r="C59" s="38"/>
      <c r="D59" s="26">
        <f t="shared" ref="D59:G59" si="22">+D29/D$32</f>
        <v>9.8813941114794634E-2</v>
      </c>
      <c r="E59" s="26">
        <f t="shared" si="22"/>
        <v>5.760943327017852E-2</v>
      </c>
      <c r="F59" s="26">
        <f t="shared" si="22"/>
        <v>7.3177214741758922E-2</v>
      </c>
      <c r="G59" s="26">
        <f t="shared" si="22"/>
        <v>0.10694545766900029</v>
      </c>
      <c r="H59" s="39"/>
      <c r="I59" s="26">
        <f t="shared" si="3"/>
        <v>6.5393324005968728E-2</v>
      </c>
    </row>
    <row r="60" spans="2:9" x14ac:dyDescent="0.3">
      <c r="B60" s="37" t="s">
        <v>77</v>
      </c>
      <c r="C60" s="38"/>
      <c r="D60" s="26">
        <f t="shared" ref="D60:G60" si="23">+D30/D$32</f>
        <v>5.0381297647159268E-4</v>
      </c>
      <c r="E60" s="26">
        <f t="shared" si="23"/>
        <v>1.5465852222523861E-2</v>
      </c>
      <c r="F60" s="26">
        <f t="shared" si="23"/>
        <v>0</v>
      </c>
      <c r="G60" s="26">
        <f t="shared" si="23"/>
        <v>3.4631122270163968E-2</v>
      </c>
      <c r="H60" s="39"/>
      <c r="I60" s="26">
        <f t="shared" si="3"/>
        <v>7.7329261112619304E-3</v>
      </c>
    </row>
    <row r="61" spans="2:9" x14ac:dyDescent="0.3">
      <c r="B61" s="15" t="s">
        <v>25</v>
      </c>
      <c r="C61" s="32"/>
      <c r="D61" s="27">
        <f t="shared" ref="D61:G61" si="24">+D31/D$32</f>
        <v>0.77044178345459213</v>
      </c>
      <c r="E61" s="27">
        <f t="shared" si="24"/>
        <v>6.7534278587036783E-2</v>
      </c>
      <c r="F61" s="27">
        <f t="shared" si="24"/>
        <v>0</v>
      </c>
      <c r="G61" s="27">
        <f t="shared" si="24"/>
        <v>9.3375260331478929E-2</v>
      </c>
      <c r="H61" s="6"/>
      <c r="I61" s="27">
        <f t="shared" si="3"/>
        <v>3.3767139293518392E-2</v>
      </c>
    </row>
    <row r="63" spans="2:9" x14ac:dyDescent="0.3">
      <c r="C63" s="18">
        <f>+SUM(C39:C61)</f>
        <v>0</v>
      </c>
      <c r="D63" s="18">
        <f>+SUM(D39:D61)</f>
        <v>1</v>
      </c>
      <c r="E63" s="18">
        <f>+SUM(E39:E61)</f>
        <v>0.99999999999999989</v>
      </c>
      <c r="F63" s="18">
        <f>+SUM(F39:F61)</f>
        <v>1</v>
      </c>
      <c r="G63" s="18">
        <f>+SUM(G39:G61)</f>
        <v>1</v>
      </c>
    </row>
    <row r="66" spans="2:9" x14ac:dyDescent="0.3">
      <c r="C66" s="9" t="s">
        <v>2</v>
      </c>
      <c r="D66" s="9" t="s">
        <v>39</v>
      </c>
      <c r="E66" s="36" t="s">
        <v>67</v>
      </c>
      <c r="F66" s="36" t="s">
        <v>67</v>
      </c>
      <c r="G66" s="9" t="s">
        <v>43</v>
      </c>
      <c r="I66" s="9" t="s">
        <v>48</v>
      </c>
    </row>
    <row r="67" spans="2:9" x14ac:dyDescent="0.3">
      <c r="B67" s="25" t="s">
        <v>44</v>
      </c>
      <c r="C67" s="11"/>
      <c r="D67" s="11">
        <f>+SUM(D39:D43)</f>
        <v>2.1247978934962816E-3</v>
      </c>
      <c r="E67" s="11">
        <f t="shared" ref="E67:G67" si="25">+SUM(E39:E43)</f>
        <v>0.2055367515108231</v>
      </c>
      <c r="F67" s="11">
        <f t="shared" si="25"/>
        <v>2.6697667268696886E-2</v>
      </c>
      <c r="G67" s="11">
        <f t="shared" si="25"/>
        <v>0.43397988831754142</v>
      </c>
      <c r="I67" s="11">
        <f>+AVERAGE(E67:G67)</f>
        <v>0.22207143569902046</v>
      </c>
    </row>
    <row r="68" spans="2:9" x14ac:dyDescent="0.3">
      <c r="B68" s="25" t="s">
        <v>45</v>
      </c>
      <c r="C68" s="11"/>
      <c r="D68" s="11">
        <f>+SUM(D44:D48)</f>
        <v>5.0327025406860931E-2</v>
      </c>
      <c r="E68" s="11">
        <f t="shared" ref="E68:G68" si="26">+SUM(E44:E48)</f>
        <v>0.18309468699714854</v>
      </c>
      <c r="F68" s="11">
        <f t="shared" si="26"/>
        <v>0.20903417698158069</v>
      </c>
      <c r="G68" s="11">
        <f t="shared" si="26"/>
        <v>9.8013009097926374E-2</v>
      </c>
      <c r="I68" s="11">
        <f t="shared" ref="I68:I73" si="27">+AVERAGE(E68:G68)</f>
        <v>0.1633806243588852</v>
      </c>
    </row>
    <row r="69" spans="2:9" x14ac:dyDescent="0.3">
      <c r="B69" s="25" t="s">
        <v>46</v>
      </c>
      <c r="C69" s="11"/>
      <c r="D69" s="11">
        <f>+SUM(D49:D55)</f>
        <v>7.6478800196200125E-2</v>
      </c>
      <c r="E69" s="11">
        <f t="shared" ref="E69:G69" si="28">+SUM(E49:E55)</f>
        <v>0.41081825858171994</v>
      </c>
      <c r="F69" s="11">
        <f t="shared" si="28"/>
        <v>0.69109094100796353</v>
      </c>
      <c r="G69" s="11">
        <f t="shared" si="28"/>
        <v>0.21436644952265946</v>
      </c>
      <c r="I69" s="11">
        <f t="shared" si="27"/>
        <v>0.43875854970411426</v>
      </c>
    </row>
    <row r="70" spans="2:9" x14ac:dyDescent="0.3">
      <c r="B70" s="25" t="s">
        <v>47</v>
      </c>
      <c r="C70" s="11"/>
      <c r="D70" s="11">
        <f>+D59</f>
        <v>9.8813941114794634E-2</v>
      </c>
      <c r="E70" s="11">
        <f t="shared" ref="E70:G70" si="29">+E59</f>
        <v>5.760943327017852E-2</v>
      </c>
      <c r="F70" s="11">
        <f t="shared" si="29"/>
        <v>7.3177214741758922E-2</v>
      </c>
      <c r="G70" s="11">
        <f t="shared" si="29"/>
        <v>0.10694545766900029</v>
      </c>
      <c r="I70" s="11">
        <f t="shared" si="27"/>
        <v>7.9244035226979245E-2</v>
      </c>
    </row>
    <row r="71" spans="2:9" x14ac:dyDescent="0.3">
      <c r="B71" s="25" t="s">
        <v>71</v>
      </c>
      <c r="C71" s="11"/>
      <c r="D71" s="11">
        <f>+SUM(D56:D58)</f>
        <v>1.3098389575843094E-3</v>
      </c>
      <c r="E71" s="11">
        <f t="shared" ref="E71:G71" si="30">+SUM(E56:E58)</f>
        <v>5.9940738830569287E-2</v>
      </c>
      <c r="F71" s="11">
        <f t="shared" si="30"/>
        <v>0</v>
      </c>
      <c r="G71" s="11">
        <f t="shared" si="30"/>
        <v>1.8688812791229688E-2</v>
      </c>
      <c r="I71" s="11">
        <f t="shared" si="27"/>
        <v>2.6209850540599659E-2</v>
      </c>
    </row>
    <row r="72" spans="2:9" x14ac:dyDescent="0.3">
      <c r="B72" s="25" t="s">
        <v>54</v>
      </c>
      <c r="C72" s="11"/>
      <c r="D72" s="11">
        <f>+D60</f>
        <v>5.0381297647159268E-4</v>
      </c>
      <c r="E72" s="11">
        <f t="shared" ref="E72:G72" si="31">+E60</f>
        <v>1.5465852222523861E-2</v>
      </c>
      <c r="F72" s="11">
        <f t="shared" si="31"/>
        <v>0</v>
      </c>
      <c r="G72" s="11">
        <f t="shared" si="31"/>
        <v>3.4631122270163968E-2</v>
      </c>
      <c r="I72" s="11">
        <f t="shared" si="27"/>
        <v>1.6698991497562609E-2</v>
      </c>
    </row>
    <row r="73" spans="2:9" x14ac:dyDescent="0.3">
      <c r="B73" s="25" t="s">
        <v>72</v>
      </c>
      <c r="C73" s="11"/>
      <c r="D73" s="11">
        <f>+D61</f>
        <v>0.77044178345459213</v>
      </c>
      <c r="E73" s="11">
        <f t="shared" ref="E73:G73" si="32">+E61</f>
        <v>6.7534278587036783E-2</v>
      </c>
      <c r="F73" s="11">
        <f t="shared" si="32"/>
        <v>0</v>
      </c>
      <c r="G73" s="11">
        <f t="shared" si="32"/>
        <v>9.3375260331478929E-2</v>
      </c>
      <c r="I73" s="11">
        <f t="shared" si="27"/>
        <v>5.3636512972838578E-2</v>
      </c>
    </row>
    <row r="77" spans="2:9" x14ac:dyDescent="0.3">
      <c r="G77" t="str">
        <f>+B67</f>
        <v>Calidad Propios</v>
      </c>
      <c r="I77" s="29">
        <f>+I67</f>
        <v>0.22207143569902046</v>
      </c>
    </row>
    <row r="78" spans="2:9" x14ac:dyDescent="0.3">
      <c r="G78" t="s">
        <v>73</v>
      </c>
      <c r="I78" s="29">
        <f>100%-I77</f>
        <v>0.77792856430097956</v>
      </c>
    </row>
    <row r="85" spans="2:7" x14ac:dyDescent="0.3">
      <c r="C85" s="7"/>
      <c r="D85" s="7"/>
      <c r="E85" s="7"/>
      <c r="F85" s="7"/>
      <c r="G85" s="7"/>
    </row>
    <row r="86" spans="2:7" x14ac:dyDescent="0.3">
      <c r="B86" s="25" t="s">
        <v>44</v>
      </c>
      <c r="C86" s="31">
        <v>0.33732888914213566</v>
      </c>
    </row>
    <row r="87" spans="2:7" x14ac:dyDescent="0.3">
      <c r="B87" s="25" t="s">
        <v>46</v>
      </c>
      <c r="C87" s="31">
        <v>0.329925547548924</v>
      </c>
    </row>
    <row r="88" spans="2:7" x14ac:dyDescent="0.3">
      <c r="B88" s="25" t="s">
        <v>45</v>
      </c>
      <c r="C88" s="31">
        <v>0.17327449010275206</v>
      </c>
    </row>
    <row r="89" spans="2:7" x14ac:dyDescent="0.3">
      <c r="B89" s="25" t="s">
        <v>72</v>
      </c>
      <c r="C89" s="31">
        <v>0.11597647756004741</v>
      </c>
    </row>
    <row r="90" spans="2:7" x14ac:dyDescent="0.3">
      <c r="B90" s="25" t="s">
        <v>47</v>
      </c>
      <c r="C90" s="31">
        <v>2.5995602158356029E-2</v>
      </c>
    </row>
    <row r="91" spans="2:7" x14ac:dyDescent="0.3">
      <c r="B91" s="25" t="s">
        <v>54</v>
      </c>
      <c r="C91" s="31">
        <v>1.5707835095277331E-2</v>
      </c>
    </row>
    <row r="92" spans="2:7" x14ac:dyDescent="0.3">
      <c r="B92" s="25" t="s">
        <v>71</v>
      </c>
      <c r="C92" s="31">
        <v>1.7911583925074492E-3</v>
      </c>
    </row>
  </sheetData>
  <sortState xmlns:xlrd2="http://schemas.microsoft.com/office/spreadsheetml/2017/richdata2" ref="K40:L43">
    <sortCondition descending="1" ref="L40:L43"/>
  </sortState>
  <conditionalFormatting sqref="C85">
    <cfRule type="colorScale" priority="162">
      <colorScale>
        <cfvo type="min"/>
        <cfvo type="max"/>
        <color rgb="FFFFEF9C"/>
        <color rgb="FF63BE7B"/>
      </colorScale>
    </cfRule>
  </conditionalFormatting>
  <conditionalFormatting sqref="D85">
    <cfRule type="colorScale" priority="168">
      <colorScale>
        <cfvo type="min"/>
        <cfvo type="max"/>
        <color rgb="FFFFEF9C"/>
        <color rgb="FF63BE7B"/>
      </colorScale>
    </cfRule>
  </conditionalFormatting>
  <conditionalFormatting sqref="E85">
    <cfRule type="colorScale" priority="174">
      <colorScale>
        <cfvo type="min"/>
        <cfvo type="max"/>
        <color rgb="FFFFEF9C"/>
        <color rgb="FF63BE7B"/>
      </colorScale>
    </cfRule>
  </conditionalFormatting>
  <conditionalFormatting sqref="F85">
    <cfRule type="colorScale" priority="180">
      <colorScale>
        <cfvo type="min"/>
        <cfvo type="max"/>
        <color rgb="FFFFEF9C"/>
        <color rgb="FF63BE7B"/>
      </colorScale>
    </cfRule>
  </conditionalFormatting>
  <conditionalFormatting sqref="G85">
    <cfRule type="colorScale" priority="186">
      <colorScale>
        <cfvo type="min"/>
        <cfvo type="max"/>
        <color rgb="FFFFEF9C"/>
        <color rgb="FF63BE7B"/>
      </colorScale>
    </cfRule>
  </conditionalFormatting>
  <conditionalFormatting sqref="D4:D5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{2D9A4B2C-FEB6-432E-A091-0A285F92653E}</x14:id>
        </ext>
      </extLst>
    </cfRule>
  </conditionalFormatting>
  <conditionalFormatting sqref="E4:E5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{14CFC305-BC96-4357-AFE0-93D55B25A204}</x14:id>
        </ext>
      </extLst>
    </cfRule>
  </conditionalFormatting>
  <conditionalFormatting sqref="F4:F5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{870415D7-EAC9-4303-82C8-B0956585DD73}</x14:id>
        </ext>
      </extLst>
    </cfRule>
  </conditionalFormatting>
  <conditionalFormatting sqref="G4:G5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{4CCEDFF9-87C6-49F4-9405-32F850F64920}</x14:id>
        </ext>
      </extLst>
    </cfRule>
  </conditionalFormatting>
  <conditionalFormatting sqref="D6:G6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{4EA98D5E-56DB-48A0-A1F1-6FF11D7EE404}</x14:id>
        </ext>
      </extLst>
    </cfRule>
  </conditionalFormatting>
  <conditionalFormatting sqref="E67:E73">
    <cfRule type="colorScale" priority="28">
      <colorScale>
        <cfvo type="min"/>
        <cfvo type="max"/>
        <color rgb="FFFFEF9C"/>
        <color rgb="FF63BE7B"/>
      </colorScale>
    </cfRule>
  </conditionalFormatting>
  <conditionalFormatting sqref="F67:F73">
    <cfRule type="colorScale" priority="27">
      <colorScale>
        <cfvo type="min"/>
        <cfvo type="max"/>
        <color rgb="FFFFEF9C"/>
        <color rgb="FF63BE7B"/>
      </colorScale>
    </cfRule>
  </conditionalFormatting>
  <conditionalFormatting sqref="G67:G73">
    <cfRule type="colorScale" priority="26">
      <colorScale>
        <cfvo type="min"/>
        <cfvo type="max"/>
        <color rgb="FFFFEF9C"/>
        <color rgb="FF63BE7B"/>
      </colorScale>
    </cfRule>
  </conditionalFormatting>
  <conditionalFormatting sqref="I67:I73">
    <cfRule type="colorScale" priority="25">
      <colorScale>
        <cfvo type="min"/>
        <cfvo type="max"/>
        <color rgb="FFFFEF9C"/>
        <color rgb="FF63BE7B"/>
      </colorScale>
    </cfRule>
  </conditionalFormatting>
  <conditionalFormatting sqref="E38:G38">
    <cfRule type="colorScale" priority="23">
      <colorScale>
        <cfvo type="min"/>
        <cfvo type="max"/>
        <color rgb="FFFFEF9C"/>
        <color rgb="FF63BE7B"/>
      </colorScale>
    </cfRule>
  </conditionalFormatting>
  <conditionalFormatting sqref="D38">
    <cfRule type="colorScale" priority="13">
      <colorScale>
        <cfvo type="min"/>
        <cfvo type="max"/>
        <color rgb="FFFFEF9C"/>
        <color rgb="FF63BE7B"/>
      </colorScale>
    </cfRule>
  </conditionalFormatting>
  <conditionalFormatting sqref="I38">
    <cfRule type="colorScale" priority="7">
      <colorScale>
        <cfvo type="min"/>
        <cfvo type="max"/>
        <color rgb="FFFFEF9C"/>
        <color rgb="FF63BE7B"/>
      </colorScale>
    </cfRule>
  </conditionalFormatting>
  <conditionalFormatting sqref="C38">
    <cfRule type="colorScale" priority="6">
      <colorScale>
        <cfvo type="min"/>
        <cfvo type="max"/>
        <color rgb="FFFFEF9C"/>
        <color rgb="FF63BE7B"/>
      </colorScale>
    </cfRule>
  </conditionalFormatting>
  <conditionalFormatting sqref="D39:D61">
    <cfRule type="colorScale" priority="5">
      <colorScale>
        <cfvo type="min"/>
        <cfvo type="max"/>
        <color rgb="FFFFEF9C"/>
        <color rgb="FF63BE7B"/>
      </colorScale>
    </cfRule>
  </conditionalFormatting>
  <conditionalFormatting sqref="E39:E61">
    <cfRule type="colorScale" priority="4">
      <colorScale>
        <cfvo type="min"/>
        <cfvo type="max"/>
        <color rgb="FFFFEF9C"/>
        <color rgb="FF63BE7B"/>
      </colorScale>
    </cfRule>
  </conditionalFormatting>
  <conditionalFormatting sqref="F39:F61">
    <cfRule type="colorScale" priority="3">
      <colorScale>
        <cfvo type="min"/>
        <cfvo type="max"/>
        <color rgb="FFFFEF9C"/>
        <color rgb="FF63BE7B"/>
      </colorScale>
    </cfRule>
  </conditionalFormatting>
  <conditionalFormatting sqref="G39:G61">
    <cfRule type="colorScale" priority="2">
      <colorScale>
        <cfvo type="min"/>
        <cfvo type="max"/>
        <color rgb="FFFFEF9C"/>
        <color rgb="FF63BE7B"/>
      </colorScale>
    </cfRule>
  </conditionalFormatting>
  <conditionalFormatting sqref="I39:I6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ignoredErrors>
    <ignoredError sqref="E6:F6" formulaRange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9A4B2C-FEB6-432E-A091-0A285F9265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D4:D5</xm:sqref>
        </x14:conditionalFormatting>
        <x14:conditionalFormatting xmlns:xm="http://schemas.microsoft.com/office/excel/2006/main">
          <x14:cfRule type="dataBar" id="{14CFC305-BC96-4357-AFE0-93D55B25A2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E4:E5</xm:sqref>
        </x14:conditionalFormatting>
        <x14:conditionalFormatting xmlns:xm="http://schemas.microsoft.com/office/excel/2006/main">
          <x14:cfRule type="dataBar" id="{870415D7-EAC9-4303-82C8-B0956585D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F4:F5</xm:sqref>
        </x14:conditionalFormatting>
        <x14:conditionalFormatting xmlns:xm="http://schemas.microsoft.com/office/excel/2006/main">
          <x14:cfRule type="dataBar" id="{4CCEDFF9-87C6-49F4-9405-32F850F649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G4:G5</xm:sqref>
        </x14:conditionalFormatting>
        <x14:conditionalFormatting xmlns:xm="http://schemas.microsoft.com/office/excel/2006/main">
          <x14:cfRule type="dataBar" id="{4EA98D5E-56DB-48A0-A1F1-6FF11D7EE4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D6:G6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2C868-935C-4BC5-91C1-18EE901C16BD}">
  <dimension ref="B2:L88"/>
  <sheetViews>
    <sheetView showGridLines="0" zoomScale="80" zoomScaleNormal="80" workbookViewId="0">
      <selection activeCell="I11" sqref="I11"/>
    </sheetView>
  </sheetViews>
  <sheetFormatPr baseColWidth="10" defaultRowHeight="14.4" x14ac:dyDescent="0.3"/>
  <cols>
    <col min="2" max="2" width="53.109375" customWidth="1"/>
    <col min="3" max="3" width="17.109375" customWidth="1"/>
    <col min="4" max="4" width="20.109375" customWidth="1"/>
    <col min="5" max="7" width="17.109375" customWidth="1"/>
    <col min="8" max="8" width="3.33203125" customWidth="1"/>
    <col min="9" max="9" width="18.88671875" customWidth="1"/>
    <col min="11" max="11" width="41.5546875" customWidth="1"/>
    <col min="12" max="12" width="45.21875" customWidth="1"/>
  </cols>
  <sheetData>
    <row r="2" spans="2:10" x14ac:dyDescent="0.3">
      <c r="C2" s="10" t="s">
        <v>37</v>
      </c>
      <c r="D2" s="10" t="s">
        <v>38</v>
      </c>
      <c r="E2" s="35" t="s">
        <v>40</v>
      </c>
      <c r="F2" s="35" t="s">
        <v>41</v>
      </c>
      <c r="G2" s="10" t="s">
        <v>42</v>
      </c>
    </row>
    <row r="3" spans="2:10" x14ac:dyDescent="0.3">
      <c r="B3" s="24" t="s">
        <v>53</v>
      </c>
      <c r="E3" s="16">
        <v>25</v>
      </c>
      <c r="F3" s="16">
        <v>3.9515225826384099E-4</v>
      </c>
    </row>
    <row r="4" spans="2:10" x14ac:dyDescent="0.3">
      <c r="B4" s="8" t="s">
        <v>68</v>
      </c>
      <c r="D4" s="11">
        <v>0.86492225603055795</v>
      </c>
      <c r="E4" s="11">
        <v>0.70700326214148101</v>
      </c>
      <c r="F4" s="11">
        <v>0.80652525119518204</v>
      </c>
      <c r="G4" s="11">
        <v>0.8454782257015</v>
      </c>
    </row>
    <row r="5" spans="2:10" x14ac:dyDescent="0.3">
      <c r="B5" s="8" t="s">
        <v>69</v>
      </c>
      <c r="D5" s="11">
        <v>0.68928172102692298</v>
      </c>
      <c r="E5" s="11">
        <v>0.70376304391643396</v>
      </c>
      <c r="F5" s="11">
        <v>0.70520588659393901</v>
      </c>
      <c r="G5" s="11">
        <v>0.65061282157353795</v>
      </c>
    </row>
    <row r="6" spans="2:10" x14ac:dyDescent="0.3">
      <c r="B6" s="12" t="s">
        <v>70</v>
      </c>
      <c r="D6" s="12">
        <f>+AVERAGE(D4:D5)</f>
        <v>0.77710198852874046</v>
      </c>
      <c r="E6" s="12">
        <f>+AVERAGE(E4:E5)</f>
        <v>0.70538315302895749</v>
      </c>
      <c r="F6" s="12">
        <f>+AVERAGE(F4:F5)</f>
        <v>0.75586556889456058</v>
      </c>
      <c r="G6" s="12">
        <f>+AVERAGE(G4:G5)</f>
        <v>0.74804552363751897</v>
      </c>
    </row>
    <row r="8" spans="2:10" x14ac:dyDescent="0.3">
      <c r="B8" s="9" t="s">
        <v>36</v>
      </c>
      <c r="C8" s="9"/>
      <c r="D8" s="9" t="s">
        <v>67</v>
      </c>
      <c r="E8" s="9" t="s">
        <v>67</v>
      </c>
      <c r="F8" s="9" t="s">
        <v>67</v>
      </c>
      <c r="G8" s="9" t="s">
        <v>59</v>
      </c>
      <c r="I8" s="9" t="s">
        <v>55</v>
      </c>
    </row>
    <row r="9" spans="2:10" x14ac:dyDescent="0.3">
      <c r="B9" t="s">
        <v>34</v>
      </c>
      <c r="D9" s="28">
        <v>7.9470943238795068E-10</v>
      </c>
      <c r="E9" s="28">
        <v>5.1360306834826396E-4</v>
      </c>
      <c r="F9" s="28">
        <v>0</v>
      </c>
      <c r="G9" s="28">
        <v>2.4489841830898761E-2</v>
      </c>
      <c r="I9" s="28">
        <f>+(E9+F9+G9/100)/3</f>
        <v>2.5283382888575051E-4</v>
      </c>
    </row>
    <row r="10" spans="2:10" x14ac:dyDescent="0.3">
      <c r="B10" t="s">
        <v>33</v>
      </c>
      <c r="D10" s="28">
        <v>1.5638014147770339E-8</v>
      </c>
      <c r="E10" s="28">
        <v>2.8750639028404698E-4</v>
      </c>
      <c r="F10" s="28">
        <v>0</v>
      </c>
      <c r="G10" s="28">
        <v>1.3754868516327951E-2</v>
      </c>
      <c r="I10" s="28">
        <f t="shared" ref="I10:I29" si="0">+(E10+F10+G10/100)/3</f>
        <v>1.4168502514910883E-4</v>
      </c>
    </row>
    <row r="11" spans="2:10" x14ac:dyDescent="0.3">
      <c r="B11" t="s">
        <v>35</v>
      </c>
      <c r="D11" s="28">
        <v>4.2453505615264717E-8</v>
      </c>
      <c r="E11" s="28">
        <v>1.0171408959788221E-3</v>
      </c>
      <c r="F11" s="28">
        <v>4.0057006321846897E-4</v>
      </c>
      <c r="G11" s="28">
        <v>0.1575914011203467</v>
      </c>
      <c r="I11" s="28">
        <f t="shared" si="0"/>
        <v>9.9787499013358617E-4</v>
      </c>
    </row>
    <row r="12" spans="2:10" x14ac:dyDescent="0.3">
      <c r="B12" t="s">
        <v>32</v>
      </c>
      <c r="D12" s="28">
        <v>1.6170170532017692E-8</v>
      </c>
      <c r="E12" s="28">
        <v>6.0525854449795975E-4</v>
      </c>
      <c r="F12" s="28">
        <v>0</v>
      </c>
      <c r="G12" s="28">
        <v>5.2538739167559689E-2</v>
      </c>
      <c r="I12" s="28">
        <f t="shared" si="0"/>
        <v>3.7688197872451888E-4</v>
      </c>
    </row>
    <row r="13" spans="2:10" x14ac:dyDescent="0.3">
      <c r="B13" s="15" t="s">
        <v>31</v>
      </c>
      <c r="C13" s="15"/>
      <c r="D13" s="32">
        <v>1.3788002701308079E-7</v>
      </c>
      <c r="E13" s="32">
        <v>5.2705298951832131E-4</v>
      </c>
      <c r="F13" s="32">
        <v>0</v>
      </c>
      <c r="G13" s="32">
        <v>9.8295150749674293E-2</v>
      </c>
      <c r="I13" s="32">
        <f t="shared" si="0"/>
        <v>5.0333483233835474E-4</v>
      </c>
    </row>
    <row r="14" spans="2:10" x14ac:dyDescent="0.3">
      <c r="B14" t="s">
        <v>29</v>
      </c>
      <c r="D14" s="28">
        <v>5.0190432137961901E-8</v>
      </c>
      <c r="E14" s="28">
        <v>7.7449012079190325E-4</v>
      </c>
      <c r="F14" s="28">
        <v>2.173252055010223E-3</v>
      </c>
      <c r="G14" s="28">
        <v>2.5762861992302471E-2</v>
      </c>
      <c r="I14" s="28">
        <f t="shared" si="0"/>
        <v>1.0684569319083835E-3</v>
      </c>
    </row>
    <row r="15" spans="2:10" x14ac:dyDescent="0.3">
      <c r="B15" s="37" t="s">
        <v>28</v>
      </c>
      <c r="C15" s="37"/>
      <c r="D15" s="38">
        <v>1.5622091881696309E-7</v>
      </c>
      <c r="E15" s="38">
        <v>1.613383740663845E-4</v>
      </c>
      <c r="F15" s="38">
        <v>0</v>
      </c>
      <c r="G15" s="38">
        <v>1.117172962452594E-2</v>
      </c>
      <c r="H15" s="37"/>
      <c r="I15" s="38">
        <f t="shared" si="0"/>
        <v>9.1018556770547962E-5</v>
      </c>
      <c r="J15" s="37"/>
    </row>
    <row r="16" spans="2:10" x14ac:dyDescent="0.3">
      <c r="B16" s="37" t="s">
        <v>27</v>
      </c>
      <c r="C16" s="37"/>
      <c r="D16" s="38">
        <v>2.2606915169692581E-6</v>
      </c>
      <c r="E16" s="38">
        <v>4.3189909429581781E-4</v>
      </c>
      <c r="F16" s="38">
        <v>7.536665176819288E-5</v>
      </c>
      <c r="G16" s="38">
        <v>4.7251524723050074E-3</v>
      </c>
      <c r="H16" s="37"/>
      <c r="I16" s="38">
        <f t="shared" si="0"/>
        <v>1.8483909026235359E-4</v>
      </c>
      <c r="J16" s="37"/>
    </row>
    <row r="17" spans="2:11" x14ac:dyDescent="0.3">
      <c r="B17" s="37" t="s">
        <v>30</v>
      </c>
      <c r="C17" s="37"/>
      <c r="D17" s="38">
        <v>1.466545156457608E-6</v>
      </c>
      <c r="E17" s="38">
        <v>7.5067653563222567E-4</v>
      </c>
      <c r="F17" s="38">
        <v>1.310678874988563E-3</v>
      </c>
      <c r="G17" s="38">
        <v>2.0356613643280771E-2</v>
      </c>
      <c r="H17" s="37"/>
      <c r="I17" s="38">
        <f t="shared" si="0"/>
        <v>7.5497384901786549E-4</v>
      </c>
      <c r="J17" s="37"/>
    </row>
    <row r="18" spans="2:11" x14ac:dyDescent="0.3">
      <c r="B18" s="15" t="s">
        <v>26</v>
      </c>
      <c r="C18" s="15"/>
      <c r="D18" s="32">
        <v>3.8916041239747818E-8</v>
      </c>
      <c r="E18" s="32">
        <v>4.4812023114538981E-4</v>
      </c>
      <c r="F18" s="32">
        <v>0</v>
      </c>
      <c r="G18" s="32">
        <v>3.1455512027139872E-2</v>
      </c>
      <c r="H18" s="37"/>
      <c r="I18" s="32">
        <f t="shared" si="0"/>
        <v>2.5422511713892954E-4</v>
      </c>
      <c r="J18" s="37"/>
    </row>
    <row r="19" spans="2:11" x14ac:dyDescent="0.3">
      <c r="B19" s="37" t="s">
        <v>49</v>
      </c>
      <c r="C19" s="37"/>
      <c r="D19" s="38">
        <v>7.277424322418537E-8</v>
      </c>
      <c r="E19" s="38">
        <v>2.5085762799700401E-4</v>
      </c>
      <c r="F19" s="38">
        <v>0</v>
      </c>
      <c r="G19" s="38">
        <v>2.752640727538929E-2</v>
      </c>
      <c r="H19" s="37"/>
      <c r="I19" s="38">
        <f t="shared" si="0"/>
        <v>1.7537390025029897E-4</v>
      </c>
      <c r="J19" s="37"/>
    </row>
    <row r="20" spans="2:11" x14ac:dyDescent="0.3">
      <c r="B20" s="37" t="s">
        <v>76</v>
      </c>
      <c r="C20" s="37"/>
      <c r="D20" s="38">
        <v>6.2915677125999363E-7</v>
      </c>
      <c r="E20" s="38">
        <v>2.8527643821179042E-4</v>
      </c>
      <c r="F20" s="38">
        <v>0</v>
      </c>
      <c r="G20" s="38">
        <v>1.3018165847058271E-2</v>
      </c>
      <c r="H20" s="37"/>
      <c r="I20" s="38">
        <f t="shared" si="0"/>
        <v>1.3848603222745771E-4</v>
      </c>
      <c r="J20" s="37"/>
    </row>
    <row r="21" spans="2:11" x14ac:dyDescent="0.3">
      <c r="B21" s="37" t="s">
        <v>50</v>
      </c>
      <c r="C21" s="37"/>
      <c r="D21" s="38">
        <v>4.5691484729562981E-8</v>
      </c>
      <c r="E21" s="38">
        <v>6.7185786013814982E-4</v>
      </c>
      <c r="F21" s="38">
        <v>7.8833457657362876E-5</v>
      </c>
      <c r="G21" s="38">
        <v>3.5198396103109791E-2</v>
      </c>
      <c r="H21" s="37"/>
      <c r="I21" s="38">
        <f t="shared" si="0"/>
        <v>3.6755842627553688E-4</v>
      </c>
      <c r="J21" s="37"/>
    </row>
    <row r="22" spans="2:11" x14ac:dyDescent="0.3">
      <c r="B22" s="37" t="s">
        <v>51</v>
      </c>
      <c r="C22" s="37"/>
      <c r="D22" s="38">
        <v>2.6922654083718712E-7</v>
      </c>
      <c r="E22" s="38">
        <v>8.4288131681709553E-5</v>
      </c>
      <c r="F22" s="38">
        <v>0</v>
      </c>
      <c r="G22" s="38">
        <v>2.9958851256136902E-2</v>
      </c>
      <c r="H22" s="37"/>
      <c r="I22" s="38">
        <f t="shared" si="0"/>
        <v>1.2795888141435951E-4</v>
      </c>
      <c r="J22" s="37"/>
    </row>
    <row r="23" spans="2:11" x14ac:dyDescent="0.3">
      <c r="B23" s="37" t="s">
        <v>75</v>
      </c>
      <c r="C23" s="37"/>
      <c r="D23" s="38">
        <v>8.0449518654393893E-7</v>
      </c>
      <c r="E23" s="38">
        <v>1.7062768673905919E-3</v>
      </c>
      <c r="F23" s="38">
        <v>3.918776213735287E-3</v>
      </c>
      <c r="G23" s="38">
        <v>1.1628098074481801E-2</v>
      </c>
      <c r="H23" s="37"/>
      <c r="I23" s="38">
        <f t="shared" si="0"/>
        <v>1.9137780206235657E-3</v>
      </c>
      <c r="J23" s="37"/>
    </row>
    <row r="24" spans="2:11" x14ac:dyDescent="0.3">
      <c r="B24" s="37" t="s">
        <v>52</v>
      </c>
      <c r="C24" s="37"/>
      <c r="D24" s="38">
        <v>4.9641308761404463E-7</v>
      </c>
      <c r="E24" s="38">
        <v>1.4514323261809749E-3</v>
      </c>
      <c r="F24" s="38">
        <v>3.9922694645308041E-3</v>
      </c>
      <c r="G24" s="38">
        <v>0.1161158362597625</v>
      </c>
      <c r="H24" s="37"/>
      <c r="I24" s="38">
        <f t="shared" si="0"/>
        <v>2.2016200511031348E-3</v>
      </c>
      <c r="J24" s="37"/>
    </row>
    <row r="25" spans="2:11" x14ac:dyDescent="0.3">
      <c r="B25" s="15" t="s">
        <v>74</v>
      </c>
      <c r="C25" s="15"/>
      <c r="D25" s="32">
        <v>2.617411797912753E-6</v>
      </c>
      <c r="E25" s="32">
        <v>1.1121056910061071E-3</v>
      </c>
      <c r="F25" s="32">
        <v>3.3612832419768462E-3</v>
      </c>
      <c r="G25" s="32">
        <v>6.7191589362991397E-2</v>
      </c>
      <c r="H25" s="37"/>
      <c r="I25" s="32">
        <f t="shared" si="0"/>
        <v>1.7151016088709555E-3</v>
      </c>
      <c r="J25" s="37"/>
    </row>
    <row r="26" spans="2:11" x14ac:dyDescent="0.3">
      <c r="B26" s="37" t="s">
        <v>79</v>
      </c>
      <c r="C26" s="37"/>
      <c r="D26" s="38">
        <v>1.2462682677176611E-10</v>
      </c>
      <c r="E26" s="38">
        <v>4.6873646094072508E-4</v>
      </c>
      <c r="F26" s="38">
        <v>2.20445887802107E-5</v>
      </c>
      <c r="G26" s="38">
        <v>2.5796337035969289E-2</v>
      </c>
      <c r="H26" s="37"/>
      <c r="I26" s="38">
        <f t="shared" si="0"/>
        <v>2.4958147336020956E-4</v>
      </c>
      <c r="J26" s="37"/>
    </row>
    <row r="27" spans="2:11" x14ac:dyDescent="0.3">
      <c r="B27" s="37" t="s">
        <v>80</v>
      </c>
      <c r="C27" s="37"/>
      <c r="D27" s="38">
        <v>8.6042929799949884E-6</v>
      </c>
      <c r="E27" s="38">
        <v>7.954232224157106E-4</v>
      </c>
      <c r="F27" s="38">
        <v>1.133433482038303E-3</v>
      </c>
      <c r="G27" s="38">
        <v>0.1156512565851915</v>
      </c>
      <c r="H27" s="37"/>
      <c r="I27" s="38">
        <f t="shared" si="0"/>
        <v>1.0284564234353097E-3</v>
      </c>
      <c r="J27" s="37"/>
    </row>
    <row r="28" spans="2:11" x14ac:dyDescent="0.3">
      <c r="B28" t="s">
        <v>77</v>
      </c>
      <c r="D28" s="28">
        <v>8.7300776564057216E-8</v>
      </c>
      <c r="E28" s="28">
        <v>2.8294448819348161E-4</v>
      </c>
      <c r="F28" s="28">
        <v>0</v>
      </c>
      <c r="G28" s="28">
        <v>2.6467751154161969E-2</v>
      </c>
      <c r="I28" s="38">
        <f t="shared" si="0"/>
        <v>1.8254066657836707E-4</v>
      </c>
    </row>
    <row r="29" spans="2:11" x14ac:dyDescent="0.3">
      <c r="B29" s="15" t="s">
        <v>25</v>
      </c>
      <c r="C29" s="15"/>
      <c r="D29" s="32">
        <v>9.2331717689760832E-5</v>
      </c>
      <c r="E29" s="32">
        <v>9.9502097139224908E-4</v>
      </c>
      <c r="F29" s="32">
        <v>0</v>
      </c>
      <c r="G29" s="32">
        <v>9.1305439901385677E-2</v>
      </c>
      <c r="I29" s="32">
        <f t="shared" si="0"/>
        <v>6.3602512346870197E-4</v>
      </c>
    </row>
    <row r="30" spans="2:11" x14ac:dyDescent="0.3">
      <c r="C30" s="17"/>
      <c r="D30" s="17">
        <f>+SUM(D9:D29)</f>
        <v>1.1014410567763038E-4</v>
      </c>
      <c r="E30" s="17">
        <f>+SUM(E9:E29)</f>
        <v>1.3621306330107632E-2</v>
      </c>
      <c r="F30" s="17">
        <f>+SUM(F9:F29)</f>
        <v>1.6466508093704264E-2</v>
      </c>
      <c r="G30" s="17">
        <f>+SUM(G9:G29)</f>
        <v>1</v>
      </c>
      <c r="I30" s="17">
        <f>+SUM(I9:I29)</f>
        <v>1.3362604807937299E-2</v>
      </c>
      <c r="K30" s="40"/>
    </row>
    <row r="33" spans="2:12" x14ac:dyDescent="0.3">
      <c r="E33" s="10" t="s">
        <v>40</v>
      </c>
      <c r="F33" s="10" t="s">
        <v>41</v>
      </c>
      <c r="G33" s="10" t="s">
        <v>42</v>
      </c>
      <c r="I33" s="20" t="s">
        <v>57</v>
      </c>
    </row>
    <row r="34" spans="2:12" ht="6" customHeight="1" x14ac:dyDescent="0.3"/>
    <row r="35" spans="2:12" x14ac:dyDescent="0.3">
      <c r="B35" s="19" t="s">
        <v>36</v>
      </c>
      <c r="C35" s="9" t="s">
        <v>2</v>
      </c>
      <c r="D35" s="9" t="s">
        <v>39</v>
      </c>
      <c r="E35" s="9" t="s">
        <v>39</v>
      </c>
      <c r="F35" s="9" t="s">
        <v>39</v>
      </c>
      <c r="G35" s="9" t="s">
        <v>43</v>
      </c>
      <c r="I35" s="9" t="s">
        <v>57</v>
      </c>
    </row>
    <row r="36" spans="2:12" x14ac:dyDescent="0.3">
      <c r="B36" s="33" t="s">
        <v>56</v>
      </c>
      <c r="C36" s="34"/>
      <c r="D36" s="34"/>
      <c r="E36" s="34">
        <f>+SUM(E52:E56)</f>
        <v>0.30178032041252228</v>
      </c>
      <c r="F36" s="34">
        <f>+SUM(F52:F56)</f>
        <v>0.51674773600478607</v>
      </c>
      <c r="G36" s="34">
        <f>+SUM(G52:G56)</f>
        <v>0.35122277039807664</v>
      </c>
      <c r="H36" s="22"/>
      <c r="I36" s="21">
        <f>+SUM(I52:I56)</f>
        <v>0.32650154540529946</v>
      </c>
    </row>
    <row r="37" spans="2:12" x14ac:dyDescent="0.3">
      <c r="B37" t="s">
        <v>34</v>
      </c>
      <c r="C37" s="28"/>
      <c r="D37" s="7">
        <f t="shared" ref="D37:G57" si="1">+D9/D$30</f>
        <v>7.2151789466964775E-6</v>
      </c>
      <c r="E37" s="7">
        <f t="shared" si="1"/>
        <v>3.770585991543482E-2</v>
      </c>
      <c r="F37" s="7">
        <f t="shared" si="1"/>
        <v>0</v>
      </c>
      <c r="G37" s="7">
        <f t="shared" si="1"/>
        <v>2.4489841830898761E-2</v>
      </c>
      <c r="H37" s="6"/>
      <c r="I37" s="7">
        <f>+AVERAGE(E37,G37)</f>
        <v>3.1097850873166792E-2</v>
      </c>
      <c r="J37" s="11">
        <v>3.1097850873166792E-2</v>
      </c>
    </row>
    <row r="38" spans="2:12" x14ac:dyDescent="0.3">
      <c r="B38" t="s">
        <v>33</v>
      </c>
      <c r="C38" s="28"/>
      <c r="D38" s="7">
        <f t="shared" si="1"/>
        <v>1.4197776677709527E-4</v>
      </c>
      <c r="E38" s="7">
        <f t="shared" si="1"/>
        <v>2.1107108475239406E-2</v>
      </c>
      <c r="F38" s="7">
        <f t="shared" si="1"/>
        <v>0</v>
      </c>
      <c r="G38" s="7">
        <f t="shared" si="1"/>
        <v>1.3754868516327951E-2</v>
      </c>
      <c r="H38" s="6"/>
      <c r="I38" s="7">
        <f t="shared" ref="I38:I57" si="2">+AVERAGE(E38,G38)</f>
        <v>1.7430988495783679E-2</v>
      </c>
      <c r="J38" s="11">
        <v>1.0553554237619703E-2</v>
      </c>
      <c r="K38" s="37" t="s">
        <v>35</v>
      </c>
      <c r="L38" s="41">
        <v>4.9499568853345215E-2</v>
      </c>
    </row>
    <row r="39" spans="2:12" x14ac:dyDescent="0.3">
      <c r="B39" t="s">
        <v>35</v>
      </c>
      <c r="C39" s="28"/>
      <c r="D39" s="7">
        <f t="shared" si="1"/>
        <v>3.8543601905959073E-4</v>
      </c>
      <c r="E39" s="7">
        <f t="shared" si="1"/>
        <v>7.4672786245956552E-2</v>
      </c>
      <c r="F39" s="7">
        <f t="shared" si="1"/>
        <v>2.4326351460733878E-2</v>
      </c>
      <c r="G39" s="7">
        <f t="shared" si="1"/>
        <v>0.1575914011203467</v>
      </c>
      <c r="H39" s="6"/>
      <c r="I39" s="7">
        <f t="shared" si="2"/>
        <v>0.11613209368315162</v>
      </c>
      <c r="J39" s="11">
        <v>4.9499568853345215E-2</v>
      </c>
      <c r="K39" s="37" t="s">
        <v>32</v>
      </c>
      <c r="L39" s="41">
        <v>2.2217345746058745E-2</v>
      </c>
    </row>
    <row r="40" spans="2:12" x14ac:dyDescent="0.3">
      <c r="B40" t="s">
        <v>32</v>
      </c>
      <c r="C40" s="28"/>
      <c r="D40" s="7">
        <f t="shared" si="1"/>
        <v>1.468092226318903E-4</v>
      </c>
      <c r="E40" s="7">
        <f t="shared" si="1"/>
        <v>4.4434691492117491E-2</v>
      </c>
      <c r="F40" s="7">
        <f t="shared" si="1"/>
        <v>0</v>
      </c>
      <c r="G40" s="7">
        <f t="shared" si="1"/>
        <v>5.2538739167559689E-2</v>
      </c>
      <c r="H40" s="6"/>
      <c r="I40" s="7">
        <f t="shared" si="2"/>
        <v>4.8486715329838587E-2</v>
      </c>
      <c r="J40" s="11">
        <v>2.2217345746058745E-2</v>
      </c>
      <c r="K40" s="37" t="s">
        <v>31</v>
      </c>
      <c r="L40" s="41">
        <v>1.9346638888568211E-2</v>
      </c>
    </row>
    <row r="41" spans="2:12" x14ac:dyDescent="0.3">
      <c r="B41" s="15" t="s">
        <v>31</v>
      </c>
      <c r="C41" s="32"/>
      <c r="D41" s="27">
        <f t="shared" si="1"/>
        <v>1.2518148489636647E-3</v>
      </c>
      <c r="E41" s="27">
        <f t="shared" si="1"/>
        <v>3.8693277777136423E-2</v>
      </c>
      <c r="F41" s="27">
        <f t="shared" si="1"/>
        <v>0</v>
      </c>
      <c r="G41" s="27">
        <f t="shared" si="1"/>
        <v>9.8295150749674293E-2</v>
      </c>
      <c r="H41" s="6"/>
      <c r="I41" s="27">
        <f t="shared" si="2"/>
        <v>6.8494214263405351E-2</v>
      </c>
      <c r="J41" s="11">
        <v>1.9346638888568211E-2</v>
      </c>
      <c r="K41" s="37" t="s">
        <v>34</v>
      </c>
      <c r="L41" s="41">
        <v>1.885292995771741E-2</v>
      </c>
    </row>
    <row r="42" spans="2:12" x14ac:dyDescent="0.3">
      <c r="B42" t="s">
        <v>29</v>
      </c>
      <c r="C42" s="28"/>
      <c r="D42" s="7">
        <f t="shared" si="1"/>
        <v>4.5567969188346031E-4</v>
      </c>
      <c r="E42" s="7">
        <f t="shared" si="1"/>
        <v>5.6858725736166849E-2</v>
      </c>
      <c r="F42" s="7">
        <f t="shared" si="1"/>
        <v>0.13198014069790154</v>
      </c>
      <c r="G42" s="7">
        <f t="shared" si="1"/>
        <v>2.5762861992302471E-2</v>
      </c>
      <c r="H42" s="6"/>
      <c r="I42" s="7">
        <f t="shared" si="2"/>
        <v>4.1310793864234661E-2</v>
      </c>
      <c r="J42" s="11">
        <v>9.4419433217034193E-2</v>
      </c>
      <c r="K42" s="37" t="s">
        <v>33</v>
      </c>
      <c r="L42" s="41">
        <v>1.0553554237619703E-2</v>
      </c>
    </row>
    <row r="43" spans="2:12" x14ac:dyDescent="0.3">
      <c r="B43" s="37" t="s">
        <v>28</v>
      </c>
      <c r="C43" s="38"/>
      <c r="D43" s="26">
        <f t="shared" si="1"/>
        <v>1.418332082827839E-3</v>
      </c>
      <c r="E43" s="26">
        <f t="shared" si="1"/>
        <v>1.1844559556653745E-2</v>
      </c>
      <c r="F43" s="26">
        <f t="shared" si="1"/>
        <v>0</v>
      </c>
      <c r="G43" s="26">
        <f t="shared" si="1"/>
        <v>1.117172962452594E-2</v>
      </c>
      <c r="H43" s="39"/>
      <c r="I43" s="26">
        <f t="shared" si="2"/>
        <v>1.1508144590589842E-2</v>
      </c>
      <c r="J43" s="11">
        <v>5.9222797783268725E-3</v>
      </c>
      <c r="K43" s="37"/>
      <c r="L43" s="41"/>
    </row>
    <row r="44" spans="2:12" x14ac:dyDescent="0.3">
      <c r="B44" s="37" t="s">
        <v>27</v>
      </c>
      <c r="C44" s="38"/>
      <c r="D44" s="26">
        <f t="shared" si="1"/>
        <v>2.0524852447264378E-2</v>
      </c>
      <c r="E44" s="26">
        <f t="shared" si="1"/>
        <v>3.1707611871350155E-2</v>
      </c>
      <c r="F44" s="26">
        <f t="shared" si="1"/>
        <v>4.576966248054027E-3</v>
      </c>
      <c r="G44" s="26">
        <f t="shared" si="1"/>
        <v>4.7251524723050074E-3</v>
      </c>
      <c r="H44" s="39"/>
      <c r="I44" s="26">
        <f t="shared" si="2"/>
        <v>1.8216382171827583E-2</v>
      </c>
      <c r="J44" s="11">
        <v>1.8142289059702089E-2</v>
      </c>
      <c r="K44" s="15"/>
      <c r="L44" s="41"/>
    </row>
    <row r="45" spans="2:12" x14ac:dyDescent="0.3">
      <c r="B45" s="37" t="s">
        <v>30</v>
      </c>
      <c r="C45" s="38"/>
      <c r="D45" s="26">
        <f t="shared" si="1"/>
        <v>1.3314785638642256E-2</v>
      </c>
      <c r="E45" s="26">
        <f t="shared" si="1"/>
        <v>5.5110465724787353E-2</v>
      </c>
      <c r="F45" s="26">
        <f t="shared" si="1"/>
        <v>7.9596649607191608E-2</v>
      </c>
      <c r="G45" s="26">
        <f t="shared" si="1"/>
        <v>2.0356613643280771E-2</v>
      </c>
      <c r="H45" s="39"/>
      <c r="I45" s="26">
        <f t="shared" si="2"/>
        <v>3.7733539684034062E-2</v>
      </c>
      <c r="J45" s="11">
        <v>6.735355766598948E-2</v>
      </c>
    </row>
    <row r="46" spans="2:12" x14ac:dyDescent="0.3">
      <c r="B46" s="15" t="s">
        <v>26</v>
      </c>
      <c r="C46" s="32"/>
      <c r="D46" s="27">
        <f t="shared" si="1"/>
        <v>3.5331932653434253E-4</v>
      </c>
      <c r="E46" s="27">
        <f t="shared" si="1"/>
        <v>3.2898476863037325E-2</v>
      </c>
      <c r="F46" s="27">
        <f t="shared" si="1"/>
        <v>0</v>
      </c>
      <c r="G46" s="27">
        <f t="shared" si="1"/>
        <v>3.1455512027139872E-2</v>
      </c>
      <c r="H46" s="39"/>
      <c r="I46" s="27">
        <f t="shared" si="2"/>
        <v>3.2176994445088598E-2</v>
      </c>
      <c r="J46" s="11">
        <v>1.6449238431518663E-2</v>
      </c>
    </row>
    <row r="47" spans="2:12" x14ac:dyDescent="0.3">
      <c r="B47" s="37" t="s">
        <v>49</v>
      </c>
      <c r="C47" s="38"/>
      <c r="D47" s="26">
        <f t="shared" si="1"/>
        <v>6.6071845403312753E-4</v>
      </c>
      <c r="E47" s="26">
        <f t="shared" si="1"/>
        <v>1.8416561665787146E-2</v>
      </c>
      <c r="F47" s="26">
        <f t="shared" si="1"/>
        <v>0</v>
      </c>
      <c r="G47" s="26">
        <f t="shared" si="1"/>
        <v>2.752640727538929E-2</v>
      </c>
      <c r="H47" s="39"/>
      <c r="I47" s="26">
        <f t="shared" si="2"/>
        <v>2.2971484470588218E-2</v>
      </c>
      <c r="J47" s="11">
        <v>9.2082808328935728E-3</v>
      </c>
    </row>
    <row r="48" spans="2:12" x14ac:dyDescent="0.3">
      <c r="B48" s="37" t="s">
        <v>76</v>
      </c>
      <c r="C48" s="38"/>
      <c r="D48" s="26">
        <f t="shared" si="1"/>
        <v>5.7121238344011692E-3</v>
      </c>
      <c r="E48" s="26">
        <f t="shared" si="1"/>
        <v>2.0943397886973168E-2</v>
      </c>
      <c r="F48" s="26">
        <f t="shared" si="1"/>
        <v>0</v>
      </c>
      <c r="G48" s="26">
        <f t="shared" si="1"/>
        <v>1.3018165847058271E-2</v>
      </c>
      <c r="H48" s="39"/>
      <c r="I48" s="26">
        <f t="shared" si="2"/>
        <v>1.698078186701572E-2</v>
      </c>
      <c r="J48" s="11">
        <v>1.0471698943486584E-2</v>
      </c>
    </row>
    <row r="49" spans="2:10" x14ac:dyDescent="0.3">
      <c r="B49" s="37" t="s">
        <v>50</v>
      </c>
      <c r="C49" s="38"/>
      <c r="D49" s="26">
        <f t="shared" si="1"/>
        <v>4.1483368037226393E-4</v>
      </c>
      <c r="E49" s="26">
        <f t="shared" si="1"/>
        <v>4.9324040136526387E-2</v>
      </c>
      <c r="F49" s="26">
        <f t="shared" si="1"/>
        <v>4.7875030461074939E-3</v>
      </c>
      <c r="G49" s="26">
        <f t="shared" si="1"/>
        <v>3.5198396103109791E-2</v>
      </c>
      <c r="H49" s="39"/>
      <c r="I49" s="26">
        <f t="shared" si="2"/>
        <v>4.2261218119818089E-2</v>
      </c>
      <c r="J49" s="11">
        <v>2.7055771591316939E-2</v>
      </c>
    </row>
    <row r="50" spans="2:10" x14ac:dyDescent="0.3">
      <c r="B50" s="37" t="s">
        <v>51</v>
      </c>
      <c r="C50" s="38"/>
      <c r="D50" s="26">
        <f t="shared" si="1"/>
        <v>2.4443118329469122E-3</v>
      </c>
      <c r="E50" s="26">
        <f t="shared" si="1"/>
        <v>6.1879624199776386E-3</v>
      </c>
      <c r="F50" s="26">
        <f t="shared" si="1"/>
        <v>0</v>
      </c>
      <c r="G50" s="26">
        <f t="shared" si="1"/>
        <v>2.9958851256136902E-2</v>
      </c>
      <c r="H50" s="39"/>
      <c r="I50" s="26">
        <f t="shared" si="2"/>
        <v>1.807340683805727E-2</v>
      </c>
      <c r="J50" s="11">
        <v>3.0939812099888193E-3</v>
      </c>
    </row>
    <row r="51" spans="2:10" x14ac:dyDescent="0.3">
      <c r="B51" s="37" t="s">
        <v>75</v>
      </c>
      <c r="C51" s="38"/>
      <c r="D51" s="26">
        <f t="shared" si="1"/>
        <v>7.3040239565659044E-3</v>
      </c>
      <c r="E51" s="26">
        <f t="shared" si="1"/>
        <v>0.12526528851488719</v>
      </c>
      <c r="F51" s="26">
        <f t="shared" si="1"/>
        <v>0.23798465293522525</v>
      </c>
      <c r="G51" s="26">
        <f t="shared" si="1"/>
        <v>1.1628098074481801E-2</v>
      </c>
      <c r="H51" s="39"/>
      <c r="I51" s="26">
        <f t="shared" si="2"/>
        <v>6.8446693294684502E-2</v>
      </c>
      <c r="J51" s="11">
        <v>0.18162497072505623</v>
      </c>
    </row>
    <row r="52" spans="2:10" x14ac:dyDescent="0.3">
      <c r="B52" s="37" t="s">
        <v>52</v>
      </c>
      <c r="C52" s="38"/>
      <c r="D52" s="26">
        <f t="shared" si="1"/>
        <v>4.5069419244906832E-3</v>
      </c>
      <c r="E52" s="26">
        <f t="shared" si="1"/>
        <v>0.1065560300169467</v>
      </c>
      <c r="F52" s="26">
        <f t="shared" si="1"/>
        <v>0.24244784879783904</v>
      </c>
      <c r="G52" s="26">
        <f t="shared" si="1"/>
        <v>0.1161158362597625</v>
      </c>
      <c r="H52" s="39"/>
      <c r="I52" s="26">
        <f t="shared" si="2"/>
        <v>0.1113359331383546</v>
      </c>
      <c r="J52" s="11">
        <v>0.17450193940739286</v>
      </c>
    </row>
    <row r="53" spans="2:10" x14ac:dyDescent="0.3">
      <c r="B53" s="15" t="s">
        <v>74</v>
      </c>
      <c r="C53" s="32"/>
      <c r="D53" s="27">
        <f t="shared" si="1"/>
        <v>2.3763521268885604E-2</v>
      </c>
      <c r="E53" s="27">
        <f t="shared" si="1"/>
        <v>8.1644569474807457E-2</v>
      </c>
      <c r="F53" s="27">
        <f t="shared" si="1"/>
        <v>0.20412847841504328</v>
      </c>
      <c r="G53" s="27">
        <f t="shared" si="1"/>
        <v>6.7191589362991397E-2</v>
      </c>
      <c r="H53" s="39"/>
      <c r="I53" s="27">
        <f t="shared" si="2"/>
        <v>7.4418079418899427E-2</v>
      </c>
      <c r="J53" s="11">
        <v>0.14288652394492538</v>
      </c>
    </row>
    <row r="54" spans="2:10" x14ac:dyDescent="0.3">
      <c r="B54" s="37" t="s">
        <v>79</v>
      </c>
      <c r="C54" s="38"/>
      <c r="D54" s="26">
        <f t="shared" si="1"/>
        <v>1.1314888436837804E-6</v>
      </c>
      <c r="E54" s="26">
        <f t="shared" si="1"/>
        <v>3.4412004956137068E-2</v>
      </c>
      <c r="F54" s="26">
        <f t="shared" si="1"/>
        <v>1.3387531014325458E-3</v>
      </c>
      <c r="G54" s="26">
        <f t="shared" si="1"/>
        <v>2.5796337035969289E-2</v>
      </c>
      <c r="H54" s="39"/>
      <c r="I54" s="26">
        <f t="shared" si="2"/>
        <v>3.0104170996053177E-2</v>
      </c>
      <c r="J54" s="11">
        <v>1.7875379028784808E-2</v>
      </c>
    </row>
    <row r="55" spans="2:10" x14ac:dyDescent="0.3">
      <c r="B55" s="37" t="s">
        <v>80</v>
      </c>
      <c r="C55" s="38"/>
      <c r="D55" s="26">
        <f t="shared" si="1"/>
        <v>7.81185059977519E-2</v>
      </c>
      <c r="E55" s="26">
        <f t="shared" si="1"/>
        <v>5.8395516783699364E-2</v>
      </c>
      <c r="F55" s="26">
        <f t="shared" si="1"/>
        <v>6.8832655690471214E-2</v>
      </c>
      <c r="G55" s="26">
        <f t="shared" si="1"/>
        <v>0.1156512565851915</v>
      </c>
      <c r="H55" s="39"/>
      <c r="I55" s="26">
        <f t="shared" si="2"/>
        <v>8.7023386684445425E-2</v>
      </c>
      <c r="J55" s="11">
        <v>6.3614086237085282E-2</v>
      </c>
    </row>
    <row r="56" spans="2:10" x14ac:dyDescent="0.3">
      <c r="B56" s="37" t="s">
        <v>77</v>
      </c>
      <c r="C56" s="38"/>
      <c r="D56" s="26">
        <f t="shared" si="1"/>
        <v>7.9260506975805875E-4</v>
      </c>
      <c r="E56" s="26">
        <f t="shared" si="1"/>
        <v>2.0772199180931705E-2</v>
      </c>
      <c r="F56" s="26">
        <f t="shared" si="1"/>
        <v>0</v>
      </c>
      <c r="G56" s="26">
        <f t="shared" si="1"/>
        <v>2.6467751154161969E-2</v>
      </c>
      <c r="H56" s="39"/>
      <c r="I56" s="26">
        <f t="shared" si="2"/>
        <v>2.3619975167546839E-2</v>
      </c>
      <c r="J56" s="11">
        <v>1.0386099590465853E-2</v>
      </c>
    </row>
    <row r="57" spans="2:10" x14ac:dyDescent="0.3">
      <c r="B57" s="15" t="s">
        <v>25</v>
      </c>
      <c r="C57" s="32"/>
      <c r="D57" s="27">
        <f t="shared" si="1"/>
        <v>0.83828106026841942</v>
      </c>
      <c r="E57" s="27">
        <f t="shared" si="1"/>
        <v>7.3048865305445826E-2</v>
      </c>
      <c r="F57" s="27">
        <f t="shared" si="1"/>
        <v>0</v>
      </c>
      <c r="G57" s="27">
        <f t="shared" si="1"/>
        <v>9.1305439901385677E-2</v>
      </c>
      <c r="H57" s="6"/>
      <c r="I57" s="27">
        <f t="shared" si="2"/>
        <v>8.2177152603415751E-2</v>
      </c>
      <c r="J57" s="11">
        <v>3.6524432652722913E-2</v>
      </c>
    </row>
    <row r="59" spans="2:10" x14ac:dyDescent="0.3">
      <c r="C59" s="18">
        <f>+SUM(C37:C57)</f>
        <v>0</v>
      </c>
      <c r="D59" s="18">
        <f>+SUM(D37:D57)</f>
        <v>1</v>
      </c>
      <c r="E59" s="18">
        <f>+SUM(E37:E57)</f>
        <v>0.99999999999999989</v>
      </c>
      <c r="F59" s="18">
        <f>+SUM(F37:F57)</f>
        <v>0.99999999999999989</v>
      </c>
      <c r="G59" s="18">
        <f>+SUM(G37:G57)</f>
        <v>1</v>
      </c>
    </row>
    <row r="62" spans="2:10" x14ac:dyDescent="0.3">
      <c r="C62" s="9" t="s">
        <v>2</v>
      </c>
      <c r="D62" s="9" t="s">
        <v>39</v>
      </c>
      <c r="E62" s="36" t="s">
        <v>67</v>
      </c>
      <c r="F62" s="36" t="s">
        <v>67</v>
      </c>
      <c r="G62" s="9" t="s">
        <v>43</v>
      </c>
      <c r="I62" s="9" t="s">
        <v>48</v>
      </c>
    </row>
    <row r="63" spans="2:10" x14ac:dyDescent="0.3">
      <c r="B63" s="25" t="s">
        <v>44</v>
      </c>
      <c r="C63" s="11"/>
      <c r="D63" s="11">
        <f>+SUM(D37:D41)</f>
        <v>1.9332530363789374E-3</v>
      </c>
      <c r="E63" s="11">
        <f>+SUM(E37:E41)</f>
        <v>0.21661372390588468</v>
      </c>
      <c r="F63" s="11">
        <f>+SUM(F37:F41)</f>
        <v>2.4326351460733878E-2</v>
      </c>
      <c r="G63" s="11">
        <f>+SUM(G37:G41)</f>
        <v>0.34667000138480741</v>
      </c>
      <c r="I63" s="11">
        <f>+AVERAGE(E63,G63)</f>
        <v>0.28164186264534607</v>
      </c>
      <c r="J63" s="31">
        <v>0.19587002558380864</v>
      </c>
    </row>
    <row r="64" spans="2:10" x14ac:dyDescent="0.3">
      <c r="B64" s="25" t="s">
        <v>45</v>
      </c>
      <c r="C64" s="11"/>
      <c r="D64" s="11">
        <f>+SUM(D42:D46)</f>
        <v>3.6066969187152284E-2</v>
      </c>
      <c r="E64" s="11">
        <f>+SUM(E42:E46)</f>
        <v>0.18841983975199542</v>
      </c>
      <c r="F64" s="11">
        <f>+SUM(F42:F46)</f>
        <v>0.21615375655314717</v>
      </c>
      <c r="G64" s="11">
        <f>+SUM(G42:G46)</f>
        <v>9.3471869759554072E-2</v>
      </c>
      <c r="I64" s="11">
        <f t="shared" ref="I64:I69" si="3">+AVERAGE(E64,G64)</f>
        <v>0.14094585475577476</v>
      </c>
      <c r="J64" s="31">
        <v>0.16601515535489889</v>
      </c>
    </row>
    <row r="65" spans="2:10" x14ac:dyDescent="0.3">
      <c r="B65" s="25" t="s">
        <v>46</v>
      </c>
      <c r="C65" s="11"/>
      <c r="D65" s="11">
        <f>+SUM(D47:D53)</f>
        <v>4.4806474951695666E-2</v>
      </c>
      <c r="E65" s="11">
        <f>+SUM(E47:E53)</f>
        <v>0.40833785011590568</v>
      </c>
      <c r="F65" s="11">
        <f>+SUM(F47:F53)</f>
        <v>0.68934848319421516</v>
      </c>
      <c r="G65" s="11">
        <f>+SUM(G47:G53)</f>
        <v>0.30063734417892995</v>
      </c>
      <c r="I65" s="11">
        <f t="shared" si="3"/>
        <v>0.35448759714741784</v>
      </c>
      <c r="J65" s="31">
        <v>0.46610789249635021</v>
      </c>
    </row>
    <row r="66" spans="2:10" x14ac:dyDescent="0.3">
      <c r="B66" s="25" t="s">
        <v>47</v>
      </c>
      <c r="C66" s="11"/>
      <c r="D66" s="11">
        <f>+D55</f>
        <v>7.81185059977519E-2</v>
      </c>
      <c r="E66" s="11">
        <f t="shared" ref="E66:G66" si="4">+E55</f>
        <v>5.8395516783699364E-2</v>
      </c>
      <c r="F66" s="11">
        <f t="shared" si="4"/>
        <v>6.8832655690471214E-2</v>
      </c>
      <c r="G66" s="11">
        <f t="shared" si="4"/>
        <v>0.1156512565851915</v>
      </c>
      <c r="I66" s="11">
        <f t="shared" si="3"/>
        <v>8.7023386684445425E-2</v>
      </c>
      <c r="J66" s="31">
        <v>8.0959809686454012E-2</v>
      </c>
    </row>
    <row r="67" spans="2:10" x14ac:dyDescent="0.3">
      <c r="B67" s="25" t="s">
        <v>71</v>
      </c>
      <c r="C67" s="11"/>
      <c r="D67" s="11">
        <f>+D54</f>
        <v>1.1314888436837804E-6</v>
      </c>
      <c r="E67" s="11">
        <f t="shared" ref="E67:G67" si="5">+E54</f>
        <v>3.4412004956137068E-2</v>
      </c>
      <c r="F67" s="11">
        <f t="shared" si="5"/>
        <v>1.3387531014325458E-3</v>
      </c>
      <c r="G67" s="11">
        <f t="shared" si="5"/>
        <v>2.5796337035969289E-2</v>
      </c>
      <c r="I67" s="11">
        <f t="shared" si="3"/>
        <v>3.0104170996053177E-2</v>
      </c>
      <c r="J67" s="31">
        <v>2.0515698364512971E-2</v>
      </c>
    </row>
    <row r="68" spans="2:10" x14ac:dyDescent="0.3">
      <c r="B68" s="25" t="s">
        <v>54</v>
      </c>
      <c r="C68" s="11"/>
      <c r="D68" s="11">
        <f>+D56</f>
        <v>7.9260506975805875E-4</v>
      </c>
      <c r="E68" s="11">
        <f t="shared" ref="E68:G69" si="6">+E56</f>
        <v>2.0772199180931705E-2</v>
      </c>
      <c r="F68" s="11">
        <f t="shared" si="6"/>
        <v>0</v>
      </c>
      <c r="G68" s="11">
        <f t="shared" si="6"/>
        <v>2.6467751154161969E-2</v>
      </c>
      <c r="I68" s="11">
        <f t="shared" si="3"/>
        <v>2.3619975167546839E-2</v>
      </c>
      <c r="J68" s="31">
        <v>1.5746650111697891E-2</v>
      </c>
    </row>
    <row r="69" spans="2:10" x14ac:dyDescent="0.3">
      <c r="B69" s="25" t="s">
        <v>72</v>
      </c>
      <c r="C69" s="11"/>
      <c r="D69" s="11">
        <f>+D57</f>
        <v>0.83828106026841942</v>
      </c>
      <c r="E69" s="11">
        <f t="shared" si="6"/>
        <v>7.3048865305445826E-2</v>
      </c>
      <c r="F69" s="11">
        <f t="shared" si="6"/>
        <v>0</v>
      </c>
      <c r="G69" s="11">
        <f t="shared" si="6"/>
        <v>9.1305439901385677E-2</v>
      </c>
      <c r="I69" s="11">
        <f t="shared" si="3"/>
        <v>8.2177152603415751E-2</v>
      </c>
      <c r="J69" s="31">
        <v>5.4784768402277167E-2</v>
      </c>
    </row>
    <row r="73" spans="2:10" x14ac:dyDescent="0.3">
      <c r="G73" t="str">
        <f>+B63</f>
        <v>Calidad Propios</v>
      </c>
      <c r="I73" s="29">
        <f>+I63</f>
        <v>0.28164186264534607</v>
      </c>
    </row>
    <row r="74" spans="2:10" x14ac:dyDescent="0.3">
      <c r="G74" t="s">
        <v>73</v>
      </c>
      <c r="I74" s="29">
        <f>100%-I73</f>
        <v>0.71835813735465393</v>
      </c>
    </row>
    <row r="81" spans="2:7" x14ac:dyDescent="0.3">
      <c r="C81" s="7"/>
      <c r="D81" s="7"/>
      <c r="E81" s="7"/>
      <c r="F81" s="7"/>
      <c r="G81" s="7"/>
    </row>
    <row r="82" spans="2:7" x14ac:dyDescent="0.3">
      <c r="B82" s="25" t="s">
        <v>46</v>
      </c>
      <c r="C82" s="31">
        <v>0.46610789249635021</v>
      </c>
    </row>
    <row r="83" spans="2:7" x14ac:dyDescent="0.3">
      <c r="B83" s="25" t="s">
        <v>44</v>
      </c>
      <c r="C83" s="31">
        <v>0.19587002558380864</v>
      </c>
    </row>
    <row r="84" spans="2:7" x14ac:dyDescent="0.3">
      <c r="B84" s="25" t="s">
        <v>45</v>
      </c>
      <c r="C84" s="31">
        <v>0.16601515535489889</v>
      </c>
    </row>
    <row r="85" spans="2:7" x14ac:dyDescent="0.3">
      <c r="B85" s="25" t="s">
        <v>47</v>
      </c>
      <c r="C85" s="31">
        <v>8.0959809686454012E-2</v>
      </c>
    </row>
    <row r="86" spans="2:7" x14ac:dyDescent="0.3">
      <c r="B86" s="25" t="s">
        <v>72</v>
      </c>
      <c r="C86" s="31">
        <v>5.4784768402277167E-2</v>
      </c>
    </row>
    <row r="87" spans="2:7" x14ac:dyDescent="0.3">
      <c r="B87" s="25" t="s">
        <v>71</v>
      </c>
      <c r="C87" s="31">
        <v>2.0515698364512971E-2</v>
      </c>
    </row>
    <row r="88" spans="2:7" x14ac:dyDescent="0.3">
      <c r="B88" s="25" t="s">
        <v>54</v>
      </c>
      <c r="C88" s="31">
        <v>1.5746650111697891E-2</v>
      </c>
    </row>
  </sheetData>
  <sortState xmlns:xlrd2="http://schemas.microsoft.com/office/spreadsheetml/2017/richdata2" ref="K38:L42">
    <sortCondition descending="1" ref="L38:L42"/>
  </sortState>
  <conditionalFormatting sqref="C81">
    <cfRule type="colorScale" priority="19">
      <colorScale>
        <cfvo type="min"/>
        <cfvo type="max"/>
        <color rgb="FFFFEF9C"/>
        <color rgb="FF63BE7B"/>
      </colorScale>
    </cfRule>
  </conditionalFormatting>
  <conditionalFormatting sqref="D81">
    <cfRule type="colorScale" priority="20">
      <colorScale>
        <cfvo type="min"/>
        <cfvo type="max"/>
        <color rgb="FFFFEF9C"/>
        <color rgb="FF63BE7B"/>
      </colorScale>
    </cfRule>
  </conditionalFormatting>
  <conditionalFormatting sqref="E81">
    <cfRule type="colorScale" priority="21">
      <colorScale>
        <cfvo type="min"/>
        <cfvo type="max"/>
        <color rgb="FFFFEF9C"/>
        <color rgb="FF63BE7B"/>
      </colorScale>
    </cfRule>
  </conditionalFormatting>
  <conditionalFormatting sqref="F81">
    <cfRule type="colorScale" priority="22">
      <colorScale>
        <cfvo type="min"/>
        <cfvo type="max"/>
        <color rgb="FFFFEF9C"/>
        <color rgb="FF63BE7B"/>
      </colorScale>
    </cfRule>
  </conditionalFormatting>
  <conditionalFormatting sqref="G81">
    <cfRule type="colorScale" priority="23">
      <colorScale>
        <cfvo type="min"/>
        <cfvo type="max"/>
        <color rgb="FFFFEF9C"/>
        <color rgb="FF63BE7B"/>
      </colorScale>
    </cfRule>
  </conditionalFormatting>
  <conditionalFormatting sqref="D4:D5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{0FD0EF85-0747-4C3E-BA1D-4A560D12078C}</x14:id>
        </ext>
      </extLst>
    </cfRule>
  </conditionalFormatting>
  <conditionalFormatting sqref="E4:E5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{F1883BCC-BD5C-49EB-B655-B2332EB9D613}</x14:id>
        </ext>
      </extLst>
    </cfRule>
  </conditionalFormatting>
  <conditionalFormatting sqref="F4:F5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{05D6456D-4904-4C93-82D4-3D8BDA395CAF}</x14:id>
        </ext>
      </extLst>
    </cfRule>
  </conditionalFormatting>
  <conditionalFormatting sqref="G4:G5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{F096E19A-8382-42AD-B58D-81849B958AFD}</x14:id>
        </ext>
      </extLst>
    </cfRule>
  </conditionalFormatting>
  <conditionalFormatting sqref="D6:G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{F092FDBC-E279-427C-A7FB-32EDEDB1DC4F}</x14:id>
        </ext>
      </extLst>
    </cfRule>
  </conditionalFormatting>
  <conditionalFormatting sqref="E63:E69">
    <cfRule type="colorScale" priority="13">
      <colorScale>
        <cfvo type="min"/>
        <cfvo type="max"/>
        <color rgb="FFFFEF9C"/>
        <color rgb="FF63BE7B"/>
      </colorScale>
    </cfRule>
  </conditionalFormatting>
  <conditionalFormatting sqref="F63:F69">
    <cfRule type="colorScale" priority="12">
      <colorScale>
        <cfvo type="min"/>
        <cfvo type="max"/>
        <color rgb="FFFFEF9C"/>
        <color rgb="FF63BE7B"/>
      </colorScale>
    </cfRule>
  </conditionalFormatting>
  <conditionalFormatting sqref="G63:G69">
    <cfRule type="colorScale" priority="11">
      <colorScale>
        <cfvo type="min"/>
        <cfvo type="max"/>
        <color rgb="FFFFEF9C"/>
        <color rgb="FF63BE7B"/>
      </colorScale>
    </cfRule>
  </conditionalFormatting>
  <conditionalFormatting sqref="I63:I69">
    <cfRule type="colorScale" priority="10">
      <colorScale>
        <cfvo type="min"/>
        <cfvo type="max"/>
        <color rgb="FFFFEF9C"/>
        <color rgb="FF63BE7B"/>
      </colorScale>
    </cfRule>
  </conditionalFormatting>
  <conditionalFormatting sqref="E36:G36">
    <cfRule type="colorScale" priority="9">
      <colorScale>
        <cfvo type="min"/>
        <cfvo type="max"/>
        <color rgb="FFFFEF9C"/>
        <color rgb="FF63BE7B"/>
      </colorScale>
    </cfRule>
  </conditionalFormatting>
  <conditionalFormatting sqref="D36">
    <cfRule type="colorScale" priority="8">
      <colorScale>
        <cfvo type="min"/>
        <cfvo type="max"/>
        <color rgb="FFFFEF9C"/>
        <color rgb="FF63BE7B"/>
      </colorScale>
    </cfRule>
  </conditionalFormatting>
  <conditionalFormatting sqref="I36">
    <cfRule type="colorScale" priority="7">
      <colorScale>
        <cfvo type="min"/>
        <cfvo type="max"/>
        <color rgb="FFFFEF9C"/>
        <color rgb="FF63BE7B"/>
      </colorScale>
    </cfRule>
  </conditionalFormatting>
  <conditionalFormatting sqref="C36">
    <cfRule type="colorScale" priority="6">
      <colorScale>
        <cfvo type="min"/>
        <cfvo type="max"/>
        <color rgb="FFFFEF9C"/>
        <color rgb="FF63BE7B"/>
      </colorScale>
    </cfRule>
  </conditionalFormatting>
  <conditionalFormatting sqref="D37:D57">
    <cfRule type="colorScale" priority="187">
      <colorScale>
        <cfvo type="min"/>
        <cfvo type="max"/>
        <color rgb="FFFFEF9C"/>
        <color rgb="FF63BE7B"/>
      </colorScale>
    </cfRule>
  </conditionalFormatting>
  <conditionalFormatting sqref="E37:E57">
    <cfRule type="colorScale" priority="189">
      <colorScale>
        <cfvo type="min"/>
        <cfvo type="max"/>
        <color rgb="FFFFEF9C"/>
        <color rgb="FF63BE7B"/>
      </colorScale>
    </cfRule>
  </conditionalFormatting>
  <conditionalFormatting sqref="F37:F57">
    <cfRule type="colorScale" priority="191">
      <colorScale>
        <cfvo type="min"/>
        <cfvo type="max"/>
        <color rgb="FFFFEF9C"/>
        <color rgb="FF63BE7B"/>
      </colorScale>
    </cfRule>
  </conditionalFormatting>
  <conditionalFormatting sqref="G37:G57">
    <cfRule type="colorScale" priority="193">
      <colorScale>
        <cfvo type="min"/>
        <cfvo type="max"/>
        <color rgb="FFFFEF9C"/>
        <color rgb="FF63BE7B"/>
      </colorScale>
    </cfRule>
  </conditionalFormatting>
  <conditionalFormatting sqref="I37:I57">
    <cfRule type="colorScale" priority="19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D0EF85-0747-4C3E-BA1D-4A560D1207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D4:D5</xm:sqref>
        </x14:conditionalFormatting>
        <x14:conditionalFormatting xmlns:xm="http://schemas.microsoft.com/office/excel/2006/main">
          <x14:cfRule type="dataBar" id="{F1883BCC-BD5C-49EB-B655-B2332EB9D6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E4:E5</xm:sqref>
        </x14:conditionalFormatting>
        <x14:conditionalFormatting xmlns:xm="http://schemas.microsoft.com/office/excel/2006/main">
          <x14:cfRule type="dataBar" id="{05D6456D-4904-4C93-82D4-3D8BDA395C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F4:F5</xm:sqref>
        </x14:conditionalFormatting>
        <x14:conditionalFormatting xmlns:xm="http://schemas.microsoft.com/office/excel/2006/main">
          <x14:cfRule type="dataBar" id="{F096E19A-8382-42AD-B58D-81849B958A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G4:G5</xm:sqref>
        </x14:conditionalFormatting>
        <x14:conditionalFormatting xmlns:xm="http://schemas.microsoft.com/office/excel/2006/main">
          <x14:cfRule type="dataBar" id="{F092FDBC-E279-427C-A7FB-32EDEDB1DC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D6:G6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513B7-71EB-4010-8813-A7F89E8C8DBA}">
  <dimension ref="B2:P49"/>
  <sheetViews>
    <sheetView topLeftCell="A10" workbookViewId="0">
      <selection activeCell="H30" sqref="H30"/>
    </sheetView>
  </sheetViews>
  <sheetFormatPr baseColWidth="10" defaultRowHeight="14.4" x14ac:dyDescent="0.3"/>
  <cols>
    <col min="2" max="3" width="34.77734375" customWidth="1"/>
    <col min="5" max="5" width="12" bestFit="1" customWidth="1"/>
  </cols>
  <sheetData>
    <row r="2" spans="2:16" x14ac:dyDescent="0.3">
      <c r="E2" t="s">
        <v>62</v>
      </c>
      <c r="I2" t="s">
        <v>63</v>
      </c>
      <c r="M2" t="s">
        <v>64</v>
      </c>
      <c r="P2" t="s">
        <v>81</v>
      </c>
    </row>
    <row r="3" spans="2:16" x14ac:dyDescent="0.3">
      <c r="B3" s="23" t="s">
        <v>58</v>
      </c>
      <c r="C3" s="23"/>
      <c r="D3" s="23" t="s">
        <v>59</v>
      </c>
      <c r="E3" s="23" t="s">
        <v>60</v>
      </c>
      <c r="G3" s="23" t="s">
        <v>58</v>
      </c>
      <c r="H3" s="23" t="s">
        <v>59</v>
      </c>
      <c r="I3" s="23" t="s">
        <v>60</v>
      </c>
      <c r="K3" s="23" t="s">
        <v>58</v>
      </c>
      <c r="L3" s="23" t="s">
        <v>59</v>
      </c>
      <c r="M3" s="23" t="s">
        <v>60</v>
      </c>
      <c r="O3" s="23" t="s">
        <v>65</v>
      </c>
      <c r="P3" s="23" t="s">
        <v>66</v>
      </c>
    </row>
    <row r="4" spans="2:16" x14ac:dyDescent="0.3">
      <c r="B4" t="s">
        <v>25</v>
      </c>
      <c r="D4">
        <v>9.2331717689760832E-5</v>
      </c>
      <c r="E4">
        <v>9.2331717689760832E-5</v>
      </c>
      <c r="G4" t="s">
        <v>75</v>
      </c>
      <c r="H4">
        <v>1.7062768673905919E-3</v>
      </c>
      <c r="I4">
        <v>1.7062768673905919E-3</v>
      </c>
      <c r="K4" t="s">
        <v>52</v>
      </c>
      <c r="L4">
        <v>3.9922694645308041E-3</v>
      </c>
      <c r="M4">
        <v>3.9922694645308041E-3</v>
      </c>
      <c r="O4" t="s">
        <v>35</v>
      </c>
      <c r="P4">
        <v>0.1575914011203467</v>
      </c>
    </row>
    <row r="5" spans="2:16" x14ac:dyDescent="0.3">
      <c r="B5" t="s">
        <v>80</v>
      </c>
      <c r="D5">
        <v>-8.6042929799949884E-6</v>
      </c>
      <c r="E5">
        <v>8.6042929799949884E-6</v>
      </c>
      <c r="G5" t="s">
        <v>52</v>
      </c>
      <c r="H5">
        <v>1.4514323261809749E-3</v>
      </c>
      <c r="I5">
        <v>1.4514323261809749E-3</v>
      </c>
      <c r="K5" t="s">
        <v>75</v>
      </c>
      <c r="L5">
        <v>3.918776213735287E-3</v>
      </c>
      <c r="M5">
        <v>3.918776213735287E-3</v>
      </c>
      <c r="O5" t="s">
        <v>52</v>
      </c>
      <c r="P5">
        <v>0.1161158362597625</v>
      </c>
    </row>
    <row r="6" spans="2:16" x14ac:dyDescent="0.3">
      <c r="B6" t="s">
        <v>74</v>
      </c>
      <c r="D6">
        <v>-2.617411797912753E-6</v>
      </c>
      <c r="E6">
        <v>2.617411797912753E-6</v>
      </c>
      <c r="G6" t="s">
        <v>74</v>
      </c>
      <c r="H6">
        <v>-1.1121056910061071E-3</v>
      </c>
      <c r="I6">
        <v>1.1121056910061071E-3</v>
      </c>
      <c r="K6" t="s">
        <v>74</v>
      </c>
      <c r="L6">
        <v>-3.3612832419768462E-3</v>
      </c>
      <c r="M6">
        <v>3.3612832419768462E-3</v>
      </c>
      <c r="O6" t="s">
        <v>80</v>
      </c>
      <c r="P6">
        <v>0.1156512565851915</v>
      </c>
    </row>
    <row r="7" spans="2:16" x14ac:dyDescent="0.3">
      <c r="B7" t="s">
        <v>27</v>
      </c>
      <c r="D7">
        <v>-2.2606915169692581E-6</v>
      </c>
      <c r="E7">
        <v>2.2606915169692581E-6</v>
      </c>
      <c r="G7" t="s">
        <v>35</v>
      </c>
      <c r="H7">
        <v>-1.0171408959788221E-3</v>
      </c>
      <c r="I7">
        <v>1.0171408959788221E-3</v>
      </c>
      <c r="K7" t="s">
        <v>29</v>
      </c>
      <c r="L7">
        <v>-2.173252055010223E-3</v>
      </c>
      <c r="M7">
        <v>2.173252055010223E-3</v>
      </c>
      <c r="O7" t="s">
        <v>31</v>
      </c>
      <c r="P7">
        <v>9.8295150749674293E-2</v>
      </c>
    </row>
    <row r="8" spans="2:16" x14ac:dyDescent="0.3">
      <c r="B8" t="s">
        <v>30</v>
      </c>
      <c r="D8">
        <v>-1.466545156457608E-6</v>
      </c>
      <c r="E8">
        <v>1.466545156457608E-6</v>
      </c>
      <c r="G8" t="s">
        <v>25</v>
      </c>
      <c r="H8">
        <v>-9.9502097139224908E-4</v>
      </c>
      <c r="I8">
        <v>9.9502097139224908E-4</v>
      </c>
      <c r="K8" t="s">
        <v>30</v>
      </c>
      <c r="L8">
        <v>-1.310678874988563E-3</v>
      </c>
      <c r="M8">
        <v>1.310678874988563E-3</v>
      </c>
      <c r="O8" t="s">
        <v>25</v>
      </c>
      <c r="P8">
        <v>9.1305439901385677E-2</v>
      </c>
    </row>
    <row r="9" spans="2:16" x14ac:dyDescent="0.3">
      <c r="B9" t="s">
        <v>75</v>
      </c>
      <c r="D9">
        <v>8.0449518654393893E-7</v>
      </c>
      <c r="E9">
        <v>8.0449518654393893E-7</v>
      </c>
      <c r="G9" t="s">
        <v>80</v>
      </c>
      <c r="H9">
        <v>-7.954232224157106E-4</v>
      </c>
      <c r="I9">
        <v>7.954232224157106E-4</v>
      </c>
      <c r="K9" t="s">
        <v>80</v>
      </c>
      <c r="L9">
        <v>-1.133433482038303E-3</v>
      </c>
      <c r="M9">
        <v>1.133433482038303E-3</v>
      </c>
      <c r="O9" t="s">
        <v>74</v>
      </c>
      <c r="P9">
        <v>6.7191589362991397E-2</v>
      </c>
    </row>
    <row r="10" spans="2:16" x14ac:dyDescent="0.3">
      <c r="B10" t="s">
        <v>76</v>
      </c>
      <c r="D10">
        <v>6.2915677125999363E-7</v>
      </c>
      <c r="E10">
        <v>6.2915677125999363E-7</v>
      </c>
      <c r="G10" t="s">
        <v>29</v>
      </c>
      <c r="H10">
        <v>-7.7449012079190325E-4</v>
      </c>
      <c r="I10">
        <v>7.7449012079190325E-4</v>
      </c>
      <c r="K10" t="s">
        <v>35</v>
      </c>
      <c r="L10">
        <v>-4.0057006321846897E-4</v>
      </c>
      <c r="M10">
        <v>4.0057006321846897E-4</v>
      </c>
      <c r="O10" t="s">
        <v>32</v>
      </c>
      <c r="P10">
        <v>5.2538739167559689E-2</v>
      </c>
    </row>
    <row r="11" spans="2:16" x14ac:dyDescent="0.3">
      <c r="B11" t="s">
        <v>52</v>
      </c>
      <c r="D11">
        <v>4.9641308761404463E-7</v>
      </c>
      <c r="E11">
        <v>4.9641308761404463E-7</v>
      </c>
      <c r="G11" t="s">
        <v>30</v>
      </c>
      <c r="H11">
        <v>-7.5067653563222567E-4</v>
      </c>
      <c r="I11">
        <v>7.5067653563222567E-4</v>
      </c>
      <c r="K11" t="s">
        <v>50</v>
      </c>
      <c r="L11">
        <v>-7.8833457657362876E-5</v>
      </c>
      <c r="M11">
        <v>7.8833457657362876E-5</v>
      </c>
      <c r="O11" t="s">
        <v>50</v>
      </c>
      <c r="P11">
        <v>3.5198396103109791E-2</v>
      </c>
    </row>
    <row r="12" spans="2:16" x14ac:dyDescent="0.3">
      <c r="B12" t="s">
        <v>51</v>
      </c>
      <c r="D12">
        <v>2.6922654083718712E-7</v>
      </c>
      <c r="E12">
        <v>2.6922654083718712E-7</v>
      </c>
      <c r="G12" t="s">
        <v>50</v>
      </c>
      <c r="H12">
        <v>-6.7185786013814982E-4</v>
      </c>
      <c r="I12">
        <v>6.7185786013814982E-4</v>
      </c>
      <c r="K12" t="s">
        <v>27</v>
      </c>
      <c r="L12">
        <v>-7.536665176819288E-5</v>
      </c>
      <c r="M12">
        <v>7.536665176819288E-5</v>
      </c>
      <c r="O12" t="s">
        <v>26</v>
      </c>
      <c r="P12">
        <v>3.1455512027139872E-2</v>
      </c>
    </row>
    <row r="13" spans="2:16" x14ac:dyDescent="0.3">
      <c r="B13" t="s">
        <v>28</v>
      </c>
      <c r="D13">
        <v>1.5622091881696309E-7</v>
      </c>
      <c r="E13">
        <v>1.5622091881696309E-7</v>
      </c>
      <c r="G13" t="s">
        <v>32</v>
      </c>
      <c r="H13">
        <v>-6.0525854449795975E-4</v>
      </c>
      <c r="I13">
        <v>6.0525854449795975E-4</v>
      </c>
      <c r="K13" t="s">
        <v>79</v>
      </c>
      <c r="L13">
        <v>-2.20445887802107E-5</v>
      </c>
      <c r="M13">
        <v>2.20445887802107E-5</v>
      </c>
      <c r="O13" t="s">
        <v>51</v>
      </c>
      <c r="P13">
        <v>2.9958851256136902E-2</v>
      </c>
    </row>
    <row r="14" spans="2:16" x14ac:dyDescent="0.3">
      <c r="B14" t="s">
        <v>31</v>
      </c>
      <c r="D14">
        <v>1.3788002701308079E-7</v>
      </c>
      <c r="E14">
        <v>1.3788002701308079E-7</v>
      </c>
      <c r="G14" t="s">
        <v>31</v>
      </c>
      <c r="H14">
        <v>-5.2705298951832131E-4</v>
      </c>
      <c r="I14">
        <v>5.2705298951832131E-4</v>
      </c>
      <c r="K14" t="s">
        <v>34</v>
      </c>
      <c r="L14">
        <v>0</v>
      </c>
      <c r="M14">
        <v>0</v>
      </c>
      <c r="O14" t="s">
        <v>49</v>
      </c>
      <c r="P14">
        <v>2.752640727538929E-2</v>
      </c>
    </row>
    <row r="15" spans="2:16" x14ac:dyDescent="0.3">
      <c r="B15" t="s">
        <v>77</v>
      </c>
      <c r="D15">
        <v>8.7300776564057216E-8</v>
      </c>
      <c r="E15">
        <v>8.7300776564057216E-8</v>
      </c>
      <c r="G15" t="s">
        <v>34</v>
      </c>
      <c r="H15">
        <v>-5.1360306834826396E-4</v>
      </c>
      <c r="I15">
        <v>5.1360306834826396E-4</v>
      </c>
      <c r="K15" t="s">
        <v>26</v>
      </c>
      <c r="L15">
        <v>0</v>
      </c>
      <c r="M15">
        <v>0</v>
      </c>
      <c r="O15" t="s">
        <v>77</v>
      </c>
      <c r="P15">
        <v>2.6467751154161969E-2</v>
      </c>
    </row>
    <row r="16" spans="2:16" x14ac:dyDescent="0.3">
      <c r="B16" t="s">
        <v>49</v>
      </c>
      <c r="D16">
        <v>7.277424322418537E-8</v>
      </c>
      <c r="E16">
        <v>7.277424322418537E-8</v>
      </c>
      <c r="G16" t="s">
        <v>79</v>
      </c>
      <c r="H16">
        <v>-4.6873646094072508E-4</v>
      </c>
      <c r="I16">
        <v>4.6873646094072508E-4</v>
      </c>
      <c r="K16" t="s">
        <v>28</v>
      </c>
      <c r="L16">
        <v>0</v>
      </c>
      <c r="M16">
        <v>0</v>
      </c>
      <c r="O16" t="s">
        <v>79</v>
      </c>
      <c r="P16">
        <v>2.5796337035969289E-2</v>
      </c>
    </row>
    <row r="17" spans="2:16" x14ac:dyDescent="0.3">
      <c r="B17" t="s">
        <v>29</v>
      </c>
      <c r="D17">
        <v>-5.0190432137961901E-8</v>
      </c>
      <c r="E17">
        <v>5.0190432137961901E-8</v>
      </c>
      <c r="G17" t="s">
        <v>26</v>
      </c>
      <c r="H17">
        <v>-4.4812023114538981E-4</v>
      </c>
      <c r="I17">
        <v>4.4812023114538981E-4</v>
      </c>
      <c r="K17" t="s">
        <v>31</v>
      </c>
      <c r="L17">
        <v>0</v>
      </c>
      <c r="M17">
        <v>0</v>
      </c>
      <c r="O17" t="s">
        <v>29</v>
      </c>
      <c r="P17">
        <v>2.5762861992302471E-2</v>
      </c>
    </row>
    <row r="18" spans="2:16" x14ac:dyDescent="0.3">
      <c r="B18" t="s">
        <v>50</v>
      </c>
      <c r="D18">
        <v>-4.5691484729562981E-8</v>
      </c>
      <c r="E18">
        <v>4.5691484729562981E-8</v>
      </c>
      <c r="G18" t="s">
        <v>27</v>
      </c>
      <c r="H18">
        <v>-4.3189909429581781E-4</v>
      </c>
      <c r="I18">
        <v>4.3189909429581781E-4</v>
      </c>
      <c r="K18" t="s">
        <v>32</v>
      </c>
      <c r="L18">
        <v>0</v>
      </c>
      <c r="M18">
        <v>0</v>
      </c>
      <c r="O18" t="s">
        <v>34</v>
      </c>
      <c r="P18">
        <v>2.4489841830898761E-2</v>
      </c>
    </row>
    <row r="19" spans="2:16" x14ac:dyDescent="0.3">
      <c r="B19" t="s">
        <v>35</v>
      </c>
      <c r="D19">
        <v>-4.2453505615264717E-8</v>
      </c>
      <c r="E19">
        <v>4.2453505615264717E-8</v>
      </c>
      <c r="G19" t="s">
        <v>33</v>
      </c>
      <c r="H19">
        <v>2.8750639028404698E-4</v>
      </c>
      <c r="I19">
        <v>2.8750639028404698E-4</v>
      </c>
      <c r="K19" t="s">
        <v>51</v>
      </c>
      <c r="L19">
        <v>0</v>
      </c>
      <c r="M19">
        <v>0</v>
      </c>
      <c r="O19" t="s">
        <v>30</v>
      </c>
      <c r="P19">
        <v>2.0356613643280771E-2</v>
      </c>
    </row>
    <row r="20" spans="2:16" x14ac:dyDescent="0.3">
      <c r="B20" t="s">
        <v>26</v>
      </c>
      <c r="D20">
        <v>3.8916041239747818E-8</v>
      </c>
      <c r="E20">
        <v>3.8916041239747818E-8</v>
      </c>
      <c r="G20" t="s">
        <v>76</v>
      </c>
      <c r="H20">
        <v>2.8527643821179042E-4</v>
      </c>
      <c r="I20">
        <v>2.8527643821179042E-4</v>
      </c>
      <c r="K20" t="s">
        <v>76</v>
      </c>
      <c r="L20">
        <v>0</v>
      </c>
      <c r="M20">
        <v>0</v>
      </c>
      <c r="O20" t="s">
        <v>33</v>
      </c>
      <c r="P20">
        <v>1.3754868516327951E-2</v>
      </c>
    </row>
    <row r="21" spans="2:16" x14ac:dyDescent="0.3">
      <c r="B21" t="s">
        <v>32</v>
      </c>
      <c r="D21">
        <v>1.6170170532017692E-8</v>
      </c>
      <c r="E21">
        <v>1.6170170532017692E-8</v>
      </c>
      <c r="G21" t="s">
        <v>77</v>
      </c>
      <c r="H21">
        <v>-2.8294448819348161E-4</v>
      </c>
      <c r="I21">
        <v>2.8294448819348161E-4</v>
      </c>
      <c r="K21" t="s">
        <v>33</v>
      </c>
      <c r="L21">
        <v>0</v>
      </c>
      <c r="M21">
        <v>0</v>
      </c>
      <c r="O21" t="s">
        <v>76</v>
      </c>
      <c r="P21">
        <v>1.3018165847058271E-2</v>
      </c>
    </row>
    <row r="22" spans="2:16" x14ac:dyDescent="0.3">
      <c r="B22" t="s">
        <v>33</v>
      </c>
      <c r="D22">
        <v>1.5638014147770339E-8</v>
      </c>
      <c r="E22">
        <v>1.5638014147770339E-8</v>
      </c>
      <c r="G22" t="s">
        <v>49</v>
      </c>
      <c r="H22">
        <v>-2.5085762799700401E-4</v>
      </c>
      <c r="I22">
        <v>2.5085762799700401E-4</v>
      </c>
      <c r="K22" t="s">
        <v>49</v>
      </c>
      <c r="L22">
        <v>0</v>
      </c>
      <c r="M22">
        <v>0</v>
      </c>
      <c r="O22" t="s">
        <v>75</v>
      </c>
      <c r="P22">
        <v>1.1628098074481801E-2</v>
      </c>
    </row>
    <row r="23" spans="2:16" x14ac:dyDescent="0.3">
      <c r="B23" t="s">
        <v>34</v>
      </c>
      <c r="D23">
        <v>7.9470943238795068E-10</v>
      </c>
      <c r="E23">
        <v>7.9470943238795068E-10</v>
      </c>
      <c r="G23" t="s">
        <v>28</v>
      </c>
      <c r="H23">
        <v>-1.613383740663845E-4</v>
      </c>
      <c r="I23">
        <v>1.613383740663845E-4</v>
      </c>
      <c r="K23" t="s">
        <v>77</v>
      </c>
      <c r="L23">
        <v>0</v>
      </c>
      <c r="M23">
        <v>0</v>
      </c>
      <c r="O23" t="s">
        <v>28</v>
      </c>
      <c r="P23">
        <v>1.117172962452594E-2</v>
      </c>
    </row>
    <row r="24" spans="2:16" x14ac:dyDescent="0.3">
      <c r="B24" t="s">
        <v>79</v>
      </c>
      <c r="D24">
        <v>1.2462682677176611E-10</v>
      </c>
      <c r="E24">
        <v>1.2462682677176611E-10</v>
      </c>
      <c r="G24" t="s">
        <v>51</v>
      </c>
      <c r="H24">
        <v>-8.4288131681709553E-5</v>
      </c>
      <c r="I24">
        <v>8.4288131681709553E-5</v>
      </c>
      <c r="K24" t="s">
        <v>25</v>
      </c>
      <c r="L24">
        <v>0</v>
      </c>
      <c r="M24">
        <v>0</v>
      </c>
      <c r="O24" t="s">
        <v>27</v>
      </c>
      <c r="P24">
        <v>4.7251524723050074E-3</v>
      </c>
    </row>
    <row r="28" spans="2:16" x14ac:dyDescent="0.3">
      <c r="D28" s="8" t="s">
        <v>62</v>
      </c>
      <c r="E28" s="8" t="s">
        <v>63</v>
      </c>
      <c r="F28" s="8" t="s">
        <v>64</v>
      </c>
      <c r="G28" s="8" t="s">
        <v>81</v>
      </c>
    </row>
    <row r="29" spans="2:16" x14ac:dyDescent="0.3">
      <c r="B29" t="s">
        <v>34</v>
      </c>
      <c r="D29">
        <v>7.9470943238795068E-10</v>
      </c>
      <c r="E29">
        <v>5.1360306834826396E-4</v>
      </c>
      <c r="F29">
        <v>0</v>
      </c>
      <c r="G29">
        <v>2.4489841830898761E-2</v>
      </c>
    </row>
    <row r="30" spans="2:16" x14ac:dyDescent="0.3">
      <c r="B30" t="s">
        <v>33</v>
      </c>
      <c r="D30">
        <v>1.5638014147770339E-8</v>
      </c>
      <c r="E30">
        <v>2.8750639028404698E-4</v>
      </c>
      <c r="F30">
        <v>0</v>
      </c>
      <c r="G30">
        <v>1.3754868516327951E-2</v>
      </c>
    </row>
    <row r="31" spans="2:16" x14ac:dyDescent="0.3">
      <c r="B31" t="s">
        <v>35</v>
      </c>
      <c r="D31">
        <v>4.2453505615264717E-8</v>
      </c>
      <c r="E31">
        <v>1.0171408959788221E-3</v>
      </c>
      <c r="F31">
        <v>4.0057006321846897E-4</v>
      </c>
      <c r="G31">
        <v>0.1575914011203467</v>
      </c>
    </row>
    <row r="32" spans="2:16" x14ac:dyDescent="0.3">
      <c r="B32" t="s">
        <v>32</v>
      </c>
      <c r="D32">
        <v>1.6170170532017692E-8</v>
      </c>
      <c r="E32">
        <v>6.0525854449795975E-4</v>
      </c>
      <c r="F32">
        <v>0</v>
      </c>
      <c r="G32">
        <v>5.2538739167559689E-2</v>
      </c>
    </row>
    <row r="33" spans="2:7" x14ac:dyDescent="0.3">
      <c r="B33" t="s">
        <v>31</v>
      </c>
      <c r="D33">
        <v>1.3788002701308079E-7</v>
      </c>
      <c r="E33">
        <v>5.2705298951832131E-4</v>
      </c>
      <c r="F33">
        <v>0</v>
      </c>
      <c r="G33">
        <v>9.8295150749674293E-2</v>
      </c>
    </row>
    <row r="34" spans="2:7" x14ac:dyDescent="0.3">
      <c r="B34" t="s">
        <v>29</v>
      </c>
      <c r="D34">
        <v>5.0190432137961901E-8</v>
      </c>
      <c r="E34">
        <v>7.7449012079190325E-4</v>
      </c>
      <c r="F34">
        <v>2.173252055010223E-3</v>
      </c>
      <c r="G34">
        <v>2.5762861992302471E-2</v>
      </c>
    </row>
    <row r="35" spans="2:7" x14ac:dyDescent="0.3">
      <c r="B35" t="s">
        <v>28</v>
      </c>
      <c r="D35">
        <v>1.5622091881696309E-7</v>
      </c>
      <c r="E35">
        <v>1.613383740663845E-4</v>
      </c>
      <c r="F35">
        <v>0</v>
      </c>
      <c r="G35">
        <v>1.117172962452594E-2</v>
      </c>
    </row>
    <row r="36" spans="2:7" x14ac:dyDescent="0.3">
      <c r="B36" t="s">
        <v>27</v>
      </c>
      <c r="D36">
        <v>2.2606915169692581E-6</v>
      </c>
      <c r="E36">
        <v>4.3189909429581781E-4</v>
      </c>
      <c r="F36">
        <v>7.536665176819288E-5</v>
      </c>
      <c r="G36">
        <v>4.7251524723050074E-3</v>
      </c>
    </row>
    <row r="37" spans="2:7" x14ac:dyDescent="0.3">
      <c r="B37" t="s">
        <v>30</v>
      </c>
      <c r="D37">
        <v>1.466545156457608E-6</v>
      </c>
      <c r="E37">
        <v>7.5067653563222567E-4</v>
      </c>
      <c r="F37">
        <v>1.310678874988563E-3</v>
      </c>
      <c r="G37">
        <v>2.0356613643280771E-2</v>
      </c>
    </row>
    <row r="38" spans="2:7" x14ac:dyDescent="0.3">
      <c r="B38" t="s">
        <v>26</v>
      </c>
      <c r="D38">
        <v>3.8916041239747818E-8</v>
      </c>
      <c r="E38">
        <v>4.4812023114538981E-4</v>
      </c>
      <c r="F38">
        <v>0</v>
      </c>
      <c r="G38">
        <v>3.1455512027139872E-2</v>
      </c>
    </row>
    <row r="39" spans="2:7" x14ac:dyDescent="0.3">
      <c r="B39" t="s">
        <v>49</v>
      </c>
      <c r="D39">
        <v>7.277424322418537E-8</v>
      </c>
      <c r="E39">
        <v>2.5085762799700401E-4</v>
      </c>
      <c r="F39">
        <v>0</v>
      </c>
      <c r="G39">
        <v>2.752640727538929E-2</v>
      </c>
    </row>
    <row r="40" spans="2:7" x14ac:dyDescent="0.3">
      <c r="B40" t="s">
        <v>76</v>
      </c>
      <c r="D40">
        <v>6.2915677125999363E-7</v>
      </c>
      <c r="E40">
        <v>2.8527643821179042E-4</v>
      </c>
      <c r="F40">
        <v>0</v>
      </c>
      <c r="G40">
        <v>1.3018165847058271E-2</v>
      </c>
    </row>
    <row r="41" spans="2:7" x14ac:dyDescent="0.3">
      <c r="B41" t="s">
        <v>50</v>
      </c>
      <c r="D41">
        <v>4.5691484729562981E-8</v>
      </c>
      <c r="E41">
        <v>6.7185786013814982E-4</v>
      </c>
      <c r="F41">
        <v>7.8833457657362876E-5</v>
      </c>
      <c r="G41">
        <v>3.5198396103109791E-2</v>
      </c>
    </row>
    <row r="42" spans="2:7" x14ac:dyDescent="0.3">
      <c r="B42" t="s">
        <v>51</v>
      </c>
      <c r="D42">
        <v>2.6922654083718712E-7</v>
      </c>
      <c r="E42">
        <v>8.4288131681709553E-5</v>
      </c>
      <c r="F42">
        <v>0</v>
      </c>
      <c r="G42">
        <v>2.9958851256136902E-2</v>
      </c>
    </row>
    <row r="43" spans="2:7" x14ac:dyDescent="0.3">
      <c r="B43" t="s">
        <v>75</v>
      </c>
      <c r="D43">
        <v>8.0449518654393893E-7</v>
      </c>
      <c r="E43">
        <v>1.7062768673905919E-3</v>
      </c>
      <c r="F43">
        <v>3.918776213735287E-3</v>
      </c>
      <c r="G43">
        <v>1.1628098074481801E-2</v>
      </c>
    </row>
    <row r="44" spans="2:7" x14ac:dyDescent="0.3">
      <c r="B44" t="s">
        <v>52</v>
      </c>
      <c r="D44">
        <v>4.9641308761404463E-7</v>
      </c>
      <c r="E44">
        <v>1.4514323261809749E-3</v>
      </c>
      <c r="F44">
        <v>3.9922694645308041E-3</v>
      </c>
      <c r="G44">
        <v>0.1161158362597625</v>
      </c>
    </row>
    <row r="45" spans="2:7" x14ac:dyDescent="0.3">
      <c r="B45" t="s">
        <v>74</v>
      </c>
      <c r="D45">
        <v>2.617411797912753E-6</v>
      </c>
      <c r="E45">
        <v>1.1121056910061071E-3</v>
      </c>
      <c r="F45">
        <v>3.3612832419768462E-3</v>
      </c>
      <c r="G45">
        <v>6.7191589362991397E-2</v>
      </c>
    </row>
    <row r="46" spans="2:7" x14ac:dyDescent="0.3">
      <c r="B46" t="s">
        <v>79</v>
      </c>
      <c r="D46">
        <v>1.2462682677176611E-10</v>
      </c>
      <c r="E46">
        <v>4.6873646094072508E-4</v>
      </c>
      <c r="F46">
        <v>2.20445887802107E-5</v>
      </c>
      <c r="G46">
        <v>2.5796337035969289E-2</v>
      </c>
    </row>
    <row r="47" spans="2:7" x14ac:dyDescent="0.3">
      <c r="B47" t="s">
        <v>80</v>
      </c>
      <c r="D47">
        <v>8.6042929799949884E-6</v>
      </c>
      <c r="E47">
        <v>7.954232224157106E-4</v>
      </c>
      <c r="F47">
        <v>1.133433482038303E-3</v>
      </c>
      <c r="G47">
        <v>0.1156512565851915</v>
      </c>
    </row>
    <row r="48" spans="2:7" x14ac:dyDescent="0.3">
      <c r="B48" t="s">
        <v>77</v>
      </c>
      <c r="D48">
        <v>8.7300776564057216E-8</v>
      </c>
      <c r="E48">
        <v>2.8294448819348161E-4</v>
      </c>
      <c r="F48">
        <v>0</v>
      </c>
      <c r="G48">
        <v>2.6467751154161969E-2</v>
      </c>
    </row>
    <row r="49" spans="2:7" x14ac:dyDescent="0.3">
      <c r="B49" t="s">
        <v>25</v>
      </c>
      <c r="D49">
        <v>9.2331717689760832E-5</v>
      </c>
      <c r="E49">
        <v>9.9502097139224908E-4</v>
      </c>
      <c r="F49">
        <v>0</v>
      </c>
      <c r="G49">
        <v>9.1305439901385677E-2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modelos_v1</vt:lpstr>
      <vt:lpstr>modelos_v2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QUEZADA</cp:lastModifiedBy>
  <dcterms:created xsi:type="dcterms:W3CDTF">2024-09-02T15:55:25Z</dcterms:created>
  <dcterms:modified xsi:type="dcterms:W3CDTF">2024-09-16T16:33:44Z</dcterms:modified>
</cp:coreProperties>
</file>