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LE1" sheetId="1" r:id="rId4"/>
    <sheet state="visible" name="DETALLE2" sheetId="2" r:id="rId5"/>
    <sheet state="visible" name="DETALLE4" sheetId="3" r:id="rId6"/>
    <sheet state="visible" name="DETALLE2.1" sheetId="4" r:id="rId7"/>
    <sheet state="visible" name="copia1" sheetId="5" r:id="rId8"/>
    <sheet state="visible" name="COSTOS" sheetId="6" r:id="rId9"/>
    <sheet state="visible" name="Hoja 2" sheetId="7" r:id="rId10"/>
  </sheets>
  <definedNames/>
  <calcPr/>
</workbook>
</file>

<file path=xl/sharedStrings.xml><?xml version="1.0" encoding="utf-8"?>
<sst xmlns="http://schemas.openxmlformats.org/spreadsheetml/2006/main" count="347" uniqueCount="58">
  <si>
    <t>DETALLE FOTOGRAMAS</t>
  </si>
  <si>
    <t>4 minutos</t>
  </si>
  <si>
    <t>x5</t>
  </si>
  <si>
    <t>20 minutos</t>
  </si>
  <si>
    <t>x72</t>
  </si>
  <si>
    <t>minutos</t>
  </si>
  <si>
    <t>(24 horas)</t>
  </si>
  <si>
    <t>captura de video</t>
  </si>
  <si>
    <t>segundos</t>
  </si>
  <si>
    <t>fotogramas obtenidos</t>
  </si>
  <si>
    <t>frames</t>
  </si>
  <si>
    <t>16 RAM, 2 CORES</t>
  </si>
  <si>
    <t>Tiempo de ejecución:</t>
  </si>
  <si>
    <t xml:space="preserve">        Generación de frames (7 min, 23s)</t>
  </si>
  <si>
    <t xml:space="preserve">        Predicción de frames (38 min, 30s)</t>
  </si>
  <si>
    <t>horas</t>
  </si>
  <si>
    <t>días</t>
  </si>
  <si>
    <t>frames obtenidos x segundo</t>
  </si>
  <si>
    <t>fotogramas</t>
  </si>
  <si>
    <t>tiempo ejecución 1s de video/ 22 frames</t>
  </si>
  <si>
    <t>12 segundos de proceso por cada segundo de video (considerando 22 frames por segundo)</t>
  </si>
  <si>
    <t>DETALLE VIDEO</t>
  </si>
  <si>
    <t>captura de video (1 descarga)</t>
  </si>
  <si>
    <t>peso de video</t>
  </si>
  <si>
    <t>mgb</t>
  </si>
  <si>
    <t>captura de video (24 horas)</t>
  </si>
  <si>
    <t>GB</t>
  </si>
  <si>
    <t>2 semanas</t>
  </si>
  <si>
    <t>anotaciones/ mas videos</t>
  </si>
  <si>
    <t>3 semana</t>
  </si>
  <si>
    <t>entrenamiento</t>
  </si>
  <si>
    <t>4 semana</t>
  </si>
  <si>
    <t>testeo</t>
  </si>
  <si>
    <t>16 RAM, 4 CORES</t>
  </si>
  <si>
    <t xml:space="preserve">        Generación de frames (4 min, 8s)</t>
  </si>
  <si>
    <t xml:space="preserve">        Predicción de frames (26 min, 11s)</t>
  </si>
  <si>
    <t>16 RAM, 8 CORES</t>
  </si>
  <si>
    <t xml:space="preserve">        Generación de frames (2 min, 8s)</t>
  </si>
  <si>
    <t xml:space="preserve">        Predicción de frames (17 min, 11s)</t>
  </si>
  <si>
    <t xml:space="preserve">        Generación de frames (3 min, 1s)</t>
  </si>
  <si>
    <t>1 desembarque (20 minutos)</t>
  </si>
  <si>
    <t>24 horas de desemarque</t>
  </si>
  <si>
    <t>Tiempo de procesamiento</t>
  </si>
  <si>
    <t>segundos de proceso para 24 horas de video</t>
  </si>
  <si>
    <t>16 RAM, 2 Cores</t>
  </si>
  <si>
    <t>16 RAM, 4 Cores</t>
  </si>
  <si>
    <t>16 RAM, 8 Cores</t>
  </si>
  <si>
    <t>AWS</t>
  </si>
  <si>
    <t>Maquina virtual:</t>
  </si>
  <si>
    <t>x hora</t>
  </si>
  <si>
    <t>x 8horas</t>
  </si>
  <si>
    <t>x 24 horas</t>
  </si>
  <si>
    <t>x mes</t>
  </si>
  <si>
    <t>SQL DTU 10</t>
  </si>
  <si>
    <t>1dia:</t>
  </si>
  <si>
    <t>30 dias:</t>
  </si>
  <si>
    <t>Azure blog storage 5T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</si>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</sst>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$]#,##0.00"/>
  </numFmts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8.0"/>
      <color rgb="FFFFFFFF"/>
      <name val="Arial"/>
      <scheme val="minor"/>
    </font>
    <font>
      <b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20124D"/>
        <bgColor rgb="FF20124D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3" fontId="2" numFmtId="0" xfId="0" applyAlignment="1" applyFont="1">
      <alignment horizontal="right" readingOrder="0"/>
    </xf>
    <xf borderId="0" fillId="3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4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5" fontId="1" numFmtId="0" xfId="0" applyAlignment="1" applyFill="1" applyFont="1">
      <alignment readingOrder="0"/>
    </xf>
    <xf borderId="0" fillId="0" fontId="3" numFmtId="0" xfId="0" applyAlignment="1" applyFont="1">
      <alignment horizontal="center"/>
    </xf>
    <xf borderId="0" fillId="4" fontId="1" numFmtId="1" xfId="0" applyAlignment="1" applyFont="1" applyNumberFormat="1">
      <alignment horizontal="center" readingOrder="0"/>
    </xf>
    <xf borderId="1" fillId="0" fontId="3" numFmtId="0" xfId="0" applyAlignment="1" applyBorder="1" applyFont="1">
      <alignment horizontal="right" readingOrder="0"/>
    </xf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3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right"/>
    </xf>
    <xf borderId="0" fillId="6" fontId="1" numFmtId="2" xfId="0" applyAlignment="1" applyFill="1" applyFont="1" applyNumberFormat="1">
      <alignment horizontal="center"/>
    </xf>
    <xf borderId="0" fillId="6" fontId="1" numFmtId="0" xfId="0" applyAlignment="1" applyFont="1">
      <alignment readingOrder="0"/>
    </xf>
    <xf borderId="0" fillId="6" fontId="1" numFmtId="2" xfId="0" applyAlignment="1" applyFont="1" applyNumberFormat="1">
      <alignment horizontal="right"/>
    </xf>
    <xf borderId="0" fillId="6" fontId="4" numFmtId="2" xfId="0" applyAlignment="1" applyFont="1" applyNumberFormat="1">
      <alignment horizontal="right"/>
    </xf>
    <xf borderId="0" fillId="6" fontId="4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3" fillId="7" fontId="1" numFmtId="2" xfId="0" applyAlignment="1" applyBorder="1" applyFill="1" applyFont="1" applyNumberFormat="1">
      <alignment horizontal="center"/>
    </xf>
    <xf borderId="4" fillId="7" fontId="1" numFmtId="0" xfId="0" applyAlignment="1" applyBorder="1" applyFont="1">
      <alignment horizontal="left"/>
    </xf>
    <xf borderId="5" fillId="0" fontId="3" numFmtId="0" xfId="0" applyAlignment="1" applyBorder="1" applyFont="1">
      <alignment readingOrder="0"/>
    </xf>
    <xf borderId="1" fillId="7" fontId="1" numFmtId="2" xfId="0" applyAlignment="1" applyBorder="1" applyFont="1" applyNumberFormat="1">
      <alignment horizontal="center"/>
    </xf>
    <xf borderId="6" fillId="7" fontId="1" numFmtId="0" xfId="0" applyAlignment="1" applyBorder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0" fillId="3" fontId="3" numFmtId="0" xfId="0" applyAlignment="1" applyFont="1">
      <alignment horizontal="center"/>
    </xf>
    <xf borderId="0" fillId="3" fontId="3" numFmtId="0" xfId="0" applyAlignment="1" applyFont="1">
      <alignment horizontal="right"/>
    </xf>
    <xf borderId="0" fillId="0" fontId="2" numFmtId="0" xfId="0" applyFont="1"/>
    <xf borderId="0" fillId="3" fontId="2" numFmtId="0" xfId="0" applyAlignment="1" applyFont="1">
      <alignment readingOrder="0"/>
    </xf>
    <xf borderId="0" fillId="4" fontId="1" numFmtId="165" xfId="0" applyAlignment="1" applyFont="1" applyNumberFormat="1">
      <alignment readingOrder="0"/>
    </xf>
    <xf borderId="0" fillId="0" fontId="3" numFmtId="165" xfId="0" applyFont="1" applyNumberFormat="1"/>
    <xf borderId="0" fillId="2" fontId="1" numFmtId="165" xfId="0" applyFont="1" applyNumberFormat="1"/>
    <xf borderId="0" fillId="8" fontId="3" numFmtId="165" xfId="0" applyFill="1" applyFont="1" applyNumberFormat="1"/>
    <xf borderId="0" fillId="8" fontId="3" numFmtId="0" xfId="0" applyAlignment="1" applyFont="1">
      <alignment readingOrder="0"/>
    </xf>
    <xf borderId="0" fillId="8" fontId="5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1533525</xdr:colOff>
      <xdr:row>19</xdr:row>
      <xdr:rowOff>76200</xdr:rowOff>
    </xdr:from>
    <xdr:ext cx="8534400" cy="27622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34</xdr:row>
      <xdr:rowOff>171450</xdr:rowOff>
    </xdr:from>
    <xdr:ext cx="8258175" cy="31813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23.63"/>
    <col customWidth="1" min="3" max="3" width="32.88"/>
    <col customWidth="1" min="4" max="4" width="8.5"/>
    <col customWidth="1" min="7" max="7" width="21.75"/>
  </cols>
  <sheetData>
    <row r="1">
      <c r="B1" s="1" t="s">
        <v>0</v>
      </c>
      <c r="D1" s="2" t="s">
        <v>1</v>
      </c>
      <c r="F1" s="3" t="s">
        <v>2</v>
      </c>
      <c r="G1" s="4" t="s">
        <v>3</v>
      </c>
      <c r="J1" s="3" t="s">
        <v>4</v>
      </c>
      <c r="K1" s="4">
        <f>24*60</f>
        <v>1440</v>
      </c>
      <c r="L1" s="5" t="s">
        <v>5</v>
      </c>
      <c r="M1" s="6" t="s">
        <v>6</v>
      </c>
    </row>
    <row r="2">
      <c r="B2" s="7">
        <v>1.0</v>
      </c>
      <c r="C2" s="8" t="s">
        <v>7</v>
      </c>
      <c r="D2" s="9">
        <v>240.0</v>
      </c>
      <c r="E2" s="8" t="s">
        <v>8</v>
      </c>
      <c r="G2" s="6">
        <v>1200.0</v>
      </c>
      <c r="H2" s="6" t="s">
        <v>8</v>
      </c>
      <c r="K2" s="10">
        <f>K1*60</f>
        <v>86400</v>
      </c>
      <c r="L2" s="6" t="s">
        <v>8</v>
      </c>
    </row>
    <row r="3">
      <c r="C3" s="8" t="s">
        <v>9</v>
      </c>
      <c r="D3" s="7">
        <f>5340*$B$2</f>
        <v>5340</v>
      </c>
      <c r="E3" s="8" t="s">
        <v>10</v>
      </c>
      <c r="G3" s="10">
        <f>D14*G2</f>
        <v>26700</v>
      </c>
      <c r="H3" s="6" t="s">
        <v>10</v>
      </c>
      <c r="K3" s="10">
        <f>D14*K2</f>
        <v>1922400</v>
      </c>
      <c r="L3" s="6" t="s">
        <v>10</v>
      </c>
    </row>
    <row r="4">
      <c r="B4" s="11" t="s">
        <v>11</v>
      </c>
      <c r="C4" s="8" t="s">
        <v>12</v>
      </c>
      <c r="D4" s="12"/>
    </row>
    <row r="5">
      <c r="C5" s="6" t="s">
        <v>13</v>
      </c>
      <c r="D5" s="13">
        <f>(7*60+23)*$B$2</f>
        <v>443</v>
      </c>
      <c r="E5" s="6" t="s">
        <v>8</v>
      </c>
      <c r="G5" s="10">
        <f t="shared" ref="G5:G6" si="1">D5*5</f>
        <v>2215</v>
      </c>
      <c r="H5" s="6" t="s">
        <v>8</v>
      </c>
      <c r="K5" s="10">
        <f t="shared" ref="K5:K6" si="2">G5*72</f>
        <v>159480</v>
      </c>
      <c r="L5" s="6" t="s">
        <v>8</v>
      </c>
    </row>
    <row r="6">
      <c r="C6" s="6" t="s">
        <v>14</v>
      </c>
      <c r="D6" s="7">
        <f>2310*$B$2</f>
        <v>2310</v>
      </c>
      <c r="E6" s="6" t="s">
        <v>8</v>
      </c>
      <c r="G6" s="14">
        <f t="shared" si="1"/>
        <v>11550</v>
      </c>
      <c r="H6" s="6" t="s">
        <v>8</v>
      </c>
      <c r="K6" s="14">
        <f t="shared" si="2"/>
        <v>831600</v>
      </c>
      <c r="L6" s="6" t="s">
        <v>8</v>
      </c>
    </row>
    <row r="7">
      <c r="C7" s="6"/>
      <c r="D7" s="15">
        <f>D5+D6</f>
        <v>2753</v>
      </c>
      <c r="E7" s="8" t="s">
        <v>8</v>
      </c>
      <c r="G7" s="16">
        <f>G5+G6</f>
        <v>13765</v>
      </c>
      <c r="H7" s="8" t="s">
        <v>8</v>
      </c>
      <c r="K7" s="16">
        <f>K5+K6</f>
        <v>991080</v>
      </c>
      <c r="L7" s="8" t="s">
        <v>8</v>
      </c>
    </row>
    <row r="8">
      <c r="C8" s="6"/>
      <c r="D8" s="12"/>
      <c r="E8" s="6"/>
      <c r="H8" s="6"/>
    </row>
    <row r="9">
      <c r="C9" s="6"/>
      <c r="D9" s="17">
        <f>D7/60</f>
        <v>45.88333333</v>
      </c>
      <c r="E9" s="6" t="s">
        <v>5</v>
      </c>
      <c r="G9" s="18">
        <f>G7/60</f>
        <v>229.4166667</v>
      </c>
      <c r="H9" s="6" t="s">
        <v>5</v>
      </c>
      <c r="K9" s="18">
        <f>K7/60</f>
        <v>16518</v>
      </c>
      <c r="L9" s="6" t="s">
        <v>5</v>
      </c>
    </row>
    <row r="10">
      <c r="D10" s="19">
        <f>D9/60</f>
        <v>0.7647222222</v>
      </c>
      <c r="E10" s="20" t="s">
        <v>15</v>
      </c>
      <c r="G10" s="21">
        <f>G9/60</f>
        <v>3.823611111</v>
      </c>
      <c r="H10" s="20" t="s">
        <v>15</v>
      </c>
      <c r="K10" s="21">
        <f>K9/60</f>
        <v>275.3</v>
      </c>
      <c r="L10" s="20" t="s">
        <v>15</v>
      </c>
    </row>
    <row r="11">
      <c r="D11" s="12"/>
      <c r="E11" s="6"/>
      <c r="H11" s="6"/>
      <c r="K11" s="22">
        <f>K10/24</f>
        <v>11.47083333</v>
      </c>
      <c r="L11" s="23" t="s">
        <v>16</v>
      </c>
    </row>
    <row r="12">
      <c r="D12" s="12"/>
      <c r="E12" s="6"/>
      <c r="H12" s="6"/>
    </row>
    <row r="13">
      <c r="C13" s="6"/>
      <c r="D13" s="12"/>
      <c r="E13" s="6"/>
      <c r="H13" s="6"/>
    </row>
    <row r="14">
      <c r="C14" s="24" t="s">
        <v>17</v>
      </c>
      <c r="D14" s="25">
        <f>D3/D2</f>
        <v>22.25</v>
      </c>
      <c r="E14" s="26" t="s">
        <v>10</v>
      </c>
      <c r="G14" s="12">
        <f>G3/G2</f>
        <v>22.25</v>
      </c>
      <c r="H14" s="6" t="s">
        <v>18</v>
      </c>
      <c r="K14" s="12">
        <f>K3/K2</f>
        <v>22.25</v>
      </c>
      <c r="L14" s="6" t="s">
        <v>18</v>
      </c>
    </row>
    <row r="15">
      <c r="C15" s="27" t="s">
        <v>19</v>
      </c>
      <c r="D15" s="28">
        <f>D7/D2</f>
        <v>11.47083333</v>
      </c>
      <c r="E15" s="29" t="s">
        <v>8</v>
      </c>
      <c r="H15" s="6" t="s">
        <v>8</v>
      </c>
    </row>
    <row r="16">
      <c r="D16" s="12"/>
    </row>
    <row r="17">
      <c r="C17" s="6" t="s">
        <v>20</v>
      </c>
      <c r="D17" s="3"/>
    </row>
    <row r="18">
      <c r="D18" s="12"/>
    </row>
    <row r="19">
      <c r="D19" s="12"/>
    </row>
    <row r="20">
      <c r="D20" s="12"/>
    </row>
    <row r="21">
      <c r="D21" s="12"/>
    </row>
    <row r="22">
      <c r="B22" s="1" t="s">
        <v>21</v>
      </c>
      <c r="C22" s="6" t="s">
        <v>22</v>
      </c>
      <c r="D22" s="9">
        <v>20.0</v>
      </c>
      <c r="E22" s="8" t="s">
        <v>5</v>
      </c>
      <c r="F22" s="6">
        <v>1200.0</v>
      </c>
      <c r="G22" s="6" t="s">
        <v>8</v>
      </c>
      <c r="J22" s="9"/>
    </row>
    <row r="23">
      <c r="C23" s="6" t="s">
        <v>23</v>
      </c>
      <c r="D23" s="9">
        <v>800.0</v>
      </c>
      <c r="E23" s="8" t="s">
        <v>24</v>
      </c>
    </row>
    <row r="24">
      <c r="D24" s="12"/>
    </row>
    <row r="25">
      <c r="D25" s="12"/>
    </row>
    <row r="26">
      <c r="D26" s="12"/>
    </row>
    <row r="27">
      <c r="C27" s="6" t="s">
        <v>25</v>
      </c>
      <c r="D27" s="9">
        <f t="shared" ref="D27:D28" si="3">D22*3*24</f>
        <v>1440</v>
      </c>
      <c r="E27" s="8" t="s">
        <v>5</v>
      </c>
      <c r="F27" s="6">
        <v>86400.0</v>
      </c>
      <c r="G27" s="6" t="s">
        <v>8</v>
      </c>
    </row>
    <row r="28">
      <c r="C28" s="6" t="s">
        <v>23</v>
      </c>
      <c r="D28" s="9">
        <f t="shared" si="3"/>
        <v>57600</v>
      </c>
      <c r="E28" s="8" t="s">
        <v>24</v>
      </c>
    </row>
    <row r="29">
      <c r="D29" s="30">
        <f>D28/1000</f>
        <v>57.6</v>
      </c>
      <c r="E29" s="8" t="s">
        <v>26</v>
      </c>
    </row>
    <row r="30">
      <c r="D30" s="12"/>
    </row>
    <row r="31">
      <c r="D31" s="12"/>
    </row>
    <row r="32">
      <c r="D32" s="12"/>
    </row>
    <row r="33">
      <c r="D33" s="12"/>
    </row>
    <row r="34">
      <c r="D34" s="6" t="s">
        <v>27</v>
      </c>
      <c r="E34" s="31" t="s">
        <v>28</v>
      </c>
    </row>
    <row r="35">
      <c r="D35" s="6" t="s">
        <v>29</v>
      </c>
      <c r="E35" s="31" t="s">
        <v>30</v>
      </c>
    </row>
    <row r="36">
      <c r="D36" s="6" t="s">
        <v>31</v>
      </c>
      <c r="E36" s="31" t="s">
        <v>32</v>
      </c>
    </row>
    <row r="37">
      <c r="D37" s="31"/>
    </row>
    <row r="38">
      <c r="D38" s="31"/>
    </row>
    <row r="39">
      <c r="D39" s="31"/>
    </row>
    <row r="40">
      <c r="D40" s="31"/>
    </row>
    <row r="41">
      <c r="D41" s="12"/>
    </row>
    <row r="42">
      <c r="D42" s="12"/>
    </row>
    <row r="43">
      <c r="D43" s="12"/>
    </row>
    <row r="44">
      <c r="D44" s="12"/>
    </row>
    <row r="45">
      <c r="D45" s="12"/>
    </row>
    <row r="46">
      <c r="D46" s="12"/>
    </row>
    <row r="47">
      <c r="D47" s="12"/>
    </row>
    <row r="48">
      <c r="D48" s="12"/>
    </row>
    <row r="49">
      <c r="D49" s="12"/>
    </row>
    <row r="50">
      <c r="D50" s="12"/>
    </row>
    <row r="51">
      <c r="D51" s="12"/>
    </row>
    <row r="52">
      <c r="D52" s="12"/>
    </row>
    <row r="53">
      <c r="D53" s="12"/>
    </row>
    <row r="54">
      <c r="D54" s="12"/>
    </row>
    <row r="55">
      <c r="D55" s="12"/>
    </row>
    <row r="56">
      <c r="D56" s="12"/>
    </row>
    <row r="57">
      <c r="D57" s="12"/>
    </row>
    <row r="58">
      <c r="D58" s="12"/>
    </row>
    <row r="59">
      <c r="D59" s="12"/>
    </row>
    <row r="60">
      <c r="D60" s="12"/>
    </row>
    <row r="61">
      <c r="D61" s="12"/>
    </row>
    <row r="62">
      <c r="D62" s="12"/>
    </row>
    <row r="63">
      <c r="D63" s="12"/>
    </row>
    <row r="64">
      <c r="D64" s="12"/>
    </row>
    <row r="65">
      <c r="D65" s="12"/>
    </row>
    <row r="66">
      <c r="D66" s="12"/>
    </row>
    <row r="67">
      <c r="D67" s="12"/>
    </row>
    <row r="68">
      <c r="D68" s="12"/>
    </row>
    <row r="69">
      <c r="D69" s="12"/>
    </row>
    <row r="70">
      <c r="D70" s="12"/>
    </row>
    <row r="71">
      <c r="D71" s="12"/>
    </row>
    <row r="72">
      <c r="D72" s="12"/>
    </row>
    <row r="73">
      <c r="D73" s="12"/>
    </row>
    <row r="74">
      <c r="D74" s="12"/>
    </row>
    <row r="75">
      <c r="D75" s="12"/>
    </row>
    <row r="76">
      <c r="D76" s="12"/>
    </row>
    <row r="77">
      <c r="D77" s="12"/>
    </row>
    <row r="78">
      <c r="D78" s="12"/>
    </row>
    <row r="79">
      <c r="D79" s="12"/>
    </row>
    <row r="80">
      <c r="D80" s="12"/>
    </row>
    <row r="81">
      <c r="D81" s="12"/>
    </row>
    <row r="82">
      <c r="D82" s="12"/>
    </row>
    <row r="83">
      <c r="D83" s="12"/>
    </row>
    <row r="84">
      <c r="D84" s="12"/>
    </row>
    <row r="85">
      <c r="D85" s="12"/>
    </row>
    <row r="86">
      <c r="D86" s="12"/>
    </row>
    <row r="87">
      <c r="D87" s="12"/>
    </row>
    <row r="88">
      <c r="D88" s="12"/>
    </row>
    <row r="89">
      <c r="D89" s="12"/>
    </row>
    <row r="90">
      <c r="D90" s="12"/>
    </row>
    <row r="91">
      <c r="D91" s="12"/>
    </row>
    <row r="92">
      <c r="D92" s="12"/>
    </row>
    <row r="93">
      <c r="D93" s="12"/>
    </row>
    <row r="94">
      <c r="D94" s="12"/>
    </row>
    <row r="95">
      <c r="D95" s="12"/>
    </row>
    <row r="96">
      <c r="D96" s="12"/>
    </row>
    <row r="97">
      <c r="D97" s="12"/>
    </row>
    <row r="98">
      <c r="D98" s="12"/>
    </row>
    <row r="99">
      <c r="D99" s="12"/>
    </row>
    <row r="100">
      <c r="D100" s="12"/>
    </row>
    <row r="101">
      <c r="D101" s="12"/>
    </row>
    <row r="102">
      <c r="D102" s="12"/>
    </row>
    <row r="103">
      <c r="D103" s="12"/>
    </row>
    <row r="104">
      <c r="D104" s="12"/>
    </row>
    <row r="105">
      <c r="D105" s="12"/>
    </row>
    <row r="106">
      <c r="D106" s="12"/>
    </row>
    <row r="107">
      <c r="D107" s="12"/>
    </row>
    <row r="108">
      <c r="D108" s="12"/>
    </row>
    <row r="109">
      <c r="D109" s="12"/>
    </row>
    <row r="110">
      <c r="D110" s="12"/>
    </row>
    <row r="111">
      <c r="D111" s="12"/>
    </row>
    <row r="112">
      <c r="D112" s="12"/>
    </row>
    <row r="113">
      <c r="D113" s="12"/>
    </row>
    <row r="114">
      <c r="D114" s="12"/>
    </row>
    <row r="115">
      <c r="D115" s="12"/>
    </row>
    <row r="116">
      <c r="D116" s="12"/>
    </row>
    <row r="117">
      <c r="D117" s="12"/>
    </row>
    <row r="118">
      <c r="D118" s="12"/>
    </row>
    <row r="119">
      <c r="D119" s="12"/>
    </row>
    <row r="120">
      <c r="D120" s="12"/>
    </row>
    <row r="121">
      <c r="D121" s="12"/>
    </row>
    <row r="122">
      <c r="D122" s="12"/>
    </row>
    <row r="123">
      <c r="D123" s="12"/>
    </row>
    <row r="124">
      <c r="D124" s="12"/>
    </row>
    <row r="125">
      <c r="D125" s="12"/>
    </row>
    <row r="126">
      <c r="D126" s="12"/>
    </row>
    <row r="127">
      <c r="D127" s="12"/>
    </row>
    <row r="128">
      <c r="D128" s="12"/>
    </row>
    <row r="129">
      <c r="D129" s="12"/>
    </row>
    <row r="130">
      <c r="D130" s="12"/>
    </row>
    <row r="131">
      <c r="D131" s="12"/>
    </row>
    <row r="132">
      <c r="D132" s="12"/>
    </row>
    <row r="133">
      <c r="D133" s="12"/>
    </row>
    <row r="134">
      <c r="D134" s="12"/>
    </row>
    <row r="135">
      <c r="D135" s="12"/>
    </row>
    <row r="136">
      <c r="D136" s="12"/>
    </row>
    <row r="137">
      <c r="D137" s="12"/>
    </row>
    <row r="138">
      <c r="D138" s="12"/>
    </row>
    <row r="139">
      <c r="D139" s="12"/>
    </row>
    <row r="140">
      <c r="D140" s="12"/>
    </row>
    <row r="141">
      <c r="D141" s="12"/>
    </row>
    <row r="142">
      <c r="D142" s="12"/>
    </row>
    <row r="143">
      <c r="D143" s="12"/>
    </row>
    <row r="144">
      <c r="D144" s="12"/>
    </row>
    <row r="145">
      <c r="D145" s="12"/>
    </row>
    <row r="146">
      <c r="D146" s="12"/>
    </row>
    <row r="147">
      <c r="D147" s="12"/>
    </row>
    <row r="148">
      <c r="D148" s="12"/>
    </row>
    <row r="149">
      <c r="D149" s="12"/>
    </row>
    <row r="150">
      <c r="D150" s="12"/>
    </row>
    <row r="151">
      <c r="D151" s="12"/>
    </row>
    <row r="152">
      <c r="D152" s="12"/>
    </row>
    <row r="153">
      <c r="D153" s="12"/>
    </row>
    <row r="154">
      <c r="D154" s="12"/>
    </row>
    <row r="155">
      <c r="D155" s="12"/>
    </row>
    <row r="156">
      <c r="D156" s="12"/>
    </row>
    <row r="157">
      <c r="D157" s="12"/>
    </row>
    <row r="158">
      <c r="D158" s="12"/>
    </row>
    <row r="159">
      <c r="D159" s="12"/>
    </row>
    <row r="160">
      <c r="D160" s="12"/>
    </row>
    <row r="161">
      <c r="D161" s="12"/>
    </row>
    <row r="162">
      <c r="D162" s="12"/>
    </row>
    <row r="163">
      <c r="D163" s="12"/>
    </row>
    <row r="164">
      <c r="D164" s="12"/>
    </row>
    <row r="165">
      <c r="D165" s="12"/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23.63"/>
    <col customWidth="1" min="3" max="3" width="32.88"/>
    <col customWidth="1" min="4" max="4" width="8.5"/>
    <col customWidth="1" min="7" max="7" width="21.75"/>
  </cols>
  <sheetData>
    <row r="1">
      <c r="B1" s="1" t="s">
        <v>0</v>
      </c>
      <c r="D1" s="2" t="s">
        <v>1</v>
      </c>
      <c r="F1" s="3" t="s">
        <v>2</v>
      </c>
      <c r="G1" s="4" t="s">
        <v>3</v>
      </c>
      <c r="J1" s="3" t="s">
        <v>4</v>
      </c>
      <c r="K1" s="4">
        <f>24*60</f>
        <v>1440</v>
      </c>
      <c r="L1" s="5" t="s">
        <v>5</v>
      </c>
      <c r="M1" s="6" t="s">
        <v>6</v>
      </c>
    </row>
    <row r="2">
      <c r="B2" s="7">
        <v>1.0</v>
      </c>
      <c r="C2" s="8" t="s">
        <v>7</v>
      </c>
      <c r="D2" s="9">
        <v>240.0</v>
      </c>
      <c r="E2" s="8" t="s">
        <v>8</v>
      </c>
      <c r="G2" s="6">
        <v>1200.0</v>
      </c>
      <c r="H2" s="6" t="s">
        <v>8</v>
      </c>
      <c r="K2" s="10">
        <f>K1*60</f>
        <v>86400</v>
      </c>
      <c r="L2" s="6" t="s">
        <v>8</v>
      </c>
    </row>
    <row r="3">
      <c r="C3" s="8" t="s">
        <v>9</v>
      </c>
      <c r="D3" s="7">
        <f>5340*$B$2</f>
        <v>5340</v>
      </c>
      <c r="E3" s="8" t="s">
        <v>10</v>
      </c>
      <c r="G3" s="10">
        <f>D14*G2</f>
        <v>26700</v>
      </c>
      <c r="H3" s="6" t="s">
        <v>10</v>
      </c>
      <c r="K3" s="10">
        <f>D14*K2</f>
        <v>1922400</v>
      </c>
      <c r="L3" s="6" t="s">
        <v>10</v>
      </c>
    </row>
    <row r="4">
      <c r="B4" s="11" t="s">
        <v>33</v>
      </c>
      <c r="C4" s="8" t="s">
        <v>12</v>
      </c>
      <c r="D4" s="12"/>
    </row>
    <row r="5">
      <c r="B5" s="6">
        <v>7.0</v>
      </c>
      <c r="C5" s="6" t="s">
        <v>34</v>
      </c>
      <c r="D5" s="13">
        <f>(4*60+8)*$B$2</f>
        <v>248</v>
      </c>
      <c r="E5" s="6" t="s">
        <v>8</v>
      </c>
      <c r="G5" s="10">
        <f t="shared" ref="G5:G6" si="1">D5*5</f>
        <v>1240</v>
      </c>
      <c r="H5" s="6" t="s">
        <v>8</v>
      </c>
      <c r="K5" s="10">
        <f t="shared" ref="K5:K6" si="2">G5*72</f>
        <v>89280</v>
      </c>
      <c r="L5" s="6" t="s">
        <v>8</v>
      </c>
    </row>
    <row r="6">
      <c r="B6" s="6">
        <v>38.0</v>
      </c>
      <c r="C6" s="6" t="s">
        <v>35</v>
      </c>
      <c r="D6" s="7">
        <f>(26*60+11)*$B$2</f>
        <v>1571</v>
      </c>
      <c r="E6" s="6" t="s">
        <v>8</v>
      </c>
      <c r="G6" s="14">
        <f t="shared" si="1"/>
        <v>7855</v>
      </c>
      <c r="H6" s="6" t="s">
        <v>8</v>
      </c>
      <c r="K6" s="14">
        <f t="shared" si="2"/>
        <v>565560</v>
      </c>
      <c r="L6" s="6" t="s">
        <v>8</v>
      </c>
    </row>
    <row r="7">
      <c r="C7" s="6"/>
      <c r="D7" s="15">
        <f>D5+D6</f>
        <v>1819</v>
      </c>
      <c r="E7" s="8" t="s">
        <v>8</v>
      </c>
      <c r="G7" s="16">
        <f>G5+G6</f>
        <v>9095</v>
      </c>
      <c r="H7" s="8" t="s">
        <v>8</v>
      </c>
      <c r="K7" s="16">
        <f>K5+K6</f>
        <v>654840</v>
      </c>
      <c r="L7" s="8" t="s">
        <v>8</v>
      </c>
    </row>
    <row r="8">
      <c r="D8" s="12"/>
      <c r="E8" s="6"/>
      <c r="H8" s="6"/>
    </row>
    <row r="9">
      <c r="D9" s="17">
        <f>D7/60</f>
        <v>30.31666667</v>
      </c>
      <c r="E9" s="6" t="s">
        <v>5</v>
      </c>
      <c r="G9" s="18">
        <f>G7/60</f>
        <v>151.5833333</v>
      </c>
      <c r="H9" s="6" t="s">
        <v>5</v>
      </c>
      <c r="K9" s="18">
        <f>K7/60</f>
        <v>10914</v>
      </c>
      <c r="L9" s="6" t="s">
        <v>5</v>
      </c>
    </row>
    <row r="10">
      <c r="D10" s="19">
        <f>D9/60</f>
        <v>0.5052777778</v>
      </c>
      <c r="E10" s="20" t="s">
        <v>15</v>
      </c>
      <c r="G10" s="21">
        <f>G9/60</f>
        <v>2.526388889</v>
      </c>
      <c r="H10" s="20" t="s">
        <v>15</v>
      </c>
      <c r="K10" s="21">
        <f>K9/60</f>
        <v>181.9</v>
      </c>
      <c r="L10" s="20" t="s">
        <v>15</v>
      </c>
    </row>
    <row r="11">
      <c r="D11" s="12"/>
      <c r="E11" s="6"/>
      <c r="H11" s="6"/>
      <c r="K11" s="22">
        <f>K10/24</f>
        <v>7.579166667</v>
      </c>
      <c r="L11" s="23" t="s">
        <v>16</v>
      </c>
    </row>
    <row r="12">
      <c r="D12" s="12"/>
      <c r="E12" s="6"/>
      <c r="H12" s="6"/>
    </row>
    <row r="13">
      <c r="C13" s="6"/>
      <c r="D13" s="12"/>
      <c r="E13" s="6"/>
      <c r="H13" s="6"/>
    </row>
    <row r="14">
      <c r="C14" s="24" t="s">
        <v>17</v>
      </c>
      <c r="D14" s="25">
        <f>D3/D2</f>
        <v>22.25</v>
      </c>
      <c r="E14" s="26" t="s">
        <v>10</v>
      </c>
      <c r="G14" s="12">
        <f>G3/G2</f>
        <v>22.25</v>
      </c>
      <c r="H14" s="6" t="s">
        <v>18</v>
      </c>
      <c r="K14" s="12">
        <f>K3/K2</f>
        <v>22.25</v>
      </c>
      <c r="L14" s="6" t="s">
        <v>18</v>
      </c>
    </row>
    <row r="15">
      <c r="C15" s="27" t="s">
        <v>19</v>
      </c>
      <c r="D15" s="28">
        <f>D7/D2</f>
        <v>7.579166667</v>
      </c>
      <c r="E15" s="29" t="s">
        <v>8</v>
      </c>
      <c r="H15" s="6" t="s">
        <v>8</v>
      </c>
    </row>
    <row r="16">
      <c r="D16" s="12"/>
    </row>
    <row r="17">
      <c r="C17" s="6" t="s">
        <v>20</v>
      </c>
      <c r="D17" s="3"/>
    </row>
    <row r="18">
      <c r="D18" s="12"/>
    </row>
    <row r="19">
      <c r="D19" s="12"/>
    </row>
    <row r="20">
      <c r="D20" s="12"/>
    </row>
    <row r="21">
      <c r="D21" s="12"/>
    </row>
    <row r="22">
      <c r="B22" s="1" t="s">
        <v>21</v>
      </c>
      <c r="C22" s="6" t="s">
        <v>22</v>
      </c>
      <c r="D22" s="9">
        <v>20.0</v>
      </c>
      <c r="E22" s="8" t="s">
        <v>5</v>
      </c>
      <c r="F22" s="6">
        <v>1200.0</v>
      </c>
      <c r="G22" s="6" t="s">
        <v>8</v>
      </c>
      <c r="J22" s="9"/>
    </row>
    <row r="23">
      <c r="C23" s="6" t="s">
        <v>23</v>
      </c>
      <c r="D23" s="9">
        <v>800.0</v>
      </c>
      <c r="E23" s="8" t="s">
        <v>24</v>
      </c>
    </row>
    <row r="24">
      <c r="D24" s="12"/>
    </row>
    <row r="25">
      <c r="D25" s="12"/>
    </row>
    <row r="26">
      <c r="D26" s="12"/>
    </row>
    <row r="27">
      <c r="C27" s="6" t="s">
        <v>25</v>
      </c>
      <c r="D27" s="9">
        <f t="shared" ref="D27:D28" si="3">D22*3*24</f>
        <v>1440</v>
      </c>
      <c r="E27" s="8" t="s">
        <v>5</v>
      </c>
      <c r="F27" s="6">
        <v>86400.0</v>
      </c>
      <c r="G27" s="6" t="s">
        <v>8</v>
      </c>
    </row>
    <row r="28">
      <c r="C28" s="6" t="s">
        <v>23</v>
      </c>
      <c r="D28" s="9">
        <f t="shared" si="3"/>
        <v>57600</v>
      </c>
      <c r="E28" s="8" t="s">
        <v>24</v>
      </c>
    </row>
    <row r="29">
      <c r="D29" s="30">
        <f>D28/1000</f>
        <v>57.6</v>
      </c>
      <c r="E29" s="8" t="s">
        <v>26</v>
      </c>
    </row>
    <row r="30">
      <c r="D30" s="12"/>
    </row>
    <row r="31">
      <c r="D31" s="12"/>
    </row>
    <row r="32">
      <c r="D32" s="12"/>
    </row>
    <row r="33">
      <c r="D33" s="12"/>
    </row>
    <row r="34">
      <c r="D34" s="6" t="s">
        <v>27</v>
      </c>
      <c r="E34" s="31" t="s">
        <v>28</v>
      </c>
    </row>
    <row r="35">
      <c r="D35" s="6" t="s">
        <v>29</v>
      </c>
      <c r="E35" s="31" t="s">
        <v>30</v>
      </c>
    </row>
    <row r="36">
      <c r="D36" s="6" t="s">
        <v>31</v>
      </c>
      <c r="E36" s="31" t="s">
        <v>32</v>
      </c>
    </row>
    <row r="37">
      <c r="D37" s="31"/>
    </row>
    <row r="38">
      <c r="D38" s="31"/>
    </row>
    <row r="39">
      <c r="D39" s="31"/>
    </row>
    <row r="40">
      <c r="D40" s="31"/>
    </row>
    <row r="41">
      <c r="D41" s="12"/>
    </row>
    <row r="42">
      <c r="D42" s="12"/>
    </row>
    <row r="43">
      <c r="D43" s="12"/>
    </row>
    <row r="44">
      <c r="D44" s="12"/>
    </row>
    <row r="45">
      <c r="D45" s="12"/>
    </row>
    <row r="46">
      <c r="D46" s="12"/>
    </row>
    <row r="47">
      <c r="D47" s="12"/>
    </row>
    <row r="48">
      <c r="D48" s="12"/>
    </row>
    <row r="49">
      <c r="D49" s="12"/>
    </row>
    <row r="50">
      <c r="D50" s="12"/>
    </row>
    <row r="51">
      <c r="D51" s="12"/>
    </row>
    <row r="52">
      <c r="D52" s="12"/>
    </row>
    <row r="53">
      <c r="D53" s="12"/>
    </row>
    <row r="54">
      <c r="D54" s="12"/>
    </row>
    <row r="55">
      <c r="D55" s="12"/>
    </row>
    <row r="56">
      <c r="D56" s="12"/>
    </row>
    <row r="57">
      <c r="D57" s="12"/>
    </row>
    <row r="58">
      <c r="D58" s="12"/>
    </row>
    <row r="59">
      <c r="D59" s="12"/>
    </row>
    <row r="60">
      <c r="D60" s="12"/>
    </row>
    <row r="61">
      <c r="D61" s="12"/>
    </row>
    <row r="62">
      <c r="D62" s="12"/>
    </row>
    <row r="63">
      <c r="D63" s="12"/>
    </row>
    <row r="64">
      <c r="D64" s="12"/>
    </row>
    <row r="65">
      <c r="D65" s="12"/>
    </row>
    <row r="66">
      <c r="D66" s="12"/>
    </row>
    <row r="67">
      <c r="D67" s="12"/>
    </row>
    <row r="68">
      <c r="D68" s="12"/>
    </row>
    <row r="69">
      <c r="D69" s="12"/>
    </row>
    <row r="70">
      <c r="D70" s="12"/>
    </row>
    <row r="71">
      <c r="D71" s="12"/>
    </row>
    <row r="72">
      <c r="D72" s="12"/>
    </row>
    <row r="73">
      <c r="D73" s="12"/>
    </row>
    <row r="74">
      <c r="D74" s="12"/>
    </row>
    <row r="75">
      <c r="D75" s="12"/>
    </row>
    <row r="76">
      <c r="D76" s="12"/>
    </row>
    <row r="77">
      <c r="D77" s="12"/>
    </row>
    <row r="78">
      <c r="D78" s="12"/>
    </row>
    <row r="79">
      <c r="D79" s="12"/>
    </row>
    <row r="80">
      <c r="D80" s="12"/>
    </row>
    <row r="81">
      <c r="D81" s="12"/>
    </row>
    <row r="82">
      <c r="D82" s="12"/>
    </row>
    <row r="83">
      <c r="D83" s="12"/>
    </row>
    <row r="84">
      <c r="D84" s="12"/>
    </row>
    <row r="85">
      <c r="D85" s="12"/>
    </row>
    <row r="86">
      <c r="D86" s="12"/>
    </row>
    <row r="87">
      <c r="D87" s="12"/>
    </row>
    <row r="88">
      <c r="D88" s="12"/>
    </row>
    <row r="89">
      <c r="D89" s="12"/>
    </row>
    <row r="90">
      <c r="D90" s="12"/>
    </row>
    <row r="91">
      <c r="D91" s="12"/>
    </row>
    <row r="92">
      <c r="D92" s="12"/>
    </row>
    <row r="93">
      <c r="D93" s="12"/>
    </row>
    <row r="94">
      <c r="D94" s="12"/>
    </row>
    <row r="95">
      <c r="D95" s="12"/>
    </row>
    <row r="96">
      <c r="D96" s="12"/>
    </row>
    <row r="97">
      <c r="D97" s="12"/>
    </row>
    <row r="98">
      <c r="D98" s="12"/>
    </row>
    <row r="99">
      <c r="D99" s="12"/>
    </row>
    <row r="100">
      <c r="D100" s="12"/>
    </row>
    <row r="101">
      <c r="D101" s="12"/>
    </row>
    <row r="102">
      <c r="D102" s="12"/>
    </row>
    <row r="103">
      <c r="D103" s="12"/>
    </row>
    <row r="104">
      <c r="D104" s="12"/>
    </row>
    <row r="105">
      <c r="D105" s="12"/>
    </row>
    <row r="106">
      <c r="D106" s="12"/>
    </row>
    <row r="107">
      <c r="D107" s="12"/>
    </row>
    <row r="108">
      <c r="D108" s="12"/>
    </row>
    <row r="109">
      <c r="D109" s="12"/>
    </row>
    <row r="110">
      <c r="D110" s="12"/>
    </row>
    <row r="111">
      <c r="D111" s="12"/>
    </row>
    <row r="112">
      <c r="D112" s="12"/>
    </row>
    <row r="113">
      <c r="D113" s="12"/>
    </row>
    <row r="114">
      <c r="D114" s="12"/>
    </row>
    <row r="115">
      <c r="D115" s="12"/>
    </row>
    <row r="116">
      <c r="D116" s="12"/>
    </row>
    <row r="117">
      <c r="D117" s="12"/>
    </row>
    <row r="118">
      <c r="D118" s="12"/>
    </row>
    <row r="119">
      <c r="D119" s="12"/>
    </row>
    <row r="120">
      <c r="D120" s="12"/>
    </row>
    <row r="121">
      <c r="D121" s="12"/>
    </row>
    <row r="122">
      <c r="D122" s="12"/>
    </row>
    <row r="123">
      <c r="D123" s="12"/>
    </row>
    <row r="124">
      <c r="D124" s="12"/>
    </row>
    <row r="125">
      <c r="D125" s="12"/>
    </row>
    <row r="126">
      <c r="D126" s="12"/>
    </row>
    <row r="127">
      <c r="D127" s="12"/>
    </row>
    <row r="128">
      <c r="D128" s="12"/>
    </row>
    <row r="129">
      <c r="D129" s="12"/>
    </row>
    <row r="130">
      <c r="D130" s="12"/>
    </row>
    <row r="131">
      <c r="D131" s="12"/>
    </row>
    <row r="132">
      <c r="D132" s="12"/>
    </row>
    <row r="133">
      <c r="D133" s="12"/>
    </row>
    <row r="134">
      <c r="D134" s="12"/>
    </row>
    <row r="135">
      <c r="D135" s="12"/>
    </row>
    <row r="136">
      <c r="D136" s="12"/>
    </row>
    <row r="137">
      <c r="D137" s="12"/>
    </row>
    <row r="138">
      <c r="D138" s="12"/>
    </row>
    <row r="139">
      <c r="D139" s="12"/>
    </row>
    <row r="140">
      <c r="D140" s="12"/>
    </row>
    <row r="141">
      <c r="D141" s="12"/>
    </row>
    <row r="142">
      <c r="D142" s="12"/>
    </row>
    <row r="143">
      <c r="D143" s="12"/>
    </row>
    <row r="144">
      <c r="D144" s="12"/>
    </row>
    <row r="145">
      <c r="D145" s="12"/>
    </row>
    <row r="146">
      <c r="D146" s="12"/>
    </row>
    <row r="147">
      <c r="D147" s="12"/>
    </row>
    <row r="148">
      <c r="D148" s="12"/>
    </row>
    <row r="149">
      <c r="D149" s="12"/>
    </row>
    <row r="150">
      <c r="D150" s="12"/>
    </row>
    <row r="151">
      <c r="D151" s="12"/>
    </row>
    <row r="152">
      <c r="D152" s="12"/>
    </row>
    <row r="153">
      <c r="D153" s="12"/>
    </row>
    <row r="154">
      <c r="D154" s="12"/>
    </row>
    <row r="155">
      <c r="D155" s="12"/>
    </row>
    <row r="156">
      <c r="D156" s="12"/>
    </row>
    <row r="157">
      <c r="D157" s="12"/>
    </row>
    <row r="158">
      <c r="D158" s="12"/>
    </row>
    <row r="159">
      <c r="D159" s="12"/>
    </row>
    <row r="160">
      <c r="D160" s="12"/>
    </row>
    <row r="161">
      <c r="D161" s="12"/>
    </row>
    <row r="162">
      <c r="D162" s="12"/>
    </row>
    <row r="163">
      <c r="D163" s="12"/>
    </row>
    <row r="164">
      <c r="D164" s="12"/>
    </row>
    <row r="165">
      <c r="D165" s="12"/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23.63"/>
    <col customWidth="1" min="3" max="3" width="32.88"/>
    <col customWidth="1" min="4" max="4" width="8.5"/>
    <col customWidth="1" min="7" max="7" width="21.75"/>
  </cols>
  <sheetData>
    <row r="1">
      <c r="B1" s="1" t="s">
        <v>0</v>
      </c>
      <c r="D1" s="2" t="s">
        <v>1</v>
      </c>
      <c r="F1" s="3" t="s">
        <v>2</v>
      </c>
      <c r="G1" s="4" t="s">
        <v>3</v>
      </c>
      <c r="J1" s="3" t="s">
        <v>4</v>
      </c>
      <c r="K1" s="4">
        <f>24*60</f>
        <v>1440</v>
      </c>
      <c r="L1" s="5" t="s">
        <v>5</v>
      </c>
      <c r="M1" s="6" t="s">
        <v>6</v>
      </c>
    </row>
    <row r="2">
      <c r="B2" s="7">
        <v>0.3</v>
      </c>
      <c r="C2" s="8" t="s">
        <v>7</v>
      </c>
      <c r="D2" s="9">
        <v>240.0</v>
      </c>
      <c r="E2" s="8" t="s">
        <v>8</v>
      </c>
      <c r="G2" s="6">
        <v>1200.0</v>
      </c>
      <c r="H2" s="6" t="s">
        <v>8</v>
      </c>
      <c r="K2" s="10">
        <f>K1*60</f>
        <v>86400</v>
      </c>
      <c r="L2" s="6" t="s">
        <v>8</v>
      </c>
    </row>
    <row r="3">
      <c r="C3" s="8" t="s">
        <v>9</v>
      </c>
      <c r="D3" s="7">
        <f>5340*$B$2</f>
        <v>1602</v>
      </c>
      <c r="E3" s="8" t="s">
        <v>10</v>
      </c>
      <c r="G3" s="10">
        <f>D14*G2</f>
        <v>8010</v>
      </c>
      <c r="H3" s="6" t="s">
        <v>10</v>
      </c>
      <c r="K3" s="10">
        <f>D14*K2</f>
        <v>576720</v>
      </c>
      <c r="L3" s="6" t="s">
        <v>10</v>
      </c>
    </row>
    <row r="4">
      <c r="B4" s="11" t="s">
        <v>36</v>
      </c>
      <c r="C4" s="8" t="s">
        <v>12</v>
      </c>
      <c r="D4" s="12"/>
    </row>
    <row r="5">
      <c r="C5" s="6" t="s">
        <v>37</v>
      </c>
      <c r="D5" s="13">
        <f>(2*60+8)*$B$2</f>
        <v>38.4</v>
      </c>
      <c r="E5" s="6" t="s">
        <v>8</v>
      </c>
      <c r="G5" s="10">
        <f t="shared" ref="G5:G6" si="1">D5*5</f>
        <v>192</v>
      </c>
      <c r="H5" s="6" t="s">
        <v>8</v>
      </c>
      <c r="K5" s="10">
        <f t="shared" ref="K5:K6" si="2">G5*72</f>
        <v>13824</v>
      </c>
      <c r="L5" s="6" t="s">
        <v>8</v>
      </c>
    </row>
    <row r="6">
      <c r="C6" s="6" t="s">
        <v>38</v>
      </c>
      <c r="D6" s="7">
        <f>(17*60+11)*$B$2</f>
        <v>309.3</v>
      </c>
      <c r="E6" s="6" t="s">
        <v>8</v>
      </c>
      <c r="G6" s="14">
        <f t="shared" si="1"/>
        <v>1546.5</v>
      </c>
      <c r="H6" s="6" t="s">
        <v>8</v>
      </c>
      <c r="K6" s="14">
        <f t="shared" si="2"/>
        <v>111348</v>
      </c>
      <c r="L6" s="6" t="s">
        <v>8</v>
      </c>
    </row>
    <row r="7">
      <c r="C7" s="6"/>
      <c r="D7" s="15">
        <f>D5+D6</f>
        <v>347.7</v>
      </c>
      <c r="E7" s="8" t="s">
        <v>8</v>
      </c>
      <c r="G7" s="16">
        <f>G5+G6</f>
        <v>1738.5</v>
      </c>
      <c r="H7" s="8" t="s">
        <v>8</v>
      </c>
      <c r="K7" s="16">
        <f>K5+K6</f>
        <v>125172</v>
      </c>
      <c r="L7" s="8" t="s">
        <v>8</v>
      </c>
    </row>
    <row r="8">
      <c r="D8" s="12"/>
      <c r="E8" s="6"/>
      <c r="H8" s="6"/>
    </row>
    <row r="9">
      <c r="D9" s="17">
        <f>D7/60</f>
        <v>5.795</v>
      </c>
      <c r="E9" s="6" t="s">
        <v>5</v>
      </c>
      <c r="G9" s="18">
        <f>G7/60</f>
        <v>28.975</v>
      </c>
      <c r="H9" s="6" t="s">
        <v>5</v>
      </c>
      <c r="K9" s="18">
        <f>K7/60</f>
        <v>2086.2</v>
      </c>
      <c r="L9" s="6" t="s">
        <v>5</v>
      </c>
    </row>
    <row r="10">
      <c r="D10" s="19">
        <f>D9/60</f>
        <v>0.09658333333</v>
      </c>
      <c r="E10" s="20" t="s">
        <v>15</v>
      </c>
      <c r="G10" s="21">
        <f>G9/60</f>
        <v>0.4829166667</v>
      </c>
      <c r="H10" s="20" t="s">
        <v>15</v>
      </c>
      <c r="K10" s="21">
        <f>K9/60</f>
        <v>34.77</v>
      </c>
      <c r="L10" s="20" t="s">
        <v>15</v>
      </c>
    </row>
    <row r="11">
      <c r="D11" s="12"/>
      <c r="E11" s="6"/>
      <c r="H11" s="6"/>
      <c r="K11" s="22">
        <f>K10/24</f>
        <v>1.44875</v>
      </c>
      <c r="L11" s="23" t="s">
        <v>16</v>
      </c>
    </row>
    <row r="12">
      <c r="D12" s="12"/>
      <c r="E12" s="6"/>
      <c r="H12" s="6"/>
      <c r="K12" s="12"/>
    </row>
    <row r="13">
      <c r="C13" s="6"/>
      <c r="D13" s="12"/>
      <c r="E13" s="6"/>
      <c r="H13" s="6"/>
    </row>
    <row r="14">
      <c r="C14" s="24" t="s">
        <v>17</v>
      </c>
      <c r="D14" s="25">
        <f>D3/D2</f>
        <v>6.675</v>
      </c>
      <c r="E14" s="26" t="s">
        <v>10</v>
      </c>
      <c r="G14" s="12">
        <f>G3/G2</f>
        <v>6.675</v>
      </c>
      <c r="H14" s="6" t="s">
        <v>18</v>
      </c>
      <c r="K14" s="12">
        <f>K3/K2</f>
        <v>6.675</v>
      </c>
      <c r="L14" s="6" t="s">
        <v>18</v>
      </c>
    </row>
    <row r="15">
      <c r="C15" s="27" t="s">
        <v>19</v>
      </c>
      <c r="D15" s="28">
        <f>D7/D2</f>
        <v>1.44875</v>
      </c>
      <c r="E15" s="29" t="s">
        <v>8</v>
      </c>
      <c r="H15" s="6" t="s">
        <v>8</v>
      </c>
    </row>
    <row r="16">
      <c r="D16" s="12"/>
    </row>
    <row r="17">
      <c r="C17" s="6" t="s">
        <v>20</v>
      </c>
      <c r="D17" s="3"/>
    </row>
    <row r="18">
      <c r="D18" s="12"/>
    </row>
    <row r="19">
      <c r="D19" s="12"/>
    </row>
    <row r="20">
      <c r="D20" s="12"/>
    </row>
    <row r="21">
      <c r="D21" s="12"/>
    </row>
    <row r="22">
      <c r="B22" s="1" t="s">
        <v>21</v>
      </c>
      <c r="C22" s="6" t="s">
        <v>22</v>
      </c>
      <c r="D22" s="9">
        <v>20.0</v>
      </c>
      <c r="E22" s="8" t="s">
        <v>5</v>
      </c>
      <c r="F22" s="6">
        <v>1200.0</v>
      </c>
      <c r="G22" s="6" t="s">
        <v>8</v>
      </c>
      <c r="J22" s="9"/>
    </row>
    <row r="23">
      <c r="C23" s="6" t="s">
        <v>23</v>
      </c>
      <c r="D23" s="9">
        <v>800.0</v>
      </c>
      <c r="E23" s="8" t="s">
        <v>24</v>
      </c>
    </row>
    <row r="24">
      <c r="D24" s="12"/>
    </row>
    <row r="25">
      <c r="D25" s="12"/>
    </row>
    <row r="26">
      <c r="D26" s="12"/>
    </row>
    <row r="27">
      <c r="C27" s="6" t="s">
        <v>25</v>
      </c>
      <c r="D27" s="9">
        <f t="shared" ref="D27:D28" si="3">D22*3*24</f>
        <v>1440</v>
      </c>
      <c r="E27" s="8" t="s">
        <v>5</v>
      </c>
      <c r="F27" s="6">
        <v>86400.0</v>
      </c>
      <c r="G27" s="6" t="s">
        <v>8</v>
      </c>
    </row>
    <row r="28">
      <c r="C28" s="6" t="s">
        <v>23</v>
      </c>
      <c r="D28" s="9">
        <f t="shared" si="3"/>
        <v>57600</v>
      </c>
      <c r="E28" s="8" t="s">
        <v>24</v>
      </c>
    </row>
    <row r="29">
      <c r="D29" s="30">
        <f>D28/1000</f>
        <v>57.6</v>
      </c>
      <c r="E29" s="8" t="s">
        <v>26</v>
      </c>
    </row>
    <row r="30">
      <c r="D30" s="12"/>
    </row>
    <row r="31">
      <c r="D31" s="12"/>
    </row>
    <row r="32">
      <c r="D32" s="12"/>
    </row>
    <row r="33">
      <c r="D33" s="12"/>
    </row>
    <row r="34">
      <c r="D34" s="6" t="s">
        <v>27</v>
      </c>
      <c r="E34" s="31" t="s">
        <v>28</v>
      </c>
    </row>
    <row r="35">
      <c r="D35" s="6" t="s">
        <v>29</v>
      </c>
      <c r="E35" s="31" t="s">
        <v>30</v>
      </c>
    </row>
    <row r="36">
      <c r="D36" s="6" t="s">
        <v>31</v>
      </c>
      <c r="E36" s="31" t="s">
        <v>32</v>
      </c>
    </row>
    <row r="37">
      <c r="D37" s="31"/>
    </row>
    <row r="38">
      <c r="D38" s="31"/>
    </row>
    <row r="39">
      <c r="B39" s="8">
        <v>2.0</v>
      </c>
      <c r="C39" s="8">
        <v>4.0</v>
      </c>
      <c r="D39" s="31"/>
    </row>
    <row r="40">
      <c r="B40" s="6">
        <v>7.0</v>
      </c>
      <c r="C40" s="6">
        <v>4.0</v>
      </c>
      <c r="D40" s="31">
        <v>2.0</v>
      </c>
    </row>
    <row r="41">
      <c r="B41" s="6">
        <v>38.0</v>
      </c>
      <c r="C41" s="6">
        <v>26.0</v>
      </c>
      <c r="D41" s="3">
        <v>15.0</v>
      </c>
    </row>
    <row r="42">
      <c r="D42" s="12"/>
    </row>
    <row r="43">
      <c r="D43" s="12"/>
    </row>
    <row r="44">
      <c r="D44" s="12"/>
    </row>
    <row r="45">
      <c r="D45" s="12"/>
    </row>
    <row r="46">
      <c r="D46" s="12"/>
    </row>
    <row r="47">
      <c r="D47" s="12"/>
    </row>
    <row r="48">
      <c r="D48" s="12"/>
    </row>
    <row r="49">
      <c r="D49" s="12"/>
    </row>
    <row r="50">
      <c r="D50" s="12"/>
    </row>
    <row r="51">
      <c r="D51" s="12"/>
    </row>
    <row r="52">
      <c r="D52" s="12"/>
    </row>
    <row r="53">
      <c r="D53" s="12"/>
    </row>
    <row r="54">
      <c r="D54" s="12"/>
    </row>
    <row r="55">
      <c r="D55" s="12"/>
    </row>
    <row r="56">
      <c r="D56" s="12"/>
    </row>
    <row r="57">
      <c r="D57" s="12"/>
    </row>
    <row r="58">
      <c r="D58" s="12"/>
    </row>
    <row r="59">
      <c r="D59" s="12"/>
    </row>
    <row r="60">
      <c r="D60" s="12"/>
    </row>
    <row r="61">
      <c r="D61" s="12"/>
    </row>
    <row r="62">
      <c r="D62" s="12"/>
    </row>
    <row r="63">
      <c r="D63" s="12"/>
    </row>
    <row r="64">
      <c r="D64" s="12"/>
    </row>
    <row r="65">
      <c r="D65" s="12"/>
    </row>
    <row r="66">
      <c r="D66" s="12"/>
    </row>
    <row r="67">
      <c r="D67" s="12"/>
    </row>
    <row r="68">
      <c r="D68" s="12"/>
    </row>
    <row r="69">
      <c r="D69" s="12"/>
    </row>
    <row r="70">
      <c r="D70" s="12"/>
    </row>
    <row r="71">
      <c r="D71" s="12"/>
    </row>
    <row r="72">
      <c r="D72" s="12"/>
    </row>
    <row r="73">
      <c r="D73" s="12"/>
    </row>
    <row r="74">
      <c r="D74" s="12"/>
    </row>
    <row r="75">
      <c r="D75" s="12"/>
    </row>
    <row r="76">
      <c r="D76" s="12"/>
    </row>
    <row r="77">
      <c r="D77" s="12"/>
    </row>
    <row r="78">
      <c r="D78" s="12"/>
    </row>
    <row r="79">
      <c r="D79" s="12"/>
    </row>
    <row r="80">
      <c r="D80" s="12"/>
    </row>
    <row r="81">
      <c r="D81" s="12"/>
    </row>
    <row r="82">
      <c r="D82" s="12"/>
    </row>
    <row r="83">
      <c r="D83" s="12"/>
    </row>
    <row r="84">
      <c r="D84" s="12"/>
    </row>
    <row r="85">
      <c r="D85" s="12"/>
    </row>
    <row r="86">
      <c r="D86" s="12"/>
    </row>
    <row r="87">
      <c r="D87" s="12"/>
    </row>
    <row r="88">
      <c r="D88" s="12"/>
    </row>
    <row r="89">
      <c r="D89" s="12"/>
    </row>
    <row r="90">
      <c r="D90" s="12"/>
    </row>
    <row r="91">
      <c r="D91" s="12"/>
    </row>
    <row r="92">
      <c r="D92" s="12"/>
    </row>
    <row r="93">
      <c r="D93" s="12"/>
    </row>
    <row r="94">
      <c r="D94" s="12"/>
    </row>
    <row r="95">
      <c r="D95" s="12"/>
    </row>
    <row r="96">
      <c r="D96" s="12"/>
    </row>
    <row r="97">
      <c r="D97" s="12"/>
    </row>
    <row r="98">
      <c r="D98" s="12"/>
    </row>
    <row r="99">
      <c r="D99" s="12"/>
    </row>
    <row r="100">
      <c r="D100" s="12"/>
    </row>
    <row r="101">
      <c r="D101" s="12"/>
    </row>
    <row r="102">
      <c r="D102" s="12"/>
    </row>
    <row r="103">
      <c r="D103" s="12"/>
    </row>
    <row r="104">
      <c r="D104" s="12"/>
    </row>
    <row r="105">
      <c r="D105" s="12"/>
    </row>
    <row r="106">
      <c r="D106" s="12"/>
    </row>
    <row r="107">
      <c r="D107" s="12"/>
    </row>
    <row r="108">
      <c r="D108" s="12"/>
    </row>
    <row r="109">
      <c r="D109" s="12"/>
    </row>
    <row r="110">
      <c r="D110" s="12"/>
    </row>
    <row r="111">
      <c r="D111" s="12"/>
    </row>
    <row r="112">
      <c r="D112" s="12"/>
    </row>
    <row r="113">
      <c r="D113" s="12"/>
    </row>
    <row r="114">
      <c r="D114" s="12"/>
    </row>
    <row r="115">
      <c r="D115" s="12"/>
    </row>
    <row r="116">
      <c r="D116" s="12"/>
    </row>
    <row r="117">
      <c r="D117" s="12"/>
    </row>
    <row r="118">
      <c r="D118" s="12"/>
    </row>
    <row r="119">
      <c r="D119" s="12"/>
    </row>
    <row r="120">
      <c r="D120" s="12"/>
    </row>
    <row r="121">
      <c r="D121" s="12"/>
    </row>
    <row r="122">
      <c r="D122" s="12"/>
    </row>
    <row r="123">
      <c r="D123" s="12"/>
    </row>
    <row r="124">
      <c r="D124" s="12"/>
    </row>
    <row r="125">
      <c r="D125" s="12"/>
    </row>
    <row r="126">
      <c r="D126" s="12"/>
    </row>
    <row r="127">
      <c r="D127" s="12"/>
    </row>
    <row r="128">
      <c r="D128" s="12"/>
    </row>
    <row r="129">
      <c r="D129" s="12"/>
    </row>
    <row r="130">
      <c r="D130" s="12"/>
    </row>
    <row r="131">
      <c r="D131" s="12"/>
    </row>
    <row r="132">
      <c r="D132" s="12"/>
    </row>
    <row r="133">
      <c r="D133" s="12"/>
    </row>
    <row r="134">
      <c r="D134" s="12"/>
    </row>
    <row r="135">
      <c r="D135" s="12"/>
    </row>
    <row r="136">
      <c r="D136" s="12"/>
    </row>
    <row r="137">
      <c r="D137" s="12"/>
    </row>
    <row r="138">
      <c r="D138" s="12"/>
    </row>
    <row r="139">
      <c r="D139" s="12"/>
    </row>
    <row r="140">
      <c r="D140" s="12"/>
    </row>
    <row r="141">
      <c r="D141" s="12"/>
    </row>
    <row r="142">
      <c r="D142" s="12"/>
    </row>
    <row r="143">
      <c r="D143" s="12"/>
    </row>
    <row r="144">
      <c r="D144" s="12"/>
    </row>
    <row r="145">
      <c r="D145" s="12"/>
    </row>
    <row r="146">
      <c r="D146" s="12"/>
    </row>
    <row r="147">
      <c r="D147" s="12"/>
    </row>
    <row r="148">
      <c r="D148" s="12"/>
    </row>
    <row r="149">
      <c r="D149" s="12"/>
    </row>
    <row r="150">
      <c r="D150" s="12"/>
    </row>
    <row r="151">
      <c r="D151" s="12"/>
    </row>
    <row r="152">
      <c r="D152" s="12"/>
    </row>
    <row r="153">
      <c r="D153" s="12"/>
    </row>
    <row r="154">
      <c r="D154" s="12"/>
    </row>
    <row r="155">
      <c r="D155" s="12"/>
    </row>
    <row r="156">
      <c r="D156" s="12"/>
    </row>
    <row r="157">
      <c r="D157" s="12"/>
    </row>
    <row r="158">
      <c r="D158" s="12"/>
    </row>
    <row r="159">
      <c r="D159" s="12"/>
    </row>
    <row r="160">
      <c r="D160" s="12"/>
    </row>
    <row r="161">
      <c r="D161" s="12"/>
    </row>
    <row r="162">
      <c r="D162" s="12"/>
    </row>
    <row r="163">
      <c r="D163" s="12"/>
    </row>
    <row r="164">
      <c r="D164" s="12"/>
    </row>
    <row r="165">
      <c r="D165" s="12"/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23.63"/>
    <col customWidth="1" min="3" max="3" width="32.88"/>
    <col customWidth="1" min="4" max="4" width="8.5"/>
    <col customWidth="1" min="7" max="7" width="21.75"/>
  </cols>
  <sheetData>
    <row r="1">
      <c r="B1" s="1" t="s">
        <v>0</v>
      </c>
      <c r="D1" s="2" t="s">
        <v>1</v>
      </c>
      <c r="F1" s="3" t="s">
        <v>2</v>
      </c>
      <c r="G1" s="4" t="s">
        <v>3</v>
      </c>
      <c r="J1" s="3" t="s">
        <v>4</v>
      </c>
      <c r="K1" s="4">
        <f>24*60</f>
        <v>1440</v>
      </c>
      <c r="L1" s="5" t="s">
        <v>5</v>
      </c>
      <c r="M1" s="6" t="s">
        <v>6</v>
      </c>
    </row>
    <row r="2">
      <c r="B2" s="7">
        <v>1.0</v>
      </c>
      <c r="C2" s="8" t="s">
        <v>7</v>
      </c>
      <c r="D2" s="9">
        <v>240.0</v>
      </c>
      <c r="E2" s="8" t="s">
        <v>8</v>
      </c>
      <c r="G2" s="6">
        <v>1200.0</v>
      </c>
      <c r="H2" s="6" t="s">
        <v>8</v>
      </c>
      <c r="K2" s="10">
        <f>K1*60</f>
        <v>86400</v>
      </c>
      <c r="L2" s="6" t="s">
        <v>8</v>
      </c>
    </row>
    <row r="3">
      <c r="C3" s="8" t="s">
        <v>9</v>
      </c>
      <c r="D3" s="7">
        <f>2667*$B$2</f>
        <v>2667</v>
      </c>
      <c r="E3" s="8" t="s">
        <v>10</v>
      </c>
      <c r="G3" s="10">
        <f>D14*G2</f>
        <v>13335</v>
      </c>
      <c r="H3" s="6" t="s">
        <v>10</v>
      </c>
      <c r="K3" s="10">
        <f>D14*K2</f>
        <v>960120</v>
      </c>
      <c r="L3" s="6" t="s">
        <v>10</v>
      </c>
    </row>
    <row r="4">
      <c r="B4" s="11" t="s">
        <v>33</v>
      </c>
      <c r="C4" s="8" t="s">
        <v>12</v>
      </c>
      <c r="D4" s="12"/>
    </row>
    <row r="5">
      <c r="C5" s="6" t="s">
        <v>39</v>
      </c>
      <c r="D5" s="13">
        <f>(3*60+1)*$B$2</f>
        <v>181</v>
      </c>
      <c r="E5" s="6" t="s">
        <v>8</v>
      </c>
      <c r="G5" s="10">
        <f t="shared" ref="G5:G6" si="1">D5*5</f>
        <v>905</v>
      </c>
      <c r="H5" s="6" t="s">
        <v>8</v>
      </c>
      <c r="K5" s="10">
        <f t="shared" ref="K5:K6" si="2">G5*72</f>
        <v>65160</v>
      </c>
      <c r="L5" s="6" t="s">
        <v>8</v>
      </c>
    </row>
    <row r="6">
      <c r="C6" s="6" t="s">
        <v>35</v>
      </c>
      <c r="D6" s="7">
        <f>(26*60+11)*$B$2</f>
        <v>1571</v>
      </c>
      <c r="E6" s="6" t="s">
        <v>8</v>
      </c>
      <c r="G6" s="14">
        <f t="shared" si="1"/>
        <v>7855</v>
      </c>
      <c r="H6" s="6" t="s">
        <v>8</v>
      </c>
      <c r="K6" s="14">
        <f t="shared" si="2"/>
        <v>565560</v>
      </c>
      <c r="L6" s="6" t="s">
        <v>8</v>
      </c>
    </row>
    <row r="7">
      <c r="C7" s="6"/>
      <c r="D7" s="15">
        <f>D5+D6</f>
        <v>1752</v>
      </c>
      <c r="E7" s="8" t="s">
        <v>8</v>
      </c>
      <c r="G7" s="16">
        <f>G5+G6</f>
        <v>8760</v>
      </c>
      <c r="H7" s="8" t="s">
        <v>8</v>
      </c>
      <c r="K7" s="16">
        <f>K5+K6</f>
        <v>630720</v>
      </c>
      <c r="L7" s="8" t="s">
        <v>8</v>
      </c>
    </row>
    <row r="8">
      <c r="D8" s="12"/>
      <c r="E8" s="6"/>
      <c r="H8" s="6"/>
    </row>
    <row r="9">
      <c r="D9" s="17">
        <f>D7/60</f>
        <v>29.2</v>
      </c>
      <c r="E9" s="6" t="s">
        <v>5</v>
      </c>
      <c r="G9" s="18">
        <f>G7/60</f>
        <v>146</v>
      </c>
      <c r="H9" s="6" t="s">
        <v>5</v>
      </c>
      <c r="K9" s="18">
        <f>K7/60</f>
        <v>10512</v>
      </c>
      <c r="L9" s="6" t="s">
        <v>5</v>
      </c>
    </row>
    <row r="10">
      <c r="D10" s="19">
        <f>D9/60</f>
        <v>0.4866666667</v>
      </c>
      <c r="E10" s="20" t="s">
        <v>15</v>
      </c>
      <c r="G10" s="21">
        <f>G9/60</f>
        <v>2.433333333</v>
      </c>
      <c r="H10" s="20" t="s">
        <v>15</v>
      </c>
      <c r="K10" s="21">
        <f>K9/60</f>
        <v>175.2</v>
      </c>
      <c r="L10" s="20" t="s">
        <v>15</v>
      </c>
    </row>
    <row r="11">
      <c r="D11" s="12"/>
      <c r="E11" s="6"/>
      <c r="H11" s="6"/>
      <c r="K11" s="22">
        <f>K10/24</f>
        <v>7.3</v>
      </c>
      <c r="L11" s="23" t="s">
        <v>16</v>
      </c>
    </row>
    <row r="12">
      <c r="D12" s="12"/>
      <c r="E12" s="6"/>
      <c r="H12" s="6"/>
    </row>
    <row r="13">
      <c r="C13" s="6"/>
      <c r="D13" s="12"/>
      <c r="E13" s="6"/>
      <c r="H13" s="6"/>
    </row>
    <row r="14">
      <c r="C14" s="24" t="s">
        <v>17</v>
      </c>
      <c r="D14" s="25">
        <f>D3/D2</f>
        <v>11.1125</v>
      </c>
      <c r="E14" s="26" t="s">
        <v>10</v>
      </c>
      <c r="G14" s="12">
        <f>G3/G2</f>
        <v>11.1125</v>
      </c>
      <c r="H14" s="6" t="s">
        <v>18</v>
      </c>
      <c r="K14" s="12">
        <f>K3/K2</f>
        <v>11.1125</v>
      </c>
      <c r="L14" s="6" t="s">
        <v>18</v>
      </c>
    </row>
    <row r="15">
      <c r="C15" s="27" t="s">
        <v>19</v>
      </c>
      <c r="D15" s="28">
        <f>D7/D2</f>
        <v>7.3</v>
      </c>
      <c r="E15" s="29" t="s">
        <v>8</v>
      </c>
      <c r="H15" s="6" t="s">
        <v>8</v>
      </c>
    </row>
    <row r="16">
      <c r="D16" s="12"/>
    </row>
    <row r="17">
      <c r="C17" s="6" t="s">
        <v>20</v>
      </c>
      <c r="D17" s="3"/>
    </row>
    <row r="18">
      <c r="D18" s="12"/>
    </row>
    <row r="19">
      <c r="D19" s="12"/>
    </row>
    <row r="20">
      <c r="D20" s="12"/>
    </row>
    <row r="21">
      <c r="D21" s="12"/>
    </row>
    <row r="22">
      <c r="B22" s="1" t="s">
        <v>21</v>
      </c>
      <c r="C22" s="6" t="s">
        <v>22</v>
      </c>
      <c r="D22" s="9">
        <v>20.0</v>
      </c>
      <c r="E22" s="8" t="s">
        <v>5</v>
      </c>
      <c r="F22" s="6">
        <v>1200.0</v>
      </c>
      <c r="G22" s="6" t="s">
        <v>8</v>
      </c>
      <c r="J22" s="9"/>
    </row>
    <row r="23">
      <c r="C23" s="6" t="s">
        <v>23</v>
      </c>
      <c r="D23" s="9">
        <v>800.0</v>
      </c>
      <c r="E23" s="8" t="s">
        <v>24</v>
      </c>
    </row>
    <row r="24">
      <c r="D24" s="12"/>
    </row>
    <row r="25">
      <c r="D25" s="12"/>
    </row>
    <row r="26">
      <c r="D26" s="12"/>
    </row>
    <row r="27">
      <c r="C27" s="6" t="s">
        <v>25</v>
      </c>
      <c r="D27" s="9">
        <f t="shared" ref="D27:D28" si="3">D22*3*24</f>
        <v>1440</v>
      </c>
      <c r="E27" s="8" t="s">
        <v>5</v>
      </c>
      <c r="F27" s="6">
        <v>86400.0</v>
      </c>
      <c r="G27" s="6" t="s">
        <v>8</v>
      </c>
    </row>
    <row r="28">
      <c r="C28" s="6" t="s">
        <v>23</v>
      </c>
      <c r="D28" s="9">
        <f t="shared" si="3"/>
        <v>57600</v>
      </c>
      <c r="E28" s="8" t="s">
        <v>24</v>
      </c>
    </row>
    <row r="29">
      <c r="D29" s="30">
        <f>D28/1000</f>
        <v>57.6</v>
      </c>
      <c r="E29" s="8" t="s">
        <v>26</v>
      </c>
    </row>
    <row r="30">
      <c r="D30" s="12"/>
    </row>
    <row r="31">
      <c r="D31" s="12"/>
    </row>
    <row r="32">
      <c r="D32" s="12"/>
    </row>
    <row r="33">
      <c r="D33" s="12"/>
    </row>
    <row r="34">
      <c r="D34" s="6" t="s">
        <v>27</v>
      </c>
      <c r="E34" s="31" t="s">
        <v>28</v>
      </c>
    </row>
    <row r="35">
      <c r="D35" s="6" t="s">
        <v>29</v>
      </c>
      <c r="E35" s="31" t="s">
        <v>30</v>
      </c>
    </row>
    <row r="36">
      <c r="D36" s="6" t="s">
        <v>31</v>
      </c>
      <c r="E36" s="31" t="s">
        <v>32</v>
      </c>
    </row>
    <row r="37">
      <c r="D37" s="31"/>
    </row>
    <row r="38">
      <c r="D38" s="31"/>
    </row>
    <row r="39">
      <c r="D39" s="31"/>
    </row>
    <row r="40">
      <c r="D40" s="31"/>
    </row>
    <row r="41">
      <c r="D41" s="12"/>
    </row>
    <row r="42">
      <c r="D42" s="12"/>
    </row>
    <row r="43">
      <c r="D43" s="12"/>
    </row>
    <row r="44">
      <c r="D44" s="12"/>
    </row>
    <row r="45">
      <c r="D45" s="12"/>
    </row>
    <row r="46">
      <c r="D46" s="12"/>
    </row>
    <row r="47">
      <c r="D47" s="12"/>
    </row>
    <row r="48">
      <c r="D48" s="12"/>
    </row>
    <row r="49">
      <c r="D49" s="12"/>
    </row>
    <row r="50">
      <c r="D50" s="12"/>
    </row>
    <row r="51">
      <c r="D51" s="12"/>
    </row>
    <row r="52">
      <c r="D52" s="12"/>
    </row>
    <row r="53">
      <c r="D53" s="12"/>
    </row>
    <row r="54">
      <c r="D54" s="12"/>
    </row>
    <row r="55">
      <c r="D55" s="12"/>
    </row>
    <row r="56">
      <c r="D56" s="12"/>
    </row>
    <row r="57">
      <c r="D57" s="12"/>
    </row>
    <row r="58">
      <c r="D58" s="12"/>
    </row>
    <row r="59">
      <c r="D59" s="12"/>
    </row>
    <row r="60">
      <c r="D60" s="12"/>
    </row>
    <row r="61">
      <c r="D61" s="12"/>
    </row>
    <row r="62">
      <c r="D62" s="12"/>
    </row>
    <row r="63">
      <c r="D63" s="12"/>
    </row>
    <row r="64">
      <c r="D64" s="12"/>
    </row>
    <row r="65">
      <c r="D65" s="12"/>
    </row>
    <row r="66">
      <c r="D66" s="12"/>
    </row>
    <row r="67">
      <c r="D67" s="12"/>
    </row>
    <row r="68">
      <c r="D68" s="12"/>
    </row>
    <row r="69">
      <c r="D69" s="12"/>
    </row>
    <row r="70">
      <c r="D70" s="12"/>
    </row>
    <row r="71">
      <c r="D71" s="12"/>
    </row>
    <row r="72">
      <c r="D72" s="12"/>
    </row>
    <row r="73">
      <c r="D73" s="12"/>
    </row>
    <row r="74">
      <c r="D74" s="12"/>
    </row>
    <row r="75">
      <c r="D75" s="12"/>
    </row>
    <row r="76">
      <c r="D76" s="12"/>
    </row>
    <row r="77">
      <c r="D77" s="12"/>
    </row>
    <row r="78">
      <c r="D78" s="12"/>
    </row>
    <row r="79">
      <c r="D79" s="12"/>
    </row>
    <row r="80">
      <c r="D80" s="12"/>
    </row>
    <row r="81">
      <c r="D81" s="12"/>
    </row>
    <row r="82">
      <c r="D82" s="12"/>
    </row>
    <row r="83">
      <c r="D83" s="12"/>
    </row>
    <row r="84">
      <c r="D84" s="12"/>
    </row>
    <row r="85">
      <c r="D85" s="12"/>
    </row>
    <row r="86">
      <c r="D86" s="12"/>
    </row>
    <row r="87">
      <c r="D87" s="12"/>
    </row>
    <row r="88">
      <c r="D88" s="12"/>
    </row>
    <row r="89">
      <c r="D89" s="12"/>
    </row>
    <row r="90">
      <c r="D90" s="12"/>
    </row>
    <row r="91">
      <c r="D91" s="12"/>
    </row>
    <row r="92">
      <c r="D92" s="12"/>
    </row>
    <row r="93">
      <c r="D93" s="12"/>
    </row>
    <row r="94">
      <c r="D94" s="12"/>
    </row>
    <row r="95">
      <c r="D95" s="12"/>
    </row>
    <row r="96">
      <c r="D96" s="12"/>
    </row>
    <row r="97">
      <c r="D97" s="12"/>
    </row>
    <row r="98">
      <c r="D98" s="12"/>
    </row>
    <row r="99">
      <c r="D99" s="12"/>
    </row>
    <row r="100">
      <c r="D100" s="12"/>
    </row>
    <row r="101">
      <c r="D101" s="12"/>
    </row>
    <row r="102">
      <c r="D102" s="12"/>
    </row>
    <row r="103">
      <c r="D103" s="12"/>
    </row>
    <row r="104">
      <c r="D104" s="12"/>
    </row>
    <row r="105">
      <c r="D105" s="12"/>
    </row>
    <row r="106">
      <c r="D106" s="12"/>
    </row>
    <row r="107">
      <c r="D107" s="12"/>
    </row>
    <row r="108">
      <c r="D108" s="12"/>
    </row>
    <row r="109">
      <c r="D109" s="12"/>
    </row>
    <row r="110">
      <c r="D110" s="12"/>
    </row>
    <row r="111">
      <c r="D111" s="12"/>
    </row>
    <row r="112">
      <c r="D112" s="12"/>
    </row>
    <row r="113">
      <c r="D113" s="12"/>
    </row>
    <row r="114">
      <c r="D114" s="12"/>
    </row>
    <row r="115">
      <c r="D115" s="12"/>
    </row>
    <row r="116">
      <c r="D116" s="12"/>
    </row>
    <row r="117">
      <c r="D117" s="12"/>
    </row>
    <row r="118">
      <c r="D118" s="12"/>
    </row>
    <row r="119">
      <c r="D119" s="12"/>
    </row>
    <row r="120">
      <c r="D120" s="12"/>
    </row>
    <row r="121">
      <c r="D121" s="12"/>
    </row>
    <row r="122">
      <c r="D122" s="12"/>
    </row>
    <row r="123">
      <c r="D123" s="12"/>
    </row>
    <row r="124">
      <c r="D124" s="12"/>
    </row>
    <row r="125">
      <c r="D125" s="12"/>
    </row>
    <row r="126">
      <c r="D126" s="12"/>
    </row>
    <row r="127">
      <c r="D127" s="12"/>
    </row>
    <row r="128">
      <c r="D128" s="12"/>
    </row>
    <row r="129">
      <c r="D129" s="12"/>
    </row>
    <row r="130">
      <c r="D130" s="12"/>
    </row>
    <row r="131">
      <c r="D131" s="12"/>
    </row>
    <row r="132">
      <c r="D132" s="12"/>
    </row>
    <row r="133">
      <c r="D133" s="12"/>
    </row>
    <row r="134">
      <c r="D134" s="12"/>
    </row>
    <row r="135">
      <c r="D135" s="12"/>
    </row>
    <row r="136">
      <c r="D136" s="12"/>
    </row>
    <row r="137">
      <c r="D137" s="12"/>
    </row>
    <row r="138">
      <c r="D138" s="12"/>
    </row>
    <row r="139">
      <c r="D139" s="12"/>
    </row>
    <row r="140">
      <c r="D140" s="12"/>
    </row>
    <row r="141">
      <c r="D141" s="12"/>
    </row>
    <row r="142">
      <c r="D142" s="12"/>
    </row>
    <row r="143">
      <c r="D143" s="12"/>
    </row>
    <row r="144">
      <c r="D144" s="12"/>
    </row>
    <row r="145">
      <c r="D145" s="12"/>
    </row>
    <row r="146">
      <c r="D146" s="12"/>
    </row>
    <row r="147">
      <c r="D147" s="12"/>
    </row>
    <row r="148">
      <c r="D148" s="12"/>
    </row>
    <row r="149">
      <c r="D149" s="12"/>
    </row>
    <row r="150">
      <c r="D150" s="12"/>
    </row>
    <row r="151">
      <c r="D151" s="12"/>
    </row>
    <row r="152">
      <c r="D152" s="12"/>
    </row>
    <row r="153">
      <c r="D153" s="12"/>
    </row>
    <row r="154">
      <c r="D154" s="12"/>
    </row>
    <row r="155">
      <c r="D155" s="12"/>
    </row>
    <row r="156">
      <c r="D156" s="12"/>
    </row>
    <row r="157">
      <c r="D157" s="12"/>
    </row>
    <row r="158">
      <c r="D158" s="12"/>
    </row>
    <row r="159">
      <c r="D159" s="12"/>
    </row>
    <row r="160">
      <c r="D160" s="12"/>
    </row>
    <row r="161">
      <c r="D161" s="12"/>
    </row>
    <row r="162">
      <c r="D162" s="12"/>
    </row>
    <row r="163">
      <c r="D163" s="12"/>
    </row>
    <row r="164">
      <c r="D164" s="12"/>
    </row>
    <row r="165">
      <c r="D165" s="12"/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38"/>
    <col customWidth="1" min="2" max="2" width="23.63"/>
    <col customWidth="1" min="3" max="3" width="32.88"/>
    <col customWidth="1" min="4" max="4" width="8.5"/>
    <col customWidth="1" min="7" max="7" width="21.75"/>
  </cols>
  <sheetData>
    <row r="1">
      <c r="B1" s="1" t="s">
        <v>0</v>
      </c>
      <c r="D1" s="2" t="s">
        <v>1</v>
      </c>
      <c r="F1" s="6" t="s">
        <v>2</v>
      </c>
      <c r="G1" s="4" t="s">
        <v>3</v>
      </c>
      <c r="J1" s="6" t="s">
        <v>4</v>
      </c>
      <c r="K1" s="4">
        <f>24*60</f>
        <v>1440</v>
      </c>
      <c r="L1" s="5" t="s">
        <v>5</v>
      </c>
      <c r="M1" s="6" t="s">
        <v>6</v>
      </c>
    </row>
    <row r="2">
      <c r="C2" s="8" t="s">
        <v>7</v>
      </c>
      <c r="D2" s="9">
        <v>240.0</v>
      </c>
      <c r="E2" s="8" t="s">
        <v>8</v>
      </c>
      <c r="G2" s="6">
        <v>1200.0</v>
      </c>
      <c r="H2" s="6" t="s">
        <v>8</v>
      </c>
      <c r="K2" s="10">
        <f>K1*60</f>
        <v>86400</v>
      </c>
      <c r="L2" s="6" t="s">
        <v>8</v>
      </c>
    </row>
    <row r="3">
      <c r="B3" s="8" t="s">
        <v>11</v>
      </c>
      <c r="C3" s="8" t="s">
        <v>9</v>
      </c>
      <c r="D3" s="9">
        <v>5340.0</v>
      </c>
      <c r="E3" s="8" t="s">
        <v>10</v>
      </c>
      <c r="G3" s="10">
        <f>D14*G2</f>
        <v>26700</v>
      </c>
      <c r="H3" s="6" t="s">
        <v>10</v>
      </c>
      <c r="K3" s="10">
        <f>D14*K2</f>
        <v>1922400</v>
      </c>
      <c r="L3" s="6" t="s">
        <v>10</v>
      </c>
    </row>
    <row r="4">
      <c r="C4" s="8" t="s">
        <v>12</v>
      </c>
      <c r="D4" s="12"/>
    </row>
    <row r="5">
      <c r="C5" s="6" t="s">
        <v>13</v>
      </c>
      <c r="D5" s="3">
        <f>7*60+23</f>
        <v>443</v>
      </c>
      <c r="E5" s="6" t="s">
        <v>8</v>
      </c>
      <c r="G5" s="10">
        <f t="shared" ref="G5:G6" si="1">D5*5</f>
        <v>2215</v>
      </c>
      <c r="H5" s="6" t="s">
        <v>8</v>
      </c>
      <c r="K5" s="10">
        <f t="shared" ref="K5:K6" si="2">G5*72</f>
        <v>159480</v>
      </c>
      <c r="L5" s="6" t="s">
        <v>8</v>
      </c>
    </row>
    <row r="6">
      <c r="C6" s="6" t="s">
        <v>14</v>
      </c>
      <c r="D6" s="32">
        <v>2310.0</v>
      </c>
      <c r="E6" s="6" t="s">
        <v>8</v>
      </c>
      <c r="G6" s="14">
        <f t="shared" si="1"/>
        <v>11550</v>
      </c>
      <c r="H6" s="6" t="s">
        <v>8</v>
      </c>
      <c r="K6" s="14">
        <f t="shared" si="2"/>
        <v>831600</v>
      </c>
      <c r="L6" s="6" t="s">
        <v>8</v>
      </c>
    </row>
    <row r="7">
      <c r="C7" s="6"/>
      <c r="D7" s="30">
        <f>D5+D6</f>
        <v>2753</v>
      </c>
      <c r="E7" s="8" t="s">
        <v>8</v>
      </c>
      <c r="G7" s="16">
        <f>G5+G6</f>
        <v>13765</v>
      </c>
      <c r="H7" s="8" t="s">
        <v>8</v>
      </c>
      <c r="K7" s="16">
        <f>K5+K6</f>
        <v>991080</v>
      </c>
      <c r="L7" s="8" t="s">
        <v>8</v>
      </c>
    </row>
    <row r="8">
      <c r="C8" s="6"/>
      <c r="D8" s="12"/>
      <c r="E8" s="6"/>
      <c r="H8" s="6"/>
    </row>
    <row r="9">
      <c r="B9" s="10">
        <f>D7/D2</f>
        <v>11.47083333</v>
      </c>
      <c r="C9" s="6"/>
      <c r="D9" s="17">
        <f>D7/60</f>
        <v>45.88333333</v>
      </c>
      <c r="E9" s="6" t="s">
        <v>5</v>
      </c>
      <c r="G9" s="18">
        <f>G7/60</f>
        <v>229.4166667</v>
      </c>
      <c r="H9" s="6" t="s">
        <v>5</v>
      </c>
      <c r="K9" s="18">
        <f>K7/60</f>
        <v>16518</v>
      </c>
      <c r="L9" s="6" t="s">
        <v>5</v>
      </c>
    </row>
    <row r="10">
      <c r="D10" s="19">
        <f>D9/60</f>
        <v>0.7647222222</v>
      </c>
      <c r="E10" s="20" t="s">
        <v>15</v>
      </c>
      <c r="G10" s="21">
        <f>G9/60</f>
        <v>3.823611111</v>
      </c>
      <c r="H10" s="20" t="s">
        <v>15</v>
      </c>
      <c r="K10" s="21">
        <f>K9/60</f>
        <v>275.3</v>
      </c>
      <c r="L10" s="20" t="s">
        <v>15</v>
      </c>
    </row>
    <row r="11">
      <c r="D11" s="12"/>
      <c r="E11" s="6"/>
      <c r="H11" s="6"/>
    </row>
    <row r="12">
      <c r="D12" s="12"/>
      <c r="E12" s="6"/>
      <c r="H12" s="6"/>
    </row>
    <row r="13">
      <c r="C13" s="6"/>
      <c r="D13" s="12"/>
      <c r="E13" s="6"/>
      <c r="H13" s="6"/>
    </row>
    <row r="14">
      <c r="C14" s="6" t="s">
        <v>17</v>
      </c>
      <c r="D14" s="12">
        <f>D3/D2</f>
        <v>22.25</v>
      </c>
      <c r="E14" s="6" t="s">
        <v>10</v>
      </c>
      <c r="G14" s="12">
        <f>G3/G2</f>
        <v>22.25</v>
      </c>
      <c r="H14" s="6" t="s">
        <v>18</v>
      </c>
      <c r="K14" s="12">
        <f>K3/K2</f>
        <v>22.25</v>
      </c>
      <c r="L14" s="6" t="s">
        <v>18</v>
      </c>
    </row>
    <row r="15">
      <c r="C15" s="6" t="s">
        <v>19</v>
      </c>
      <c r="D15" s="3">
        <v>12.0</v>
      </c>
      <c r="E15" s="6" t="s">
        <v>8</v>
      </c>
      <c r="H15" s="6" t="s">
        <v>8</v>
      </c>
    </row>
    <row r="16">
      <c r="D16" s="12"/>
    </row>
    <row r="17">
      <c r="C17" s="6" t="s">
        <v>20</v>
      </c>
      <c r="D17" s="3"/>
    </row>
    <row r="18">
      <c r="D18" s="12"/>
    </row>
    <row r="19">
      <c r="D19" s="12"/>
    </row>
    <row r="20">
      <c r="D20" s="12"/>
    </row>
    <row r="21">
      <c r="C21" s="6" t="s">
        <v>40</v>
      </c>
      <c r="D21" s="3">
        <v>1200.0</v>
      </c>
      <c r="E21" s="6" t="s">
        <v>8</v>
      </c>
      <c r="G21" s="6" t="s">
        <v>41</v>
      </c>
      <c r="H21" s="10">
        <f>60*60*24</f>
        <v>86400</v>
      </c>
      <c r="I21" s="6" t="s">
        <v>8</v>
      </c>
    </row>
    <row r="22">
      <c r="C22" s="6" t="s">
        <v>9</v>
      </c>
      <c r="D22" s="33">
        <f>D21*$D$14</f>
        <v>26700</v>
      </c>
      <c r="E22" s="6" t="s">
        <v>10</v>
      </c>
      <c r="G22" s="6" t="s">
        <v>9</v>
      </c>
      <c r="H22" s="34">
        <f>H21*$D$14</f>
        <v>1922400</v>
      </c>
      <c r="I22" s="6" t="s">
        <v>10</v>
      </c>
    </row>
    <row r="23">
      <c r="D23" s="12"/>
    </row>
    <row r="24">
      <c r="D24" s="12"/>
    </row>
    <row r="25">
      <c r="C25" s="6" t="s">
        <v>42</v>
      </c>
      <c r="D25" s="12"/>
      <c r="H25" s="35">
        <f>H21*$D$15</f>
        <v>1036800</v>
      </c>
      <c r="I25" s="6" t="s">
        <v>43</v>
      </c>
    </row>
    <row r="26">
      <c r="D26" s="12"/>
    </row>
    <row r="27">
      <c r="D27" s="12"/>
    </row>
    <row r="28">
      <c r="D28" s="12"/>
    </row>
    <row r="29">
      <c r="B29" s="1" t="s">
        <v>21</v>
      </c>
      <c r="C29" s="6" t="s">
        <v>22</v>
      </c>
      <c r="D29" s="9">
        <v>20.0</v>
      </c>
      <c r="E29" s="8" t="s">
        <v>5</v>
      </c>
      <c r="F29" s="6">
        <v>1200.0</v>
      </c>
      <c r="G29" s="6" t="s">
        <v>8</v>
      </c>
      <c r="J29" s="9"/>
    </row>
    <row r="30">
      <c r="C30" s="6" t="s">
        <v>23</v>
      </c>
      <c r="D30" s="9">
        <v>800.0</v>
      </c>
      <c r="E30" s="8" t="s">
        <v>24</v>
      </c>
    </row>
    <row r="31">
      <c r="D31" s="12"/>
    </row>
    <row r="32">
      <c r="D32" s="12"/>
    </row>
    <row r="33">
      <c r="D33" s="12"/>
    </row>
    <row r="34">
      <c r="C34" s="6" t="s">
        <v>25</v>
      </c>
      <c r="D34" s="9">
        <f t="shared" ref="D34:D35" si="3">D29*3*24</f>
        <v>1440</v>
      </c>
      <c r="E34" s="8" t="s">
        <v>5</v>
      </c>
      <c r="F34" s="6">
        <v>86400.0</v>
      </c>
      <c r="G34" s="6" t="s">
        <v>8</v>
      </c>
    </row>
    <row r="35">
      <c r="C35" s="6" t="s">
        <v>23</v>
      </c>
      <c r="D35" s="9">
        <f t="shared" si="3"/>
        <v>57600</v>
      </c>
      <c r="E35" s="8" t="s">
        <v>24</v>
      </c>
      <c r="F35" s="10">
        <v>1036800.0</v>
      </c>
    </row>
    <row r="36">
      <c r="D36" s="30">
        <f>D35/1000</f>
        <v>57.6</v>
      </c>
      <c r="E36" s="8" t="s">
        <v>26</v>
      </c>
    </row>
    <row r="37">
      <c r="D37" s="12"/>
    </row>
    <row r="38">
      <c r="D38" s="12"/>
    </row>
    <row r="39">
      <c r="D39" s="12"/>
    </row>
    <row r="40">
      <c r="D40" s="12"/>
    </row>
    <row r="41">
      <c r="D41" s="6" t="s">
        <v>27</v>
      </c>
      <c r="E41" s="31" t="s">
        <v>28</v>
      </c>
    </row>
    <row r="42">
      <c r="D42" s="6" t="s">
        <v>29</v>
      </c>
      <c r="E42" s="31" t="s">
        <v>30</v>
      </c>
    </row>
    <row r="43">
      <c r="D43" s="6" t="s">
        <v>31</v>
      </c>
      <c r="E43" s="31" t="s">
        <v>32</v>
      </c>
    </row>
    <row r="44">
      <c r="D44" s="31"/>
    </row>
    <row r="45">
      <c r="D45" s="31"/>
    </row>
    <row r="46">
      <c r="D46" s="31"/>
    </row>
    <row r="47">
      <c r="D47" s="31"/>
    </row>
    <row r="48">
      <c r="D48" s="12"/>
    </row>
    <row r="49">
      <c r="D49" s="12"/>
    </row>
    <row r="50">
      <c r="D50" s="12"/>
    </row>
    <row r="51">
      <c r="D51" s="12"/>
    </row>
    <row r="52">
      <c r="D52" s="12"/>
    </row>
    <row r="53">
      <c r="D53" s="12"/>
    </row>
    <row r="54">
      <c r="D54" s="12"/>
    </row>
    <row r="55">
      <c r="D55" s="12"/>
    </row>
    <row r="56">
      <c r="D56" s="12"/>
    </row>
    <row r="57">
      <c r="D57" s="12"/>
    </row>
    <row r="58">
      <c r="D58" s="12"/>
    </row>
    <row r="59">
      <c r="D59" s="12"/>
    </row>
    <row r="60">
      <c r="D60" s="12"/>
    </row>
    <row r="61">
      <c r="D61" s="12"/>
    </row>
    <row r="62">
      <c r="D62" s="12"/>
    </row>
    <row r="63">
      <c r="D63" s="12"/>
    </row>
    <row r="64">
      <c r="D64" s="12"/>
    </row>
    <row r="65">
      <c r="D65" s="12"/>
    </row>
    <row r="66">
      <c r="D66" s="12"/>
    </row>
    <row r="67">
      <c r="D67" s="12"/>
    </row>
    <row r="68">
      <c r="D68" s="12"/>
    </row>
    <row r="69">
      <c r="D69" s="12"/>
    </row>
    <row r="70">
      <c r="D70" s="12"/>
    </row>
    <row r="71">
      <c r="D71" s="12"/>
    </row>
    <row r="72">
      <c r="D72" s="12"/>
    </row>
    <row r="73">
      <c r="D73" s="12"/>
    </row>
    <row r="74">
      <c r="D74" s="12"/>
    </row>
    <row r="75">
      <c r="D75" s="12"/>
    </row>
    <row r="76">
      <c r="D76" s="12"/>
    </row>
    <row r="77">
      <c r="D77" s="12"/>
    </row>
    <row r="78">
      <c r="D78" s="12"/>
    </row>
    <row r="79">
      <c r="D79" s="12"/>
    </row>
    <row r="80">
      <c r="D80" s="12"/>
    </row>
    <row r="81">
      <c r="D81" s="12"/>
    </row>
    <row r="82">
      <c r="D82" s="12"/>
    </row>
    <row r="83">
      <c r="D83" s="12"/>
    </row>
    <row r="84">
      <c r="D84" s="12"/>
    </row>
    <row r="85">
      <c r="D85" s="12"/>
    </row>
    <row r="86">
      <c r="D86" s="12"/>
    </row>
    <row r="87">
      <c r="D87" s="12"/>
    </row>
    <row r="88">
      <c r="D88" s="12"/>
    </row>
    <row r="89">
      <c r="D89" s="12"/>
    </row>
    <row r="90">
      <c r="D90" s="12"/>
    </row>
    <row r="91">
      <c r="D91" s="12"/>
    </row>
    <row r="92">
      <c r="D92" s="12"/>
    </row>
    <row r="93">
      <c r="D93" s="12"/>
    </row>
    <row r="94">
      <c r="D94" s="12"/>
    </row>
    <row r="95">
      <c r="D95" s="12"/>
    </row>
    <row r="96">
      <c r="D96" s="12"/>
    </row>
    <row r="97">
      <c r="D97" s="12"/>
    </row>
    <row r="98">
      <c r="D98" s="12"/>
    </row>
    <row r="99">
      <c r="D99" s="12"/>
    </row>
    <row r="100">
      <c r="D100" s="12"/>
    </row>
    <row r="101">
      <c r="D101" s="12"/>
    </row>
    <row r="102">
      <c r="D102" s="12"/>
    </row>
    <row r="103">
      <c r="D103" s="12"/>
    </row>
    <row r="104">
      <c r="D104" s="12"/>
    </row>
    <row r="105">
      <c r="D105" s="12"/>
    </row>
    <row r="106">
      <c r="D106" s="12"/>
    </row>
    <row r="107">
      <c r="D107" s="12"/>
    </row>
    <row r="108">
      <c r="D108" s="12"/>
    </row>
    <row r="109">
      <c r="D109" s="12"/>
    </row>
    <row r="110">
      <c r="D110" s="12"/>
    </row>
    <row r="111">
      <c r="D111" s="12"/>
    </row>
    <row r="112">
      <c r="D112" s="12"/>
    </row>
    <row r="113">
      <c r="D113" s="12"/>
    </row>
    <row r="114">
      <c r="D114" s="12"/>
    </row>
    <row r="115">
      <c r="D115" s="12"/>
    </row>
    <row r="116">
      <c r="D116" s="12"/>
    </row>
    <row r="117">
      <c r="D117" s="12"/>
    </row>
    <row r="118">
      <c r="D118" s="12"/>
    </row>
    <row r="119">
      <c r="D119" s="12"/>
    </row>
    <row r="120">
      <c r="D120" s="12"/>
    </row>
    <row r="121">
      <c r="D121" s="12"/>
    </row>
    <row r="122">
      <c r="D122" s="12"/>
    </row>
    <row r="123">
      <c r="D123" s="12"/>
    </row>
    <row r="124">
      <c r="D124" s="12"/>
    </row>
    <row r="125">
      <c r="D125" s="12"/>
    </row>
    <row r="126">
      <c r="D126" s="12"/>
    </row>
    <row r="127">
      <c r="D127" s="12"/>
    </row>
    <row r="128">
      <c r="D128" s="12"/>
    </row>
    <row r="129">
      <c r="D129" s="12"/>
    </row>
    <row r="130">
      <c r="D130" s="12"/>
    </row>
    <row r="131">
      <c r="D131" s="12"/>
    </row>
    <row r="132">
      <c r="D132" s="12"/>
    </row>
    <row r="133">
      <c r="D133" s="12"/>
    </row>
    <row r="134">
      <c r="D134" s="12"/>
    </row>
    <row r="135">
      <c r="D135" s="12"/>
    </row>
    <row r="136">
      <c r="D136" s="12"/>
    </row>
    <row r="137">
      <c r="D137" s="12"/>
    </row>
    <row r="138">
      <c r="D138" s="12"/>
    </row>
    <row r="139">
      <c r="D139" s="12"/>
    </row>
    <row r="140">
      <c r="D140" s="12"/>
    </row>
    <row r="141">
      <c r="D141" s="12"/>
    </row>
    <row r="142">
      <c r="D142" s="12"/>
    </row>
    <row r="143">
      <c r="D143" s="12"/>
    </row>
    <row r="144">
      <c r="D144" s="12"/>
    </row>
    <row r="145">
      <c r="D145" s="12"/>
    </row>
    <row r="146">
      <c r="D146" s="12"/>
    </row>
    <row r="147">
      <c r="D147" s="12"/>
    </row>
    <row r="148">
      <c r="D148" s="12"/>
    </row>
    <row r="149">
      <c r="D149" s="12"/>
    </row>
    <row r="150">
      <c r="D150" s="12"/>
    </row>
    <row r="151">
      <c r="D151" s="12"/>
    </row>
    <row r="152">
      <c r="D152" s="12"/>
    </row>
    <row r="153">
      <c r="D153" s="12"/>
    </row>
    <row r="154">
      <c r="D154" s="12"/>
    </row>
    <row r="155">
      <c r="D155" s="12"/>
    </row>
    <row r="156">
      <c r="D156" s="12"/>
    </row>
    <row r="157">
      <c r="D157" s="12"/>
    </row>
    <row r="158">
      <c r="D158" s="12"/>
    </row>
    <row r="159">
      <c r="D159" s="12"/>
    </row>
    <row r="160">
      <c r="D160" s="12"/>
    </row>
    <row r="161">
      <c r="D161" s="12"/>
    </row>
    <row r="162">
      <c r="D162" s="12"/>
    </row>
    <row r="163">
      <c r="D163" s="12"/>
    </row>
    <row r="164">
      <c r="D164" s="12"/>
    </row>
    <row r="165">
      <c r="D165" s="12"/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5.13"/>
    <col customWidth="1" min="6" max="6" width="15.0"/>
    <col customWidth="1" min="7" max="7" width="17.75"/>
  </cols>
  <sheetData>
    <row r="1">
      <c r="C1" s="6" t="s">
        <v>44</v>
      </c>
      <c r="F1" s="6" t="s">
        <v>45</v>
      </c>
      <c r="I1" s="6" t="s">
        <v>46</v>
      </c>
      <c r="L1" s="6" t="s">
        <v>46</v>
      </c>
      <c r="O1" s="6" t="s">
        <v>47</v>
      </c>
    </row>
    <row r="2">
      <c r="B2" s="36" t="s">
        <v>48</v>
      </c>
      <c r="C2" s="37">
        <v>0.13</v>
      </c>
      <c r="D2" s="6" t="s">
        <v>49</v>
      </c>
      <c r="F2" s="37">
        <v>0.16</v>
      </c>
      <c r="G2" s="6" t="s">
        <v>49</v>
      </c>
      <c r="H2" s="6">
        <v>0.365</v>
      </c>
      <c r="I2" s="37">
        <v>0.76</v>
      </c>
      <c r="J2" s="6" t="s">
        <v>49</v>
      </c>
      <c r="L2" s="37">
        <v>0.6</v>
      </c>
      <c r="M2" s="6" t="s">
        <v>49</v>
      </c>
      <c r="O2" s="37">
        <v>2.0</v>
      </c>
    </row>
    <row r="3">
      <c r="C3" s="38">
        <f>C2*8</f>
        <v>1.04</v>
      </c>
      <c r="D3" s="6" t="s">
        <v>50</v>
      </c>
      <c r="F3" s="38">
        <f>F2*8</f>
        <v>1.28</v>
      </c>
      <c r="G3" s="6" t="s">
        <v>50</v>
      </c>
      <c r="I3" s="38">
        <f>I2*8</f>
        <v>6.08</v>
      </c>
      <c r="J3" s="6" t="s">
        <v>50</v>
      </c>
      <c r="L3" s="38">
        <f>L2*8</f>
        <v>4.8</v>
      </c>
      <c r="M3" s="6" t="s">
        <v>50</v>
      </c>
      <c r="O3" s="38">
        <f>O2*8</f>
        <v>16</v>
      </c>
    </row>
    <row r="4">
      <c r="C4" s="39">
        <f>C2*24</f>
        <v>3.12</v>
      </c>
      <c r="D4" s="1" t="s">
        <v>51</v>
      </c>
      <c r="F4" s="39">
        <f>F2*24</f>
        <v>3.84</v>
      </c>
      <c r="G4" s="1" t="s">
        <v>51</v>
      </c>
      <c r="I4" s="39">
        <f>I2*24</f>
        <v>18.24</v>
      </c>
      <c r="J4" s="1" t="s">
        <v>51</v>
      </c>
      <c r="L4" s="39">
        <f>L2*24</f>
        <v>14.4</v>
      </c>
      <c r="M4" s="1" t="s">
        <v>51</v>
      </c>
      <c r="O4" s="39">
        <f>O2*24</f>
        <v>48</v>
      </c>
    </row>
    <row r="5">
      <c r="C5" s="38">
        <f>C4*30</f>
        <v>93.6</v>
      </c>
      <c r="D5" s="6" t="s">
        <v>52</v>
      </c>
      <c r="F5" s="38">
        <f>F4*30</f>
        <v>115.2</v>
      </c>
      <c r="G5" s="6" t="s">
        <v>52</v>
      </c>
      <c r="I5" s="38">
        <f>I4*30</f>
        <v>547.2</v>
      </c>
      <c r="J5" s="6" t="s">
        <v>52</v>
      </c>
      <c r="L5" s="40">
        <f>L4*30</f>
        <v>432</v>
      </c>
      <c r="M5" s="41" t="s">
        <v>52</v>
      </c>
      <c r="O5" s="38">
        <f>O4*30</f>
        <v>1440</v>
      </c>
    </row>
    <row r="8">
      <c r="B8" s="36" t="s">
        <v>53</v>
      </c>
      <c r="C8" s="42">
        <v>14.0</v>
      </c>
      <c r="D8" s="41" t="s">
        <v>52</v>
      </c>
    </row>
    <row r="9">
      <c r="C9" s="39">
        <f>C8/30</f>
        <v>0.4666666667</v>
      </c>
      <c r="D9" s="1" t="s">
        <v>51</v>
      </c>
    </row>
    <row r="12">
      <c r="B12" s="6" t="s">
        <v>54</v>
      </c>
      <c r="C12" s="6">
        <v>100.0</v>
      </c>
      <c r="D12" s="6" t="s">
        <v>26</v>
      </c>
    </row>
    <row r="13">
      <c r="B13" s="6" t="s">
        <v>55</v>
      </c>
      <c r="C13" s="10">
        <f>C12*30</f>
        <v>3000</v>
      </c>
      <c r="D13" s="6" t="s">
        <v>26</v>
      </c>
    </row>
    <row r="16">
      <c r="B16" s="36" t="s">
        <v>56</v>
      </c>
      <c r="C16" s="42">
        <v>95.0</v>
      </c>
      <c r="D16" s="41" t="s">
        <v>52</v>
      </c>
    </row>
    <row r="17">
      <c r="C17" s="39">
        <f>C16/30</f>
        <v>3.166666667</v>
      </c>
      <c r="D17" s="1" t="s">
        <v>51</v>
      </c>
    </row>
    <row r="19">
      <c r="G19" s="10" t="str">
        <f>B2</f>
        <v>Maquina virtual:</v>
      </c>
      <c r="H19" s="38">
        <f>2*I5</f>
        <v>1094.4</v>
      </c>
      <c r="I19" s="10" t="str">
        <f>M5</f>
        <v>x mes</v>
      </c>
      <c r="J19" s="6">
        <v>555.0</v>
      </c>
    </row>
    <row r="20">
      <c r="G20" s="10" t="str">
        <f t="shared" ref="G20:I20" si="1">B8</f>
        <v>SQL DTU 10</v>
      </c>
      <c r="H20" s="38">
        <f t="shared" si="1"/>
        <v>14</v>
      </c>
      <c r="I20" s="10" t="str">
        <f t="shared" si="1"/>
        <v>x mes</v>
      </c>
      <c r="J20" s="6">
        <v>15.0</v>
      </c>
    </row>
    <row r="21">
      <c r="G21" s="10" t="str">
        <f t="shared" ref="G21:I21" si="2">B16</f>
        <v>Azure blog storage 5T</v>
      </c>
      <c r="H21" s="38">
        <f t="shared" si="2"/>
        <v>95</v>
      </c>
      <c r="I21" s="10" t="str">
        <f t="shared" si="2"/>
        <v>x mes</v>
      </c>
      <c r="J21" s="6">
        <v>100.0</v>
      </c>
    </row>
    <row r="22">
      <c r="H22" s="6">
        <v>9.0</v>
      </c>
      <c r="J22" s="6">
        <v>10.0</v>
      </c>
    </row>
    <row r="25">
      <c r="G25" s="6" t="s">
        <v>57</v>
      </c>
      <c r="H25" s="38">
        <f>SUM(H19:H23)</f>
        <v>1212.4</v>
      </c>
      <c r="J25" s="10">
        <f>SUM(J19:J23)</f>
        <v>680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