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a.saavedravanegas/Documents/GitHub/MindLabs/Coomeva_dolencias/3.Results/"/>
    </mc:Choice>
  </mc:AlternateContent>
  <xr:revisionPtr revIDLastSave="0" documentId="13_ncr:1_{BCFFD685-AA85-CA41-A586-C489C3EDF87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eneral" sheetId="8" r:id="rId1"/>
    <sheet name=" Axa Colpatria" sheetId="1" r:id="rId2"/>
    <sheet name=" Colmédica" sheetId="2" r:id="rId3"/>
    <sheet name=" Colsanitas" sheetId="3" r:id="rId4"/>
    <sheet name=" Coomeva" sheetId="4" r:id="rId5"/>
    <sheet name=" Emergencias médicas" sheetId="5" r:id="rId6"/>
    <sheet name=" Medplus" sheetId="6" r:id="rId7"/>
    <sheet name=" SURA" sheetId="7" r:id="rId8"/>
  </sheets>
  <definedNames>
    <definedName name="_xlnm._FilterDatabase" localSheetId="1" hidden="1">' Axa Colpatria'!$A$1:$D$15</definedName>
    <definedName name="_xlnm._FilterDatabase" localSheetId="0" hidden="1">General!$A$1:$C$8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8" l="1"/>
  <c r="C2" i="8"/>
  <c r="C5" i="8"/>
  <c r="C4" i="8"/>
  <c r="C8" i="8"/>
  <c r="C6" i="8"/>
  <c r="C7" i="8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3" i="6"/>
  <c r="D2" i="6"/>
  <c r="D8" i="5"/>
  <c r="D7" i="5"/>
  <c r="D6" i="5"/>
  <c r="D5" i="5"/>
  <c r="D4" i="5"/>
  <c r="D3" i="5"/>
  <c r="D2" i="5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2" i="1"/>
  <c r="D12" i="1"/>
  <c r="D3" i="1"/>
  <c r="D15" i="1"/>
  <c r="D4" i="1"/>
  <c r="D5" i="1"/>
  <c r="D13" i="1"/>
  <c r="D6" i="1"/>
  <c r="D7" i="1"/>
  <c r="D8" i="1"/>
  <c r="D14" i="1"/>
  <c r="D9" i="1"/>
  <c r="D10" i="1"/>
  <c r="D11" i="1"/>
</calcChain>
</file>

<file path=xl/sharedStrings.xml><?xml version="1.0" encoding="utf-8"?>
<sst xmlns="http://schemas.openxmlformats.org/spreadsheetml/2006/main" count="226" uniqueCount="46">
  <si>
    <t>Empresa</t>
  </si>
  <si>
    <t>Categoria</t>
  </si>
  <si>
    <t>Frecuencia</t>
  </si>
  <si>
    <t xml:space="preserve"> Axa Colpatria</t>
  </si>
  <si>
    <t xml:space="preserve"> Colmédica</t>
  </si>
  <si>
    <t xml:space="preserve"> Colsanitas</t>
  </si>
  <si>
    <t xml:space="preserve"> Coomeva</t>
  </si>
  <si>
    <t xml:space="preserve"> Emergencias médicas</t>
  </si>
  <si>
    <t xml:space="preserve"> Medplus</t>
  </si>
  <si>
    <t xml:space="preserve"> SURA</t>
  </si>
  <si>
    <t>Cobro repetitivo del servicio</t>
  </si>
  <si>
    <t>Deficiencias en información y orientación de usuarios</t>
  </si>
  <si>
    <t>Demora de respuesta a quejas o PQRS</t>
  </si>
  <si>
    <t>Demora en la atención de usuarios</t>
  </si>
  <si>
    <t>Descontento generalizado con la entidad</t>
  </si>
  <si>
    <t>Falencia en canales de contacto (teléfono, página web y redes sociales)</t>
  </si>
  <si>
    <t>Falencias en servicios de salud mental</t>
  </si>
  <si>
    <t>Inconveniente con reintegro de dinero a los usuarios</t>
  </si>
  <si>
    <t>Inconvenientes con la App</t>
  </si>
  <si>
    <t>Incumplimiento de condiciones de la póliza</t>
  </si>
  <si>
    <t>Malestar con manejo de recurso humano interno</t>
  </si>
  <si>
    <t>Negación de atención por cuestiones administrativas</t>
  </si>
  <si>
    <t>Problemas con el personal médico (atención, poca capacidad, seguimiento)</t>
  </si>
  <si>
    <t>Problemas con la cancelación del servicio</t>
  </si>
  <si>
    <t>Cancelación de citas médicas</t>
  </si>
  <si>
    <t>Cobertura limitada (servicios y poblaciones)</t>
  </si>
  <si>
    <t>Críticas a la inclusión de género en las instalaciones</t>
  </si>
  <si>
    <t>Dificultades con autorizaciones</t>
  </si>
  <si>
    <t>Inconvenientes con la entrega de medicamentos</t>
  </si>
  <si>
    <t>Mejor percepción de servicios de Eps</t>
  </si>
  <si>
    <t>Molestias en el proceso de pago del servicio</t>
  </si>
  <si>
    <t>Costo elevado del servicio de la entidad</t>
  </si>
  <si>
    <t>Demora en la atención médica en casa</t>
  </si>
  <si>
    <t>Descontento con el servicio de urgencias</t>
  </si>
  <si>
    <t>Disconformidad con atención y servicio al cliente</t>
  </si>
  <si>
    <t xml:space="preserve">Entidad poco resolutiva </t>
  </si>
  <si>
    <t>Exceso de trámites administrativos</t>
  </si>
  <si>
    <t>Inconformidad con el servicio de IPS</t>
  </si>
  <si>
    <t>Inoperancia de la atención el día sábado y domingo</t>
  </si>
  <si>
    <t>Restricciones por Covid 19</t>
  </si>
  <si>
    <t>Servicio deficiente hacia adultos mayores</t>
  </si>
  <si>
    <t>Inclumplimiento con condiciones de contrato</t>
  </si>
  <si>
    <t>Inconvenientes con la protección de datos de usuarios</t>
  </si>
  <si>
    <t>Publicidad engañosa de servicios</t>
  </si>
  <si>
    <t>Por</t>
  </si>
  <si>
    <t>Frequencia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</si>
</sst>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164" fontId="0" fillId="0" borderId="0" xfId="1" applyNumberFormat="1" applyFont="1"/>
    <xf numFmtId="164" fontId="0" fillId="0" borderId="0" xfId="1" applyNumberFormat="1" applyFont="1" applyBorder="1"/>
    <xf numFmtId="0" fontId="0" fillId="0" borderId="2" xfId="0" applyBorder="1"/>
    <xf numFmtId="164" fontId="0" fillId="0" borderId="2" xfId="1" applyNumberFormat="1" applyFont="1" applyBorder="1"/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9" fontId="0" fillId="0" borderId="0" xfId="1" applyFont="1" applyBorder="1"/>
    <xf numFmtId="9" fontId="0" fillId="0" borderId="2" xfId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14CB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3489632545931761"/>
          <c:y val="0.16666666666666666"/>
          <c:w val="0.38576290463692037"/>
          <c:h val="0.6429381743948673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171-3D42-BBCB-DAD822644D17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171-3D42-BBCB-DAD822644D17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171-3D42-BBCB-DAD822644D17}"/>
              </c:ext>
            </c:extLst>
          </c:dPt>
          <c:dPt>
            <c:idx val="3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171-3D42-BBCB-DAD822644D1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1E6-CA41-8FDF-66AD482E8BDA}"/>
              </c:ext>
            </c:extLst>
          </c:dPt>
          <c:dPt>
            <c:idx val="5"/>
            <c:bubble3D val="0"/>
            <c:spPr>
              <a:solidFill>
                <a:srgbClr val="14CBC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171-3D42-BBCB-DAD822644D17}"/>
              </c:ext>
            </c:extLst>
          </c:dPt>
          <c:dPt>
            <c:idx val="6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171-3D42-BBCB-DAD822644D17}"/>
              </c:ext>
            </c:extLst>
          </c:dPt>
          <c:cat>
            <c:strRef>
              <c:f>General!$A$2:$A$8</c:f>
              <c:strCache>
                <c:ptCount val="7"/>
                <c:pt idx="0">
                  <c:v> Colsanitas</c:v>
                </c:pt>
                <c:pt idx="1">
                  <c:v> Colmédica</c:v>
                </c:pt>
                <c:pt idx="2">
                  <c:v> Emergencias médicas</c:v>
                </c:pt>
                <c:pt idx="3">
                  <c:v> Coomeva</c:v>
                </c:pt>
                <c:pt idx="4">
                  <c:v> SURA</c:v>
                </c:pt>
                <c:pt idx="5">
                  <c:v> Axa Colpatria</c:v>
                </c:pt>
                <c:pt idx="6">
                  <c:v> Medplus</c:v>
                </c:pt>
              </c:strCache>
            </c:strRef>
          </c:cat>
          <c:val>
            <c:numRef>
              <c:f>General!$C$2:$C$8</c:f>
              <c:numCache>
                <c:formatCode>0%</c:formatCode>
                <c:ptCount val="7"/>
                <c:pt idx="0">
                  <c:v>0.36161616161616161</c:v>
                </c:pt>
                <c:pt idx="1">
                  <c:v>0.21010101010101009</c:v>
                </c:pt>
                <c:pt idx="2">
                  <c:v>0.12929292929292929</c:v>
                </c:pt>
                <c:pt idx="3">
                  <c:v>0.12121212121212122</c:v>
                </c:pt>
                <c:pt idx="4">
                  <c:v>9.494949494949495E-2</c:v>
                </c:pt>
                <c:pt idx="5">
                  <c:v>6.6666666666666666E-2</c:v>
                </c:pt>
                <c:pt idx="6">
                  <c:v>1.6161616161616162E-2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1-3D42-BBCB-DAD822644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6082458442694662E-2"/>
          <c:y val="0.17534558180227475"/>
          <c:w val="0.30894597550306208"/>
          <c:h val="0.644098862642169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Axa Colpatria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Axa Colpatria'!$B$2:$B$15</c:f>
              <c:strCache>
                <c:ptCount val="14"/>
                <c:pt idx="0">
                  <c:v>Deficiencias en información y orientación de usuarios</c:v>
                </c:pt>
                <c:pt idx="1">
                  <c:v>Demora en la atención de usuarios</c:v>
                </c:pt>
                <c:pt idx="2">
                  <c:v>Falencia en canales de contacto (teléfono, página web y redes sociales)</c:v>
                </c:pt>
                <c:pt idx="3">
                  <c:v>Falencias en servicios de salud mental</c:v>
                </c:pt>
                <c:pt idx="4">
                  <c:v>Inconvenientes con la App</c:v>
                </c:pt>
                <c:pt idx="5">
                  <c:v>Incumplimiento de condiciones de la póliza</c:v>
                </c:pt>
                <c:pt idx="6">
                  <c:v>Malestar con manejo de recurso humano interno</c:v>
                </c:pt>
                <c:pt idx="7">
                  <c:v>Problemas con el personal médico (atención, poca capacidad, seguimiento)</c:v>
                </c:pt>
                <c:pt idx="8">
                  <c:v>Problemas con la cancelación del servicio</c:v>
                </c:pt>
                <c:pt idx="9">
                  <c:v>Cobro repetitivo del servicio</c:v>
                </c:pt>
                <c:pt idx="10">
                  <c:v>Demora de respuesta a quejas o PQRS</c:v>
                </c:pt>
                <c:pt idx="11">
                  <c:v>Inconveniente con reintegro de dinero a los usuarios</c:v>
                </c:pt>
                <c:pt idx="12">
                  <c:v>Negación de atención por cuestiones administrativas</c:v>
                </c:pt>
                <c:pt idx="13">
                  <c:v>Descontento generalizado con la entidad</c:v>
                </c:pt>
              </c:strCache>
            </c:strRef>
          </c:cat>
          <c:val>
            <c:numRef>
              <c:f>' Axa Colpatria'!$D$2:$D$15</c:f>
              <c:numCache>
                <c:formatCode>0%</c:formatCode>
                <c:ptCount val="14"/>
                <c:pt idx="0">
                  <c:v>3.0303030303030304E-2</c:v>
                </c:pt>
                <c:pt idx="1">
                  <c:v>3.0303030303030304E-2</c:v>
                </c:pt>
                <c:pt idx="2">
                  <c:v>3.0303030303030304E-2</c:v>
                </c:pt>
                <c:pt idx="3">
                  <c:v>3.0303030303030304E-2</c:v>
                </c:pt>
                <c:pt idx="4">
                  <c:v>3.0303030303030304E-2</c:v>
                </c:pt>
                <c:pt idx="5">
                  <c:v>3.0303030303030304E-2</c:v>
                </c:pt>
                <c:pt idx="6">
                  <c:v>3.0303030303030304E-2</c:v>
                </c:pt>
                <c:pt idx="7">
                  <c:v>3.0303030303030304E-2</c:v>
                </c:pt>
                <c:pt idx="8">
                  <c:v>3.0303030303030304E-2</c:v>
                </c:pt>
                <c:pt idx="9">
                  <c:v>6.0606060606060608E-2</c:v>
                </c:pt>
                <c:pt idx="10">
                  <c:v>6.0606060606060608E-2</c:v>
                </c:pt>
                <c:pt idx="11">
                  <c:v>6.0606060606060608E-2</c:v>
                </c:pt>
                <c:pt idx="12">
                  <c:v>6.0606060606060608E-2</c:v>
                </c:pt>
                <c:pt idx="13">
                  <c:v>0.48484848484848486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57-DD4A-9D59-43E621DBA3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95488064"/>
        <c:axId val="164593023"/>
      </c:barChart>
      <c:catAx>
        <c:axId val="1495488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4593023"/>
        <c:crosses val="autoZero"/>
        <c:auto val="1"/>
        <c:lblAlgn val="ctr"/>
        <c:lblOffset val="100"/>
        <c:noMultiLvlLbl val="0"/>
      </c:catAx>
      <c:valAx>
        <c:axId val="164593023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9548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COLMEDICA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Colmédica'!$B$2:$B$16</c:f>
              <c:strCache>
                <c:ptCount val="15"/>
                <c:pt idx="0">
                  <c:v>Cancelación de citas médicas</c:v>
                </c:pt>
                <c:pt idx="1">
                  <c:v>Cobertura limitada (servicios y poblaciones)</c:v>
                </c:pt>
                <c:pt idx="2">
                  <c:v>Críticas a la inclusión de género en las instalaciones</c:v>
                </c:pt>
                <c:pt idx="3">
                  <c:v>Dificultades con autorizaciones</c:v>
                </c:pt>
                <c:pt idx="4">
                  <c:v>Falencias en servicios de salud mental</c:v>
                </c:pt>
                <c:pt idx="5">
                  <c:v>Inconvenientes con la App</c:v>
                </c:pt>
                <c:pt idx="6">
                  <c:v>Incumplimiento de condiciones de la póliza</c:v>
                </c:pt>
                <c:pt idx="7">
                  <c:v>Molestias en el proceso de pago del servicio</c:v>
                </c:pt>
                <c:pt idx="8">
                  <c:v>Problemas con la cancelación del servicio</c:v>
                </c:pt>
                <c:pt idx="9">
                  <c:v>Inconvenientes con la entrega de medicamentos</c:v>
                </c:pt>
                <c:pt idx="10">
                  <c:v>Mejor percepción de servicios de Eps</c:v>
                </c:pt>
                <c:pt idx="11">
                  <c:v>Problemas con el personal médico (atención, poca capacidad, seguimiento)</c:v>
                </c:pt>
                <c:pt idx="12">
                  <c:v>Cobro repetitivo del servicio</c:v>
                </c:pt>
                <c:pt idx="13">
                  <c:v>Inconveniente con reintegro de dinero a los usuarios</c:v>
                </c:pt>
                <c:pt idx="14">
                  <c:v>Descontento generalizado con la entidad</c:v>
                </c:pt>
              </c:strCache>
            </c:strRef>
          </c:cat>
          <c:val>
            <c:numRef>
              <c:f>' Colmédica'!$D$2:$D$16</c:f>
              <c:numCache>
                <c:formatCode>0%</c:formatCode>
                <c:ptCount val="15"/>
                <c:pt idx="0">
                  <c:v>9.6153846153846159E-3</c:v>
                </c:pt>
                <c:pt idx="1">
                  <c:v>9.6153846153846159E-3</c:v>
                </c:pt>
                <c:pt idx="2">
                  <c:v>9.6153846153846159E-3</c:v>
                </c:pt>
                <c:pt idx="3">
                  <c:v>9.6153846153846159E-3</c:v>
                </c:pt>
                <c:pt idx="4">
                  <c:v>9.6153846153846159E-3</c:v>
                </c:pt>
                <c:pt idx="5">
                  <c:v>9.6153846153846159E-3</c:v>
                </c:pt>
                <c:pt idx="6">
                  <c:v>9.6153846153846159E-3</c:v>
                </c:pt>
                <c:pt idx="7">
                  <c:v>9.6153846153846159E-3</c:v>
                </c:pt>
                <c:pt idx="8">
                  <c:v>9.6153846153846159E-3</c:v>
                </c:pt>
                <c:pt idx="9">
                  <c:v>1.9230769230769232E-2</c:v>
                </c:pt>
                <c:pt idx="10">
                  <c:v>2.8846153846153848E-2</c:v>
                </c:pt>
                <c:pt idx="11">
                  <c:v>2.8846153846153848E-2</c:v>
                </c:pt>
                <c:pt idx="12">
                  <c:v>3.8461538461538464E-2</c:v>
                </c:pt>
                <c:pt idx="13">
                  <c:v>3.8461538461538464E-2</c:v>
                </c:pt>
                <c:pt idx="14">
                  <c:v>0.75961538461538458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D7-B345-BB9A-5B6E41B1D6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20430896"/>
        <c:axId val="1604767936"/>
      </c:barChart>
      <c:catAx>
        <c:axId val="1620430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04767936"/>
        <c:crosses val="autoZero"/>
        <c:auto val="1"/>
        <c:lblAlgn val="ctr"/>
        <c:lblOffset val="100"/>
        <c:noMultiLvlLbl val="0"/>
      </c:catAx>
      <c:valAx>
        <c:axId val="1604767936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043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COLSANITAS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Colsanitas'!$B$2:$B$24</c:f>
              <c:strCache>
                <c:ptCount val="23"/>
                <c:pt idx="0">
                  <c:v>Cancelación de citas médicas</c:v>
                </c:pt>
                <c:pt idx="1">
                  <c:v>Cobertura limitada (servicios y poblaciones)</c:v>
                </c:pt>
                <c:pt idx="2">
                  <c:v>Costo elevado del servicio de la entidad</c:v>
                </c:pt>
                <c:pt idx="3">
                  <c:v>Entidad poco resolutiva </c:v>
                </c:pt>
                <c:pt idx="4">
                  <c:v>Exceso de trámites administrativos</c:v>
                </c:pt>
                <c:pt idx="5">
                  <c:v>Falencias en servicios de salud mental</c:v>
                </c:pt>
                <c:pt idx="6">
                  <c:v>Inconformidad con el servicio de IPS</c:v>
                </c:pt>
                <c:pt idx="7">
                  <c:v>Inconvenientes con la App</c:v>
                </c:pt>
                <c:pt idx="8">
                  <c:v>Problemas con el personal médico (atención, poca capacidad, seguimiento)</c:v>
                </c:pt>
                <c:pt idx="9">
                  <c:v>Restricciones por Covid 19</c:v>
                </c:pt>
                <c:pt idx="10">
                  <c:v>Demora de respuesta a quejas o PQRS</c:v>
                </c:pt>
                <c:pt idx="11">
                  <c:v>Demora en la atención médica en casa</c:v>
                </c:pt>
                <c:pt idx="12">
                  <c:v>Descontento con el servicio de urgencias</c:v>
                </c:pt>
                <c:pt idx="13">
                  <c:v>Incumplimiento de condiciones de la póliza</c:v>
                </c:pt>
                <c:pt idx="14">
                  <c:v>Inoperancia de la atención el día sábado y domingo</c:v>
                </c:pt>
                <c:pt idx="15">
                  <c:v>Servicio deficiente hacia adultos mayores</c:v>
                </c:pt>
                <c:pt idx="16">
                  <c:v>Inconveniente con reintegro de dinero a los usuarios</c:v>
                </c:pt>
                <c:pt idx="17">
                  <c:v>Disconformidad con atención y servicio al cliente</c:v>
                </c:pt>
                <c:pt idx="18">
                  <c:v>Molestias en el proceso de pago del servicio</c:v>
                </c:pt>
                <c:pt idx="19">
                  <c:v>Inconvenientes con la entrega de medicamentos</c:v>
                </c:pt>
                <c:pt idx="20">
                  <c:v>Descontento generalizado con la entidad</c:v>
                </c:pt>
                <c:pt idx="21">
                  <c:v>Cobro repetitivo del servicio</c:v>
                </c:pt>
                <c:pt idx="22">
                  <c:v>Negación de atención por cuestiones administrativas</c:v>
                </c:pt>
              </c:strCache>
            </c:strRef>
          </c:cat>
          <c:val>
            <c:numRef>
              <c:f>' Colsanitas'!$D$2:$D$24</c:f>
              <c:numCache>
                <c:formatCode>0%</c:formatCode>
                <c:ptCount val="23"/>
                <c:pt idx="0">
                  <c:v>5.5865921787709499E-3</c:v>
                </c:pt>
                <c:pt idx="1">
                  <c:v>5.5865921787709499E-3</c:v>
                </c:pt>
                <c:pt idx="2">
                  <c:v>5.5865921787709499E-3</c:v>
                </c:pt>
                <c:pt idx="3">
                  <c:v>5.5865921787709499E-3</c:v>
                </c:pt>
                <c:pt idx="4">
                  <c:v>5.5865921787709499E-3</c:v>
                </c:pt>
                <c:pt idx="5">
                  <c:v>5.5865921787709499E-3</c:v>
                </c:pt>
                <c:pt idx="6">
                  <c:v>5.5865921787709499E-3</c:v>
                </c:pt>
                <c:pt idx="7">
                  <c:v>5.5865921787709499E-3</c:v>
                </c:pt>
                <c:pt idx="8">
                  <c:v>5.5865921787709499E-3</c:v>
                </c:pt>
                <c:pt idx="9">
                  <c:v>5.5865921787709499E-3</c:v>
                </c:pt>
                <c:pt idx="10">
                  <c:v>1.11731843575419E-2</c:v>
                </c:pt>
                <c:pt idx="11">
                  <c:v>1.11731843575419E-2</c:v>
                </c:pt>
                <c:pt idx="12">
                  <c:v>1.11731843575419E-2</c:v>
                </c:pt>
                <c:pt idx="13">
                  <c:v>1.11731843575419E-2</c:v>
                </c:pt>
                <c:pt idx="14">
                  <c:v>1.11731843575419E-2</c:v>
                </c:pt>
                <c:pt idx="15">
                  <c:v>1.11731843575419E-2</c:v>
                </c:pt>
                <c:pt idx="16">
                  <c:v>1.6759776536312849E-2</c:v>
                </c:pt>
                <c:pt idx="17">
                  <c:v>2.7932960893854747E-2</c:v>
                </c:pt>
                <c:pt idx="18">
                  <c:v>5.027932960893855E-2</c:v>
                </c:pt>
                <c:pt idx="19">
                  <c:v>7.2625698324022353E-2</c:v>
                </c:pt>
                <c:pt idx="20">
                  <c:v>8.9385474860335198E-2</c:v>
                </c:pt>
                <c:pt idx="21">
                  <c:v>0.1787709497206704</c:v>
                </c:pt>
                <c:pt idx="22">
                  <c:v>0.44134078212290501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C7-074D-97F6-F0EDFEDD0D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92983232"/>
        <c:axId val="1670618304"/>
      </c:barChart>
      <c:catAx>
        <c:axId val="1592983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0618304"/>
        <c:crosses val="autoZero"/>
        <c:auto val="1"/>
        <c:lblAlgn val="ctr"/>
        <c:lblOffset val="100"/>
        <c:noMultiLvlLbl val="0"/>
      </c:catAx>
      <c:valAx>
        <c:axId val="167061830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298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COOMEVA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Coomeva'!$B$2:$B$18</c:f>
              <c:strCache>
                <c:ptCount val="17"/>
                <c:pt idx="0">
                  <c:v>Cobertura limitada (servicios y poblaciones)</c:v>
                </c:pt>
                <c:pt idx="1">
                  <c:v>Demora de respuesta a quejas o PQRS</c:v>
                </c:pt>
                <c:pt idx="2">
                  <c:v>Descontento con el servicio de urgencias</c:v>
                </c:pt>
                <c:pt idx="3">
                  <c:v>Falencias en servicios de salud mental</c:v>
                </c:pt>
                <c:pt idx="4">
                  <c:v>Inclumplimiento con condiciones de contrato</c:v>
                </c:pt>
                <c:pt idx="5">
                  <c:v>Inconveniente con reintegro de dinero a los usuarios</c:v>
                </c:pt>
                <c:pt idx="6">
                  <c:v>Inconvenientes con la protección de datos de usuarios</c:v>
                </c:pt>
                <c:pt idx="7">
                  <c:v>Inoperancia de la atención el día sábado y domingo</c:v>
                </c:pt>
                <c:pt idx="8">
                  <c:v>Problemas con el personal médico (atención, poca capacidad, seguimiento)</c:v>
                </c:pt>
                <c:pt idx="9">
                  <c:v>Cobro repetitivo del servicio</c:v>
                </c:pt>
                <c:pt idx="10">
                  <c:v>Falencia en canales de contacto (teléfono, página web y redes sociales)</c:v>
                </c:pt>
                <c:pt idx="11">
                  <c:v>Mejor percepción de servicios de Eps</c:v>
                </c:pt>
                <c:pt idx="12">
                  <c:v>Negación de atención por cuestiones administrativas</c:v>
                </c:pt>
                <c:pt idx="13">
                  <c:v>Publicidad engañosa de servicios</c:v>
                </c:pt>
                <c:pt idx="14">
                  <c:v>Disconformidad con atención y servicio al cliente</c:v>
                </c:pt>
                <c:pt idx="15">
                  <c:v>Demora en la atención de usuarios</c:v>
                </c:pt>
                <c:pt idx="16">
                  <c:v>Descontento generalizado con la entidad</c:v>
                </c:pt>
              </c:strCache>
            </c:strRef>
          </c:cat>
          <c:val>
            <c:numRef>
              <c:f>' Coomeva'!$D$2:$D$18</c:f>
              <c:numCache>
                <c:formatCode>0%</c:formatCode>
                <c:ptCount val="17"/>
                <c:pt idx="0">
                  <c:v>1.6666666666666666E-2</c:v>
                </c:pt>
                <c:pt idx="1">
                  <c:v>1.6666666666666666E-2</c:v>
                </c:pt>
                <c:pt idx="2">
                  <c:v>1.6666666666666666E-2</c:v>
                </c:pt>
                <c:pt idx="3">
                  <c:v>1.6666666666666666E-2</c:v>
                </c:pt>
                <c:pt idx="4">
                  <c:v>1.6666666666666666E-2</c:v>
                </c:pt>
                <c:pt idx="5">
                  <c:v>1.6666666666666666E-2</c:v>
                </c:pt>
                <c:pt idx="6">
                  <c:v>1.6666666666666666E-2</c:v>
                </c:pt>
                <c:pt idx="7">
                  <c:v>1.6666666666666666E-2</c:v>
                </c:pt>
                <c:pt idx="8">
                  <c:v>1.6666666666666666E-2</c:v>
                </c:pt>
                <c:pt idx="9">
                  <c:v>3.3333333333333333E-2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0.1</c:v>
                </c:pt>
                <c:pt idx="14">
                  <c:v>0.15</c:v>
                </c:pt>
                <c:pt idx="15">
                  <c:v>0.18333333333333332</c:v>
                </c:pt>
                <c:pt idx="16">
                  <c:v>0.23333333333333334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E2-E14A-BFB0-81C75B853C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04779152"/>
        <c:axId val="1701681904"/>
      </c:barChart>
      <c:catAx>
        <c:axId val="1604779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01681904"/>
        <c:crosses val="autoZero"/>
        <c:auto val="1"/>
        <c:lblAlgn val="ctr"/>
        <c:lblOffset val="100"/>
        <c:noMultiLvlLbl val="0"/>
      </c:catAx>
      <c:valAx>
        <c:axId val="170168190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0477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MEDPLUS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14CBC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Medplus'!$B$2:$B$3</c:f>
              <c:strCache>
                <c:ptCount val="2"/>
                <c:pt idx="0">
                  <c:v>Descontento generalizado con la entidad</c:v>
                </c:pt>
                <c:pt idx="1">
                  <c:v>Inconvenientes con la protección de datos de usuarios</c:v>
                </c:pt>
              </c:strCache>
            </c:strRef>
          </c:cat>
          <c:val>
            <c:numRef>
              <c:f>' Medplus'!$D$2:$D$3</c:f>
              <c:numCache>
                <c:formatCode>0%</c:formatCode>
                <c:ptCount val="2"/>
                <c:pt idx="0">
                  <c:v>0.375</c:v>
                </c:pt>
                <c:pt idx="1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49-3D49-BBC3-804D257182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98732832"/>
        <c:axId val="1698738048"/>
      </c:barChart>
      <c:catAx>
        <c:axId val="1698732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98738048"/>
        <c:crosses val="autoZero"/>
        <c:auto val="1"/>
        <c:lblAlgn val="ctr"/>
        <c:lblOffset val="100"/>
        <c:noMultiLvlLbl val="0"/>
      </c:catAx>
      <c:valAx>
        <c:axId val="169873804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9873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SURA'!$B$2:$B$17</c:f>
              <c:strCache>
                <c:ptCount val="16"/>
                <c:pt idx="0">
                  <c:v>Cobertura limitada (servicios y poblaciones)</c:v>
                </c:pt>
                <c:pt idx="1">
                  <c:v>Cobro repetitivo del servicio</c:v>
                </c:pt>
                <c:pt idx="2">
                  <c:v>Descontento con el servicio de urgencias</c:v>
                </c:pt>
                <c:pt idx="3">
                  <c:v>Disconformidad con atención y servicio al cliente</c:v>
                </c:pt>
                <c:pt idx="4">
                  <c:v>Falencia en canales de contacto (teléfono, página web y redes sociales)</c:v>
                </c:pt>
                <c:pt idx="5">
                  <c:v>Inclumplimiento con condiciones de contrato</c:v>
                </c:pt>
                <c:pt idx="6">
                  <c:v>Inconveniente con reintegro de dinero a los usuarios</c:v>
                </c:pt>
                <c:pt idx="7">
                  <c:v>Inconvenientes con la App</c:v>
                </c:pt>
                <c:pt idx="8">
                  <c:v>Inconvenientes con la entrega de medicamentos</c:v>
                </c:pt>
                <c:pt idx="9">
                  <c:v>Problemas con el personal médico (atención, poca capacidad, seguimiento)</c:v>
                </c:pt>
                <c:pt idx="10">
                  <c:v>Negación de atención por cuestiones administrativas</c:v>
                </c:pt>
                <c:pt idx="11">
                  <c:v>Demora en la atención médica en casa</c:v>
                </c:pt>
                <c:pt idx="12">
                  <c:v>Publicidad engañosa de servicios</c:v>
                </c:pt>
                <c:pt idx="13">
                  <c:v>Costo elevado del servicio de la entidad</c:v>
                </c:pt>
                <c:pt idx="14">
                  <c:v>Incumplimiento de condiciones de la póliza</c:v>
                </c:pt>
                <c:pt idx="15">
                  <c:v>Descontento generalizado con la entidad</c:v>
                </c:pt>
              </c:strCache>
            </c:strRef>
          </c:cat>
          <c:val>
            <c:numRef>
              <c:f>' SURA'!$D$2:$D$17</c:f>
              <c:numCache>
                <c:formatCode>0%</c:formatCode>
                <c:ptCount val="16"/>
                <c:pt idx="0">
                  <c:v>2.1276595744680851E-2</c:v>
                </c:pt>
                <c:pt idx="1">
                  <c:v>2.1276595744680851E-2</c:v>
                </c:pt>
                <c:pt idx="2">
                  <c:v>2.1276595744680851E-2</c:v>
                </c:pt>
                <c:pt idx="3">
                  <c:v>2.1276595744680851E-2</c:v>
                </c:pt>
                <c:pt idx="4">
                  <c:v>2.1276595744680851E-2</c:v>
                </c:pt>
                <c:pt idx="5">
                  <c:v>2.1276595744680851E-2</c:v>
                </c:pt>
                <c:pt idx="6">
                  <c:v>2.1276595744680851E-2</c:v>
                </c:pt>
                <c:pt idx="7">
                  <c:v>2.1276595744680851E-2</c:v>
                </c:pt>
                <c:pt idx="8">
                  <c:v>2.1276595744680851E-2</c:v>
                </c:pt>
                <c:pt idx="9">
                  <c:v>2.1276595744680851E-2</c:v>
                </c:pt>
                <c:pt idx="10">
                  <c:v>4.2553191489361701E-2</c:v>
                </c:pt>
                <c:pt idx="11">
                  <c:v>6.3829787234042548E-2</c:v>
                </c:pt>
                <c:pt idx="12">
                  <c:v>6.3829787234042548E-2</c:v>
                </c:pt>
                <c:pt idx="13">
                  <c:v>0.1276595744680851</c:v>
                </c:pt>
                <c:pt idx="14">
                  <c:v>0.1702127659574468</c:v>
                </c:pt>
                <c:pt idx="15">
                  <c:v>0.31914893617021278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EE-8E4F-93E8-D4C4E4DE3F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92426880"/>
        <c:axId val="1693395520"/>
      </c:barChart>
      <c:catAx>
        <c:axId val="1692426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93395520"/>
        <c:crosses val="autoZero"/>
        <c:auto val="1"/>
        <c:lblAlgn val="ctr"/>
        <c:lblOffset val="100"/>
        <c:noMultiLvlLbl val="0"/>
      </c:catAx>
      <c:valAx>
        <c:axId val="169339552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9242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241300</xdr:colOff>
      <xdr:row>2</xdr:row>
      <xdr:rowOff>146050</xdr:rowOff>
    </xdr:from>
    <xdr:to>
      <xdr:col>9</xdr:col>
      <xdr:colOff>685800</xdr:colOff>
      <xdr:row>17</xdr:row>
      <xdr:rowOff>31750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D679A60-E2DE-68E5-DEAE-6A3960C97F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3295650</xdr:colOff>
      <xdr:row>15</xdr:row>
      <xdr:rowOff>95250</xdr:rowOff>
    </xdr:from>
    <xdr:to>
      <xdr:col>10</xdr:col>
      <xdr:colOff>101600</xdr:colOff>
      <xdr:row>32</xdr:row>
      <xdr:rowOff>177800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9B7F07A-1276-6A60-D18D-88016A572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203200</xdr:colOff>
      <xdr:row>16</xdr:row>
      <xdr:rowOff>184150</xdr:rowOff>
    </xdr:from>
    <xdr:to>
      <xdr:col>9</xdr:col>
      <xdr:colOff>647700</xdr:colOff>
      <xdr:row>31</xdr:row>
      <xdr:rowOff>69850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219909-1514-0208-716D-3F53F1D93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723900</xdr:colOff>
      <xdr:row>17</xdr:row>
      <xdr:rowOff>19050</xdr:rowOff>
    </xdr:from>
    <xdr:to>
      <xdr:col>10</xdr:col>
      <xdr:colOff>342900</xdr:colOff>
      <xdr:row>31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0312BC8-71C2-58E1-3A05-7FE169E15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3454400</xdr:colOff>
      <xdr:row>14</xdr:row>
      <xdr:rowOff>133350</xdr:rowOff>
    </xdr:from>
    <xdr:to>
      <xdr:col>6</xdr:col>
      <xdr:colOff>342900</xdr:colOff>
      <xdr:row>29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E001C8-9CBA-C741-DA4A-9C9F824094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3454400</xdr:colOff>
      <xdr:row>14</xdr:row>
      <xdr:rowOff>133350</xdr:rowOff>
    </xdr:from>
    <xdr:to>
      <xdr:col>6</xdr:col>
      <xdr:colOff>342900</xdr:colOff>
      <xdr:row>29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C6881AA-439E-7A84-6106-7D09D7713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1752600</xdr:colOff>
      <xdr:row>22</xdr:row>
      <xdr:rowOff>146050</xdr:rowOff>
    </xdr:from>
    <xdr:to>
      <xdr:col>4</xdr:col>
      <xdr:colOff>292100</xdr:colOff>
      <xdr:row>37</xdr:row>
      <xdr:rowOff>31750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092D55-F0DD-7ED1-D0E8-F77713BC6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FE2D-80E6-1347-BEBF-AF6736B6CEAD}">
  <dimension ref="A1:C8"/>
  <sheetViews>
    <sheetView tabSelected="1" workbookViewId="0">
      <selection activeCell="B6" sqref="B6"/>
    </sheetView>
  </sheetViews>
  <sheetFormatPr baseColWidth="10" defaultRowHeight="15" x14ac:dyDescent="0.2"/>
  <cols>
    <col min="1" max="1" width="17.6640625" bestFit="1" customWidth="1"/>
  </cols>
  <sheetData>
    <row r="1" spans="1:3" x14ac:dyDescent="0.2">
      <c r="A1" t="s">
        <v>0</v>
      </c>
      <c r="B1" t="s">
        <v>45</v>
      </c>
      <c r="C1" t="s">
        <v>44</v>
      </c>
    </row>
    <row r="2" spans="1:3" x14ac:dyDescent="0.2">
      <c r="A2" t="s">
        <v>5</v>
      </c>
      <c r="B2">
        <v>179</v>
      </c>
      <c r="C2" s="2">
        <f>B2/495</f>
        <v>0.36161616161616161</v>
      </c>
    </row>
    <row r="3" spans="1:3" x14ac:dyDescent="0.2">
      <c r="A3" t="s">
        <v>4</v>
      </c>
      <c r="B3">
        <v>104</v>
      </c>
      <c r="C3" s="2">
        <f>B3/495</f>
        <v>0.21010101010101009</v>
      </c>
    </row>
    <row r="4" spans="1:3" x14ac:dyDescent="0.2">
      <c r="A4" t="s">
        <v>7</v>
      </c>
      <c r="B4">
        <v>64</v>
      </c>
      <c r="C4" s="2">
        <f>B4/495</f>
        <v>0.12929292929292929</v>
      </c>
    </row>
    <row r="5" spans="1:3" x14ac:dyDescent="0.2">
      <c r="A5" t="s">
        <v>6</v>
      </c>
      <c r="B5">
        <v>60</v>
      </c>
      <c r="C5" s="2">
        <f>B5/495</f>
        <v>0.12121212121212122</v>
      </c>
    </row>
    <row r="6" spans="1:3" x14ac:dyDescent="0.2">
      <c r="A6" t="s">
        <v>9</v>
      </c>
      <c r="B6">
        <v>47</v>
      </c>
      <c r="C6" s="2">
        <f>B6/495</f>
        <v>9.494949494949495E-2</v>
      </c>
    </row>
    <row r="7" spans="1:3" x14ac:dyDescent="0.2">
      <c r="A7" t="s">
        <v>3</v>
      </c>
      <c r="B7">
        <v>33</v>
      </c>
      <c r="C7" s="2">
        <f>B7/495</f>
        <v>6.6666666666666666E-2</v>
      </c>
    </row>
    <row r="8" spans="1:3" x14ac:dyDescent="0.2">
      <c r="A8" t="s">
        <v>8</v>
      </c>
      <c r="B8">
        <v>8</v>
      </c>
      <c r="C8" s="2">
        <f>B8/495</f>
        <v>1.6161616161616162E-2</v>
      </c>
    </row>
  </sheetData>
  <autoFilter ref="A1:C8" xr:uid="{67DCFE2D-80E6-1347-BEBF-AF6736B6CEAD}">
    <sortState xmlns:xlrd2="http://schemas.microsoft.com/office/spreadsheetml/2017/richdata2" ref="A2:C8">
      <sortCondition descending="1" ref="C1:C8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C2" sqref="C2:C16"/>
    </sheetView>
  </sheetViews>
  <sheetFormatPr baseColWidth="10" defaultColWidth="8.83203125" defaultRowHeight="15" x14ac:dyDescent="0.2"/>
  <cols>
    <col min="1" max="1" width="17.6640625" bestFit="1" customWidth="1"/>
    <col min="2" max="2" width="58.6640625" bestFit="1" customWidth="1"/>
    <col min="3" max="3" width="9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7" t="s">
        <v>44</v>
      </c>
    </row>
    <row r="2" spans="1:4" x14ac:dyDescent="0.2">
      <c r="A2" t="s">
        <v>3</v>
      </c>
      <c r="B2" t="s">
        <v>11</v>
      </c>
      <c r="C2">
        <v>1</v>
      </c>
      <c r="D2" s="9">
        <f t="shared" ref="D2:D15" si="0">C2/33</f>
        <v>3.0303030303030304E-2</v>
      </c>
    </row>
    <row r="3" spans="1:4" x14ac:dyDescent="0.2">
      <c r="A3" t="s">
        <v>3</v>
      </c>
      <c r="B3" t="s">
        <v>13</v>
      </c>
      <c r="C3">
        <v>1</v>
      </c>
      <c r="D3" s="9">
        <f t="shared" si="0"/>
        <v>3.0303030303030304E-2</v>
      </c>
    </row>
    <row r="4" spans="1:4" x14ac:dyDescent="0.2">
      <c r="A4" t="s">
        <v>3</v>
      </c>
      <c r="B4" t="s">
        <v>15</v>
      </c>
      <c r="C4">
        <v>1</v>
      </c>
      <c r="D4" s="9">
        <f t="shared" si="0"/>
        <v>3.0303030303030304E-2</v>
      </c>
    </row>
    <row r="5" spans="1:4" x14ac:dyDescent="0.2">
      <c r="A5" t="s">
        <v>3</v>
      </c>
      <c r="B5" t="s">
        <v>16</v>
      </c>
      <c r="C5">
        <v>1</v>
      </c>
      <c r="D5" s="9">
        <f t="shared" si="0"/>
        <v>3.0303030303030304E-2</v>
      </c>
    </row>
    <row r="6" spans="1:4" x14ac:dyDescent="0.2">
      <c r="A6" t="s">
        <v>3</v>
      </c>
      <c r="B6" t="s">
        <v>18</v>
      </c>
      <c r="C6">
        <v>1</v>
      </c>
      <c r="D6" s="9">
        <f t="shared" si="0"/>
        <v>3.0303030303030304E-2</v>
      </c>
    </row>
    <row r="7" spans="1:4" x14ac:dyDescent="0.2">
      <c r="A7" t="s">
        <v>3</v>
      </c>
      <c r="B7" t="s">
        <v>19</v>
      </c>
      <c r="C7">
        <v>1</v>
      </c>
      <c r="D7" s="9">
        <f t="shared" si="0"/>
        <v>3.0303030303030304E-2</v>
      </c>
    </row>
    <row r="8" spans="1:4" x14ac:dyDescent="0.2">
      <c r="A8" t="s">
        <v>3</v>
      </c>
      <c r="B8" t="s">
        <v>20</v>
      </c>
      <c r="C8">
        <v>1</v>
      </c>
      <c r="D8" s="9">
        <f t="shared" si="0"/>
        <v>3.0303030303030304E-2</v>
      </c>
    </row>
    <row r="9" spans="1:4" x14ac:dyDescent="0.2">
      <c r="A9" t="s">
        <v>3</v>
      </c>
      <c r="B9" t="s">
        <v>22</v>
      </c>
      <c r="C9">
        <v>1</v>
      </c>
      <c r="D9" s="9">
        <f t="shared" si="0"/>
        <v>3.0303030303030304E-2</v>
      </c>
    </row>
    <row r="10" spans="1:4" x14ac:dyDescent="0.2">
      <c r="A10" t="s">
        <v>3</v>
      </c>
      <c r="B10" t="s">
        <v>23</v>
      </c>
      <c r="C10">
        <v>1</v>
      </c>
      <c r="D10" s="9">
        <f t="shared" si="0"/>
        <v>3.0303030303030304E-2</v>
      </c>
    </row>
    <row r="11" spans="1:4" x14ac:dyDescent="0.2">
      <c r="A11" t="s">
        <v>3</v>
      </c>
      <c r="B11" t="s">
        <v>10</v>
      </c>
      <c r="C11">
        <v>2</v>
      </c>
      <c r="D11" s="9">
        <f t="shared" si="0"/>
        <v>6.0606060606060608E-2</v>
      </c>
    </row>
    <row r="12" spans="1:4" x14ac:dyDescent="0.2">
      <c r="A12" t="s">
        <v>3</v>
      </c>
      <c r="B12" t="s">
        <v>12</v>
      </c>
      <c r="C12">
        <v>2</v>
      </c>
      <c r="D12" s="9">
        <f t="shared" si="0"/>
        <v>6.0606060606060608E-2</v>
      </c>
    </row>
    <row r="13" spans="1:4" x14ac:dyDescent="0.2">
      <c r="A13" t="s">
        <v>3</v>
      </c>
      <c r="B13" t="s">
        <v>17</v>
      </c>
      <c r="C13">
        <v>2</v>
      </c>
      <c r="D13" s="9">
        <f t="shared" si="0"/>
        <v>6.0606060606060608E-2</v>
      </c>
    </row>
    <row r="14" spans="1:4" x14ac:dyDescent="0.2">
      <c r="A14" t="s">
        <v>3</v>
      </c>
      <c r="B14" t="s">
        <v>21</v>
      </c>
      <c r="C14">
        <v>2</v>
      </c>
      <c r="D14" s="9">
        <f t="shared" si="0"/>
        <v>6.0606060606060608E-2</v>
      </c>
    </row>
    <row r="15" spans="1:4" x14ac:dyDescent="0.2">
      <c r="A15" s="5" t="s">
        <v>3</v>
      </c>
      <c r="B15" s="5" t="s">
        <v>14</v>
      </c>
      <c r="C15" s="5">
        <v>16</v>
      </c>
      <c r="D15" s="10">
        <f t="shared" si="0"/>
        <v>0.48484848484848486</v>
      </c>
    </row>
  </sheetData>
  <autoFilter ref="A1:D15" xr:uid="{00000000-0001-0000-0000-000000000000}">
    <sortState xmlns:xlrd2="http://schemas.microsoft.com/office/spreadsheetml/2017/richdata2" ref="A2:D15">
      <sortCondition ref="A1:A15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8D5B-0B51-814A-A3E9-79F2033305E1}">
  <dimension ref="A1:D16"/>
  <sheetViews>
    <sheetView workbookViewId="0">
      <selection activeCell="C2" sqref="C2:C16"/>
    </sheetView>
  </sheetViews>
  <sheetFormatPr baseColWidth="10" defaultRowHeight="15" x14ac:dyDescent="0.2"/>
  <cols>
    <col min="1" max="1" width="17.6640625" bestFit="1" customWidth="1"/>
    <col min="2" max="2" width="58.6640625" bestFit="1" customWidth="1"/>
    <col min="3" max="3" width="9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7" t="s">
        <v>44</v>
      </c>
    </row>
    <row r="2" spans="1:4" x14ac:dyDescent="0.2">
      <c r="A2" t="s">
        <v>4</v>
      </c>
      <c r="B2" t="s">
        <v>24</v>
      </c>
      <c r="C2">
        <v>1</v>
      </c>
      <c r="D2" s="9">
        <f t="shared" ref="D2:D16" si="0">C2/104</f>
        <v>9.6153846153846159E-3</v>
      </c>
    </row>
    <row r="3" spans="1:4" x14ac:dyDescent="0.2">
      <c r="A3" t="s">
        <v>4</v>
      </c>
      <c r="B3" t="s">
        <v>25</v>
      </c>
      <c r="C3">
        <v>1</v>
      </c>
      <c r="D3" s="9">
        <f t="shared" si="0"/>
        <v>9.6153846153846159E-3</v>
      </c>
    </row>
    <row r="4" spans="1:4" x14ac:dyDescent="0.2">
      <c r="A4" t="s">
        <v>4</v>
      </c>
      <c r="B4" t="s">
        <v>26</v>
      </c>
      <c r="C4">
        <v>1</v>
      </c>
      <c r="D4" s="9">
        <f t="shared" si="0"/>
        <v>9.6153846153846159E-3</v>
      </c>
    </row>
    <row r="5" spans="1:4" x14ac:dyDescent="0.2">
      <c r="A5" t="s">
        <v>4</v>
      </c>
      <c r="B5" t="s">
        <v>27</v>
      </c>
      <c r="C5">
        <v>1</v>
      </c>
      <c r="D5" s="9">
        <f t="shared" si="0"/>
        <v>9.6153846153846159E-3</v>
      </c>
    </row>
    <row r="6" spans="1:4" x14ac:dyDescent="0.2">
      <c r="A6" t="s">
        <v>4</v>
      </c>
      <c r="B6" t="s">
        <v>16</v>
      </c>
      <c r="C6">
        <v>1</v>
      </c>
      <c r="D6" s="9">
        <f t="shared" si="0"/>
        <v>9.6153846153846159E-3</v>
      </c>
    </row>
    <row r="7" spans="1:4" x14ac:dyDescent="0.2">
      <c r="A7" t="s">
        <v>4</v>
      </c>
      <c r="B7" t="s">
        <v>18</v>
      </c>
      <c r="C7">
        <v>1</v>
      </c>
      <c r="D7" s="9">
        <f t="shared" si="0"/>
        <v>9.6153846153846159E-3</v>
      </c>
    </row>
    <row r="8" spans="1:4" x14ac:dyDescent="0.2">
      <c r="A8" t="s">
        <v>4</v>
      </c>
      <c r="B8" t="s">
        <v>19</v>
      </c>
      <c r="C8">
        <v>1</v>
      </c>
      <c r="D8" s="9">
        <f t="shared" si="0"/>
        <v>9.6153846153846159E-3</v>
      </c>
    </row>
    <row r="9" spans="1:4" x14ac:dyDescent="0.2">
      <c r="A9" t="s">
        <v>4</v>
      </c>
      <c r="B9" t="s">
        <v>30</v>
      </c>
      <c r="C9">
        <v>1</v>
      </c>
      <c r="D9" s="9">
        <f t="shared" si="0"/>
        <v>9.6153846153846159E-3</v>
      </c>
    </row>
    <row r="10" spans="1:4" x14ac:dyDescent="0.2">
      <c r="A10" t="s">
        <v>4</v>
      </c>
      <c r="B10" t="s">
        <v>23</v>
      </c>
      <c r="C10">
        <v>1</v>
      </c>
      <c r="D10" s="9">
        <f t="shared" si="0"/>
        <v>9.6153846153846159E-3</v>
      </c>
    </row>
    <row r="11" spans="1:4" x14ac:dyDescent="0.2">
      <c r="A11" t="s">
        <v>4</v>
      </c>
      <c r="B11" t="s">
        <v>28</v>
      </c>
      <c r="C11">
        <v>2</v>
      </c>
      <c r="D11" s="9">
        <f t="shared" si="0"/>
        <v>1.9230769230769232E-2</v>
      </c>
    </row>
    <row r="12" spans="1:4" x14ac:dyDescent="0.2">
      <c r="A12" t="s">
        <v>4</v>
      </c>
      <c r="B12" t="s">
        <v>29</v>
      </c>
      <c r="C12">
        <v>3</v>
      </c>
      <c r="D12" s="9">
        <f t="shared" si="0"/>
        <v>2.8846153846153848E-2</v>
      </c>
    </row>
    <row r="13" spans="1:4" x14ac:dyDescent="0.2">
      <c r="A13" t="s">
        <v>4</v>
      </c>
      <c r="B13" t="s">
        <v>22</v>
      </c>
      <c r="C13">
        <v>3</v>
      </c>
      <c r="D13" s="9">
        <f t="shared" si="0"/>
        <v>2.8846153846153848E-2</v>
      </c>
    </row>
    <row r="14" spans="1:4" x14ac:dyDescent="0.2">
      <c r="A14" t="s">
        <v>4</v>
      </c>
      <c r="B14" t="s">
        <v>10</v>
      </c>
      <c r="C14">
        <v>4</v>
      </c>
      <c r="D14" s="9">
        <f t="shared" si="0"/>
        <v>3.8461538461538464E-2</v>
      </c>
    </row>
    <row r="15" spans="1:4" x14ac:dyDescent="0.2">
      <c r="A15" t="s">
        <v>4</v>
      </c>
      <c r="B15" t="s">
        <v>17</v>
      </c>
      <c r="C15">
        <v>4</v>
      </c>
      <c r="D15" s="9">
        <f t="shared" si="0"/>
        <v>3.8461538461538464E-2</v>
      </c>
    </row>
    <row r="16" spans="1:4" x14ac:dyDescent="0.2">
      <c r="A16" s="5" t="s">
        <v>4</v>
      </c>
      <c r="B16" s="5" t="s">
        <v>14</v>
      </c>
      <c r="C16" s="5">
        <v>79</v>
      </c>
      <c r="D16" s="10">
        <f t="shared" si="0"/>
        <v>0.75961538461538458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33E9-F249-904F-98A4-4579F779FEAC}">
  <dimension ref="A1:D24"/>
  <sheetViews>
    <sheetView workbookViewId="0">
      <selection activeCell="D4" sqref="D4"/>
    </sheetView>
  </sheetViews>
  <sheetFormatPr baseColWidth="10" defaultRowHeight="15" x14ac:dyDescent="0.2"/>
  <cols>
    <col min="1" max="1" width="17.6640625" bestFit="1" customWidth="1"/>
    <col min="2" max="2" width="58.6640625" bestFit="1" customWidth="1"/>
    <col min="3" max="3" width="9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7" t="s">
        <v>44</v>
      </c>
    </row>
    <row r="2" spans="1:4" x14ac:dyDescent="0.2">
      <c r="A2" t="s">
        <v>5</v>
      </c>
      <c r="B2" t="s">
        <v>24</v>
      </c>
      <c r="C2">
        <v>1</v>
      </c>
      <c r="D2" s="2">
        <f t="shared" ref="D2:D24" si="0">C2/179</f>
        <v>5.5865921787709499E-3</v>
      </c>
    </row>
    <row r="3" spans="1:4" x14ac:dyDescent="0.2">
      <c r="A3" t="s">
        <v>5</v>
      </c>
      <c r="B3" t="s">
        <v>25</v>
      </c>
      <c r="C3">
        <v>1</v>
      </c>
      <c r="D3" s="2">
        <f t="shared" si="0"/>
        <v>5.5865921787709499E-3</v>
      </c>
    </row>
    <row r="4" spans="1:4" x14ac:dyDescent="0.2">
      <c r="A4" t="s">
        <v>5</v>
      </c>
      <c r="B4" t="s">
        <v>31</v>
      </c>
      <c r="C4">
        <v>1</v>
      </c>
      <c r="D4" s="2">
        <f t="shared" si="0"/>
        <v>5.5865921787709499E-3</v>
      </c>
    </row>
    <row r="5" spans="1:4" x14ac:dyDescent="0.2">
      <c r="A5" t="s">
        <v>5</v>
      </c>
      <c r="B5" t="s">
        <v>35</v>
      </c>
      <c r="C5">
        <v>1</v>
      </c>
      <c r="D5" s="2">
        <f t="shared" si="0"/>
        <v>5.5865921787709499E-3</v>
      </c>
    </row>
    <row r="6" spans="1:4" x14ac:dyDescent="0.2">
      <c r="A6" t="s">
        <v>5</v>
      </c>
      <c r="B6" t="s">
        <v>36</v>
      </c>
      <c r="C6">
        <v>1</v>
      </c>
      <c r="D6" s="2">
        <f t="shared" si="0"/>
        <v>5.5865921787709499E-3</v>
      </c>
    </row>
    <row r="7" spans="1:4" x14ac:dyDescent="0.2">
      <c r="A7" t="s">
        <v>5</v>
      </c>
      <c r="B7" t="s">
        <v>16</v>
      </c>
      <c r="C7">
        <v>1</v>
      </c>
      <c r="D7" s="2">
        <f t="shared" si="0"/>
        <v>5.5865921787709499E-3</v>
      </c>
    </row>
    <row r="8" spans="1:4" x14ac:dyDescent="0.2">
      <c r="A8" t="s">
        <v>5</v>
      </c>
      <c r="B8" t="s">
        <v>37</v>
      </c>
      <c r="C8">
        <v>1</v>
      </c>
      <c r="D8" s="2">
        <f t="shared" si="0"/>
        <v>5.5865921787709499E-3</v>
      </c>
    </row>
    <row r="9" spans="1:4" x14ac:dyDescent="0.2">
      <c r="A9" t="s">
        <v>5</v>
      </c>
      <c r="B9" t="s">
        <v>18</v>
      </c>
      <c r="C9">
        <v>1</v>
      </c>
      <c r="D9" s="2">
        <f t="shared" si="0"/>
        <v>5.5865921787709499E-3</v>
      </c>
    </row>
    <row r="10" spans="1:4" x14ac:dyDescent="0.2">
      <c r="A10" t="s">
        <v>5</v>
      </c>
      <c r="B10" t="s">
        <v>22</v>
      </c>
      <c r="C10">
        <v>1</v>
      </c>
      <c r="D10" s="2">
        <f t="shared" si="0"/>
        <v>5.5865921787709499E-3</v>
      </c>
    </row>
    <row r="11" spans="1:4" x14ac:dyDescent="0.2">
      <c r="A11" t="s">
        <v>5</v>
      </c>
      <c r="B11" t="s">
        <v>39</v>
      </c>
      <c r="C11">
        <v>1</v>
      </c>
      <c r="D11" s="9">
        <f t="shared" si="0"/>
        <v>5.5865921787709499E-3</v>
      </c>
    </row>
    <row r="12" spans="1:4" x14ac:dyDescent="0.2">
      <c r="A12" t="s">
        <v>5</v>
      </c>
      <c r="B12" t="s">
        <v>12</v>
      </c>
      <c r="C12">
        <v>2</v>
      </c>
      <c r="D12" s="2">
        <f t="shared" si="0"/>
        <v>1.11731843575419E-2</v>
      </c>
    </row>
    <row r="13" spans="1:4" x14ac:dyDescent="0.2">
      <c r="A13" t="s">
        <v>5</v>
      </c>
      <c r="B13" t="s">
        <v>32</v>
      </c>
      <c r="C13">
        <v>2</v>
      </c>
      <c r="D13" s="2">
        <f t="shared" si="0"/>
        <v>1.11731843575419E-2</v>
      </c>
    </row>
    <row r="14" spans="1:4" x14ac:dyDescent="0.2">
      <c r="A14" t="s">
        <v>5</v>
      </c>
      <c r="B14" t="s">
        <v>33</v>
      </c>
      <c r="C14">
        <v>2</v>
      </c>
      <c r="D14" s="2">
        <f t="shared" si="0"/>
        <v>1.11731843575419E-2</v>
      </c>
    </row>
    <row r="15" spans="1:4" x14ac:dyDescent="0.2">
      <c r="A15" t="s">
        <v>5</v>
      </c>
      <c r="B15" t="s">
        <v>19</v>
      </c>
      <c r="C15">
        <v>2</v>
      </c>
      <c r="D15" s="2">
        <f t="shared" si="0"/>
        <v>1.11731843575419E-2</v>
      </c>
    </row>
    <row r="16" spans="1:4" x14ac:dyDescent="0.2">
      <c r="A16" t="s">
        <v>5</v>
      </c>
      <c r="B16" t="s">
        <v>38</v>
      </c>
      <c r="C16">
        <v>2</v>
      </c>
      <c r="D16" s="2">
        <f t="shared" si="0"/>
        <v>1.11731843575419E-2</v>
      </c>
    </row>
    <row r="17" spans="1:4" x14ac:dyDescent="0.2">
      <c r="A17" t="s">
        <v>5</v>
      </c>
      <c r="B17" t="s">
        <v>40</v>
      </c>
      <c r="C17">
        <v>2</v>
      </c>
      <c r="D17" s="9">
        <f t="shared" si="0"/>
        <v>1.11731843575419E-2</v>
      </c>
    </row>
    <row r="18" spans="1:4" x14ac:dyDescent="0.2">
      <c r="A18" t="s">
        <v>5</v>
      </c>
      <c r="B18" t="s">
        <v>17</v>
      </c>
      <c r="C18">
        <v>3</v>
      </c>
      <c r="D18" s="2">
        <f t="shared" si="0"/>
        <v>1.6759776536312849E-2</v>
      </c>
    </row>
    <row r="19" spans="1:4" x14ac:dyDescent="0.2">
      <c r="A19" t="s">
        <v>5</v>
      </c>
      <c r="B19" t="s">
        <v>34</v>
      </c>
      <c r="C19">
        <v>5</v>
      </c>
      <c r="D19" s="2">
        <f t="shared" si="0"/>
        <v>2.7932960893854747E-2</v>
      </c>
    </row>
    <row r="20" spans="1:4" x14ac:dyDescent="0.2">
      <c r="A20" t="s">
        <v>5</v>
      </c>
      <c r="B20" t="s">
        <v>30</v>
      </c>
      <c r="C20">
        <v>9</v>
      </c>
      <c r="D20" s="2">
        <f t="shared" si="0"/>
        <v>5.027932960893855E-2</v>
      </c>
    </row>
    <row r="21" spans="1:4" x14ac:dyDescent="0.2">
      <c r="A21" t="s">
        <v>5</v>
      </c>
      <c r="B21" t="s">
        <v>28</v>
      </c>
      <c r="C21">
        <v>13</v>
      </c>
      <c r="D21" s="9">
        <f t="shared" si="0"/>
        <v>7.2625698324022353E-2</v>
      </c>
    </row>
    <row r="22" spans="1:4" x14ac:dyDescent="0.2">
      <c r="A22" t="s">
        <v>5</v>
      </c>
      <c r="B22" t="s">
        <v>14</v>
      </c>
      <c r="C22">
        <v>16</v>
      </c>
      <c r="D22" s="2">
        <f t="shared" si="0"/>
        <v>8.9385474860335198E-2</v>
      </c>
    </row>
    <row r="23" spans="1:4" x14ac:dyDescent="0.2">
      <c r="A23" t="s">
        <v>5</v>
      </c>
      <c r="B23" t="s">
        <v>10</v>
      </c>
      <c r="C23">
        <v>32</v>
      </c>
      <c r="D23" s="2">
        <f t="shared" si="0"/>
        <v>0.1787709497206704</v>
      </c>
    </row>
    <row r="24" spans="1:4" x14ac:dyDescent="0.2">
      <c r="A24" s="5" t="s">
        <v>5</v>
      </c>
      <c r="B24" s="5" t="s">
        <v>21</v>
      </c>
      <c r="C24" s="5">
        <v>79</v>
      </c>
      <c r="D24" s="10">
        <f t="shared" si="0"/>
        <v>0.44134078212290501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8EAE-DC3B-4649-9386-8443E0161AFC}">
  <dimension ref="A1:D18"/>
  <sheetViews>
    <sheetView workbookViewId="0">
      <selection activeCell="D6" sqref="D6"/>
    </sheetView>
  </sheetViews>
  <sheetFormatPr baseColWidth="10" defaultRowHeight="15" x14ac:dyDescent="0.2"/>
  <cols>
    <col min="1" max="1" width="17.6640625" bestFit="1" customWidth="1"/>
    <col min="2" max="2" width="58.6640625" bestFit="1" customWidth="1"/>
    <col min="3" max="3" width="9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7" t="s">
        <v>44</v>
      </c>
    </row>
    <row r="2" spans="1:4" x14ac:dyDescent="0.2">
      <c r="A2" t="s">
        <v>6</v>
      </c>
      <c r="B2" t="s">
        <v>25</v>
      </c>
      <c r="C2">
        <v>1</v>
      </c>
      <c r="D2" s="2">
        <f t="shared" ref="D2:D18" si="0">C2/60</f>
        <v>1.6666666666666666E-2</v>
      </c>
    </row>
    <row r="3" spans="1:4" x14ac:dyDescent="0.2">
      <c r="A3" t="s">
        <v>6</v>
      </c>
      <c r="B3" t="s">
        <v>12</v>
      </c>
      <c r="C3">
        <v>1</v>
      </c>
      <c r="D3" s="2">
        <f t="shared" si="0"/>
        <v>1.6666666666666666E-2</v>
      </c>
    </row>
    <row r="4" spans="1:4" x14ac:dyDescent="0.2">
      <c r="A4" t="s">
        <v>6</v>
      </c>
      <c r="B4" t="s">
        <v>33</v>
      </c>
      <c r="C4">
        <v>1</v>
      </c>
      <c r="D4" s="2">
        <f t="shared" si="0"/>
        <v>1.6666666666666666E-2</v>
      </c>
    </row>
    <row r="5" spans="1:4" x14ac:dyDescent="0.2">
      <c r="A5" t="s">
        <v>6</v>
      </c>
      <c r="B5" t="s">
        <v>16</v>
      </c>
      <c r="C5">
        <v>1</v>
      </c>
      <c r="D5" s="2">
        <f t="shared" si="0"/>
        <v>1.6666666666666666E-2</v>
      </c>
    </row>
    <row r="6" spans="1:4" x14ac:dyDescent="0.2">
      <c r="A6" t="s">
        <v>6</v>
      </c>
      <c r="B6" t="s">
        <v>41</v>
      </c>
      <c r="C6">
        <v>1</v>
      </c>
      <c r="D6" s="2">
        <f t="shared" si="0"/>
        <v>1.6666666666666666E-2</v>
      </c>
    </row>
    <row r="7" spans="1:4" x14ac:dyDescent="0.2">
      <c r="A7" t="s">
        <v>6</v>
      </c>
      <c r="B7" t="s">
        <v>17</v>
      </c>
      <c r="C7">
        <v>1</v>
      </c>
      <c r="D7" s="2">
        <f t="shared" si="0"/>
        <v>1.6666666666666666E-2</v>
      </c>
    </row>
    <row r="8" spans="1:4" x14ac:dyDescent="0.2">
      <c r="A8" t="s">
        <v>6</v>
      </c>
      <c r="B8" t="s">
        <v>42</v>
      </c>
      <c r="C8">
        <v>1</v>
      </c>
      <c r="D8" s="2">
        <f t="shared" si="0"/>
        <v>1.6666666666666666E-2</v>
      </c>
    </row>
    <row r="9" spans="1:4" x14ac:dyDescent="0.2">
      <c r="A9" t="s">
        <v>6</v>
      </c>
      <c r="B9" t="s">
        <v>38</v>
      </c>
      <c r="C9">
        <v>1</v>
      </c>
      <c r="D9" s="2">
        <f t="shared" si="0"/>
        <v>1.6666666666666666E-2</v>
      </c>
    </row>
    <row r="10" spans="1:4" x14ac:dyDescent="0.2">
      <c r="A10" t="s">
        <v>6</v>
      </c>
      <c r="B10" t="s">
        <v>22</v>
      </c>
      <c r="C10">
        <v>1</v>
      </c>
      <c r="D10" s="9">
        <f t="shared" si="0"/>
        <v>1.6666666666666666E-2</v>
      </c>
    </row>
    <row r="11" spans="1:4" x14ac:dyDescent="0.2">
      <c r="A11" t="s">
        <v>6</v>
      </c>
      <c r="B11" t="s">
        <v>10</v>
      </c>
      <c r="C11">
        <v>2</v>
      </c>
      <c r="D11" s="2">
        <f t="shared" si="0"/>
        <v>3.3333333333333333E-2</v>
      </c>
    </row>
    <row r="12" spans="1:4" x14ac:dyDescent="0.2">
      <c r="A12" t="s">
        <v>6</v>
      </c>
      <c r="B12" t="s">
        <v>15</v>
      </c>
      <c r="C12">
        <v>3</v>
      </c>
      <c r="D12" s="2">
        <f t="shared" si="0"/>
        <v>0.05</v>
      </c>
    </row>
    <row r="13" spans="1:4" x14ac:dyDescent="0.2">
      <c r="A13" t="s">
        <v>6</v>
      </c>
      <c r="B13" t="s">
        <v>29</v>
      </c>
      <c r="C13">
        <v>3</v>
      </c>
      <c r="D13" s="9">
        <f t="shared" si="0"/>
        <v>0.05</v>
      </c>
    </row>
    <row r="14" spans="1:4" x14ac:dyDescent="0.2">
      <c r="A14" t="s">
        <v>6</v>
      </c>
      <c r="B14" t="s">
        <v>21</v>
      </c>
      <c r="C14">
        <v>3</v>
      </c>
      <c r="D14" s="2">
        <f t="shared" si="0"/>
        <v>0.05</v>
      </c>
    </row>
    <row r="15" spans="1:4" x14ac:dyDescent="0.2">
      <c r="A15" t="s">
        <v>6</v>
      </c>
      <c r="B15" t="s">
        <v>43</v>
      </c>
      <c r="C15">
        <v>6</v>
      </c>
      <c r="D15" s="9">
        <f t="shared" si="0"/>
        <v>0.1</v>
      </c>
    </row>
    <row r="16" spans="1:4" x14ac:dyDescent="0.2">
      <c r="A16" t="s">
        <v>6</v>
      </c>
      <c r="B16" t="s">
        <v>34</v>
      </c>
      <c r="C16">
        <v>9</v>
      </c>
      <c r="D16" s="2">
        <f t="shared" si="0"/>
        <v>0.15</v>
      </c>
    </row>
    <row r="17" spans="1:4" x14ac:dyDescent="0.2">
      <c r="A17" t="s">
        <v>6</v>
      </c>
      <c r="B17" t="s">
        <v>13</v>
      </c>
      <c r="C17">
        <v>11</v>
      </c>
      <c r="D17" s="2">
        <f t="shared" si="0"/>
        <v>0.18333333333333332</v>
      </c>
    </row>
    <row r="18" spans="1:4" x14ac:dyDescent="0.2">
      <c r="A18" s="5" t="s">
        <v>6</v>
      </c>
      <c r="B18" s="5" t="s">
        <v>14</v>
      </c>
      <c r="C18" s="5">
        <v>14</v>
      </c>
      <c r="D18" s="10">
        <f t="shared" si="0"/>
        <v>0.23333333333333334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ECF1-FBB6-BA42-89B5-4A6B0B214CB9}">
  <dimension ref="A1:D8"/>
  <sheetViews>
    <sheetView workbookViewId="0">
      <selection activeCell="D7" sqref="D7"/>
    </sheetView>
  </sheetViews>
  <sheetFormatPr baseColWidth="10" defaultRowHeight="15" x14ac:dyDescent="0.2"/>
  <cols>
    <col min="1" max="1" width="17.6640625" bestFit="1" customWidth="1"/>
    <col min="2" max="2" width="58.6640625" bestFit="1" customWidth="1"/>
    <col min="3" max="3" width="9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7" t="s">
        <v>44</v>
      </c>
    </row>
    <row r="2" spans="1:4" x14ac:dyDescent="0.2">
      <c r="A2" t="s">
        <v>7</v>
      </c>
      <c r="B2" t="s">
        <v>25</v>
      </c>
      <c r="C2">
        <v>1</v>
      </c>
      <c r="D2" s="3">
        <f t="shared" ref="D2:D8" si="0">C2/64</f>
        <v>1.5625E-2</v>
      </c>
    </row>
    <row r="3" spans="1:4" x14ac:dyDescent="0.2">
      <c r="A3" t="s">
        <v>7</v>
      </c>
      <c r="B3" t="s">
        <v>15</v>
      </c>
      <c r="C3">
        <v>1</v>
      </c>
      <c r="D3" s="3">
        <f t="shared" si="0"/>
        <v>1.5625E-2</v>
      </c>
    </row>
    <row r="4" spans="1:4" x14ac:dyDescent="0.2">
      <c r="A4" t="s">
        <v>7</v>
      </c>
      <c r="B4" t="s">
        <v>37</v>
      </c>
      <c r="C4">
        <v>1</v>
      </c>
      <c r="D4" s="3">
        <f t="shared" si="0"/>
        <v>1.5625E-2</v>
      </c>
    </row>
    <row r="5" spans="1:4" x14ac:dyDescent="0.2">
      <c r="A5" t="s">
        <v>7</v>
      </c>
      <c r="B5" t="s">
        <v>22</v>
      </c>
      <c r="C5">
        <v>1</v>
      </c>
      <c r="D5" s="4">
        <f t="shared" si="0"/>
        <v>1.5625E-2</v>
      </c>
    </row>
    <row r="6" spans="1:4" x14ac:dyDescent="0.2">
      <c r="A6" t="s">
        <v>7</v>
      </c>
      <c r="B6" t="s">
        <v>32</v>
      </c>
      <c r="C6">
        <v>2</v>
      </c>
      <c r="D6" s="3">
        <f t="shared" si="0"/>
        <v>3.125E-2</v>
      </c>
    </row>
    <row r="7" spans="1:4" x14ac:dyDescent="0.2">
      <c r="A7" t="s">
        <v>7</v>
      </c>
      <c r="B7" t="s">
        <v>10</v>
      </c>
      <c r="C7">
        <v>13</v>
      </c>
      <c r="D7" s="3">
        <f t="shared" si="0"/>
        <v>0.203125</v>
      </c>
    </row>
    <row r="8" spans="1:4" x14ac:dyDescent="0.2">
      <c r="A8" s="5" t="s">
        <v>7</v>
      </c>
      <c r="B8" s="5" t="s">
        <v>14</v>
      </c>
      <c r="C8" s="5">
        <v>45</v>
      </c>
      <c r="D8" s="6">
        <f t="shared" si="0"/>
        <v>0.703125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E507-2DE4-5A4E-8B66-2BB0C1E3A5C3}">
  <dimension ref="A1:D3"/>
  <sheetViews>
    <sheetView workbookViewId="0">
      <selection activeCell="D3" sqref="D3"/>
    </sheetView>
  </sheetViews>
  <sheetFormatPr baseColWidth="10" defaultRowHeight="15" x14ac:dyDescent="0.2"/>
  <cols>
    <col min="1" max="1" width="17.6640625" bestFit="1" customWidth="1"/>
    <col min="2" max="2" width="58.6640625" bestFit="1" customWidth="1"/>
    <col min="3" max="3" width="9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7" t="s">
        <v>44</v>
      </c>
    </row>
    <row r="2" spans="1:4" x14ac:dyDescent="0.2">
      <c r="A2" s="8" t="s">
        <v>8</v>
      </c>
      <c r="B2" s="8" t="s">
        <v>14</v>
      </c>
      <c r="C2" s="8">
        <v>3</v>
      </c>
      <c r="D2" s="9">
        <f>C2/8</f>
        <v>0.375</v>
      </c>
    </row>
    <row r="3" spans="1:4" x14ac:dyDescent="0.2">
      <c r="A3" s="5" t="s">
        <v>8</v>
      </c>
      <c r="B3" s="5" t="s">
        <v>42</v>
      </c>
      <c r="C3" s="5">
        <v>5</v>
      </c>
      <c r="D3" s="10">
        <f>C3/8</f>
        <v>0.625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B8FF-E1ED-1745-A859-D94E210E81D6}">
  <dimension ref="A1:D17"/>
  <sheetViews>
    <sheetView workbookViewId="0">
      <selection activeCell="D17" sqref="D17"/>
    </sheetView>
  </sheetViews>
  <sheetFormatPr baseColWidth="10" defaultRowHeight="15" x14ac:dyDescent="0.2"/>
  <cols>
    <col min="1" max="1" width="17.6640625" bestFit="1" customWidth="1"/>
    <col min="2" max="2" width="58.6640625" bestFit="1" customWidth="1"/>
    <col min="3" max="3" width="9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7" t="s">
        <v>44</v>
      </c>
    </row>
    <row r="2" spans="1:4" x14ac:dyDescent="0.2">
      <c r="A2" t="s">
        <v>9</v>
      </c>
      <c r="B2" t="s">
        <v>25</v>
      </c>
      <c r="C2">
        <v>1</v>
      </c>
      <c r="D2" s="2">
        <f t="shared" ref="D2:D17" si="0">C2/47</f>
        <v>2.1276595744680851E-2</v>
      </c>
    </row>
    <row r="3" spans="1:4" x14ac:dyDescent="0.2">
      <c r="A3" t="s">
        <v>9</v>
      </c>
      <c r="B3" t="s">
        <v>10</v>
      </c>
      <c r="C3">
        <v>1</v>
      </c>
      <c r="D3" s="2">
        <f t="shared" si="0"/>
        <v>2.1276595744680851E-2</v>
      </c>
    </row>
    <row r="4" spans="1:4" x14ac:dyDescent="0.2">
      <c r="A4" t="s">
        <v>9</v>
      </c>
      <c r="B4" t="s">
        <v>33</v>
      </c>
      <c r="C4">
        <v>1</v>
      </c>
      <c r="D4" s="2">
        <f t="shared" si="0"/>
        <v>2.1276595744680851E-2</v>
      </c>
    </row>
    <row r="5" spans="1:4" x14ac:dyDescent="0.2">
      <c r="A5" t="s">
        <v>9</v>
      </c>
      <c r="B5" t="s">
        <v>34</v>
      </c>
      <c r="C5">
        <v>1</v>
      </c>
      <c r="D5" s="2">
        <f t="shared" si="0"/>
        <v>2.1276595744680851E-2</v>
      </c>
    </row>
    <row r="6" spans="1:4" x14ac:dyDescent="0.2">
      <c r="A6" t="s">
        <v>9</v>
      </c>
      <c r="B6" t="s">
        <v>15</v>
      </c>
      <c r="C6">
        <v>1</v>
      </c>
      <c r="D6" s="2">
        <f t="shared" si="0"/>
        <v>2.1276595744680851E-2</v>
      </c>
    </row>
    <row r="7" spans="1:4" x14ac:dyDescent="0.2">
      <c r="A7" t="s">
        <v>9</v>
      </c>
      <c r="B7" t="s">
        <v>41</v>
      </c>
      <c r="C7">
        <v>1</v>
      </c>
      <c r="D7" s="2">
        <f t="shared" si="0"/>
        <v>2.1276595744680851E-2</v>
      </c>
    </row>
    <row r="8" spans="1:4" x14ac:dyDescent="0.2">
      <c r="A8" t="s">
        <v>9</v>
      </c>
      <c r="B8" t="s">
        <v>17</v>
      </c>
      <c r="C8">
        <v>1</v>
      </c>
      <c r="D8" s="2">
        <f t="shared" si="0"/>
        <v>2.1276595744680851E-2</v>
      </c>
    </row>
    <row r="9" spans="1:4" x14ac:dyDescent="0.2">
      <c r="A9" t="s">
        <v>9</v>
      </c>
      <c r="B9" t="s">
        <v>18</v>
      </c>
      <c r="C9">
        <v>1</v>
      </c>
      <c r="D9" s="9">
        <f t="shared" si="0"/>
        <v>2.1276595744680851E-2</v>
      </c>
    </row>
    <row r="10" spans="1:4" x14ac:dyDescent="0.2">
      <c r="A10" t="s">
        <v>9</v>
      </c>
      <c r="B10" t="s">
        <v>28</v>
      </c>
      <c r="C10">
        <v>1</v>
      </c>
      <c r="D10" s="2">
        <f t="shared" si="0"/>
        <v>2.1276595744680851E-2</v>
      </c>
    </row>
    <row r="11" spans="1:4" x14ac:dyDescent="0.2">
      <c r="A11" t="s">
        <v>9</v>
      </c>
      <c r="B11" t="s">
        <v>22</v>
      </c>
      <c r="C11">
        <v>1</v>
      </c>
      <c r="D11" s="9">
        <f t="shared" si="0"/>
        <v>2.1276595744680851E-2</v>
      </c>
    </row>
    <row r="12" spans="1:4" x14ac:dyDescent="0.2">
      <c r="A12" t="s">
        <v>9</v>
      </c>
      <c r="B12" t="s">
        <v>21</v>
      </c>
      <c r="C12">
        <v>2</v>
      </c>
      <c r="D12" s="2">
        <f t="shared" si="0"/>
        <v>4.2553191489361701E-2</v>
      </c>
    </row>
    <row r="13" spans="1:4" x14ac:dyDescent="0.2">
      <c r="A13" t="s">
        <v>9</v>
      </c>
      <c r="B13" t="s">
        <v>32</v>
      </c>
      <c r="C13">
        <v>3</v>
      </c>
      <c r="D13" s="9">
        <f t="shared" si="0"/>
        <v>6.3829787234042548E-2</v>
      </c>
    </row>
    <row r="14" spans="1:4" x14ac:dyDescent="0.2">
      <c r="A14" t="s">
        <v>9</v>
      </c>
      <c r="B14" t="s">
        <v>43</v>
      </c>
      <c r="C14">
        <v>3</v>
      </c>
      <c r="D14" s="9">
        <f t="shared" si="0"/>
        <v>6.3829787234042548E-2</v>
      </c>
    </row>
    <row r="15" spans="1:4" x14ac:dyDescent="0.2">
      <c r="A15" t="s">
        <v>9</v>
      </c>
      <c r="B15" t="s">
        <v>31</v>
      </c>
      <c r="C15">
        <v>6</v>
      </c>
      <c r="D15" s="9">
        <f t="shared" si="0"/>
        <v>0.1276595744680851</v>
      </c>
    </row>
    <row r="16" spans="1:4" x14ac:dyDescent="0.2">
      <c r="A16" t="s">
        <v>9</v>
      </c>
      <c r="B16" t="s">
        <v>19</v>
      </c>
      <c r="C16">
        <v>8</v>
      </c>
      <c r="D16" s="2">
        <f t="shared" si="0"/>
        <v>0.1702127659574468</v>
      </c>
    </row>
    <row r="17" spans="1:4" x14ac:dyDescent="0.2">
      <c r="A17" s="5" t="s">
        <v>9</v>
      </c>
      <c r="B17" s="5" t="s">
        <v>14</v>
      </c>
      <c r="C17" s="5">
        <v>15</v>
      </c>
      <c r="D17" s="10">
        <f t="shared" si="0"/>
        <v>0.31914893617021278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General</vt:lpstr>
      <vt:lpstr> Axa Colpatria</vt:lpstr>
      <vt:lpstr> Colmédica</vt:lpstr>
      <vt:lpstr> Colsanitas</vt:lpstr>
      <vt:lpstr> Coomeva</vt:lpstr>
      <vt:lpstr> Emergencias médicas</vt:lpstr>
      <vt:lpstr> Medplus</vt:lpstr>
      <vt:lpstr> SURA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César Andrés  Saavedra Vanegas</cp:lastModifiedBy>
  <dcterms:created xsi:type="dcterms:W3CDTF">2025-01-09T14:41:04Z</dcterms:created>
  <dcterms:modified xsi:type="dcterms:W3CDTF">2025-01-10T22:09:28Z</dcterms:modified>
</cp:coreProperties>
</file>