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cesar\Documents\UGent\2023-2024\Second-term\Introduction-to-Bioinformatics\Intro-Bioinformatics-Exercises\Lab-3\"/>
    </mc:Choice>
  </mc:AlternateContent>
  <xr:revisionPtr revIDLastSave="0" documentId="13_ncr:1_{CF109655-83D8-4925-AD8D-31E3B0B160E2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exercise_3" sheetId="1" r:id="rId1"/>
    <sheet name="exercise 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8" i="1" l="1"/>
  <c r="K27" i="1"/>
  <c r="K26" i="1"/>
  <c r="K25" i="1"/>
  <c r="K24" i="1"/>
  <c r="K22" i="1"/>
  <c r="O9" i="2"/>
  <c r="N9" i="2"/>
  <c r="M9" i="2"/>
  <c r="L9" i="2"/>
  <c r="K9" i="2"/>
  <c r="J9" i="2"/>
  <c r="I9" i="2"/>
  <c r="D13" i="2" s="1"/>
  <c r="O8" i="2"/>
  <c r="N8" i="2"/>
  <c r="M8" i="2"/>
  <c r="L8" i="2"/>
  <c r="K8" i="2"/>
  <c r="J8" i="2"/>
  <c r="I8" i="2"/>
  <c r="O7" i="2"/>
  <c r="N7" i="2"/>
  <c r="M7" i="2"/>
  <c r="L7" i="2"/>
  <c r="K7" i="2"/>
  <c r="J7" i="2"/>
  <c r="I7" i="2"/>
  <c r="O6" i="2"/>
  <c r="N6" i="2"/>
  <c r="M6" i="2"/>
  <c r="L6" i="2"/>
  <c r="K6" i="2"/>
  <c r="J6" i="2"/>
  <c r="I6" i="2"/>
  <c r="K23" i="1" l="1"/>
  <c r="P14" i="1"/>
  <c r="O14" i="1"/>
  <c r="N14" i="1"/>
  <c r="M14" i="1"/>
  <c r="L14" i="1"/>
  <c r="K14" i="1"/>
  <c r="J14" i="1"/>
  <c r="P13" i="1"/>
  <c r="O13" i="1"/>
  <c r="N13" i="1"/>
  <c r="M13" i="1"/>
  <c r="L13" i="1"/>
  <c r="K13" i="1"/>
  <c r="J13" i="1"/>
  <c r="J15" i="1"/>
  <c r="P15" i="1"/>
  <c r="O15" i="1"/>
  <c r="N15" i="1"/>
  <c r="M15" i="1"/>
  <c r="L15" i="1"/>
  <c r="K15" i="1"/>
  <c r="P12" i="1"/>
  <c r="O12" i="1"/>
  <c r="N12" i="1"/>
  <c r="M12" i="1"/>
  <c r="L12" i="1"/>
  <c r="K12" i="1"/>
  <c r="J12" i="1"/>
  <c r="O18" i="1" l="1"/>
  <c r="J19" i="1"/>
</calcChain>
</file>

<file path=xl/sharedStrings.xml><?xml version="1.0" encoding="utf-8"?>
<sst xmlns="http://schemas.openxmlformats.org/spreadsheetml/2006/main" count="19" uniqueCount="19">
  <si>
    <t>A</t>
  </si>
  <si>
    <t>C</t>
  </si>
  <si>
    <t>G</t>
  </si>
  <si>
    <t>T</t>
  </si>
  <si>
    <t>pA=0.3, pT=0.3, pC=0.2, pG=0.2</t>
  </si>
  <si>
    <t>AACAGCAT</t>
  </si>
  <si>
    <t>information content</t>
  </si>
  <si>
    <t xml:space="preserve"> =&gt;</t>
  </si>
  <si>
    <t>frequency matrix</t>
  </si>
  <si>
    <t>PSSM</t>
  </si>
  <si>
    <t>because we have no pseudocounts in this exercise …some values become undefined (as we take the log of 0)</t>
  </si>
  <si>
    <t>score of the sequence</t>
  </si>
  <si>
    <t>TTGTGAC</t>
  </si>
  <si>
    <t xml:space="preserve"> = 0.48+1.79+1.64+1.86+1.73+1.73+0.26</t>
  </si>
  <si>
    <t>calculate the score of sequence TTGTGAC by first deriving the PSSM</t>
  </si>
  <si>
    <t>score highest scoring motif according to PWM</t>
  </si>
  <si>
    <t>position specific frequency matrix</t>
  </si>
  <si>
    <t>PSSM (=PWM)</t>
  </si>
  <si>
    <t xml:space="preserve">position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</si>
</sst>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/>
    <xf numFmtId="0" fontId="0" fillId="0" borderId="1" xfId="0" applyBorder="1"/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4</xdr:row>
      <xdr:rowOff>22860</xdr:rowOff>
    </xdr:from>
    <xdr:to>
      <xdr:col>6</xdr:col>
      <xdr:colOff>560070</xdr:colOff>
      <xdr:row>21</xdr:row>
      <xdr:rowOff>69215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754380"/>
          <a:ext cx="4267200" cy="315531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50800</xdr:colOff>
      <xdr:row>4</xdr:row>
      <xdr:rowOff>3810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611120" cy="73533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8"/>
  <sheetViews>
    <sheetView tabSelected="1" topLeftCell="C1" workbookViewId="0">
      <selection activeCell="J12" sqref="J12"/>
    </sheetView>
  </sheetViews>
  <sheetFormatPr defaultRowHeight="14.4" x14ac:dyDescent="0.3"/>
  <cols>
    <col min="9" max="9" width="39" bestFit="1" customWidth="1"/>
    <col min="10" max="10" width="29.77734375" bestFit="1" customWidth="1"/>
    <col min="11" max="11" width="12.6640625" bestFit="1" customWidth="1"/>
    <col min="12" max="13" width="12" bestFit="1" customWidth="1"/>
    <col min="14" max="14" width="12.6640625" bestFit="1" customWidth="1"/>
    <col min="15" max="16" width="12" bestFit="1" customWidth="1"/>
  </cols>
  <sheetData>
    <row r="1" spans="1:16" x14ac:dyDescent="0.3">
      <c r="A1" s="1"/>
      <c r="I1" t="s">
        <v>4</v>
      </c>
    </row>
    <row r="4" spans="1:16" x14ac:dyDescent="0.3">
      <c r="J4" s="4" t="s">
        <v>16</v>
      </c>
      <c r="K4" s="3"/>
      <c r="L4" s="3"/>
      <c r="M4" s="3"/>
      <c r="N4" s="3"/>
      <c r="O4" s="3"/>
      <c r="P4" s="3"/>
    </row>
    <row r="5" spans="1:16" x14ac:dyDescent="0.3">
      <c r="I5" t="s">
        <v>0</v>
      </c>
      <c r="J5" s="3">
        <v>0.5</v>
      </c>
      <c r="K5" s="3">
        <v>0.83</v>
      </c>
      <c r="L5" s="3">
        <v>0</v>
      </c>
      <c r="M5" s="3">
        <v>0.67</v>
      </c>
      <c r="N5" s="3">
        <v>0</v>
      </c>
      <c r="O5" s="3">
        <v>0</v>
      </c>
      <c r="P5" s="3">
        <v>0.5</v>
      </c>
    </row>
    <row r="6" spans="1:16" x14ac:dyDescent="0.3">
      <c r="I6" t="s">
        <v>1</v>
      </c>
      <c r="J6" s="3">
        <v>0</v>
      </c>
      <c r="K6" s="3">
        <v>0</v>
      </c>
      <c r="L6" s="3">
        <v>1</v>
      </c>
      <c r="M6" s="3">
        <v>0</v>
      </c>
      <c r="N6" s="3">
        <v>0.17</v>
      </c>
      <c r="O6" s="3">
        <v>0.5</v>
      </c>
      <c r="P6" s="3">
        <v>0</v>
      </c>
    </row>
    <row r="7" spans="1:16" x14ac:dyDescent="0.3">
      <c r="I7" t="s">
        <v>2</v>
      </c>
      <c r="J7" s="3">
        <v>0</v>
      </c>
      <c r="K7" s="3">
        <v>0</v>
      </c>
      <c r="L7" s="3">
        <v>0</v>
      </c>
      <c r="M7" s="3">
        <v>0</v>
      </c>
      <c r="N7" s="3">
        <v>0.83</v>
      </c>
      <c r="O7" s="3">
        <v>0.5</v>
      </c>
      <c r="P7" s="3">
        <v>0</v>
      </c>
    </row>
    <row r="8" spans="1:16" x14ac:dyDescent="0.3">
      <c r="I8" t="s">
        <v>3</v>
      </c>
      <c r="J8" s="3">
        <v>0.5</v>
      </c>
      <c r="K8" s="3">
        <v>0.17</v>
      </c>
      <c r="L8" s="3">
        <v>0</v>
      </c>
      <c r="M8" s="3">
        <v>0.33</v>
      </c>
      <c r="N8" s="3">
        <v>0</v>
      </c>
      <c r="O8" s="3">
        <v>0</v>
      </c>
      <c r="P8" s="3">
        <v>0.5</v>
      </c>
    </row>
    <row r="11" spans="1:16" x14ac:dyDescent="0.3">
      <c r="J11" s="4" t="s">
        <v>17</v>
      </c>
      <c r="K11" s="3"/>
      <c r="L11" s="3"/>
      <c r="M11" s="3"/>
      <c r="N11" s="3"/>
      <c r="O11" s="3"/>
      <c r="P11" s="3"/>
    </row>
    <row r="12" spans="1:16" x14ac:dyDescent="0.3">
      <c r="J12" s="3">
        <f>LOG(J5/0.3,2)</f>
        <v>0.73696559416620622</v>
      </c>
      <c r="K12" s="3">
        <f t="shared" ref="K12:P12" si="0">LOG(K5/0.3,2)</f>
        <v>1.4681488357384063</v>
      </c>
      <c r="L12" s="3" t="e">
        <f t="shared" si="0"/>
        <v>#NUM!</v>
      </c>
      <c r="M12" s="3">
        <f t="shared" si="0"/>
        <v>1.159198594849254</v>
      </c>
      <c r="N12" s="3" t="e">
        <f t="shared" si="0"/>
        <v>#NUM!</v>
      </c>
      <c r="O12" s="3" t="e">
        <f t="shared" si="0"/>
        <v>#NUM!</v>
      </c>
      <c r="P12" s="3">
        <f t="shared" si="0"/>
        <v>0.73696559416620622</v>
      </c>
    </row>
    <row r="13" spans="1:16" x14ac:dyDescent="0.3">
      <c r="J13" s="3" t="e">
        <f>LOG(J6/0.2,2)</f>
        <v>#NUM!</v>
      </c>
      <c r="K13" s="3" t="e">
        <f t="shared" ref="K13:P14" si="1">LOG(K6/0.2,2)</f>
        <v>#NUM!</v>
      </c>
      <c r="L13" s="3">
        <f t="shared" si="1"/>
        <v>2.3219280948873622</v>
      </c>
      <c r="M13" s="3" t="e">
        <f t="shared" si="1"/>
        <v>#NUM!</v>
      </c>
      <c r="N13" s="3">
        <f t="shared" si="1"/>
        <v>-0.23446525363702297</v>
      </c>
      <c r="O13" s="3">
        <f t="shared" si="1"/>
        <v>1.3219280948873624</v>
      </c>
      <c r="P13" s="3" t="e">
        <f t="shared" si="1"/>
        <v>#NUM!</v>
      </c>
    </row>
    <row r="14" spans="1:16" x14ac:dyDescent="0.3">
      <c r="J14" s="3" t="e">
        <f>LOG(J7/0.2,2)</f>
        <v>#NUM!</v>
      </c>
      <c r="K14" s="3" t="e">
        <f t="shared" si="1"/>
        <v>#NUM!</v>
      </c>
      <c r="L14" s="3" t="e">
        <f t="shared" si="1"/>
        <v>#NUM!</v>
      </c>
      <c r="M14" s="3" t="e">
        <f t="shared" si="1"/>
        <v>#NUM!</v>
      </c>
      <c r="N14" s="3">
        <f t="shared" si="1"/>
        <v>2.0531113364595623</v>
      </c>
      <c r="O14" s="3">
        <f t="shared" si="1"/>
        <v>1.3219280948873624</v>
      </c>
      <c r="P14" s="3" t="e">
        <f t="shared" si="1"/>
        <v>#NUM!</v>
      </c>
    </row>
    <row r="15" spans="1:16" x14ac:dyDescent="0.3">
      <c r="J15" s="3">
        <f>LOG(J8/0.3,2)</f>
        <v>0.73696559416620622</v>
      </c>
      <c r="K15" s="3">
        <f t="shared" ref="K15:P15" si="2">LOG(K8/0.3,2)</f>
        <v>-0.81942775435817883</v>
      </c>
      <c r="L15" s="3" t="e">
        <f t="shared" si="2"/>
        <v>#NUM!</v>
      </c>
      <c r="M15" s="3">
        <f t="shared" si="2"/>
        <v>0.13750352374993502</v>
      </c>
      <c r="N15" s="3" t="e">
        <f t="shared" si="2"/>
        <v>#NUM!</v>
      </c>
      <c r="O15" s="3" t="e">
        <f t="shared" si="2"/>
        <v>#NUM!</v>
      </c>
      <c r="P15" s="3">
        <f t="shared" si="2"/>
        <v>0.73696559416620622</v>
      </c>
    </row>
    <row r="18" spans="9:15" x14ac:dyDescent="0.3">
      <c r="I18" t="s">
        <v>15</v>
      </c>
      <c r="J18" t="s">
        <v>5</v>
      </c>
      <c r="O18">
        <f>J12+K12+L13+M12+N14+O14+P15</f>
        <v>9.7982461451543585</v>
      </c>
    </row>
    <row r="19" spans="9:15" x14ac:dyDescent="0.3">
      <c r="J19">
        <f>SUM(J12,K12,L13,M12,N14,O13,P12)</f>
        <v>9.7982461451543585</v>
      </c>
    </row>
    <row r="21" spans="9:15" x14ac:dyDescent="0.3">
      <c r="I21" t="s">
        <v>6</v>
      </c>
    </row>
    <row r="22" spans="9:15" x14ac:dyDescent="0.3">
      <c r="I22" t="s">
        <v>18</v>
      </c>
      <c r="J22">
        <v>1</v>
      </c>
      <c r="K22">
        <f>LOG(4,2)--(0.5*LOG(0.5,2)+0.5*LOG(0.5,2))</f>
        <v>1</v>
      </c>
    </row>
    <row r="23" spans="9:15" x14ac:dyDescent="0.3">
      <c r="J23">
        <v>2</v>
      </c>
      <c r="K23">
        <f>2--(K5*LOG(K5,2)+K8*(LOG(K8,2)))</f>
        <v>1.3422952212557804</v>
      </c>
    </row>
    <row r="24" spans="9:15" x14ac:dyDescent="0.3">
      <c r="J24">
        <v>3</v>
      </c>
      <c r="K24">
        <f>LOG(4,2)--(1*LOG(1,2))</f>
        <v>2</v>
      </c>
    </row>
    <row r="25" spans="9:15" x14ac:dyDescent="0.3">
      <c r="J25">
        <v>4</v>
      </c>
      <c r="K25">
        <f>LOG(4,2)--0.67*LOG(0.67,2)+0.33*LOG(0.33,2)</f>
        <v>1.0850736272202726</v>
      </c>
    </row>
    <row r="26" spans="9:15" x14ac:dyDescent="0.3">
      <c r="J26">
        <v>5</v>
      </c>
      <c r="K26">
        <f>LOG(4,2)--(N6*LOG(N6,2)+N7*LOG(N7,2))</f>
        <v>1.3422952212557804</v>
      </c>
    </row>
    <row r="27" spans="9:15" x14ac:dyDescent="0.3">
      <c r="J27">
        <v>6</v>
      </c>
      <c r="K27">
        <f>LOG(4,2)--(O6*LOG(O6,2)+O7*LOG(O7,2))</f>
        <v>1</v>
      </c>
    </row>
    <row r="28" spans="9:15" x14ac:dyDescent="0.3">
      <c r="J28">
        <v>7</v>
      </c>
      <c r="K28">
        <f>LOG(4,2)--(P5+LOG(P5,2)+P8*LOG(P8,2))</f>
        <v>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3"/>
  <sheetViews>
    <sheetView workbookViewId="0">
      <selection activeCell="C12" sqref="C12:G12"/>
    </sheetView>
  </sheetViews>
  <sheetFormatPr defaultRowHeight="14.4" x14ac:dyDescent="0.3"/>
  <sheetData>
    <row r="1" spans="1:15" x14ac:dyDescent="0.3">
      <c r="G1" t="s">
        <v>14</v>
      </c>
    </row>
    <row r="5" spans="1:15" x14ac:dyDescent="0.3">
      <c r="A5" t="s">
        <v>8</v>
      </c>
      <c r="H5" t="s">
        <v>9</v>
      </c>
      <c r="N5" t="s">
        <v>10</v>
      </c>
    </row>
    <row r="6" spans="1:15" x14ac:dyDescent="0.3">
      <c r="A6">
        <v>0.35</v>
      </c>
      <c r="B6">
        <v>4.2999999999999997E-2</v>
      </c>
      <c r="C6">
        <v>0</v>
      </c>
      <c r="D6">
        <v>4.2999999999999997E-2</v>
      </c>
      <c r="E6">
        <v>0.13</v>
      </c>
      <c r="F6">
        <v>0.83</v>
      </c>
      <c r="G6">
        <v>0.26</v>
      </c>
      <c r="H6" t="s">
        <v>7</v>
      </c>
      <c r="I6">
        <f>LOG(A6/0.25,2)</f>
        <v>0.48542682717024171</v>
      </c>
      <c r="J6">
        <f t="shared" ref="J6:J9" si="0">LOG(B6/0.25,2)</f>
        <v>-2.5395195299599891</v>
      </c>
      <c r="K6" t="e">
        <f t="shared" ref="K6:K9" si="1">LOG(C6/0.25,2)</f>
        <v>#NUM!</v>
      </c>
      <c r="L6">
        <f t="shared" ref="L6:L9" si="2">LOG(D6/0.25,2)</f>
        <v>-2.5395195299599891</v>
      </c>
      <c r="M6">
        <f t="shared" ref="M6:M9" si="3">LOG(E6/0.25,2)</f>
        <v>-0.9434164716336324</v>
      </c>
      <c r="N6">
        <f t="shared" ref="N6:N9" si="4">LOG(F6/0.25,2)</f>
        <v>1.7311832415721999</v>
      </c>
      <c r="O6">
        <f t="shared" ref="O6:O9" si="5">LOG(G6/0.25,2)</f>
        <v>5.6583528366367514E-2</v>
      </c>
    </row>
    <row r="7" spans="1:15" x14ac:dyDescent="0.3">
      <c r="A7">
        <v>0.17</v>
      </c>
      <c r="B7">
        <v>8.6999999999999994E-2</v>
      </c>
      <c r="C7">
        <v>4.2999999999999997E-2</v>
      </c>
      <c r="D7">
        <v>4.2999999999999997E-2</v>
      </c>
      <c r="E7">
        <v>0</v>
      </c>
      <c r="F7">
        <v>4.2999999999999997E-2</v>
      </c>
      <c r="G7">
        <v>0.3</v>
      </c>
      <c r="I7">
        <f t="shared" ref="I7:I9" si="6">LOG(A7/0.25,2)</f>
        <v>-0.55639334852438527</v>
      </c>
      <c r="J7">
        <f t="shared" si="0"/>
        <v>-1.5228407888133588</v>
      </c>
      <c r="K7">
        <f t="shared" si="1"/>
        <v>-2.5395195299599891</v>
      </c>
      <c r="L7">
        <f t="shared" si="2"/>
        <v>-2.5395195299599891</v>
      </c>
      <c r="M7" t="e">
        <f t="shared" si="3"/>
        <v>#NUM!</v>
      </c>
      <c r="N7">
        <f t="shared" si="4"/>
        <v>-2.5395195299599891</v>
      </c>
      <c r="O7">
        <f t="shared" si="5"/>
        <v>0.26303440583379378</v>
      </c>
    </row>
    <row r="8" spans="1:15" x14ac:dyDescent="0.3">
      <c r="A8">
        <v>0.13</v>
      </c>
      <c r="B8">
        <v>0</v>
      </c>
      <c r="C8">
        <v>0.78</v>
      </c>
      <c r="D8">
        <v>0</v>
      </c>
      <c r="E8">
        <v>0.83</v>
      </c>
      <c r="F8">
        <v>4.2999999999999997E-2</v>
      </c>
      <c r="G8">
        <v>0.17</v>
      </c>
      <c r="I8">
        <f t="shared" si="6"/>
        <v>-0.9434164716336324</v>
      </c>
      <c r="J8" t="e">
        <f t="shared" si="0"/>
        <v>#NUM!</v>
      </c>
      <c r="K8">
        <f t="shared" si="1"/>
        <v>1.6415460290875239</v>
      </c>
      <c r="L8" t="e">
        <f t="shared" si="2"/>
        <v>#NUM!</v>
      </c>
      <c r="M8">
        <f t="shared" si="3"/>
        <v>1.7311832415721999</v>
      </c>
      <c r="N8">
        <f t="shared" si="4"/>
        <v>-2.5395195299599891</v>
      </c>
      <c r="O8">
        <f t="shared" si="5"/>
        <v>-0.55639334852438527</v>
      </c>
    </row>
    <row r="9" spans="1:15" x14ac:dyDescent="0.3">
      <c r="A9">
        <v>0.35</v>
      </c>
      <c r="B9">
        <v>0.87</v>
      </c>
      <c r="C9">
        <v>0.17</v>
      </c>
      <c r="D9">
        <v>0.91</v>
      </c>
      <c r="E9">
        <v>4.2999999999999997E-2</v>
      </c>
      <c r="F9">
        <v>8.6999999999999994E-2</v>
      </c>
      <c r="G9">
        <v>0.26</v>
      </c>
      <c r="I9">
        <f t="shared" si="6"/>
        <v>0.48542682717024171</v>
      </c>
      <c r="J9">
        <f t="shared" si="0"/>
        <v>1.7990873060740036</v>
      </c>
      <c r="K9">
        <f t="shared" si="1"/>
        <v>-0.55639334852438527</v>
      </c>
      <c r="L9">
        <f t="shared" si="2"/>
        <v>1.8639384504239718</v>
      </c>
      <c r="M9">
        <f t="shared" si="3"/>
        <v>-2.5395195299599891</v>
      </c>
      <c r="N9">
        <f t="shared" si="4"/>
        <v>-1.5228407888133588</v>
      </c>
      <c r="O9">
        <f t="shared" si="5"/>
        <v>5.6583528366367514E-2</v>
      </c>
    </row>
    <row r="12" spans="1:15" x14ac:dyDescent="0.3">
      <c r="A12" t="s">
        <v>11</v>
      </c>
      <c r="C12" s="2" t="s">
        <v>12</v>
      </c>
      <c r="D12" t="s">
        <v>13</v>
      </c>
    </row>
    <row r="13" spans="1:15" x14ac:dyDescent="0.3">
      <c r="D13">
        <f>SUM(I9,J9,K8,L9,M8,N6,O7)</f>
        <v>9.5153995017339348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exercise_3</vt:lpstr>
      <vt:lpstr>exercise 2</vt:lpstr>
    </vt:vector>
  </TitlesOfParts>
  <Company>UGENT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Kathleen Marchal</dc:creator>
  <cp:lastModifiedBy>Cesar Zapata</cp:lastModifiedBy>
  <dcterms:created xsi:type="dcterms:W3CDTF">2020-03-15T13:29:17Z</dcterms:created>
  <dcterms:modified xsi:type="dcterms:W3CDTF">2024-03-28T08:08:21Z</dcterms:modified>
</cp:coreProperties>
</file>