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filterPrivacy="1" codeName="ThisWorkbook"/>
  <xr:revisionPtr revIDLastSave="0" documentId="13_ncr:1_{70A74E2C-2F30-8D43-BFAC-1FE948EFBF2E}" xr6:coauthVersionLast="45" xr6:coauthVersionMax="45" xr10:uidLastSave="{00000000-0000-0000-0000-000000000000}"/>
  <bookViews>
    <workbookView xWindow="1340" yWindow="460" windowWidth="2746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F23" i="11"/>
  <c r="F22" i="11"/>
  <c r="F21" i="11"/>
  <c r="E22" i="11" s="1"/>
  <c r="E21" i="11"/>
  <c r="H7" i="11" l="1"/>
  <c r="E9" i="11" l="1"/>
  <c r="F9" i="11" l="1"/>
  <c r="E10" i="11" s="1"/>
  <c r="F10" i="11" s="1"/>
  <c r="I5" i="11"/>
  <c r="H34" i="11"/>
  <c r="H24" i="11"/>
  <c r="H20" i="11"/>
  <c r="H15" i="11"/>
  <c r="H8" i="11"/>
  <c r="H9" i="11" l="1"/>
  <c r="E11" i="11"/>
  <c r="F11" i="11" s="1"/>
  <c r="E12" i="11" s="1"/>
  <c r="I6" i="11"/>
  <c r="F12" i="11" l="1"/>
  <c r="E13" i="11" s="1"/>
  <c r="E14" i="11"/>
  <c r="H10" i="11"/>
  <c r="J5" i="11"/>
  <c r="K5" i="11" s="1"/>
  <c r="L5" i="11" s="1"/>
  <c r="M5" i="11" s="1"/>
  <c r="N5" i="11" s="1"/>
  <c r="O5" i="11" s="1"/>
  <c r="P5" i="11" s="1"/>
  <c r="I4" i="11"/>
  <c r="F14" i="11" l="1"/>
  <c r="F13" i="11"/>
  <c r="E16" i="11" s="1"/>
  <c r="H11" i="11"/>
  <c r="H12" i="11"/>
  <c r="P4" i="11"/>
  <c r="Q5" i="11"/>
  <c r="R5" i="11" s="1"/>
  <c r="S5" i="11" s="1"/>
  <c r="T5" i="11" s="1"/>
  <c r="U5" i="11" s="1"/>
  <c r="V5" i="11" s="1"/>
  <c r="W5" i="11" s="1"/>
  <c r="J6" i="11"/>
  <c r="F16" i="11" l="1"/>
  <c r="H14" i="11"/>
  <c r="W4" i="11"/>
  <c r="X5" i="11"/>
  <c r="Y5" i="11" s="1"/>
  <c r="Z5" i="11" s="1"/>
  <c r="AA5" i="11" s="1"/>
  <c r="AB5" i="11" s="1"/>
  <c r="AC5" i="11" s="1"/>
  <c r="AD5" i="11" s="1"/>
  <c r="K6" i="11"/>
  <c r="H16" i="11" l="1"/>
  <c r="E17" i="11"/>
  <c r="F17" i="11" s="1"/>
  <c r="E18" i="11" s="1"/>
  <c r="H17" i="11"/>
  <c r="AE5" i="11"/>
  <c r="AF5" i="11" s="1"/>
  <c r="AG5" i="11" s="1"/>
  <c r="AH5" i="11" s="1"/>
  <c r="AI5" i="11" s="1"/>
  <c r="AJ5" i="11" s="1"/>
  <c r="AD4" i="11"/>
  <c r="L6" i="11"/>
  <c r="F18" i="11" l="1"/>
  <c r="AK5" i="11"/>
  <c r="AL5" i="11" s="1"/>
  <c r="AM5" i="11" s="1"/>
  <c r="AN5" i="11" s="1"/>
  <c r="AO5" i="11" s="1"/>
  <c r="AP5" i="11" s="1"/>
  <c r="AQ5" i="11" s="1"/>
  <c r="M6" i="11"/>
  <c r="E19" i="11" l="1"/>
  <c r="F19" i="11" s="1"/>
  <c r="H18" i="11"/>
  <c r="AR5" i="11"/>
  <c r="AS5" i="11" s="1"/>
  <c r="AK4" i="11"/>
  <c r="N6" i="11"/>
  <c r="H22" i="11" l="1"/>
  <c r="E23" i="11"/>
  <c r="E25" i="11" s="1"/>
  <c r="F25" i="11" s="1"/>
  <c r="E26" i="11" s="1"/>
  <c r="H21" i="11"/>
  <c r="H19" i="11"/>
  <c r="AT5" i="11"/>
  <c r="AS6" i="11"/>
  <c r="AR4" i="11"/>
  <c r="O6" i="11"/>
  <c r="H23" i="11" l="1"/>
  <c r="H25" i="11"/>
  <c r="F26" i="11"/>
  <c r="E27" i="11" s="1"/>
  <c r="F27" i="11" s="1"/>
  <c r="E28" i="11" s="1"/>
  <c r="AU5" i="11"/>
  <c r="AT6" i="11"/>
  <c r="F28" i="11" l="1"/>
  <c r="H26" i="11"/>
  <c r="AV5" i="11"/>
  <c r="AU6" i="11"/>
  <c r="P6" i="11"/>
  <c r="Q6" i="11"/>
  <c r="H28" i="11" l="1"/>
  <c r="AW5" i="11"/>
  <c r="AV6" i="11"/>
  <c r="R6" i="11"/>
  <c r="E30" i="11" l="1"/>
  <c r="F30" i="11" s="1"/>
  <c r="E31" i="11" s="1"/>
  <c r="H29" i="11"/>
  <c r="AX5" i="11"/>
  <c r="AY5" i="11" s="1"/>
  <c r="AW6" i="11"/>
  <c r="S6" i="11"/>
  <c r="H30" i="11" l="1"/>
  <c r="F31" i="11"/>
  <c r="E32" i="11" s="1"/>
  <c r="AY6" i="11"/>
  <c r="AZ5" i="11"/>
  <c r="AY4" i="11"/>
  <c r="AX6" i="11"/>
  <c r="T6" i="11"/>
  <c r="F32" i="11" l="1"/>
  <c r="F33" i="11" s="1"/>
  <c r="E33" i="11"/>
  <c r="H33" i="11" s="1"/>
  <c r="H32" i="11"/>
  <c r="H31" i="1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Q5" i="11" l="1"/>
  <c r="BP6" i="11"/>
  <c r="AJ6" i="11"/>
  <c r="BR5" i="11" l="1"/>
  <c r="BQ6" i="11"/>
  <c r="AK6" i="11"/>
  <c r="BS5" i="11" l="1"/>
  <c r="BR6" i="11"/>
  <c r="AL6" i="11"/>
  <c r="BS6" i="11" l="1"/>
  <c r="BT5" i="11"/>
  <c r="AM6" i="11"/>
  <c r="BU5" i="11" l="1"/>
  <c r="BT4" i="11"/>
  <c r="BT6" i="11"/>
  <c r="AN6" i="11"/>
  <c r="BU6" i="11" l="1"/>
  <c r="BV5" i="11"/>
  <c r="AO6" i="11"/>
  <c r="BV6" i="11" l="1"/>
  <c r="BW5" i="11"/>
  <c r="AP6" i="11"/>
  <c r="BX5" i="11" l="1"/>
  <c r="BW6" i="11"/>
  <c r="AQ6" i="11"/>
  <c r="BY5" i="11" l="1"/>
  <c r="BX6" i="11"/>
  <c r="AR6" i="11"/>
  <c r="BY6" i="11" l="1"/>
  <c r="BZ5" i="11"/>
  <c r="BZ6" i="11" l="1"/>
  <c r="CA5" i="11"/>
  <c r="CB5" i="11" l="1"/>
  <c r="CA4" i="11"/>
  <c r="CA6" i="11"/>
  <c r="CC5" i="11" l="1"/>
  <c r="CB6" i="11"/>
  <c r="CC6" i="11" l="1"/>
  <c r="CD5" i="11"/>
  <c r="CE5" i="11" l="1"/>
  <c r="CD6" i="11"/>
  <c r="CF5" i="11" l="1"/>
  <c r="CE6" i="11"/>
  <c r="CF6" i="11" l="1"/>
  <c r="CG5" i="11"/>
  <c r="CG6" i="11" l="1"/>
  <c r="CH5" i="11"/>
  <c r="CI5" i="11" l="1"/>
  <c r="CH4" i="11"/>
  <c r="CH6" i="11"/>
  <c r="CJ5" i="11" l="1"/>
  <c r="CI6" i="11"/>
  <c r="CJ6" i="11" l="1"/>
  <c r="CK5" i="11"/>
  <c r="CK6" i="11" l="1"/>
  <c r="CL5" i="11"/>
  <c r="CM5" i="11" l="1"/>
  <c r="CL6" i="11"/>
  <c r="CN5" i="11" l="1"/>
  <c r="CM6" i="11"/>
  <c r="CN6" i="11" l="1"/>
  <c r="CO5" i="11"/>
  <c r="CP5" i="11" l="1"/>
  <c r="CO4" i="11"/>
  <c r="CO6" i="11"/>
  <c r="CP6" i="11" l="1"/>
  <c r="CQ5" i="11"/>
  <c r="CQ6" i="11" l="1"/>
  <c r="CR5" i="11"/>
  <c r="CS5" i="11" l="1"/>
  <c r="CR6" i="11"/>
  <c r="CT5" i="11" l="1"/>
  <c r="CS6" i="11"/>
  <c r="CU5" i="11" l="1"/>
  <c r="CT6" i="11"/>
  <c r="CU6" i="11" l="1"/>
  <c r="CV5" i="11"/>
  <c r="CW5" i="11" l="1"/>
  <c r="CV4" i="11"/>
  <c r="CV6" i="11"/>
  <c r="CW6" i="11" l="1"/>
  <c r="CX5" i="11"/>
  <c r="CX6" i="11" l="1"/>
  <c r="CY5" i="11"/>
  <c r="CZ5" i="11" l="1"/>
  <c r="CY6" i="11"/>
  <c r="DA5" i="11" l="1"/>
  <c r="CZ6" i="11"/>
  <c r="DA6" i="11" l="1"/>
  <c r="DB5" i="11"/>
  <c r="DB6" i="11" l="1"/>
  <c r="DC5" i="11"/>
  <c r="DD5" i="11" l="1"/>
  <c r="DC4" i="11"/>
  <c r="DC6" i="11"/>
  <c r="DD6" i="11" l="1"/>
  <c r="DE5" i="11"/>
  <c r="DE6" i="11" l="1"/>
  <c r="DF5" i="11"/>
  <c r="DF6" i="11" l="1"/>
  <c r="DG5" i="11"/>
  <c r="DH5" i="11" l="1"/>
  <c r="DG6" i="11"/>
  <c r="DI5" i="11" l="1"/>
  <c r="DH6" i="11"/>
  <c r="DI6" i="11" l="1"/>
  <c r="DJ5" i="11"/>
  <c r="DK5" i="11" l="1"/>
  <c r="DJ4" i="11"/>
  <c r="DJ6" i="11"/>
  <c r="DK6" i="11" l="1"/>
  <c r="DL5" i="11"/>
  <c r="DL6" i="11" l="1"/>
  <c r="DM5" i="11"/>
  <c r="DN5" i="11" l="1"/>
  <c r="DM6" i="11"/>
  <c r="DO5" i="11" l="1"/>
  <c r="DN6" i="11"/>
  <c r="DO6" i="11" l="1"/>
  <c r="DP5" i="11"/>
  <c r="DP6" i="11" l="1"/>
  <c r="DQ5" i="11"/>
  <c r="DR5" i="11" l="1"/>
  <c r="DQ4" i="11"/>
  <c r="DQ6" i="11"/>
  <c r="DR6" i="11" l="1"/>
  <c r="DS5" i="11"/>
  <c r="DS6" i="11" l="1"/>
  <c r="DT5" i="11"/>
  <c r="DU5" i="11" l="1"/>
  <c r="DT6" i="11"/>
  <c r="DV5" i="11" l="1"/>
  <c r="DU6" i="11"/>
  <c r="DW5" i="11" l="1"/>
  <c r="DV6" i="11"/>
  <c r="DW6" i="11" l="1"/>
  <c r="DX5" i="11"/>
  <c r="DY5" i="11" l="1"/>
  <c r="DX4" i="11"/>
  <c r="DX6" i="11"/>
  <c r="DY6" i="11" l="1"/>
  <c r="DZ5" i="11"/>
  <c r="DZ6" i="11" l="1"/>
  <c r="EA5" i="11"/>
  <c r="EB5" i="11" l="1"/>
  <c r="EA6" i="11"/>
  <c r="EC5" i="11" l="1"/>
  <c r="EB6" i="11"/>
  <c r="EC6" i="11" l="1"/>
  <c r="ED5" i="11"/>
  <c r="ED6" i="11" l="1"/>
  <c r="EE5" i="11"/>
  <c r="EE6" i="11" l="1"/>
  <c r="EF5" i="11"/>
  <c r="EE4" i="11"/>
  <c r="EF6" i="11" l="1"/>
  <c r="EG5" i="11"/>
  <c r="EH5" i="11" l="1"/>
  <c r="EG6" i="11"/>
  <c r="EI5" i="11" l="1"/>
  <c r="EH6" i="11"/>
  <c r="EJ5" i="11" l="1"/>
  <c r="EI6" i="11"/>
  <c r="EJ6" i="11" l="1"/>
  <c r="EK5" i="11"/>
  <c r="EK6" i="11" l="1"/>
  <c r="EL5" i="11"/>
  <c r="EM5" i="11" l="1"/>
  <c r="EL4" i="11"/>
  <c r="EL6" i="11"/>
  <c r="EM6" i="11" l="1"/>
  <c r="EN5" i="11"/>
  <c r="EN6" i="11" l="1"/>
  <c r="EO5" i="11"/>
  <c r="EP5" i="11" l="1"/>
  <c r="EO6" i="11"/>
  <c r="EQ5" i="11" l="1"/>
  <c r="EP6" i="11"/>
  <c r="EQ6" i="11" l="1"/>
  <c r="ER5" i="11"/>
  <c r="ER6" i="11" l="1"/>
  <c r="ES5" i="11"/>
  <c r="ET5" i="11" l="1"/>
  <c r="ES4" i="11"/>
  <c r="ES6" i="11"/>
  <c r="ET6" i="11" l="1"/>
  <c r="EU5" i="11"/>
  <c r="EV5" i="11" l="1"/>
  <c r="EU6" i="11"/>
  <c r="EW5" i="11" l="1"/>
  <c r="EV6" i="11"/>
  <c r="EX5" i="11" l="1"/>
  <c r="EW6" i="11"/>
  <c r="EY5" i="11" l="1"/>
  <c r="EX6" i="11"/>
  <c r="EY6" i="11" l="1"/>
  <c r="EZ5" i="11"/>
  <c r="FA5" i="11" l="1"/>
  <c r="EZ4" i="11"/>
  <c r="EZ6" i="11"/>
  <c r="FA6" i="11" l="1"/>
  <c r="FB5" i="11"/>
  <c r="FC5" i="11" l="1"/>
  <c r="FB6" i="11"/>
  <c r="FD5" i="11" l="1"/>
  <c r="FC6" i="11"/>
  <c r="FE5" i="11" l="1"/>
  <c r="FD6" i="11"/>
  <c r="FE6" i="11" l="1"/>
  <c r="FF5" i="11"/>
  <c r="FF6" i="11" l="1"/>
  <c r="FG5" i="11"/>
  <c r="FH5" i="11" l="1"/>
  <c r="FG4" i="11"/>
  <c r="FG6" i="11"/>
  <c r="FH6" i="11" l="1"/>
  <c r="FI5" i="11"/>
  <c r="FI6" i="11" l="1"/>
  <c r="FJ5" i="11"/>
  <c r="FK5" i="11" l="1"/>
  <c r="FJ6" i="11"/>
  <c r="FL5" i="11" l="1"/>
  <c r="FK6" i="11"/>
  <c r="FL6" i="11" l="1"/>
  <c r="FM5" i="11"/>
  <c r="FM6" i="11" s="1"/>
</calcChain>
</file>

<file path=xl/sharedStrings.xml><?xml version="1.0" encoding="utf-8"?>
<sst xmlns="http://schemas.openxmlformats.org/spreadsheetml/2006/main" count="66" uniqueCount="62">
  <si>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</si>
  <si>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</si>
  <si>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</si>
  <si>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</si>
  <si>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</si>
  <si>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</si>
  <si>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</si>
  <si>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</si>
  <si>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</si>
  <si>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</si>
  <si>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</si>
  <si>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</si>
  <si>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</si>
  <si>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</si>
  <si>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</si>
  <si>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</si>
  <si>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</si>
  <si>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</si>
  <si>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</si>
  <si>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</si>
  <si>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</si>
  <si>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</si>
  <si>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</si>
  <si>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</si>
  <si>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</si>
  <si>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</si>
  <si>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</si>
  <si>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</si>
  <si>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</si>
  <si>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</si>
  <si>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</si>
  <si>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</si>
  <si>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</si>
  <si>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</si>
  <si>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</si>
  <si>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</si>
  <si>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Capstone 2022: Library Shelving + Graph Theory</t>
  </si>
  <si>
    <t>iSchool MLIS</t>
  </si>
  <si>
    <t>Caitlin Schaefer</t>
  </si>
  <si>
    <t>Literature Review</t>
  </si>
  <si>
    <t>Initial search</t>
  </si>
  <si>
    <t>Refocus meeting</t>
  </si>
  <si>
    <t>Refined search</t>
  </si>
  <si>
    <t>Compile annotated bibliography</t>
  </si>
  <si>
    <t>Research Proposal</t>
  </si>
  <si>
    <t>Second draft</t>
  </si>
  <si>
    <t>First draft</t>
  </si>
  <si>
    <t>Seal of approval</t>
  </si>
  <si>
    <t>Outline</t>
  </si>
  <si>
    <t>Research</t>
  </si>
  <si>
    <t>Write Paper</t>
  </si>
  <si>
    <t>[Paper] First draft</t>
  </si>
  <si>
    <t>[Presentation] First draft</t>
  </si>
  <si>
    <t>[Presentation] Second draft</t>
  </si>
  <si>
    <t>Final Panic Day</t>
  </si>
  <si>
    <t>[Paper] Second draft</t>
  </si>
  <si>
    <t>[Paper] Informal peer review</t>
  </si>
  <si>
    <t>[Paper] Incorporate Feedback</t>
  </si>
  <si>
    <t>Demonstrate if the universe of knowledge is linklessly embeddable</t>
  </si>
  <si>
    <t>Build classification notation for 2D/3D space</t>
  </si>
  <si>
    <t>Demonstrate feasibility of lazy/desire path expansions to scheme</t>
  </si>
  <si>
    <t>Capstone Nights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</si>
</sst>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3"/>
      <tableStyleElement type="headerRow" dxfId="232"/>
      <tableStyleElement type="totalRow" dxfId="231"/>
      <tableStyleElement type="firstColumn" dxfId="230"/>
      <tableStyleElement type="lastColumn" dxfId="229"/>
      <tableStyleElement type="firstRowStripe" dxfId="228"/>
      <tableStyleElement type="secondRowStripe" dxfId="227"/>
      <tableStyleElement type="firstColumnStripe" dxfId="226"/>
      <tableStyleElement type="secondColumnStripe" dxfId="2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M37"/>
  <sheetViews>
    <sheetView showGridLines="0" tabSelected="1" showRuler="0" zoomScaleNormal="100" zoomScalePageLayoutView="70" workbookViewId="0">
      <pane ySplit="6" topLeftCell="A8" activePane="bottomLeft" state="frozen"/>
      <selection pane="bottomLeft" activeCell="P12" sqref="P12"/>
    </sheetView>
  </sheetViews>
  <sheetFormatPr baseColWidth="10" defaultColWidth="8.83203125" defaultRowHeight="30" customHeight="1" x14ac:dyDescent="0.2"/>
  <cols>
    <col min="1" max="1" width="2.6640625" style="57"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169" width="2.5" customWidth="1"/>
  </cols>
  <sheetData>
    <row r="1" spans="1:169" ht="30" customHeight="1" x14ac:dyDescent="0.35">
      <c r="A1" s="58" t="s">
        <v>27</v>
      </c>
      <c r="B1" s="62" t="s">
        <v>36</v>
      </c>
      <c r="C1" s="1"/>
      <c r="D1" s="2"/>
      <c r="E1" s="4"/>
      <c r="F1" s="46"/>
      <c r="H1" s="2"/>
      <c r="I1" s="14"/>
    </row>
    <row r="2" spans="1:169" ht="30" customHeight="1" x14ac:dyDescent="0.25">
      <c r="A2" s="57" t="s">
        <v>23</v>
      </c>
      <c r="B2" s="63" t="s">
        <v>37</v>
      </c>
      <c r="I2" s="60"/>
    </row>
    <row r="3" spans="1:169" ht="30" customHeight="1" x14ac:dyDescent="0.2">
      <c r="A3" s="57" t="s">
        <v>28</v>
      </c>
      <c r="B3" s="64" t="s">
        <v>38</v>
      </c>
      <c r="C3" s="81" t="s">
        <v>1</v>
      </c>
      <c r="D3" s="82"/>
      <c r="E3" s="87">
        <v>44571</v>
      </c>
      <c r="F3" s="87"/>
    </row>
    <row r="4" spans="1:169" ht="30" customHeight="1" x14ac:dyDescent="0.2">
      <c r="A4" s="58" t="s">
        <v>29</v>
      </c>
      <c r="C4" s="81" t="s">
        <v>7</v>
      </c>
      <c r="D4" s="82"/>
      <c r="E4" s="7">
        <v>1</v>
      </c>
      <c r="I4" s="84">
        <f>I5</f>
        <v>44571</v>
      </c>
      <c r="J4" s="85"/>
      <c r="K4" s="85"/>
      <c r="L4" s="85"/>
      <c r="M4" s="85"/>
      <c r="N4" s="85"/>
      <c r="O4" s="86"/>
      <c r="P4" s="84">
        <f>P5</f>
        <v>44578</v>
      </c>
      <c r="Q4" s="85"/>
      <c r="R4" s="85"/>
      <c r="S4" s="85"/>
      <c r="T4" s="85"/>
      <c r="U4" s="85"/>
      <c r="V4" s="86"/>
      <c r="W4" s="84">
        <f>W5</f>
        <v>44585</v>
      </c>
      <c r="X4" s="85"/>
      <c r="Y4" s="85"/>
      <c r="Z4" s="85"/>
      <c r="AA4" s="85"/>
      <c r="AB4" s="85"/>
      <c r="AC4" s="86"/>
      <c r="AD4" s="84">
        <f>AD5</f>
        <v>44592</v>
      </c>
      <c r="AE4" s="85"/>
      <c r="AF4" s="85"/>
      <c r="AG4" s="85"/>
      <c r="AH4" s="85"/>
      <c r="AI4" s="85"/>
      <c r="AJ4" s="86"/>
      <c r="AK4" s="84">
        <f>AK5</f>
        <v>44599</v>
      </c>
      <c r="AL4" s="85"/>
      <c r="AM4" s="85"/>
      <c r="AN4" s="85"/>
      <c r="AO4" s="85"/>
      <c r="AP4" s="85"/>
      <c r="AQ4" s="86"/>
      <c r="AR4" s="84">
        <f>AR5</f>
        <v>44606</v>
      </c>
      <c r="AS4" s="85"/>
      <c r="AT4" s="85"/>
      <c r="AU4" s="85"/>
      <c r="AV4" s="85"/>
      <c r="AW4" s="85"/>
      <c r="AX4" s="86"/>
      <c r="AY4" s="84">
        <f>AY5</f>
        <v>44613</v>
      </c>
      <c r="AZ4" s="85"/>
      <c r="BA4" s="85"/>
      <c r="BB4" s="85"/>
      <c r="BC4" s="85"/>
      <c r="BD4" s="85"/>
      <c r="BE4" s="86"/>
      <c r="BF4" s="84">
        <f>BF5</f>
        <v>44620</v>
      </c>
      <c r="BG4" s="85"/>
      <c r="BH4" s="85"/>
      <c r="BI4" s="85"/>
      <c r="BJ4" s="85"/>
      <c r="BK4" s="85"/>
      <c r="BL4" s="86"/>
      <c r="BM4" s="84">
        <f>BM5</f>
        <v>44627</v>
      </c>
      <c r="BN4" s="85"/>
      <c r="BO4" s="85"/>
      <c r="BP4" s="85"/>
      <c r="BQ4" s="85"/>
      <c r="BR4" s="85"/>
      <c r="BS4" s="86"/>
      <c r="BT4" s="84">
        <f>BT5</f>
        <v>44634</v>
      </c>
      <c r="BU4" s="85"/>
      <c r="BV4" s="85"/>
      <c r="BW4" s="85"/>
      <c r="BX4" s="85"/>
      <c r="BY4" s="85"/>
      <c r="BZ4" s="86"/>
      <c r="CA4" s="84">
        <f>CA5</f>
        <v>44641</v>
      </c>
      <c r="CB4" s="85"/>
      <c r="CC4" s="85"/>
      <c r="CD4" s="85"/>
      <c r="CE4" s="85"/>
      <c r="CF4" s="85"/>
      <c r="CG4" s="86"/>
      <c r="CH4" s="84">
        <f>CH5</f>
        <v>44648</v>
      </c>
      <c r="CI4" s="85"/>
      <c r="CJ4" s="85"/>
      <c r="CK4" s="85"/>
      <c r="CL4" s="85"/>
      <c r="CM4" s="85"/>
      <c r="CN4" s="86"/>
      <c r="CO4" s="84">
        <f>CO5</f>
        <v>44655</v>
      </c>
      <c r="CP4" s="85"/>
      <c r="CQ4" s="85"/>
      <c r="CR4" s="85"/>
      <c r="CS4" s="85"/>
      <c r="CT4" s="85"/>
      <c r="CU4" s="86"/>
      <c r="CV4" s="84">
        <f>CV5</f>
        <v>44662</v>
      </c>
      <c r="CW4" s="85"/>
      <c r="CX4" s="85"/>
      <c r="CY4" s="85"/>
      <c r="CZ4" s="85"/>
      <c r="DA4" s="85"/>
      <c r="DB4" s="86"/>
      <c r="DC4" s="84">
        <f>DC5</f>
        <v>44669</v>
      </c>
      <c r="DD4" s="85"/>
      <c r="DE4" s="85"/>
      <c r="DF4" s="85"/>
      <c r="DG4" s="85"/>
      <c r="DH4" s="85"/>
      <c r="DI4" s="86"/>
      <c r="DJ4" s="84">
        <f>DJ5</f>
        <v>44676</v>
      </c>
      <c r="DK4" s="85"/>
      <c r="DL4" s="85"/>
      <c r="DM4" s="85"/>
      <c r="DN4" s="85"/>
      <c r="DO4" s="85"/>
      <c r="DP4" s="86"/>
      <c r="DQ4" s="84">
        <f>DQ5</f>
        <v>44683</v>
      </c>
      <c r="DR4" s="85"/>
      <c r="DS4" s="85"/>
      <c r="DT4" s="85"/>
      <c r="DU4" s="85"/>
      <c r="DV4" s="85"/>
      <c r="DW4" s="86"/>
      <c r="DX4" s="84">
        <f>DX5</f>
        <v>44690</v>
      </c>
      <c r="DY4" s="85"/>
      <c r="DZ4" s="85"/>
      <c r="EA4" s="85"/>
      <c r="EB4" s="85"/>
      <c r="EC4" s="85"/>
      <c r="ED4" s="86"/>
      <c r="EE4" s="84">
        <f>EE5</f>
        <v>44697</v>
      </c>
      <c r="EF4" s="85"/>
      <c r="EG4" s="85"/>
      <c r="EH4" s="85"/>
      <c r="EI4" s="85"/>
      <c r="EJ4" s="85"/>
      <c r="EK4" s="86"/>
      <c r="EL4" s="84">
        <f>EL5</f>
        <v>44704</v>
      </c>
      <c r="EM4" s="85"/>
      <c r="EN4" s="85"/>
      <c r="EO4" s="85"/>
      <c r="EP4" s="85"/>
      <c r="EQ4" s="85"/>
      <c r="ER4" s="86"/>
      <c r="ES4" s="84">
        <f>ES5</f>
        <v>44711</v>
      </c>
      <c r="ET4" s="85"/>
      <c r="EU4" s="85"/>
      <c r="EV4" s="85"/>
      <c r="EW4" s="85"/>
      <c r="EX4" s="85"/>
      <c r="EY4" s="86"/>
      <c r="EZ4" s="84">
        <f>EZ5</f>
        <v>44718</v>
      </c>
      <c r="FA4" s="85"/>
      <c r="FB4" s="85"/>
      <c r="FC4" s="85"/>
      <c r="FD4" s="85"/>
      <c r="FE4" s="85"/>
      <c r="FF4" s="86"/>
      <c r="FG4" s="84">
        <f>FG5</f>
        <v>44725</v>
      </c>
      <c r="FH4" s="85"/>
      <c r="FI4" s="85"/>
      <c r="FJ4" s="85"/>
      <c r="FK4" s="85"/>
      <c r="FL4" s="85"/>
      <c r="FM4" s="86"/>
    </row>
    <row r="5" spans="1:169" ht="15" customHeight="1" x14ac:dyDescent="0.2">
      <c r="A5" s="58" t="s">
        <v>30</v>
      </c>
      <c r="B5" s="83"/>
      <c r="C5" s="83"/>
      <c r="D5" s="83"/>
      <c r="E5" s="83"/>
      <c r="F5" s="83"/>
      <c r="G5" s="83"/>
      <c r="I5" s="11">
        <f>Project_Start-WEEKDAY(Project_Start,1)+2+7*(Display_Week-1)</f>
        <v>44571</v>
      </c>
      <c r="J5" s="10">
        <f>I5+1</f>
        <v>44572</v>
      </c>
      <c r="K5" s="10">
        <f t="shared" ref="K5:AX5" si="0">J5+1</f>
        <v>44573</v>
      </c>
      <c r="L5" s="10">
        <f t="shared" si="0"/>
        <v>44574</v>
      </c>
      <c r="M5" s="10">
        <f t="shared" si="0"/>
        <v>44575</v>
      </c>
      <c r="N5" s="10">
        <f t="shared" si="0"/>
        <v>44576</v>
      </c>
      <c r="O5" s="12">
        <f t="shared" si="0"/>
        <v>44577</v>
      </c>
      <c r="P5" s="11">
        <f>O5+1</f>
        <v>44578</v>
      </c>
      <c r="Q5" s="10">
        <f>P5+1</f>
        <v>44579</v>
      </c>
      <c r="R5" s="10">
        <f t="shared" si="0"/>
        <v>44580</v>
      </c>
      <c r="S5" s="10">
        <f t="shared" si="0"/>
        <v>44581</v>
      </c>
      <c r="T5" s="10">
        <f t="shared" si="0"/>
        <v>44582</v>
      </c>
      <c r="U5" s="10">
        <f t="shared" si="0"/>
        <v>44583</v>
      </c>
      <c r="V5" s="12">
        <f t="shared" si="0"/>
        <v>44584</v>
      </c>
      <c r="W5" s="11">
        <f>V5+1</f>
        <v>44585</v>
      </c>
      <c r="X5" s="10">
        <f>W5+1</f>
        <v>44586</v>
      </c>
      <c r="Y5" s="10">
        <f t="shared" si="0"/>
        <v>44587</v>
      </c>
      <c r="Z5" s="10">
        <f t="shared" si="0"/>
        <v>44588</v>
      </c>
      <c r="AA5" s="10">
        <f t="shared" si="0"/>
        <v>44589</v>
      </c>
      <c r="AB5" s="10">
        <f t="shared" si="0"/>
        <v>44590</v>
      </c>
      <c r="AC5" s="12">
        <f t="shared" si="0"/>
        <v>44591</v>
      </c>
      <c r="AD5" s="11">
        <f>AC5+1</f>
        <v>44592</v>
      </c>
      <c r="AE5" s="10">
        <f>AD5+1</f>
        <v>44593</v>
      </c>
      <c r="AF5" s="10">
        <f t="shared" si="0"/>
        <v>44594</v>
      </c>
      <c r="AG5" s="10">
        <f t="shared" si="0"/>
        <v>44595</v>
      </c>
      <c r="AH5" s="10">
        <f t="shared" si="0"/>
        <v>44596</v>
      </c>
      <c r="AI5" s="10">
        <f t="shared" si="0"/>
        <v>44597</v>
      </c>
      <c r="AJ5" s="12">
        <f t="shared" si="0"/>
        <v>44598</v>
      </c>
      <c r="AK5" s="11">
        <f>AJ5+1</f>
        <v>44599</v>
      </c>
      <c r="AL5" s="10">
        <f>AK5+1</f>
        <v>44600</v>
      </c>
      <c r="AM5" s="10">
        <f t="shared" si="0"/>
        <v>44601</v>
      </c>
      <c r="AN5" s="10">
        <f t="shared" si="0"/>
        <v>44602</v>
      </c>
      <c r="AO5" s="10">
        <f t="shared" si="0"/>
        <v>44603</v>
      </c>
      <c r="AP5" s="10">
        <f t="shared" si="0"/>
        <v>44604</v>
      </c>
      <c r="AQ5" s="12">
        <f t="shared" si="0"/>
        <v>44605</v>
      </c>
      <c r="AR5" s="11">
        <f>AQ5+1</f>
        <v>44606</v>
      </c>
      <c r="AS5" s="10">
        <f>AR5+1</f>
        <v>44607</v>
      </c>
      <c r="AT5" s="10">
        <f t="shared" si="0"/>
        <v>44608</v>
      </c>
      <c r="AU5" s="10">
        <f t="shared" si="0"/>
        <v>44609</v>
      </c>
      <c r="AV5" s="10">
        <f t="shared" si="0"/>
        <v>44610</v>
      </c>
      <c r="AW5" s="10">
        <f t="shared" si="0"/>
        <v>44611</v>
      </c>
      <c r="AX5" s="12">
        <f t="shared" si="0"/>
        <v>44612</v>
      </c>
      <c r="AY5" s="11">
        <f>AX5+1</f>
        <v>44613</v>
      </c>
      <c r="AZ5" s="10">
        <f>AY5+1</f>
        <v>44614</v>
      </c>
      <c r="BA5" s="10">
        <f t="shared" ref="BA5:BE5" si="1">AZ5+1</f>
        <v>44615</v>
      </c>
      <c r="BB5" s="10">
        <f t="shared" si="1"/>
        <v>44616</v>
      </c>
      <c r="BC5" s="10">
        <f t="shared" si="1"/>
        <v>44617</v>
      </c>
      <c r="BD5" s="10">
        <f t="shared" si="1"/>
        <v>44618</v>
      </c>
      <c r="BE5" s="12">
        <f t="shared" si="1"/>
        <v>44619</v>
      </c>
      <c r="BF5" s="11">
        <f>BE5+1</f>
        <v>44620</v>
      </c>
      <c r="BG5" s="10">
        <f>BF5+1</f>
        <v>44621</v>
      </c>
      <c r="BH5" s="10">
        <f t="shared" ref="BH5:BL5" si="2">BG5+1</f>
        <v>44622</v>
      </c>
      <c r="BI5" s="10">
        <f t="shared" si="2"/>
        <v>44623</v>
      </c>
      <c r="BJ5" s="10">
        <f t="shared" si="2"/>
        <v>44624</v>
      </c>
      <c r="BK5" s="10">
        <f t="shared" si="2"/>
        <v>44625</v>
      </c>
      <c r="BL5" s="12">
        <f t="shared" si="2"/>
        <v>44626</v>
      </c>
      <c r="BM5" s="11">
        <f>BL5+1</f>
        <v>44627</v>
      </c>
      <c r="BN5" s="10">
        <f>BM5+1</f>
        <v>44628</v>
      </c>
      <c r="BO5" s="10">
        <f t="shared" ref="BO5" si="3">BN5+1</f>
        <v>44629</v>
      </c>
      <c r="BP5" s="10">
        <f t="shared" ref="BP5" si="4">BO5+1</f>
        <v>44630</v>
      </c>
      <c r="BQ5" s="10">
        <f t="shared" ref="BQ5" si="5">BP5+1</f>
        <v>44631</v>
      </c>
      <c r="BR5" s="10">
        <f t="shared" ref="BR5" si="6">BQ5+1</f>
        <v>44632</v>
      </c>
      <c r="BS5" s="12">
        <f t="shared" ref="BS5" si="7">BR5+1</f>
        <v>44633</v>
      </c>
      <c r="BT5" s="11">
        <f>BS5+1</f>
        <v>44634</v>
      </c>
      <c r="BU5" s="10">
        <f>BT5+1</f>
        <v>44635</v>
      </c>
      <c r="BV5" s="10">
        <f t="shared" ref="BV5" si="8">BU5+1</f>
        <v>44636</v>
      </c>
      <c r="BW5" s="10">
        <f t="shared" ref="BW5" si="9">BV5+1</f>
        <v>44637</v>
      </c>
      <c r="BX5" s="10">
        <f t="shared" ref="BX5" si="10">BW5+1</f>
        <v>44638</v>
      </c>
      <c r="BY5" s="10">
        <f t="shared" ref="BY5" si="11">BX5+1</f>
        <v>44639</v>
      </c>
      <c r="BZ5" s="12">
        <f t="shared" ref="BZ5" si="12">BY5+1</f>
        <v>44640</v>
      </c>
      <c r="CA5" s="11">
        <f>BZ5+1</f>
        <v>44641</v>
      </c>
      <c r="CB5" s="10">
        <f>CA5+1</f>
        <v>44642</v>
      </c>
      <c r="CC5" s="10">
        <f t="shared" ref="CC5" si="13">CB5+1</f>
        <v>44643</v>
      </c>
      <c r="CD5" s="10">
        <f t="shared" ref="CD5" si="14">CC5+1</f>
        <v>44644</v>
      </c>
      <c r="CE5" s="10">
        <f t="shared" ref="CE5" si="15">CD5+1</f>
        <v>44645</v>
      </c>
      <c r="CF5" s="10">
        <f t="shared" ref="CF5" si="16">CE5+1</f>
        <v>44646</v>
      </c>
      <c r="CG5" s="12">
        <f t="shared" ref="CG5" si="17">CF5+1</f>
        <v>44647</v>
      </c>
      <c r="CH5" s="11">
        <f>CG5+1</f>
        <v>44648</v>
      </c>
      <c r="CI5" s="10">
        <f>CH5+1</f>
        <v>44649</v>
      </c>
      <c r="CJ5" s="10">
        <f t="shared" ref="CJ5" si="18">CI5+1</f>
        <v>44650</v>
      </c>
      <c r="CK5" s="10">
        <f t="shared" ref="CK5" si="19">CJ5+1</f>
        <v>44651</v>
      </c>
      <c r="CL5" s="10">
        <f t="shared" ref="CL5" si="20">CK5+1</f>
        <v>44652</v>
      </c>
      <c r="CM5" s="10">
        <f t="shared" ref="CM5" si="21">CL5+1</f>
        <v>44653</v>
      </c>
      <c r="CN5" s="12">
        <f t="shared" ref="CN5" si="22">CM5+1</f>
        <v>44654</v>
      </c>
      <c r="CO5" s="11">
        <f>CN5+1</f>
        <v>44655</v>
      </c>
      <c r="CP5" s="10">
        <f>CO5+1</f>
        <v>44656</v>
      </c>
      <c r="CQ5" s="10">
        <f t="shared" ref="CQ5" si="23">CP5+1</f>
        <v>44657</v>
      </c>
      <c r="CR5" s="10">
        <f t="shared" ref="CR5" si="24">CQ5+1</f>
        <v>44658</v>
      </c>
      <c r="CS5" s="10">
        <f t="shared" ref="CS5" si="25">CR5+1</f>
        <v>44659</v>
      </c>
      <c r="CT5" s="10">
        <f t="shared" ref="CT5" si="26">CS5+1</f>
        <v>44660</v>
      </c>
      <c r="CU5" s="12">
        <f t="shared" ref="CU5" si="27">CT5+1</f>
        <v>44661</v>
      </c>
      <c r="CV5" s="11">
        <f>CU5+1</f>
        <v>44662</v>
      </c>
      <c r="CW5" s="10">
        <f>CV5+1</f>
        <v>44663</v>
      </c>
      <c r="CX5" s="10">
        <f t="shared" ref="CX5" si="28">CW5+1</f>
        <v>44664</v>
      </c>
      <c r="CY5" s="10">
        <f t="shared" ref="CY5" si="29">CX5+1</f>
        <v>44665</v>
      </c>
      <c r="CZ5" s="10">
        <f t="shared" ref="CZ5" si="30">CY5+1</f>
        <v>44666</v>
      </c>
      <c r="DA5" s="10">
        <f t="shared" ref="DA5" si="31">CZ5+1</f>
        <v>44667</v>
      </c>
      <c r="DB5" s="12">
        <f t="shared" ref="DB5" si="32">DA5+1</f>
        <v>44668</v>
      </c>
      <c r="DC5" s="11">
        <f>DB5+1</f>
        <v>44669</v>
      </c>
      <c r="DD5" s="10">
        <f>DC5+1</f>
        <v>44670</v>
      </c>
      <c r="DE5" s="10">
        <f t="shared" ref="DE5" si="33">DD5+1</f>
        <v>44671</v>
      </c>
      <c r="DF5" s="10">
        <f t="shared" ref="DF5" si="34">DE5+1</f>
        <v>44672</v>
      </c>
      <c r="DG5" s="10">
        <f t="shared" ref="DG5" si="35">DF5+1</f>
        <v>44673</v>
      </c>
      <c r="DH5" s="10">
        <f t="shared" ref="DH5" si="36">DG5+1</f>
        <v>44674</v>
      </c>
      <c r="DI5" s="12">
        <f t="shared" ref="DI5" si="37">DH5+1</f>
        <v>44675</v>
      </c>
      <c r="DJ5" s="11">
        <f>DI5+1</f>
        <v>44676</v>
      </c>
      <c r="DK5" s="10">
        <f>DJ5+1</f>
        <v>44677</v>
      </c>
      <c r="DL5" s="10">
        <f t="shared" ref="DL5" si="38">DK5+1</f>
        <v>44678</v>
      </c>
      <c r="DM5" s="10">
        <f t="shared" ref="DM5" si="39">DL5+1</f>
        <v>44679</v>
      </c>
      <c r="DN5" s="10">
        <f t="shared" ref="DN5" si="40">DM5+1</f>
        <v>44680</v>
      </c>
      <c r="DO5" s="10">
        <f t="shared" ref="DO5" si="41">DN5+1</f>
        <v>44681</v>
      </c>
      <c r="DP5" s="12">
        <f t="shared" ref="DP5" si="42">DO5+1</f>
        <v>44682</v>
      </c>
      <c r="DQ5" s="11">
        <f>DP5+1</f>
        <v>44683</v>
      </c>
      <c r="DR5" s="10">
        <f>DQ5+1</f>
        <v>44684</v>
      </c>
      <c r="DS5" s="10">
        <f t="shared" ref="DS5" si="43">DR5+1</f>
        <v>44685</v>
      </c>
      <c r="DT5" s="10">
        <f t="shared" ref="DT5" si="44">DS5+1</f>
        <v>44686</v>
      </c>
      <c r="DU5" s="10">
        <f t="shared" ref="DU5" si="45">DT5+1</f>
        <v>44687</v>
      </c>
      <c r="DV5" s="10">
        <f t="shared" ref="DV5" si="46">DU5+1</f>
        <v>44688</v>
      </c>
      <c r="DW5" s="12">
        <f t="shared" ref="DW5" si="47">DV5+1</f>
        <v>44689</v>
      </c>
      <c r="DX5" s="11">
        <f>DW5+1</f>
        <v>44690</v>
      </c>
      <c r="DY5" s="10">
        <f>DX5+1</f>
        <v>44691</v>
      </c>
      <c r="DZ5" s="10">
        <f t="shared" ref="DZ5" si="48">DY5+1</f>
        <v>44692</v>
      </c>
      <c r="EA5" s="10">
        <f t="shared" ref="EA5" si="49">DZ5+1</f>
        <v>44693</v>
      </c>
      <c r="EB5" s="10">
        <f t="shared" ref="EB5" si="50">EA5+1</f>
        <v>44694</v>
      </c>
      <c r="EC5" s="10">
        <f t="shared" ref="EC5" si="51">EB5+1</f>
        <v>44695</v>
      </c>
      <c r="ED5" s="12">
        <f t="shared" ref="ED5" si="52">EC5+1</f>
        <v>44696</v>
      </c>
      <c r="EE5" s="11">
        <f>ED5+1</f>
        <v>44697</v>
      </c>
      <c r="EF5" s="10">
        <f>EE5+1</f>
        <v>44698</v>
      </c>
      <c r="EG5" s="10">
        <f t="shared" ref="EG5" si="53">EF5+1</f>
        <v>44699</v>
      </c>
      <c r="EH5" s="10">
        <f t="shared" ref="EH5" si="54">EG5+1</f>
        <v>44700</v>
      </c>
      <c r="EI5" s="10">
        <f t="shared" ref="EI5" si="55">EH5+1</f>
        <v>44701</v>
      </c>
      <c r="EJ5" s="10">
        <f t="shared" ref="EJ5" si="56">EI5+1</f>
        <v>44702</v>
      </c>
      <c r="EK5" s="12">
        <f t="shared" ref="EK5" si="57">EJ5+1</f>
        <v>44703</v>
      </c>
      <c r="EL5" s="11">
        <f>EK5+1</f>
        <v>44704</v>
      </c>
      <c r="EM5" s="10">
        <f>EL5+1</f>
        <v>44705</v>
      </c>
      <c r="EN5" s="10">
        <f t="shared" ref="EN5" si="58">EM5+1</f>
        <v>44706</v>
      </c>
      <c r="EO5" s="10">
        <f t="shared" ref="EO5" si="59">EN5+1</f>
        <v>44707</v>
      </c>
      <c r="EP5" s="10">
        <f t="shared" ref="EP5" si="60">EO5+1</f>
        <v>44708</v>
      </c>
      <c r="EQ5" s="10">
        <f t="shared" ref="EQ5" si="61">EP5+1</f>
        <v>44709</v>
      </c>
      <c r="ER5" s="12">
        <f t="shared" ref="ER5" si="62">EQ5+1</f>
        <v>44710</v>
      </c>
      <c r="ES5" s="11">
        <f>ER5+1</f>
        <v>44711</v>
      </c>
      <c r="ET5" s="10">
        <f>ES5+1</f>
        <v>44712</v>
      </c>
      <c r="EU5" s="10">
        <f t="shared" ref="EU5" si="63">ET5+1</f>
        <v>44713</v>
      </c>
      <c r="EV5" s="10">
        <f t="shared" ref="EV5" si="64">EU5+1</f>
        <v>44714</v>
      </c>
      <c r="EW5" s="10">
        <f t="shared" ref="EW5" si="65">EV5+1</f>
        <v>44715</v>
      </c>
      <c r="EX5" s="10">
        <f t="shared" ref="EX5" si="66">EW5+1</f>
        <v>44716</v>
      </c>
      <c r="EY5" s="12">
        <f t="shared" ref="EY5" si="67">EX5+1</f>
        <v>44717</v>
      </c>
      <c r="EZ5" s="11">
        <f>EY5+1</f>
        <v>44718</v>
      </c>
      <c r="FA5" s="10">
        <f>EZ5+1</f>
        <v>44719</v>
      </c>
      <c r="FB5" s="10">
        <f t="shared" ref="FB5" si="68">FA5+1</f>
        <v>44720</v>
      </c>
      <c r="FC5" s="10">
        <f t="shared" ref="FC5" si="69">FB5+1</f>
        <v>44721</v>
      </c>
      <c r="FD5" s="10">
        <f t="shared" ref="FD5" si="70">FC5+1</f>
        <v>44722</v>
      </c>
      <c r="FE5" s="10">
        <f t="shared" ref="FE5" si="71">FD5+1</f>
        <v>44723</v>
      </c>
      <c r="FF5" s="12">
        <f t="shared" ref="FF5" si="72">FE5+1</f>
        <v>44724</v>
      </c>
      <c r="FG5" s="11">
        <f>FF5+1</f>
        <v>44725</v>
      </c>
      <c r="FH5" s="10">
        <f>FG5+1</f>
        <v>44726</v>
      </c>
      <c r="FI5" s="10">
        <f t="shared" ref="FI5" si="73">FH5+1</f>
        <v>44727</v>
      </c>
      <c r="FJ5" s="10">
        <f t="shared" ref="FJ5" si="74">FI5+1</f>
        <v>44728</v>
      </c>
      <c r="FK5" s="10">
        <f t="shared" ref="FK5" si="75">FJ5+1</f>
        <v>44729</v>
      </c>
      <c r="FL5" s="10">
        <f t="shared" ref="FL5" si="76">FK5+1</f>
        <v>44730</v>
      </c>
      <c r="FM5" s="12">
        <f t="shared" ref="FM5" si="77">FL5+1</f>
        <v>44731</v>
      </c>
    </row>
    <row r="6" spans="1:169" ht="30" customHeight="1" thickBot="1" x14ac:dyDescent="0.25">
      <c r="A6" s="58" t="s">
        <v>31</v>
      </c>
      <c r="B6" s="8" t="s">
        <v>8</v>
      </c>
      <c r="C6" s="9"/>
      <c r="D6" s="9" t="s">
        <v>2</v>
      </c>
      <c r="E6" s="9" t="s">
        <v>4</v>
      </c>
      <c r="F6" s="9" t="s">
        <v>5</v>
      </c>
      <c r="G6" s="9"/>
      <c r="H6" s="9" t="s">
        <v>6</v>
      </c>
      <c r="I6" s="13" t="str">
        <f t="shared" ref="I6" si="78">LEFT(TEXT(I5,"ddd"),1)</f>
        <v>M</v>
      </c>
      <c r="J6" s="13" t="str">
        <f t="shared" ref="J6:AR6" si="79">LEFT(TEXT(J5,"ddd"),1)</f>
        <v>T</v>
      </c>
      <c r="K6" s="13" t="str">
        <f t="shared" si="79"/>
        <v>W</v>
      </c>
      <c r="L6" s="13" t="str">
        <f t="shared" si="79"/>
        <v>T</v>
      </c>
      <c r="M6" s="13" t="str">
        <f t="shared" si="79"/>
        <v>F</v>
      </c>
      <c r="N6" s="13" t="str">
        <f t="shared" si="79"/>
        <v>S</v>
      </c>
      <c r="O6" s="13" t="str">
        <f t="shared" si="79"/>
        <v>S</v>
      </c>
      <c r="P6" s="13" t="str">
        <f t="shared" si="79"/>
        <v>M</v>
      </c>
      <c r="Q6" s="13" t="str">
        <f t="shared" si="79"/>
        <v>T</v>
      </c>
      <c r="R6" s="13" t="str">
        <f t="shared" si="79"/>
        <v>W</v>
      </c>
      <c r="S6" s="13" t="str">
        <f t="shared" si="79"/>
        <v>T</v>
      </c>
      <c r="T6" s="13" t="str">
        <f t="shared" si="79"/>
        <v>F</v>
      </c>
      <c r="U6" s="13" t="str">
        <f t="shared" si="79"/>
        <v>S</v>
      </c>
      <c r="V6" s="13" t="str">
        <f t="shared" si="79"/>
        <v>S</v>
      </c>
      <c r="W6" s="13" t="str">
        <f t="shared" si="79"/>
        <v>M</v>
      </c>
      <c r="X6" s="13" t="str">
        <f t="shared" si="79"/>
        <v>T</v>
      </c>
      <c r="Y6" s="13" t="str">
        <f t="shared" si="79"/>
        <v>W</v>
      </c>
      <c r="Z6" s="13" t="str">
        <f t="shared" si="79"/>
        <v>T</v>
      </c>
      <c r="AA6" s="13" t="str">
        <f t="shared" si="79"/>
        <v>F</v>
      </c>
      <c r="AB6" s="13" t="str">
        <f t="shared" si="79"/>
        <v>S</v>
      </c>
      <c r="AC6" s="13" t="str">
        <f t="shared" si="79"/>
        <v>S</v>
      </c>
      <c r="AD6" s="13" t="str">
        <f t="shared" si="79"/>
        <v>M</v>
      </c>
      <c r="AE6" s="13" t="str">
        <f t="shared" si="79"/>
        <v>T</v>
      </c>
      <c r="AF6" s="13" t="str">
        <f t="shared" si="79"/>
        <v>W</v>
      </c>
      <c r="AG6" s="13" t="str">
        <f t="shared" si="79"/>
        <v>T</v>
      </c>
      <c r="AH6" s="13" t="str">
        <f t="shared" si="79"/>
        <v>F</v>
      </c>
      <c r="AI6" s="13" t="str">
        <f t="shared" si="79"/>
        <v>S</v>
      </c>
      <c r="AJ6" s="13" t="str">
        <f t="shared" si="79"/>
        <v>S</v>
      </c>
      <c r="AK6" s="13" t="str">
        <f t="shared" si="79"/>
        <v>M</v>
      </c>
      <c r="AL6" s="13" t="str">
        <f t="shared" si="79"/>
        <v>T</v>
      </c>
      <c r="AM6" s="13" t="str">
        <f t="shared" si="79"/>
        <v>W</v>
      </c>
      <c r="AN6" s="13" t="str">
        <f t="shared" si="79"/>
        <v>T</v>
      </c>
      <c r="AO6" s="13" t="str">
        <f t="shared" si="79"/>
        <v>F</v>
      </c>
      <c r="AP6" s="13" t="str">
        <f t="shared" si="79"/>
        <v>S</v>
      </c>
      <c r="AQ6" s="13" t="str">
        <f t="shared" si="79"/>
        <v>S</v>
      </c>
      <c r="AR6" s="13" t="str">
        <f t="shared" si="79"/>
        <v>M</v>
      </c>
      <c r="AS6" s="13" t="str">
        <f t="shared" ref="AS6:BL6" si="80">LEFT(TEXT(AS5,"ddd"),1)</f>
        <v>T</v>
      </c>
      <c r="AT6" s="13" t="str">
        <f t="shared" si="80"/>
        <v>W</v>
      </c>
      <c r="AU6" s="13" t="str">
        <f t="shared" si="80"/>
        <v>T</v>
      </c>
      <c r="AV6" s="13" t="str">
        <f t="shared" si="80"/>
        <v>F</v>
      </c>
      <c r="AW6" s="13" t="str">
        <f t="shared" si="80"/>
        <v>S</v>
      </c>
      <c r="AX6" s="13" t="str">
        <f t="shared" si="80"/>
        <v>S</v>
      </c>
      <c r="AY6" s="13" t="str">
        <f t="shared" si="80"/>
        <v>M</v>
      </c>
      <c r="AZ6" s="13" t="str">
        <f t="shared" si="80"/>
        <v>T</v>
      </c>
      <c r="BA6" s="13" t="str">
        <f t="shared" si="80"/>
        <v>W</v>
      </c>
      <c r="BB6" s="13" t="str">
        <f t="shared" si="80"/>
        <v>T</v>
      </c>
      <c r="BC6" s="13" t="str">
        <f t="shared" si="80"/>
        <v>F</v>
      </c>
      <c r="BD6" s="13" t="str">
        <f t="shared" si="80"/>
        <v>S</v>
      </c>
      <c r="BE6" s="13" t="str">
        <f t="shared" si="80"/>
        <v>S</v>
      </c>
      <c r="BF6" s="13" t="str">
        <f t="shared" si="80"/>
        <v>M</v>
      </c>
      <c r="BG6" s="13" t="str">
        <f t="shared" si="80"/>
        <v>T</v>
      </c>
      <c r="BH6" s="13" t="str">
        <f t="shared" si="80"/>
        <v>W</v>
      </c>
      <c r="BI6" s="13" t="str">
        <f t="shared" si="80"/>
        <v>T</v>
      </c>
      <c r="BJ6" s="13" t="str">
        <f t="shared" si="80"/>
        <v>F</v>
      </c>
      <c r="BK6" s="13" t="str">
        <f t="shared" si="80"/>
        <v>S</v>
      </c>
      <c r="BL6" s="13" t="str">
        <f t="shared" si="80"/>
        <v>S</v>
      </c>
      <c r="BM6" s="13" t="str">
        <f t="shared" ref="BM6:DX6" si="81">LEFT(TEXT(BM5,"ddd"),1)</f>
        <v>M</v>
      </c>
      <c r="BN6" s="13" t="str">
        <f t="shared" si="81"/>
        <v>T</v>
      </c>
      <c r="BO6" s="13" t="str">
        <f t="shared" si="81"/>
        <v>W</v>
      </c>
      <c r="BP6" s="13" t="str">
        <f t="shared" si="81"/>
        <v>T</v>
      </c>
      <c r="BQ6" s="13" t="str">
        <f t="shared" si="81"/>
        <v>F</v>
      </c>
      <c r="BR6" s="13" t="str">
        <f t="shared" si="81"/>
        <v>S</v>
      </c>
      <c r="BS6" s="13" t="str">
        <f t="shared" si="81"/>
        <v>S</v>
      </c>
      <c r="BT6" s="13" t="str">
        <f t="shared" si="81"/>
        <v>M</v>
      </c>
      <c r="BU6" s="13" t="str">
        <f t="shared" si="81"/>
        <v>T</v>
      </c>
      <c r="BV6" s="13" t="str">
        <f t="shared" si="81"/>
        <v>W</v>
      </c>
      <c r="BW6" s="13" t="str">
        <f t="shared" si="81"/>
        <v>T</v>
      </c>
      <c r="BX6" s="13" t="str">
        <f t="shared" si="81"/>
        <v>F</v>
      </c>
      <c r="BY6" s="13" t="str">
        <f t="shared" si="81"/>
        <v>S</v>
      </c>
      <c r="BZ6" s="13" t="str">
        <f t="shared" si="81"/>
        <v>S</v>
      </c>
      <c r="CA6" s="13" t="str">
        <f t="shared" si="81"/>
        <v>M</v>
      </c>
      <c r="CB6" s="13" t="str">
        <f t="shared" si="81"/>
        <v>T</v>
      </c>
      <c r="CC6" s="13" t="str">
        <f t="shared" si="81"/>
        <v>W</v>
      </c>
      <c r="CD6" s="13" t="str">
        <f t="shared" si="81"/>
        <v>T</v>
      </c>
      <c r="CE6" s="13" t="str">
        <f t="shared" si="81"/>
        <v>F</v>
      </c>
      <c r="CF6" s="13" t="str">
        <f t="shared" si="81"/>
        <v>S</v>
      </c>
      <c r="CG6" s="13" t="str">
        <f t="shared" si="81"/>
        <v>S</v>
      </c>
      <c r="CH6" s="13" t="str">
        <f t="shared" si="81"/>
        <v>M</v>
      </c>
      <c r="CI6" s="13" t="str">
        <f t="shared" si="81"/>
        <v>T</v>
      </c>
      <c r="CJ6" s="13" t="str">
        <f t="shared" si="81"/>
        <v>W</v>
      </c>
      <c r="CK6" s="13" t="str">
        <f t="shared" si="81"/>
        <v>T</v>
      </c>
      <c r="CL6" s="13" t="str">
        <f t="shared" si="81"/>
        <v>F</v>
      </c>
      <c r="CM6" s="13" t="str">
        <f t="shared" si="81"/>
        <v>S</v>
      </c>
      <c r="CN6" s="13" t="str">
        <f t="shared" si="81"/>
        <v>S</v>
      </c>
      <c r="CO6" s="13" t="str">
        <f t="shared" si="81"/>
        <v>M</v>
      </c>
      <c r="CP6" s="13" t="str">
        <f t="shared" si="81"/>
        <v>T</v>
      </c>
      <c r="CQ6" s="13" t="str">
        <f t="shared" si="81"/>
        <v>W</v>
      </c>
      <c r="CR6" s="13" t="str">
        <f t="shared" si="81"/>
        <v>T</v>
      </c>
      <c r="CS6" s="13" t="str">
        <f t="shared" si="81"/>
        <v>F</v>
      </c>
      <c r="CT6" s="13" t="str">
        <f t="shared" si="81"/>
        <v>S</v>
      </c>
      <c r="CU6" s="13" t="str">
        <f t="shared" si="81"/>
        <v>S</v>
      </c>
      <c r="CV6" s="13" t="str">
        <f t="shared" si="81"/>
        <v>M</v>
      </c>
      <c r="CW6" s="13" t="str">
        <f t="shared" si="81"/>
        <v>T</v>
      </c>
      <c r="CX6" s="13" t="str">
        <f t="shared" si="81"/>
        <v>W</v>
      </c>
      <c r="CY6" s="13" t="str">
        <f t="shared" si="81"/>
        <v>T</v>
      </c>
      <c r="CZ6" s="13" t="str">
        <f t="shared" si="81"/>
        <v>F</v>
      </c>
      <c r="DA6" s="13" t="str">
        <f t="shared" si="81"/>
        <v>S</v>
      </c>
      <c r="DB6" s="13" t="str">
        <f t="shared" si="81"/>
        <v>S</v>
      </c>
      <c r="DC6" s="13" t="str">
        <f t="shared" si="81"/>
        <v>M</v>
      </c>
      <c r="DD6" s="13" t="str">
        <f t="shared" si="81"/>
        <v>T</v>
      </c>
      <c r="DE6" s="13" t="str">
        <f t="shared" si="81"/>
        <v>W</v>
      </c>
      <c r="DF6" s="13" t="str">
        <f t="shared" si="81"/>
        <v>T</v>
      </c>
      <c r="DG6" s="13" t="str">
        <f t="shared" si="81"/>
        <v>F</v>
      </c>
      <c r="DH6" s="13" t="str">
        <f t="shared" si="81"/>
        <v>S</v>
      </c>
      <c r="DI6" s="13" t="str">
        <f t="shared" si="81"/>
        <v>S</v>
      </c>
      <c r="DJ6" s="13" t="str">
        <f t="shared" si="81"/>
        <v>M</v>
      </c>
      <c r="DK6" s="13" t="str">
        <f t="shared" si="81"/>
        <v>T</v>
      </c>
      <c r="DL6" s="13" t="str">
        <f t="shared" si="81"/>
        <v>W</v>
      </c>
      <c r="DM6" s="13" t="str">
        <f t="shared" si="81"/>
        <v>T</v>
      </c>
      <c r="DN6" s="13" t="str">
        <f t="shared" si="81"/>
        <v>F</v>
      </c>
      <c r="DO6" s="13" t="str">
        <f t="shared" si="81"/>
        <v>S</v>
      </c>
      <c r="DP6" s="13" t="str">
        <f t="shared" si="81"/>
        <v>S</v>
      </c>
      <c r="DQ6" s="13" t="str">
        <f t="shared" si="81"/>
        <v>M</v>
      </c>
      <c r="DR6" s="13" t="str">
        <f t="shared" si="81"/>
        <v>T</v>
      </c>
      <c r="DS6" s="13" t="str">
        <f t="shared" si="81"/>
        <v>W</v>
      </c>
      <c r="DT6" s="13" t="str">
        <f t="shared" si="81"/>
        <v>T</v>
      </c>
      <c r="DU6" s="13" t="str">
        <f t="shared" si="81"/>
        <v>F</v>
      </c>
      <c r="DV6" s="13" t="str">
        <f t="shared" si="81"/>
        <v>S</v>
      </c>
      <c r="DW6" s="13" t="str">
        <f t="shared" si="81"/>
        <v>S</v>
      </c>
      <c r="DX6" s="13" t="str">
        <f t="shared" si="81"/>
        <v>M</v>
      </c>
      <c r="DY6" s="13" t="str">
        <f t="shared" ref="DY6:ER6" si="82">LEFT(TEXT(DY5,"ddd"),1)</f>
        <v>T</v>
      </c>
      <c r="DZ6" s="13" t="str">
        <f t="shared" si="82"/>
        <v>W</v>
      </c>
      <c r="EA6" s="13" t="str">
        <f t="shared" si="82"/>
        <v>T</v>
      </c>
      <c r="EB6" s="13" t="str">
        <f t="shared" si="82"/>
        <v>F</v>
      </c>
      <c r="EC6" s="13" t="str">
        <f t="shared" si="82"/>
        <v>S</v>
      </c>
      <c r="ED6" s="13" t="str">
        <f t="shared" si="82"/>
        <v>S</v>
      </c>
      <c r="EE6" s="13" t="str">
        <f t="shared" si="82"/>
        <v>M</v>
      </c>
      <c r="EF6" s="13" t="str">
        <f t="shared" si="82"/>
        <v>T</v>
      </c>
      <c r="EG6" s="13" t="str">
        <f t="shared" si="82"/>
        <v>W</v>
      </c>
      <c r="EH6" s="13" t="str">
        <f t="shared" si="82"/>
        <v>T</v>
      </c>
      <c r="EI6" s="13" t="str">
        <f t="shared" si="82"/>
        <v>F</v>
      </c>
      <c r="EJ6" s="13" t="str">
        <f t="shared" si="82"/>
        <v>S</v>
      </c>
      <c r="EK6" s="13" t="str">
        <f t="shared" si="82"/>
        <v>S</v>
      </c>
      <c r="EL6" s="13" t="str">
        <f t="shared" si="82"/>
        <v>M</v>
      </c>
      <c r="EM6" s="13" t="str">
        <f t="shared" si="82"/>
        <v>T</v>
      </c>
      <c r="EN6" s="13" t="str">
        <f t="shared" si="82"/>
        <v>W</v>
      </c>
      <c r="EO6" s="13" t="str">
        <f t="shared" si="82"/>
        <v>T</v>
      </c>
      <c r="EP6" s="13" t="str">
        <f t="shared" si="82"/>
        <v>F</v>
      </c>
      <c r="EQ6" s="13" t="str">
        <f t="shared" si="82"/>
        <v>S</v>
      </c>
      <c r="ER6" s="13" t="str">
        <f t="shared" si="82"/>
        <v>S</v>
      </c>
      <c r="ES6" s="13" t="str">
        <f t="shared" ref="ES6:EY6" si="83">LEFT(TEXT(ES5,"ddd"),1)</f>
        <v>M</v>
      </c>
      <c r="ET6" s="13" t="str">
        <f t="shared" si="83"/>
        <v>T</v>
      </c>
      <c r="EU6" s="13" t="str">
        <f t="shared" si="83"/>
        <v>W</v>
      </c>
      <c r="EV6" s="13" t="str">
        <f t="shared" si="83"/>
        <v>T</v>
      </c>
      <c r="EW6" s="13" t="str">
        <f t="shared" si="83"/>
        <v>F</v>
      </c>
      <c r="EX6" s="13" t="str">
        <f t="shared" si="83"/>
        <v>S</v>
      </c>
      <c r="EY6" s="13" t="str">
        <f t="shared" si="83"/>
        <v>S</v>
      </c>
      <c r="EZ6" s="13" t="str">
        <f t="shared" ref="EZ6:FM6" si="84">LEFT(TEXT(EZ5,"ddd"),1)</f>
        <v>M</v>
      </c>
      <c r="FA6" s="13" t="str">
        <f t="shared" si="84"/>
        <v>T</v>
      </c>
      <c r="FB6" s="13" t="str">
        <f t="shared" si="84"/>
        <v>W</v>
      </c>
      <c r="FC6" s="13" t="str">
        <f t="shared" si="84"/>
        <v>T</v>
      </c>
      <c r="FD6" s="13" t="str">
        <f t="shared" si="84"/>
        <v>F</v>
      </c>
      <c r="FE6" s="13" t="str">
        <f t="shared" si="84"/>
        <v>S</v>
      </c>
      <c r="FF6" s="13" t="str">
        <f t="shared" si="84"/>
        <v>S</v>
      </c>
      <c r="FG6" s="13" t="str">
        <f t="shared" si="84"/>
        <v>M</v>
      </c>
      <c r="FH6" s="13" t="str">
        <f t="shared" si="84"/>
        <v>T</v>
      </c>
      <c r="FI6" s="13" t="str">
        <f t="shared" si="84"/>
        <v>W</v>
      </c>
      <c r="FJ6" s="13" t="str">
        <f t="shared" si="84"/>
        <v>T</v>
      </c>
      <c r="FK6" s="13" t="str">
        <f t="shared" si="84"/>
        <v>F</v>
      </c>
      <c r="FL6" s="13" t="str">
        <f t="shared" si="84"/>
        <v>S</v>
      </c>
      <c r="FM6" s="13" t="str">
        <f t="shared" si="84"/>
        <v>S</v>
      </c>
    </row>
    <row r="7" spans="1:169" ht="30" hidden="1" customHeight="1" thickBot="1" x14ac:dyDescent="0.25">
      <c r="A7" s="57" t="s">
        <v>26</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c r="FE7" s="43"/>
      <c r="FF7" s="43"/>
      <c r="FG7" s="43"/>
      <c r="FH7" s="43"/>
      <c r="FI7" s="43"/>
      <c r="FJ7" s="43"/>
      <c r="FK7" s="43"/>
      <c r="FL7" s="43"/>
      <c r="FM7" s="43"/>
    </row>
    <row r="8" spans="1:169" s="3" customFormat="1" ht="30" customHeight="1" thickBot="1" x14ac:dyDescent="0.25">
      <c r="A8" s="58" t="s">
        <v>32</v>
      </c>
      <c r="B8" s="17" t="s">
        <v>39</v>
      </c>
      <c r="C8" s="69"/>
      <c r="D8" s="18"/>
      <c r="E8" s="19"/>
      <c r="F8" s="20"/>
      <c r="G8" s="16"/>
      <c r="H8" s="16" t="str">
        <f t="shared" ref="H8:H34" si="8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c r="EI8" s="43"/>
      <c r="EJ8" s="43"/>
      <c r="EK8" s="43"/>
      <c r="EL8" s="43"/>
      <c r="EM8" s="43"/>
      <c r="EN8" s="43"/>
      <c r="EO8" s="43"/>
      <c r="EP8" s="43"/>
      <c r="EQ8" s="43"/>
      <c r="ER8" s="43"/>
      <c r="ES8" s="43"/>
      <c r="ET8" s="43"/>
      <c r="EU8" s="43"/>
      <c r="EV8" s="43"/>
      <c r="EW8" s="43"/>
      <c r="EX8" s="43"/>
      <c r="EY8" s="43"/>
      <c r="EZ8" s="43"/>
      <c r="FA8" s="43"/>
      <c r="FB8" s="43"/>
      <c r="FC8" s="43"/>
      <c r="FD8" s="43"/>
      <c r="FE8" s="43"/>
      <c r="FF8" s="43"/>
      <c r="FG8" s="43"/>
      <c r="FH8" s="43"/>
      <c r="FI8" s="43"/>
      <c r="FJ8" s="43"/>
      <c r="FK8" s="43"/>
      <c r="FL8" s="43"/>
      <c r="FM8" s="43"/>
    </row>
    <row r="9" spans="1:169" s="3" customFormat="1" ht="30" customHeight="1" thickBot="1" x14ac:dyDescent="0.25">
      <c r="A9" s="58" t="s">
        <v>33</v>
      </c>
      <c r="B9" s="77" t="s">
        <v>40</v>
      </c>
      <c r="C9" s="70"/>
      <c r="D9" s="21">
        <v>0</v>
      </c>
      <c r="E9" s="65">
        <f>Project_Start</f>
        <v>44571</v>
      </c>
      <c r="F9" s="65">
        <f>E9+7</f>
        <v>44578</v>
      </c>
      <c r="G9" s="16"/>
      <c r="H9" s="16">
        <f t="shared" si="85"/>
        <v>8</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row>
    <row r="10" spans="1:169" s="3" customFormat="1" ht="30" customHeight="1" thickBot="1" x14ac:dyDescent="0.25">
      <c r="A10" s="58" t="s">
        <v>34</v>
      </c>
      <c r="B10" s="77" t="s">
        <v>41</v>
      </c>
      <c r="C10" s="70"/>
      <c r="D10" s="21"/>
      <c r="E10" s="65">
        <f>F9+1</f>
        <v>44579</v>
      </c>
      <c r="F10" s="65">
        <f>E10</f>
        <v>44579</v>
      </c>
      <c r="G10" s="16"/>
      <c r="H10" s="16">
        <f t="shared" si="85"/>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row>
    <row r="11" spans="1:169" s="3" customFormat="1" ht="30" customHeight="1" thickBot="1" x14ac:dyDescent="0.25">
      <c r="A11" s="57"/>
      <c r="B11" s="77" t="s">
        <v>42</v>
      </c>
      <c r="C11" s="70"/>
      <c r="D11" s="21"/>
      <c r="E11" s="65">
        <f>F10</f>
        <v>44579</v>
      </c>
      <c r="F11" s="65">
        <f>E11+6</f>
        <v>44585</v>
      </c>
      <c r="G11" s="16"/>
      <c r="H11" s="16">
        <f t="shared" si="85"/>
        <v>7</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row>
    <row r="12" spans="1:169" s="3" customFormat="1" ht="30" customHeight="1" thickBot="1" x14ac:dyDescent="0.25">
      <c r="A12" s="57"/>
      <c r="B12" s="77" t="s">
        <v>41</v>
      </c>
      <c r="C12" s="70"/>
      <c r="D12" s="21"/>
      <c r="E12" s="65">
        <f>F11+1</f>
        <v>44586</v>
      </c>
      <c r="F12" s="65">
        <f>E12</f>
        <v>44586</v>
      </c>
      <c r="G12" s="16"/>
      <c r="H12" s="16">
        <f t="shared" si="85"/>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row>
    <row r="13" spans="1:169" s="3" customFormat="1" ht="30" customHeight="1" thickBot="1" x14ac:dyDescent="0.25">
      <c r="A13" s="57"/>
      <c r="B13" s="77" t="s">
        <v>42</v>
      </c>
      <c r="C13" s="70"/>
      <c r="D13" s="21"/>
      <c r="E13" s="65">
        <f>F12</f>
        <v>44586</v>
      </c>
      <c r="F13" s="65">
        <f>E13+6</f>
        <v>44592</v>
      </c>
      <c r="G13" s="16"/>
      <c r="H13" s="16"/>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row>
    <row r="14" spans="1:169" s="3" customFormat="1" ht="30" customHeight="1" thickBot="1" x14ac:dyDescent="0.25">
      <c r="A14" s="57"/>
      <c r="B14" s="77" t="s">
        <v>43</v>
      </c>
      <c r="C14" s="70"/>
      <c r="D14" s="21"/>
      <c r="E14" s="65">
        <f>E12</f>
        <v>44586</v>
      </c>
      <c r="F14" s="65">
        <f>E14+6</f>
        <v>44592</v>
      </c>
      <c r="G14" s="16"/>
      <c r="H14" s="16">
        <f t="shared" si="85"/>
        <v>7</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row>
    <row r="15" spans="1:169" s="3" customFormat="1" ht="30" customHeight="1" thickBot="1" x14ac:dyDescent="0.25">
      <c r="A15" s="58" t="s">
        <v>35</v>
      </c>
      <c r="B15" s="22" t="s">
        <v>44</v>
      </c>
      <c r="C15" s="71"/>
      <c r="D15" s="23"/>
      <c r="E15" s="24"/>
      <c r="F15" s="25"/>
      <c r="G15" s="16"/>
      <c r="H15" s="16" t="str">
        <f t="shared" si="85"/>
        <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row>
    <row r="16" spans="1:169" s="3" customFormat="1" ht="30" customHeight="1" thickBot="1" x14ac:dyDescent="0.25">
      <c r="A16" s="58"/>
      <c r="B16" s="78" t="s">
        <v>48</v>
      </c>
      <c r="C16" s="72"/>
      <c r="D16" s="26"/>
      <c r="E16" s="66">
        <f>F13+1</f>
        <v>44593</v>
      </c>
      <c r="F16" s="66">
        <f>E16+6</f>
        <v>44599</v>
      </c>
      <c r="G16" s="16"/>
      <c r="H16" s="16">
        <f t="shared" si="85"/>
        <v>7</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row>
    <row r="17" spans="1:169" s="3" customFormat="1" ht="30" customHeight="1" thickBot="1" x14ac:dyDescent="0.25">
      <c r="A17" s="58"/>
      <c r="B17" s="78" t="s">
        <v>46</v>
      </c>
      <c r="C17" s="72"/>
      <c r="D17" s="26"/>
      <c r="E17" s="66">
        <f>F16+1</f>
        <v>44600</v>
      </c>
      <c r="F17" s="66">
        <f>E17+6</f>
        <v>44606</v>
      </c>
      <c r="G17" s="16"/>
      <c r="H17" s="16">
        <f t="shared" si="85"/>
        <v>7</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row>
    <row r="18" spans="1:169" s="3" customFormat="1" ht="30" customHeight="1" thickBot="1" x14ac:dyDescent="0.25">
      <c r="A18" s="57"/>
      <c r="B18" s="78" t="s">
        <v>45</v>
      </c>
      <c r="C18" s="72"/>
      <c r="D18" s="26"/>
      <c r="E18" s="66">
        <f>F17+1</f>
        <v>44607</v>
      </c>
      <c r="F18" s="66">
        <f>E18+6</f>
        <v>44613</v>
      </c>
      <c r="G18" s="16"/>
      <c r="H18" s="16">
        <f t="shared" si="85"/>
        <v>7</v>
      </c>
      <c r="I18" s="43"/>
      <c r="J18" s="43"/>
      <c r="K18" s="43"/>
      <c r="L18" s="43"/>
      <c r="M18" s="43"/>
      <c r="N18" s="43"/>
      <c r="O18" s="43"/>
      <c r="P18" s="43"/>
      <c r="Q18" s="43"/>
      <c r="R18" s="43"/>
      <c r="S18" s="43"/>
      <c r="T18" s="43"/>
      <c r="U18" s="44"/>
      <c r="V18" s="44"/>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row>
    <row r="19" spans="1:169" s="3" customFormat="1" ht="30" customHeight="1" thickBot="1" x14ac:dyDescent="0.25">
      <c r="A19" s="57"/>
      <c r="B19" s="78" t="s">
        <v>47</v>
      </c>
      <c r="C19" s="72"/>
      <c r="D19" s="26"/>
      <c r="E19" s="66">
        <f>F18+1</f>
        <v>44614</v>
      </c>
      <c r="F19" s="66">
        <f>E19</f>
        <v>44614</v>
      </c>
      <c r="G19" s="16"/>
      <c r="H19" s="16">
        <f t="shared" si="85"/>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c r="FE19" s="43"/>
      <c r="FF19" s="43"/>
      <c r="FG19" s="43"/>
      <c r="FH19" s="43"/>
      <c r="FI19" s="43"/>
      <c r="FJ19" s="43"/>
      <c r="FK19" s="43"/>
      <c r="FL19" s="43"/>
      <c r="FM19" s="43"/>
    </row>
    <row r="20" spans="1:169" s="3" customFormat="1" ht="30" customHeight="1" thickBot="1" x14ac:dyDescent="0.25">
      <c r="A20" s="57" t="s">
        <v>24</v>
      </c>
      <c r="B20" s="27" t="s">
        <v>49</v>
      </c>
      <c r="C20" s="73"/>
      <c r="D20" s="28"/>
      <c r="E20" s="29"/>
      <c r="F20" s="30"/>
      <c r="G20" s="16"/>
      <c r="H20" s="16" t="str">
        <f t="shared" si="85"/>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row>
    <row r="21" spans="1:169" s="3" customFormat="1" ht="30" customHeight="1" thickBot="1" x14ac:dyDescent="0.25">
      <c r="A21" s="57"/>
      <c r="B21" s="79" t="s">
        <v>58</v>
      </c>
      <c r="C21" s="74"/>
      <c r="D21" s="31"/>
      <c r="E21" s="67">
        <f>F19</f>
        <v>44614</v>
      </c>
      <c r="F21" s="67">
        <f>E21+20</f>
        <v>44634</v>
      </c>
      <c r="G21" s="16"/>
      <c r="H21" s="16">
        <f t="shared" si="85"/>
        <v>21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row>
    <row r="22" spans="1:169" s="3" customFormat="1" ht="30" customHeight="1" thickBot="1" x14ac:dyDescent="0.25">
      <c r="A22" s="57"/>
      <c r="B22" s="79" t="s">
        <v>59</v>
      </c>
      <c r="C22" s="74"/>
      <c r="D22" s="31"/>
      <c r="E22" s="67">
        <f>F21</f>
        <v>44634</v>
      </c>
      <c r="F22" s="67">
        <f>E22+20</f>
        <v>44654</v>
      </c>
      <c r="G22" s="16"/>
      <c r="H22" s="16">
        <f t="shared" si="85"/>
        <v>21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row>
    <row r="23" spans="1:169" s="3" customFormat="1" ht="30" customHeight="1" thickBot="1" x14ac:dyDescent="0.25">
      <c r="A23" s="57"/>
      <c r="B23" s="79" t="s">
        <v>60</v>
      </c>
      <c r="C23" s="74"/>
      <c r="D23" s="31"/>
      <c r="E23" s="67">
        <f>F22</f>
        <v>44654</v>
      </c>
      <c r="F23" s="67">
        <f>E23+22</f>
        <v>44676</v>
      </c>
      <c r="G23" s="16"/>
      <c r="H23" s="16">
        <f t="shared" si="85"/>
        <v>23</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row>
    <row r="24" spans="1:169" s="3" customFormat="1" ht="30" customHeight="1" thickBot="1" x14ac:dyDescent="0.25">
      <c r="A24" s="57" t="s">
        <v>24</v>
      </c>
      <c r="B24" s="32" t="s">
        <v>50</v>
      </c>
      <c r="C24" s="75"/>
      <c r="D24" s="33"/>
      <c r="E24" s="34"/>
      <c r="F24" s="35"/>
      <c r="G24" s="16"/>
      <c r="H24" s="16" t="str">
        <f t="shared" si="85"/>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row>
    <row r="25" spans="1:169" s="3" customFormat="1" ht="30" customHeight="1" thickBot="1" x14ac:dyDescent="0.25">
      <c r="A25" s="57"/>
      <c r="B25" s="80" t="s">
        <v>48</v>
      </c>
      <c r="C25" s="76"/>
      <c r="D25" s="36"/>
      <c r="E25" s="68">
        <f>F23+1</f>
        <v>44677</v>
      </c>
      <c r="F25" s="68">
        <f>E25+6</f>
        <v>44683</v>
      </c>
      <c r="G25" s="16"/>
      <c r="H25" s="16">
        <f t="shared" si="85"/>
        <v>7</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row>
    <row r="26" spans="1:169" s="3" customFormat="1" ht="30" customHeight="1" thickBot="1" x14ac:dyDescent="0.25">
      <c r="A26" s="57"/>
      <c r="B26" s="80" t="s">
        <v>51</v>
      </c>
      <c r="C26" s="76"/>
      <c r="D26" s="36"/>
      <c r="E26" s="68">
        <f>F25+1</f>
        <v>44684</v>
      </c>
      <c r="F26" s="68">
        <f>E26+6</f>
        <v>44690</v>
      </c>
      <c r="G26" s="16"/>
      <c r="H26" s="16">
        <f t="shared" si="85"/>
        <v>7</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row>
    <row r="27" spans="1:169" s="3" customFormat="1" ht="30" customHeight="1" thickBot="1" x14ac:dyDescent="0.25">
      <c r="A27" s="57"/>
      <c r="B27" s="80" t="s">
        <v>52</v>
      </c>
      <c r="C27" s="76"/>
      <c r="D27" s="36"/>
      <c r="E27" s="68">
        <f>F26+1</f>
        <v>44691</v>
      </c>
      <c r="F27" s="68">
        <f>E27+6</f>
        <v>44697</v>
      </c>
      <c r="G27" s="16"/>
      <c r="H27" s="16"/>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row>
    <row r="28" spans="1:169" s="3" customFormat="1" ht="30" customHeight="1" thickBot="1" x14ac:dyDescent="0.25">
      <c r="A28" s="57"/>
      <c r="B28" s="80" t="s">
        <v>53</v>
      </c>
      <c r="C28" s="76"/>
      <c r="D28" s="36"/>
      <c r="E28" s="68">
        <f>F27+1</f>
        <v>44698</v>
      </c>
      <c r="F28" s="68">
        <f>E28+6</f>
        <v>44704</v>
      </c>
      <c r="G28" s="16"/>
      <c r="H28" s="16">
        <f t="shared" si="85"/>
        <v>7</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row>
    <row r="29" spans="1:169" s="3" customFormat="1" ht="30" customHeight="1" thickBot="1" x14ac:dyDescent="0.25">
      <c r="A29" s="57"/>
      <c r="B29" s="80" t="s">
        <v>54</v>
      </c>
      <c r="C29" s="76"/>
      <c r="D29" s="36"/>
      <c r="E29" s="68">
        <f>F28</f>
        <v>44704</v>
      </c>
      <c r="F29" s="68">
        <f>E29</f>
        <v>44704</v>
      </c>
      <c r="G29" s="16"/>
      <c r="H29" s="16">
        <f t="shared" si="85"/>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row>
    <row r="30" spans="1:169" s="3" customFormat="1" ht="30" customHeight="1" thickBot="1" x14ac:dyDescent="0.25">
      <c r="A30" s="57"/>
      <c r="B30" s="80" t="s">
        <v>61</v>
      </c>
      <c r="C30" s="76"/>
      <c r="D30" s="36"/>
      <c r="E30" s="68">
        <f>F29</f>
        <v>44704</v>
      </c>
      <c r="F30" s="68">
        <f>E30+1</f>
        <v>44705</v>
      </c>
      <c r="G30" s="16"/>
      <c r="H30" s="16">
        <f t="shared" si="85"/>
        <v>2</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row>
    <row r="31" spans="1:169" s="3" customFormat="1" ht="30" customHeight="1" thickBot="1" x14ac:dyDescent="0.25">
      <c r="A31" s="57"/>
      <c r="B31" s="80" t="s">
        <v>55</v>
      </c>
      <c r="C31" s="76"/>
      <c r="D31" s="36"/>
      <c r="E31" s="68">
        <f>F30+1</f>
        <v>44706</v>
      </c>
      <c r="F31" s="68">
        <f>E31+4</f>
        <v>44710</v>
      </c>
      <c r="G31" s="16"/>
      <c r="H31" s="16">
        <f t="shared" si="85"/>
        <v>5</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row>
    <row r="32" spans="1:169" s="3" customFormat="1" ht="30" customHeight="1" thickBot="1" x14ac:dyDescent="0.25">
      <c r="A32" s="57"/>
      <c r="B32" s="80" t="s">
        <v>56</v>
      </c>
      <c r="C32" s="76"/>
      <c r="D32" s="36"/>
      <c r="E32" s="68">
        <f>F31+1</f>
        <v>44711</v>
      </c>
      <c r="F32" s="68">
        <f>E32+13</f>
        <v>44724</v>
      </c>
      <c r="G32" s="16"/>
      <c r="H32" s="16">
        <f t="shared" si="85"/>
        <v>14</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row>
    <row r="33" spans="1:169" s="3" customFormat="1" ht="30" customHeight="1" thickBot="1" x14ac:dyDescent="0.25">
      <c r="A33" s="57"/>
      <c r="B33" s="80" t="s">
        <v>57</v>
      </c>
      <c r="C33" s="76"/>
      <c r="D33" s="36"/>
      <c r="E33" s="68">
        <f>E32+1</f>
        <v>44712</v>
      </c>
      <c r="F33" s="68">
        <f>F32+2</f>
        <v>44726</v>
      </c>
      <c r="G33" s="16"/>
      <c r="H33" s="16">
        <f t="shared" si="85"/>
        <v>15</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row>
    <row r="34" spans="1:169" s="3" customFormat="1" ht="30" customHeight="1" thickBot="1" x14ac:dyDescent="0.25">
      <c r="A34" s="58" t="s">
        <v>25</v>
      </c>
      <c r="B34" s="37" t="s">
        <v>0</v>
      </c>
      <c r="C34" s="38"/>
      <c r="D34" s="39"/>
      <c r="E34" s="40"/>
      <c r="F34" s="41"/>
      <c r="G34" s="42"/>
      <c r="H34" s="42" t="str">
        <f t="shared" si="8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row>
    <row r="35" spans="1:169" ht="30" customHeight="1" x14ac:dyDescent="0.2">
      <c r="G35" s="6"/>
    </row>
    <row r="36" spans="1:169" ht="30" customHeight="1" x14ac:dyDescent="0.2">
      <c r="C36" s="14"/>
      <c r="F36" s="59"/>
    </row>
    <row r="37" spans="1:169" ht="30" customHeight="1" x14ac:dyDescent="0.2">
      <c r="C37" s="15"/>
    </row>
  </sheetData>
  <mergeCells count="27">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3 D15 D17:D20 D34 D23:D29">
    <cfRule type="dataBar" priority="24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5:BL15 I17:ER20 I34:ER34 I23:ER29">
    <cfRule type="expression" dxfId="224" priority="264">
      <formula>AND(TODAY()&gt;=I$5,TODAY()&lt;J$5)</formula>
    </cfRule>
  </conditionalFormatting>
  <conditionalFormatting sqref="I7:BL13 I15:BL15 I17:ER20 I34:ER34 I23:ER29">
    <cfRule type="expression" dxfId="223" priority="258">
      <formula>AND(task_start&lt;=I$5,ROUNDDOWN((task_end-task_start+1)*task_progress,0)+task_start-1&gt;=I$5)</formula>
    </cfRule>
    <cfRule type="expression" dxfId="222" priority="259" stopIfTrue="1">
      <formula>AND(task_end&gt;=I$5,task_start&lt;J$5)</formula>
    </cfRule>
  </conditionalFormatting>
  <conditionalFormatting sqref="I14:BL14">
    <cfRule type="expression" dxfId="221" priority="230">
      <formula>AND(TODAY()&gt;=I$5,TODAY()&lt;J$5)</formula>
    </cfRule>
  </conditionalFormatting>
  <conditionalFormatting sqref="I14:BL14">
    <cfRule type="expression" dxfId="220" priority="228">
      <formula>AND(task_start&lt;=I$5,ROUNDDOWN((task_end-task_start+1)*task_progress,0)+task_start-1&gt;=I$5)</formula>
    </cfRule>
    <cfRule type="expression" dxfId="219" priority="229" stopIfTrue="1">
      <formula>AND(task_end&gt;=I$5,task_start&lt;J$5)</formula>
    </cfRule>
  </conditionalFormatting>
  <conditionalFormatting sqref="D14">
    <cfRule type="dataBar" priority="227">
      <dataBar>
        <cfvo type="num" val="0"/>
        <cfvo type="num" val="1"/>
        <color theme="0" tint="-0.249977111117893"/>
      </dataBar>
      <extLst>
        <ext xmlns:x14="http://schemas.microsoft.com/office/spreadsheetml/2009/9/main" uri="{B025F937-C7B1-47D3-B67F-A62EFF666E3E}">
          <x14:id>{9AE5D5EF-5429-614F-9C5F-E9E8F6936B84}</x14:id>
        </ext>
      </extLst>
    </cfRule>
  </conditionalFormatting>
  <conditionalFormatting sqref="BM5:BS13 BM15:BS15">
    <cfRule type="expression" dxfId="218" priority="226">
      <formula>AND(TODAY()&gt;=BM$5,TODAY()&lt;BN$5)</formula>
    </cfRule>
  </conditionalFormatting>
  <conditionalFormatting sqref="BM7:BS13 BM15:BS15">
    <cfRule type="expression" dxfId="217" priority="224">
      <formula>AND(task_start&lt;=BM$5,ROUNDDOWN((task_end-task_start+1)*task_progress,0)+task_start-1&gt;=BM$5)</formula>
    </cfRule>
    <cfRule type="expression" dxfId="216" priority="225" stopIfTrue="1">
      <formula>AND(task_end&gt;=BM$5,task_start&lt;BN$5)</formula>
    </cfRule>
  </conditionalFormatting>
  <conditionalFormatting sqref="BM14:BS14">
    <cfRule type="expression" dxfId="215" priority="223">
      <formula>AND(TODAY()&gt;=BM$5,TODAY()&lt;BN$5)</formula>
    </cfRule>
  </conditionalFormatting>
  <conditionalFormatting sqref="BM14:BS14">
    <cfRule type="expression" dxfId="214" priority="221">
      <formula>AND(task_start&lt;=BM$5,ROUNDDOWN((task_end-task_start+1)*task_progress,0)+task_start-1&gt;=BM$5)</formula>
    </cfRule>
    <cfRule type="expression" dxfId="213" priority="222" stopIfTrue="1">
      <formula>AND(task_end&gt;=BM$5,task_start&lt;BN$5)</formula>
    </cfRule>
  </conditionalFormatting>
  <conditionalFormatting sqref="BT5:BZ13 BT15:BZ15">
    <cfRule type="expression" dxfId="212" priority="220">
      <formula>AND(TODAY()&gt;=BT$5,TODAY()&lt;BU$5)</formula>
    </cfRule>
  </conditionalFormatting>
  <conditionalFormatting sqref="BT7:BZ13 BT15:BZ15">
    <cfRule type="expression" dxfId="211" priority="218">
      <formula>AND(task_start&lt;=BT$5,ROUNDDOWN((task_end-task_start+1)*task_progress,0)+task_start-1&gt;=BT$5)</formula>
    </cfRule>
    <cfRule type="expression" dxfId="210" priority="219" stopIfTrue="1">
      <formula>AND(task_end&gt;=BT$5,task_start&lt;BU$5)</formula>
    </cfRule>
  </conditionalFormatting>
  <conditionalFormatting sqref="BT14:BZ14">
    <cfRule type="expression" dxfId="209" priority="217">
      <formula>AND(TODAY()&gt;=BT$5,TODAY()&lt;BU$5)</formula>
    </cfRule>
  </conditionalFormatting>
  <conditionalFormatting sqref="BT14:BZ14">
    <cfRule type="expression" dxfId="208" priority="215">
      <formula>AND(task_start&lt;=BT$5,ROUNDDOWN((task_end-task_start+1)*task_progress,0)+task_start-1&gt;=BT$5)</formula>
    </cfRule>
    <cfRule type="expression" dxfId="207" priority="216" stopIfTrue="1">
      <formula>AND(task_end&gt;=BT$5,task_start&lt;BU$5)</formula>
    </cfRule>
  </conditionalFormatting>
  <conditionalFormatting sqref="CA5:CG13 CA15:CG15">
    <cfRule type="expression" dxfId="206" priority="214">
      <formula>AND(TODAY()&gt;=CA$5,TODAY()&lt;CB$5)</formula>
    </cfRule>
  </conditionalFormatting>
  <conditionalFormatting sqref="CA7:CG13 CA15:CG15">
    <cfRule type="expression" dxfId="205" priority="212">
      <formula>AND(task_start&lt;=CA$5,ROUNDDOWN((task_end-task_start+1)*task_progress,0)+task_start-1&gt;=CA$5)</formula>
    </cfRule>
    <cfRule type="expression" dxfId="204" priority="213" stopIfTrue="1">
      <formula>AND(task_end&gt;=CA$5,task_start&lt;CB$5)</formula>
    </cfRule>
  </conditionalFormatting>
  <conditionalFormatting sqref="CA14:CG14">
    <cfRule type="expression" dxfId="203" priority="211">
      <formula>AND(TODAY()&gt;=CA$5,TODAY()&lt;CB$5)</formula>
    </cfRule>
  </conditionalFormatting>
  <conditionalFormatting sqref="CA14:CG14">
    <cfRule type="expression" dxfId="202" priority="209">
      <formula>AND(task_start&lt;=CA$5,ROUNDDOWN((task_end-task_start+1)*task_progress,0)+task_start-1&gt;=CA$5)</formula>
    </cfRule>
    <cfRule type="expression" dxfId="201" priority="210" stopIfTrue="1">
      <formula>AND(task_end&gt;=CA$5,task_start&lt;CB$5)</formula>
    </cfRule>
  </conditionalFormatting>
  <conditionalFormatting sqref="CH5:CN13 CH15:CN15">
    <cfRule type="expression" dxfId="200" priority="208">
      <formula>AND(TODAY()&gt;=CH$5,TODAY()&lt;CI$5)</formula>
    </cfRule>
  </conditionalFormatting>
  <conditionalFormatting sqref="CH7:CN13 CH15:CN15">
    <cfRule type="expression" dxfId="199" priority="206">
      <formula>AND(task_start&lt;=CH$5,ROUNDDOWN((task_end-task_start+1)*task_progress,0)+task_start-1&gt;=CH$5)</formula>
    </cfRule>
    <cfRule type="expression" dxfId="198" priority="207" stopIfTrue="1">
      <formula>AND(task_end&gt;=CH$5,task_start&lt;CI$5)</formula>
    </cfRule>
  </conditionalFormatting>
  <conditionalFormatting sqref="CH14:CN14">
    <cfRule type="expression" dxfId="197" priority="205">
      <formula>AND(TODAY()&gt;=CH$5,TODAY()&lt;CI$5)</formula>
    </cfRule>
  </conditionalFormatting>
  <conditionalFormatting sqref="CH14:CN14">
    <cfRule type="expression" dxfId="196" priority="203">
      <formula>AND(task_start&lt;=CH$5,ROUNDDOWN((task_end-task_start+1)*task_progress,0)+task_start-1&gt;=CH$5)</formula>
    </cfRule>
    <cfRule type="expression" dxfId="195" priority="204" stopIfTrue="1">
      <formula>AND(task_end&gt;=CH$5,task_start&lt;CI$5)</formula>
    </cfRule>
  </conditionalFormatting>
  <conditionalFormatting sqref="CO5:CU13 CO15:CU15">
    <cfRule type="expression" dxfId="194" priority="202">
      <formula>AND(TODAY()&gt;=CO$5,TODAY()&lt;CP$5)</formula>
    </cfRule>
  </conditionalFormatting>
  <conditionalFormatting sqref="CO7:CU13 CO15:CU15">
    <cfRule type="expression" dxfId="193" priority="200">
      <formula>AND(task_start&lt;=CO$5,ROUNDDOWN((task_end-task_start+1)*task_progress,0)+task_start-1&gt;=CO$5)</formula>
    </cfRule>
    <cfRule type="expression" dxfId="192" priority="201" stopIfTrue="1">
      <formula>AND(task_end&gt;=CO$5,task_start&lt;CP$5)</formula>
    </cfRule>
  </conditionalFormatting>
  <conditionalFormatting sqref="CO14:CU14">
    <cfRule type="expression" dxfId="191" priority="199">
      <formula>AND(TODAY()&gt;=CO$5,TODAY()&lt;CP$5)</formula>
    </cfRule>
  </conditionalFormatting>
  <conditionalFormatting sqref="CO14:CU14">
    <cfRule type="expression" dxfId="190" priority="197">
      <formula>AND(task_start&lt;=CO$5,ROUNDDOWN((task_end-task_start+1)*task_progress,0)+task_start-1&gt;=CO$5)</formula>
    </cfRule>
    <cfRule type="expression" dxfId="189" priority="198" stopIfTrue="1">
      <formula>AND(task_end&gt;=CO$5,task_start&lt;CP$5)</formula>
    </cfRule>
  </conditionalFormatting>
  <conditionalFormatting sqref="CV5:DB13 CV15:DB15">
    <cfRule type="expression" dxfId="188" priority="196">
      <formula>AND(TODAY()&gt;=CV$5,TODAY()&lt;CW$5)</formula>
    </cfRule>
  </conditionalFormatting>
  <conditionalFormatting sqref="CV7:DB13 CV15:DB15">
    <cfRule type="expression" dxfId="187" priority="194">
      <formula>AND(task_start&lt;=CV$5,ROUNDDOWN((task_end-task_start+1)*task_progress,0)+task_start-1&gt;=CV$5)</formula>
    </cfRule>
    <cfRule type="expression" dxfId="186" priority="195" stopIfTrue="1">
      <formula>AND(task_end&gt;=CV$5,task_start&lt;CW$5)</formula>
    </cfRule>
  </conditionalFormatting>
  <conditionalFormatting sqref="CV14:DB14">
    <cfRule type="expression" dxfId="185" priority="193">
      <formula>AND(TODAY()&gt;=CV$5,TODAY()&lt;CW$5)</formula>
    </cfRule>
  </conditionalFormatting>
  <conditionalFormatting sqref="CV14:DB14">
    <cfRule type="expression" dxfId="184" priority="191">
      <formula>AND(task_start&lt;=CV$5,ROUNDDOWN((task_end-task_start+1)*task_progress,0)+task_start-1&gt;=CV$5)</formula>
    </cfRule>
    <cfRule type="expression" dxfId="183" priority="192" stopIfTrue="1">
      <formula>AND(task_end&gt;=CV$5,task_start&lt;CW$5)</formula>
    </cfRule>
  </conditionalFormatting>
  <conditionalFormatting sqref="DC5:DI13 DC15:DI15">
    <cfRule type="expression" dxfId="182" priority="190">
      <formula>AND(TODAY()&gt;=DC$5,TODAY()&lt;DD$5)</formula>
    </cfRule>
  </conditionalFormatting>
  <conditionalFormatting sqref="DC7:DI13 DC15:DI15">
    <cfRule type="expression" dxfId="181" priority="188">
      <formula>AND(task_start&lt;=DC$5,ROUNDDOWN((task_end-task_start+1)*task_progress,0)+task_start-1&gt;=DC$5)</formula>
    </cfRule>
    <cfRule type="expression" dxfId="180" priority="189" stopIfTrue="1">
      <formula>AND(task_end&gt;=DC$5,task_start&lt;DD$5)</formula>
    </cfRule>
  </conditionalFormatting>
  <conditionalFormatting sqref="DC14:DI14">
    <cfRule type="expression" dxfId="179" priority="187">
      <formula>AND(TODAY()&gt;=DC$5,TODAY()&lt;DD$5)</formula>
    </cfRule>
  </conditionalFormatting>
  <conditionalFormatting sqref="DC14:DI14">
    <cfRule type="expression" dxfId="178" priority="185">
      <formula>AND(task_start&lt;=DC$5,ROUNDDOWN((task_end-task_start+1)*task_progress,0)+task_start-1&gt;=DC$5)</formula>
    </cfRule>
    <cfRule type="expression" dxfId="177" priority="186" stopIfTrue="1">
      <formula>AND(task_end&gt;=DC$5,task_start&lt;DD$5)</formula>
    </cfRule>
  </conditionalFormatting>
  <conditionalFormatting sqref="DJ5:DP13 DJ15:DP15">
    <cfRule type="expression" dxfId="176" priority="184">
      <formula>AND(TODAY()&gt;=DJ$5,TODAY()&lt;DK$5)</formula>
    </cfRule>
  </conditionalFormatting>
  <conditionalFormatting sqref="DJ7:DP13 DJ15:DP15">
    <cfRule type="expression" dxfId="175" priority="182">
      <formula>AND(task_start&lt;=DJ$5,ROUNDDOWN((task_end-task_start+1)*task_progress,0)+task_start-1&gt;=DJ$5)</formula>
    </cfRule>
    <cfRule type="expression" dxfId="174" priority="183" stopIfTrue="1">
      <formula>AND(task_end&gt;=DJ$5,task_start&lt;DK$5)</formula>
    </cfRule>
  </conditionalFormatting>
  <conditionalFormatting sqref="DJ14:DP14">
    <cfRule type="expression" dxfId="173" priority="181">
      <formula>AND(TODAY()&gt;=DJ$5,TODAY()&lt;DK$5)</formula>
    </cfRule>
  </conditionalFormatting>
  <conditionalFormatting sqref="DJ14:DP14">
    <cfRule type="expression" dxfId="172" priority="179">
      <formula>AND(task_start&lt;=DJ$5,ROUNDDOWN((task_end-task_start+1)*task_progress,0)+task_start-1&gt;=DJ$5)</formula>
    </cfRule>
    <cfRule type="expression" dxfId="171" priority="180" stopIfTrue="1">
      <formula>AND(task_end&gt;=DJ$5,task_start&lt;DK$5)</formula>
    </cfRule>
  </conditionalFormatting>
  <conditionalFormatting sqref="DQ5:DW13 DQ15:DW15">
    <cfRule type="expression" dxfId="170" priority="178">
      <formula>AND(TODAY()&gt;=DQ$5,TODAY()&lt;DR$5)</formula>
    </cfRule>
  </conditionalFormatting>
  <conditionalFormatting sqref="DQ7:DW13 DQ15:DW15">
    <cfRule type="expression" dxfId="169" priority="176">
      <formula>AND(task_start&lt;=DQ$5,ROUNDDOWN((task_end-task_start+1)*task_progress,0)+task_start-1&gt;=DQ$5)</formula>
    </cfRule>
    <cfRule type="expression" dxfId="168" priority="177" stopIfTrue="1">
      <formula>AND(task_end&gt;=DQ$5,task_start&lt;DR$5)</formula>
    </cfRule>
  </conditionalFormatting>
  <conditionalFormatting sqref="DQ14:DW14">
    <cfRule type="expression" dxfId="167" priority="175">
      <formula>AND(TODAY()&gt;=DQ$5,TODAY()&lt;DR$5)</formula>
    </cfRule>
  </conditionalFormatting>
  <conditionalFormatting sqref="DQ14:DW14">
    <cfRule type="expression" dxfId="166" priority="173">
      <formula>AND(task_start&lt;=DQ$5,ROUNDDOWN((task_end-task_start+1)*task_progress,0)+task_start-1&gt;=DQ$5)</formula>
    </cfRule>
    <cfRule type="expression" dxfId="165" priority="174" stopIfTrue="1">
      <formula>AND(task_end&gt;=DQ$5,task_start&lt;DR$5)</formula>
    </cfRule>
  </conditionalFormatting>
  <conditionalFormatting sqref="DX5:ED13 DX15:ED15">
    <cfRule type="expression" dxfId="164" priority="172">
      <formula>AND(TODAY()&gt;=DX$5,TODAY()&lt;DY$5)</formula>
    </cfRule>
  </conditionalFormatting>
  <conditionalFormatting sqref="DX7:ED13 DX15:ED15">
    <cfRule type="expression" dxfId="163" priority="170">
      <formula>AND(task_start&lt;=DX$5,ROUNDDOWN((task_end-task_start+1)*task_progress,0)+task_start-1&gt;=DX$5)</formula>
    </cfRule>
    <cfRule type="expression" dxfId="162" priority="171" stopIfTrue="1">
      <formula>AND(task_end&gt;=DX$5,task_start&lt;DY$5)</formula>
    </cfRule>
  </conditionalFormatting>
  <conditionalFormatting sqref="DX14:ED14">
    <cfRule type="expression" dxfId="161" priority="169">
      <formula>AND(TODAY()&gt;=DX$5,TODAY()&lt;DY$5)</formula>
    </cfRule>
  </conditionalFormatting>
  <conditionalFormatting sqref="DX14:ED14">
    <cfRule type="expression" dxfId="160" priority="167">
      <formula>AND(task_start&lt;=DX$5,ROUNDDOWN((task_end-task_start+1)*task_progress,0)+task_start-1&gt;=DX$5)</formula>
    </cfRule>
    <cfRule type="expression" dxfId="159" priority="168" stopIfTrue="1">
      <formula>AND(task_end&gt;=DX$5,task_start&lt;DY$5)</formula>
    </cfRule>
  </conditionalFormatting>
  <conditionalFormatting sqref="EE5:EK13 EE15:EK15">
    <cfRule type="expression" dxfId="158" priority="166">
      <formula>AND(TODAY()&gt;=EE$5,TODAY()&lt;EF$5)</formula>
    </cfRule>
  </conditionalFormatting>
  <conditionalFormatting sqref="EE7:EK13 EE15:EK15">
    <cfRule type="expression" dxfId="157" priority="164">
      <formula>AND(task_start&lt;=EE$5,ROUNDDOWN((task_end-task_start+1)*task_progress,0)+task_start-1&gt;=EE$5)</formula>
    </cfRule>
    <cfRule type="expression" dxfId="156" priority="165" stopIfTrue="1">
      <formula>AND(task_end&gt;=EE$5,task_start&lt;EF$5)</formula>
    </cfRule>
  </conditionalFormatting>
  <conditionalFormatting sqref="EE14:EK14">
    <cfRule type="expression" dxfId="155" priority="163">
      <formula>AND(TODAY()&gt;=EE$5,TODAY()&lt;EF$5)</formula>
    </cfRule>
  </conditionalFormatting>
  <conditionalFormatting sqref="EE14:EK14">
    <cfRule type="expression" dxfId="154" priority="161">
      <formula>AND(task_start&lt;=EE$5,ROUNDDOWN((task_end-task_start+1)*task_progress,0)+task_start-1&gt;=EE$5)</formula>
    </cfRule>
    <cfRule type="expression" dxfId="153" priority="162" stopIfTrue="1">
      <formula>AND(task_end&gt;=EE$5,task_start&lt;EF$5)</formula>
    </cfRule>
  </conditionalFormatting>
  <conditionalFormatting sqref="EL5:ER13 EL15:ER15">
    <cfRule type="expression" dxfId="152" priority="160">
      <formula>AND(TODAY()&gt;=EL$5,TODAY()&lt;EM$5)</formula>
    </cfRule>
  </conditionalFormatting>
  <conditionalFormatting sqref="EL7:ER13 EL15:ER15">
    <cfRule type="expression" dxfId="151" priority="158">
      <formula>AND(task_start&lt;=EL$5,ROUNDDOWN((task_end-task_start+1)*task_progress,0)+task_start-1&gt;=EL$5)</formula>
    </cfRule>
    <cfRule type="expression" dxfId="150" priority="159" stopIfTrue="1">
      <formula>AND(task_end&gt;=EL$5,task_start&lt;EM$5)</formula>
    </cfRule>
  </conditionalFormatting>
  <conditionalFormatting sqref="EL14:ER14">
    <cfRule type="expression" dxfId="149" priority="157">
      <formula>AND(TODAY()&gt;=EL$5,TODAY()&lt;EM$5)</formula>
    </cfRule>
  </conditionalFormatting>
  <conditionalFormatting sqref="EL14:ER14">
    <cfRule type="expression" dxfId="148" priority="155">
      <formula>AND(task_start&lt;=EL$5,ROUNDDOWN((task_end-task_start+1)*task_progress,0)+task_start-1&gt;=EL$5)</formula>
    </cfRule>
    <cfRule type="expression" dxfId="147" priority="156" stopIfTrue="1">
      <formula>AND(task_end&gt;=EL$5,task_start&lt;EM$5)</formula>
    </cfRule>
  </conditionalFormatting>
  <conditionalFormatting sqref="D16">
    <cfRule type="dataBar" priority="151">
      <dataBar>
        <cfvo type="num" val="0"/>
        <cfvo type="num" val="1"/>
        <color theme="0" tint="-0.249977111117893"/>
      </dataBar>
      <extLst>
        <ext xmlns:x14="http://schemas.microsoft.com/office/spreadsheetml/2009/9/main" uri="{B025F937-C7B1-47D3-B67F-A62EFF666E3E}">
          <x14:id>{D797733E-3FC4-474A-968D-F91BD5079AD9}</x14:id>
        </ext>
      </extLst>
    </cfRule>
  </conditionalFormatting>
  <conditionalFormatting sqref="I16:BL16">
    <cfRule type="expression" dxfId="146" priority="154">
      <formula>AND(TODAY()&gt;=I$5,TODAY()&lt;J$5)</formula>
    </cfRule>
  </conditionalFormatting>
  <conditionalFormatting sqref="I16:BL16">
    <cfRule type="expression" dxfId="145" priority="152">
      <formula>AND(task_start&lt;=I$5,ROUNDDOWN((task_end-task_start+1)*task_progress,0)+task_start-1&gt;=I$5)</formula>
    </cfRule>
    <cfRule type="expression" dxfId="144" priority="153" stopIfTrue="1">
      <formula>AND(task_end&gt;=I$5,task_start&lt;J$5)</formula>
    </cfRule>
  </conditionalFormatting>
  <conditionalFormatting sqref="BM16:BS16">
    <cfRule type="expression" dxfId="143" priority="150">
      <formula>AND(TODAY()&gt;=BM$5,TODAY()&lt;BN$5)</formula>
    </cfRule>
  </conditionalFormatting>
  <conditionalFormatting sqref="BM16:BS16">
    <cfRule type="expression" dxfId="142" priority="148">
      <formula>AND(task_start&lt;=BM$5,ROUNDDOWN((task_end-task_start+1)*task_progress,0)+task_start-1&gt;=BM$5)</formula>
    </cfRule>
    <cfRule type="expression" dxfId="141" priority="149" stopIfTrue="1">
      <formula>AND(task_end&gt;=BM$5,task_start&lt;BN$5)</formula>
    </cfRule>
  </conditionalFormatting>
  <conditionalFormatting sqref="BT16:BZ16">
    <cfRule type="expression" dxfId="140" priority="147">
      <formula>AND(TODAY()&gt;=BT$5,TODAY()&lt;BU$5)</formula>
    </cfRule>
  </conditionalFormatting>
  <conditionalFormatting sqref="BT16:BZ16">
    <cfRule type="expression" dxfId="139" priority="145">
      <formula>AND(task_start&lt;=BT$5,ROUNDDOWN((task_end-task_start+1)*task_progress,0)+task_start-1&gt;=BT$5)</formula>
    </cfRule>
    <cfRule type="expression" dxfId="138" priority="146" stopIfTrue="1">
      <formula>AND(task_end&gt;=BT$5,task_start&lt;BU$5)</formula>
    </cfRule>
  </conditionalFormatting>
  <conditionalFormatting sqref="CA16:CG16">
    <cfRule type="expression" dxfId="137" priority="144">
      <formula>AND(TODAY()&gt;=CA$5,TODAY()&lt;CB$5)</formula>
    </cfRule>
  </conditionalFormatting>
  <conditionalFormatting sqref="CA16:CG16">
    <cfRule type="expression" dxfId="136" priority="142">
      <formula>AND(task_start&lt;=CA$5,ROUNDDOWN((task_end-task_start+1)*task_progress,0)+task_start-1&gt;=CA$5)</formula>
    </cfRule>
    <cfRule type="expression" dxfId="135" priority="143" stopIfTrue="1">
      <formula>AND(task_end&gt;=CA$5,task_start&lt;CB$5)</formula>
    </cfRule>
  </conditionalFormatting>
  <conditionalFormatting sqref="CH16:CN16">
    <cfRule type="expression" dxfId="134" priority="141">
      <formula>AND(TODAY()&gt;=CH$5,TODAY()&lt;CI$5)</formula>
    </cfRule>
  </conditionalFormatting>
  <conditionalFormatting sqref="CH16:CN16">
    <cfRule type="expression" dxfId="133" priority="139">
      <formula>AND(task_start&lt;=CH$5,ROUNDDOWN((task_end-task_start+1)*task_progress,0)+task_start-1&gt;=CH$5)</formula>
    </cfRule>
    <cfRule type="expression" dxfId="132" priority="140" stopIfTrue="1">
      <formula>AND(task_end&gt;=CH$5,task_start&lt;CI$5)</formula>
    </cfRule>
  </conditionalFormatting>
  <conditionalFormatting sqref="CO16:CU16">
    <cfRule type="expression" dxfId="131" priority="138">
      <formula>AND(TODAY()&gt;=CO$5,TODAY()&lt;CP$5)</formula>
    </cfRule>
  </conditionalFormatting>
  <conditionalFormatting sqref="CO16:CU16">
    <cfRule type="expression" dxfId="130" priority="136">
      <formula>AND(task_start&lt;=CO$5,ROUNDDOWN((task_end-task_start+1)*task_progress,0)+task_start-1&gt;=CO$5)</formula>
    </cfRule>
    <cfRule type="expression" dxfId="129" priority="137" stopIfTrue="1">
      <formula>AND(task_end&gt;=CO$5,task_start&lt;CP$5)</formula>
    </cfRule>
  </conditionalFormatting>
  <conditionalFormatting sqref="CV16:DB16">
    <cfRule type="expression" dxfId="128" priority="135">
      <formula>AND(TODAY()&gt;=CV$5,TODAY()&lt;CW$5)</formula>
    </cfRule>
  </conditionalFormatting>
  <conditionalFormatting sqref="CV16:DB16">
    <cfRule type="expression" dxfId="127" priority="133">
      <formula>AND(task_start&lt;=CV$5,ROUNDDOWN((task_end-task_start+1)*task_progress,0)+task_start-1&gt;=CV$5)</formula>
    </cfRule>
    <cfRule type="expression" dxfId="126" priority="134" stopIfTrue="1">
      <formula>AND(task_end&gt;=CV$5,task_start&lt;CW$5)</formula>
    </cfRule>
  </conditionalFormatting>
  <conditionalFormatting sqref="DC16:DI16">
    <cfRule type="expression" dxfId="125" priority="132">
      <formula>AND(TODAY()&gt;=DC$5,TODAY()&lt;DD$5)</formula>
    </cfRule>
  </conditionalFormatting>
  <conditionalFormatting sqref="DC16:DI16">
    <cfRule type="expression" dxfId="124" priority="130">
      <formula>AND(task_start&lt;=DC$5,ROUNDDOWN((task_end-task_start+1)*task_progress,0)+task_start-1&gt;=DC$5)</formula>
    </cfRule>
    <cfRule type="expression" dxfId="123" priority="131" stopIfTrue="1">
      <formula>AND(task_end&gt;=DC$5,task_start&lt;DD$5)</formula>
    </cfRule>
  </conditionalFormatting>
  <conditionalFormatting sqref="DJ16:DP16">
    <cfRule type="expression" dxfId="122" priority="129">
      <formula>AND(TODAY()&gt;=DJ$5,TODAY()&lt;DK$5)</formula>
    </cfRule>
  </conditionalFormatting>
  <conditionalFormatting sqref="DJ16:DP16">
    <cfRule type="expression" dxfId="121" priority="127">
      <formula>AND(task_start&lt;=DJ$5,ROUNDDOWN((task_end-task_start+1)*task_progress,0)+task_start-1&gt;=DJ$5)</formula>
    </cfRule>
    <cfRule type="expression" dxfId="120" priority="128" stopIfTrue="1">
      <formula>AND(task_end&gt;=DJ$5,task_start&lt;DK$5)</formula>
    </cfRule>
  </conditionalFormatting>
  <conditionalFormatting sqref="DQ16:DW16">
    <cfRule type="expression" dxfId="119" priority="126">
      <formula>AND(TODAY()&gt;=DQ$5,TODAY()&lt;DR$5)</formula>
    </cfRule>
  </conditionalFormatting>
  <conditionalFormatting sqref="DQ16:DW16">
    <cfRule type="expression" dxfId="118" priority="124">
      <formula>AND(task_start&lt;=DQ$5,ROUNDDOWN((task_end-task_start+1)*task_progress,0)+task_start-1&gt;=DQ$5)</formula>
    </cfRule>
    <cfRule type="expression" dxfId="117" priority="125" stopIfTrue="1">
      <formula>AND(task_end&gt;=DQ$5,task_start&lt;DR$5)</formula>
    </cfRule>
  </conditionalFormatting>
  <conditionalFormatting sqref="DX16:ED16">
    <cfRule type="expression" dxfId="116" priority="123">
      <formula>AND(TODAY()&gt;=DX$5,TODAY()&lt;DY$5)</formula>
    </cfRule>
  </conditionalFormatting>
  <conditionalFormatting sqref="DX16:ED16">
    <cfRule type="expression" dxfId="115" priority="121">
      <formula>AND(task_start&lt;=DX$5,ROUNDDOWN((task_end-task_start+1)*task_progress,0)+task_start-1&gt;=DX$5)</formula>
    </cfRule>
    <cfRule type="expression" dxfId="114" priority="122" stopIfTrue="1">
      <formula>AND(task_end&gt;=DX$5,task_start&lt;DY$5)</formula>
    </cfRule>
  </conditionalFormatting>
  <conditionalFormatting sqref="EE16:EK16">
    <cfRule type="expression" dxfId="113" priority="120">
      <formula>AND(TODAY()&gt;=EE$5,TODAY()&lt;EF$5)</formula>
    </cfRule>
  </conditionalFormatting>
  <conditionalFormatting sqref="EE16:EK16">
    <cfRule type="expression" dxfId="112" priority="118">
      <formula>AND(task_start&lt;=EE$5,ROUNDDOWN((task_end-task_start+1)*task_progress,0)+task_start-1&gt;=EE$5)</formula>
    </cfRule>
    <cfRule type="expression" dxfId="111" priority="119" stopIfTrue="1">
      <formula>AND(task_end&gt;=EE$5,task_start&lt;EF$5)</formula>
    </cfRule>
  </conditionalFormatting>
  <conditionalFormatting sqref="EL16:ER16">
    <cfRule type="expression" dxfId="110" priority="117">
      <formula>AND(TODAY()&gt;=EL$5,TODAY()&lt;EM$5)</formula>
    </cfRule>
  </conditionalFormatting>
  <conditionalFormatting sqref="EL16:ER16">
    <cfRule type="expression" dxfId="109" priority="115">
      <formula>AND(task_start&lt;=EL$5,ROUNDDOWN((task_end-task_start+1)*task_progress,0)+task_start-1&gt;=EL$5)</formula>
    </cfRule>
    <cfRule type="expression" dxfId="108" priority="116" stopIfTrue="1">
      <formula>AND(task_end&gt;=EL$5,task_start&lt;EM$5)</formula>
    </cfRule>
  </conditionalFormatting>
  <conditionalFormatting sqref="ES17:EY20 ES34:EY34 ES23:EY29">
    <cfRule type="expression" dxfId="107" priority="114">
      <formula>AND(TODAY()&gt;=ES$5,TODAY()&lt;ET$5)</formula>
    </cfRule>
  </conditionalFormatting>
  <conditionalFormatting sqref="ES17:EY20 ES34:EY34 ES23:EY29">
    <cfRule type="expression" dxfId="106" priority="112">
      <formula>AND(task_start&lt;=ES$5,ROUNDDOWN((task_end-task_start+1)*task_progress,0)+task_start-1&gt;=ES$5)</formula>
    </cfRule>
    <cfRule type="expression" dxfId="105" priority="113" stopIfTrue="1">
      <formula>AND(task_end&gt;=ES$5,task_start&lt;ET$5)</formula>
    </cfRule>
  </conditionalFormatting>
  <conditionalFormatting sqref="ES5:EY13 ES15:EY15">
    <cfRule type="expression" dxfId="104" priority="111">
      <formula>AND(TODAY()&gt;=ES$5,TODAY()&lt;ET$5)</formula>
    </cfRule>
  </conditionalFormatting>
  <conditionalFormatting sqref="ES7:EY13 ES15:EY15">
    <cfRule type="expression" dxfId="103" priority="109">
      <formula>AND(task_start&lt;=ES$5,ROUNDDOWN((task_end-task_start+1)*task_progress,0)+task_start-1&gt;=ES$5)</formula>
    </cfRule>
    <cfRule type="expression" dxfId="102" priority="110" stopIfTrue="1">
      <formula>AND(task_end&gt;=ES$5,task_start&lt;ET$5)</formula>
    </cfRule>
  </conditionalFormatting>
  <conditionalFormatting sqref="ES14:EY14">
    <cfRule type="expression" dxfId="101" priority="108">
      <formula>AND(TODAY()&gt;=ES$5,TODAY()&lt;ET$5)</formula>
    </cfRule>
  </conditionalFormatting>
  <conditionalFormatting sqref="ES14:EY14">
    <cfRule type="expression" dxfId="100" priority="106">
      <formula>AND(task_start&lt;=ES$5,ROUNDDOWN((task_end-task_start+1)*task_progress,0)+task_start-1&gt;=ES$5)</formula>
    </cfRule>
    <cfRule type="expression" dxfId="99" priority="107" stopIfTrue="1">
      <formula>AND(task_end&gt;=ES$5,task_start&lt;ET$5)</formula>
    </cfRule>
  </conditionalFormatting>
  <conditionalFormatting sqref="ES16:EY16">
    <cfRule type="expression" dxfId="98" priority="105">
      <formula>AND(TODAY()&gt;=ES$5,TODAY()&lt;ET$5)</formula>
    </cfRule>
  </conditionalFormatting>
  <conditionalFormatting sqref="ES16:EY16">
    <cfRule type="expression" dxfId="97" priority="103">
      <formula>AND(task_start&lt;=ES$5,ROUNDDOWN((task_end-task_start+1)*task_progress,0)+task_start-1&gt;=ES$5)</formula>
    </cfRule>
    <cfRule type="expression" dxfId="96" priority="104" stopIfTrue="1">
      <formula>AND(task_end&gt;=ES$5,task_start&lt;ET$5)</formula>
    </cfRule>
  </conditionalFormatting>
  <conditionalFormatting sqref="EZ17:FF20 EZ34:FF34 EZ23:FF29">
    <cfRule type="expression" dxfId="95" priority="102">
      <formula>AND(TODAY()&gt;=EZ$5,TODAY()&lt;FA$5)</formula>
    </cfRule>
  </conditionalFormatting>
  <conditionalFormatting sqref="EZ17:FF20 EZ34:FF34 EZ23:FF29">
    <cfRule type="expression" dxfId="94" priority="100">
      <formula>AND(task_start&lt;=EZ$5,ROUNDDOWN((task_end-task_start+1)*task_progress,0)+task_start-1&gt;=EZ$5)</formula>
    </cfRule>
    <cfRule type="expression" dxfId="93" priority="101" stopIfTrue="1">
      <formula>AND(task_end&gt;=EZ$5,task_start&lt;FA$5)</formula>
    </cfRule>
  </conditionalFormatting>
  <conditionalFormatting sqref="EZ5:FF13 EZ15:FF15">
    <cfRule type="expression" dxfId="92" priority="99">
      <formula>AND(TODAY()&gt;=EZ$5,TODAY()&lt;FA$5)</formula>
    </cfRule>
  </conditionalFormatting>
  <conditionalFormatting sqref="EZ7:FF13 EZ15:FF15">
    <cfRule type="expression" dxfId="91" priority="97">
      <formula>AND(task_start&lt;=EZ$5,ROUNDDOWN((task_end-task_start+1)*task_progress,0)+task_start-1&gt;=EZ$5)</formula>
    </cfRule>
    <cfRule type="expression" dxfId="90" priority="98" stopIfTrue="1">
      <formula>AND(task_end&gt;=EZ$5,task_start&lt;FA$5)</formula>
    </cfRule>
  </conditionalFormatting>
  <conditionalFormatting sqref="EZ14:FF14">
    <cfRule type="expression" dxfId="89" priority="96">
      <formula>AND(TODAY()&gt;=EZ$5,TODAY()&lt;FA$5)</formula>
    </cfRule>
  </conditionalFormatting>
  <conditionalFormatting sqref="EZ14:FF14">
    <cfRule type="expression" dxfId="88" priority="94">
      <formula>AND(task_start&lt;=EZ$5,ROUNDDOWN((task_end-task_start+1)*task_progress,0)+task_start-1&gt;=EZ$5)</formula>
    </cfRule>
    <cfRule type="expression" dxfId="87" priority="95" stopIfTrue="1">
      <formula>AND(task_end&gt;=EZ$5,task_start&lt;FA$5)</formula>
    </cfRule>
  </conditionalFormatting>
  <conditionalFormatting sqref="EZ16:FF16">
    <cfRule type="expression" dxfId="86" priority="93">
      <formula>AND(TODAY()&gt;=EZ$5,TODAY()&lt;FA$5)</formula>
    </cfRule>
  </conditionalFormatting>
  <conditionalFormatting sqref="EZ16:FF16">
    <cfRule type="expression" dxfId="85" priority="91">
      <formula>AND(task_start&lt;=EZ$5,ROUNDDOWN((task_end-task_start+1)*task_progress,0)+task_start-1&gt;=EZ$5)</formula>
    </cfRule>
    <cfRule type="expression" dxfId="84" priority="92" stopIfTrue="1">
      <formula>AND(task_end&gt;=EZ$5,task_start&lt;FA$5)</formula>
    </cfRule>
  </conditionalFormatting>
  <conditionalFormatting sqref="FG17:FM20 FG34:FM34 FG23:FM29">
    <cfRule type="expression" dxfId="83" priority="90">
      <formula>AND(TODAY()&gt;=FG$5,TODAY()&lt;FH$5)</formula>
    </cfRule>
  </conditionalFormatting>
  <conditionalFormatting sqref="FG17:FM20 FG34:FM34 FG23:FM29">
    <cfRule type="expression" dxfId="82" priority="88">
      <formula>AND(task_start&lt;=FG$5,ROUNDDOWN((task_end-task_start+1)*task_progress,0)+task_start-1&gt;=FG$5)</formula>
    </cfRule>
    <cfRule type="expression" dxfId="81" priority="89" stopIfTrue="1">
      <formula>AND(task_end&gt;=FG$5,task_start&lt;FH$5)</formula>
    </cfRule>
  </conditionalFormatting>
  <conditionalFormatting sqref="FG5:FM13 FG15:FM15">
    <cfRule type="expression" dxfId="80" priority="87">
      <formula>AND(TODAY()&gt;=FG$5,TODAY()&lt;FH$5)</formula>
    </cfRule>
  </conditionalFormatting>
  <conditionalFormatting sqref="FG7:FM13 FG15:FM15">
    <cfRule type="expression" dxfId="79" priority="85">
      <formula>AND(task_start&lt;=FG$5,ROUNDDOWN((task_end-task_start+1)*task_progress,0)+task_start-1&gt;=FG$5)</formula>
    </cfRule>
    <cfRule type="expression" dxfId="78" priority="86" stopIfTrue="1">
      <formula>AND(task_end&gt;=FG$5,task_start&lt;FH$5)</formula>
    </cfRule>
  </conditionalFormatting>
  <conditionalFormatting sqref="FG14:FM14">
    <cfRule type="expression" dxfId="77" priority="84">
      <formula>AND(TODAY()&gt;=FG$5,TODAY()&lt;FH$5)</formula>
    </cfRule>
  </conditionalFormatting>
  <conditionalFormatting sqref="FG14:FM14">
    <cfRule type="expression" dxfId="76" priority="82">
      <formula>AND(task_start&lt;=FG$5,ROUNDDOWN((task_end-task_start+1)*task_progress,0)+task_start-1&gt;=FG$5)</formula>
    </cfRule>
    <cfRule type="expression" dxfId="75" priority="83" stopIfTrue="1">
      <formula>AND(task_end&gt;=FG$5,task_start&lt;FH$5)</formula>
    </cfRule>
  </conditionalFormatting>
  <conditionalFormatting sqref="FG16:FM16">
    <cfRule type="expression" dxfId="74" priority="81">
      <formula>AND(TODAY()&gt;=FG$5,TODAY()&lt;FH$5)</formula>
    </cfRule>
  </conditionalFormatting>
  <conditionalFormatting sqref="FG16:FM16">
    <cfRule type="expression" dxfId="73" priority="79">
      <formula>AND(task_start&lt;=FG$5,ROUNDDOWN((task_end-task_start+1)*task_progress,0)+task_start-1&gt;=FG$5)</formula>
    </cfRule>
    <cfRule type="expression" dxfId="72" priority="80" stopIfTrue="1">
      <formula>AND(task_end&gt;=FG$5,task_start&lt;FH$5)</formula>
    </cfRule>
  </conditionalFormatting>
  <conditionalFormatting sqref="D33">
    <cfRule type="dataBar" priority="75">
      <dataBar>
        <cfvo type="num" val="0"/>
        <cfvo type="num" val="1"/>
        <color theme="0" tint="-0.249977111117893"/>
      </dataBar>
      <extLst>
        <ext xmlns:x14="http://schemas.microsoft.com/office/spreadsheetml/2009/9/main" uri="{B025F937-C7B1-47D3-B67F-A62EFF666E3E}">
          <x14:id>{BA0C5A6C-1F35-A347-8725-BBA03730BFAA}</x14:id>
        </ext>
      </extLst>
    </cfRule>
  </conditionalFormatting>
  <conditionalFormatting sqref="I33:ER33">
    <cfRule type="expression" dxfId="71" priority="78">
      <formula>AND(TODAY()&gt;=I$5,TODAY()&lt;J$5)</formula>
    </cfRule>
  </conditionalFormatting>
  <conditionalFormatting sqref="I33:ER33">
    <cfRule type="expression" dxfId="70" priority="76">
      <formula>AND(task_start&lt;=I$5,ROUNDDOWN((task_end-task_start+1)*task_progress,0)+task_start-1&gt;=I$5)</formula>
    </cfRule>
    <cfRule type="expression" dxfId="69" priority="77" stopIfTrue="1">
      <formula>AND(task_end&gt;=I$5,task_start&lt;J$5)</formula>
    </cfRule>
  </conditionalFormatting>
  <conditionalFormatting sqref="ES33:EY33">
    <cfRule type="expression" dxfId="68" priority="74">
      <formula>AND(TODAY()&gt;=ES$5,TODAY()&lt;ET$5)</formula>
    </cfRule>
  </conditionalFormatting>
  <conditionalFormatting sqref="ES33:EY33">
    <cfRule type="expression" dxfId="67" priority="72">
      <formula>AND(task_start&lt;=ES$5,ROUNDDOWN((task_end-task_start+1)*task_progress,0)+task_start-1&gt;=ES$5)</formula>
    </cfRule>
    <cfRule type="expression" dxfId="66" priority="73" stopIfTrue="1">
      <formula>AND(task_end&gt;=ES$5,task_start&lt;ET$5)</formula>
    </cfRule>
  </conditionalFormatting>
  <conditionalFormatting sqref="EZ33:FF33">
    <cfRule type="expression" dxfId="65" priority="71">
      <formula>AND(TODAY()&gt;=EZ$5,TODAY()&lt;FA$5)</formula>
    </cfRule>
  </conditionalFormatting>
  <conditionalFormatting sqref="EZ33:FF33">
    <cfRule type="expression" dxfId="64" priority="69">
      <formula>AND(task_start&lt;=EZ$5,ROUNDDOWN((task_end-task_start+1)*task_progress,0)+task_start-1&gt;=EZ$5)</formula>
    </cfRule>
    <cfRule type="expression" dxfId="63" priority="70" stopIfTrue="1">
      <formula>AND(task_end&gt;=EZ$5,task_start&lt;FA$5)</formula>
    </cfRule>
  </conditionalFormatting>
  <conditionalFormatting sqref="FG33:FM33">
    <cfRule type="expression" dxfId="62" priority="68">
      <formula>AND(TODAY()&gt;=FG$5,TODAY()&lt;FH$5)</formula>
    </cfRule>
  </conditionalFormatting>
  <conditionalFormatting sqref="FG33:FM33">
    <cfRule type="expression" dxfId="61" priority="66">
      <formula>AND(task_start&lt;=FG$5,ROUNDDOWN((task_end-task_start+1)*task_progress,0)+task_start-1&gt;=FG$5)</formula>
    </cfRule>
    <cfRule type="expression" dxfId="60" priority="67" stopIfTrue="1">
      <formula>AND(task_end&gt;=FG$5,task_start&lt;FH$5)</formula>
    </cfRule>
  </conditionalFormatting>
  <conditionalFormatting sqref="D30">
    <cfRule type="dataBar" priority="62">
      <dataBar>
        <cfvo type="num" val="0"/>
        <cfvo type="num" val="1"/>
        <color theme="0" tint="-0.249977111117893"/>
      </dataBar>
      <extLst>
        <ext xmlns:x14="http://schemas.microsoft.com/office/spreadsheetml/2009/9/main" uri="{B025F937-C7B1-47D3-B67F-A62EFF666E3E}">
          <x14:id>{D871ECD4-2FB5-9141-94F0-BD6E08FF3F6E}</x14:id>
        </ext>
      </extLst>
    </cfRule>
  </conditionalFormatting>
  <conditionalFormatting sqref="I30:ER30">
    <cfRule type="expression" dxfId="59" priority="65">
      <formula>AND(TODAY()&gt;=I$5,TODAY()&lt;J$5)</formula>
    </cfRule>
  </conditionalFormatting>
  <conditionalFormatting sqref="I30:ER30">
    <cfRule type="expression" dxfId="58" priority="63">
      <formula>AND(task_start&lt;=I$5,ROUNDDOWN((task_end-task_start+1)*task_progress,0)+task_start-1&gt;=I$5)</formula>
    </cfRule>
    <cfRule type="expression" dxfId="57" priority="64" stopIfTrue="1">
      <formula>AND(task_end&gt;=I$5,task_start&lt;J$5)</formula>
    </cfRule>
  </conditionalFormatting>
  <conditionalFormatting sqref="ES30:EY30">
    <cfRule type="expression" dxfId="56" priority="61">
      <formula>AND(TODAY()&gt;=ES$5,TODAY()&lt;ET$5)</formula>
    </cfRule>
  </conditionalFormatting>
  <conditionalFormatting sqref="ES30:EY30">
    <cfRule type="expression" dxfId="55" priority="59">
      <formula>AND(task_start&lt;=ES$5,ROUNDDOWN((task_end-task_start+1)*task_progress,0)+task_start-1&gt;=ES$5)</formula>
    </cfRule>
    <cfRule type="expression" dxfId="54" priority="60" stopIfTrue="1">
      <formula>AND(task_end&gt;=ES$5,task_start&lt;ET$5)</formula>
    </cfRule>
  </conditionalFormatting>
  <conditionalFormatting sqref="EZ30:FF30">
    <cfRule type="expression" dxfId="53" priority="58">
      <formula>AND(TODAY()&gt;=EZ$5,TODAY()&lt;FA$5)</formula>
    </cfRule>
  </conditionalFormatting>
  <conditionalFormatting sqref="EZ30:FF30">
    <cfRule type="expression" dxfId="52" priority="56">
      <formula>AND(task_start&lt;=EZ$5,ROUNDDOWN((task_end-task_start+1)*task_progress,0)+task_start-1&gt;=EZ$5)</formula>
    </cfRule>
    <cfRule type="expression" dxfId="51" priority="57" stopIfTrue="1">
      <formula>AND(task_end&gt;=EZ$5,task_start&lt;FA$5)</formula>
    </cfRule>
  </conditionalFormatting>
  <conditionalFormatting sqref="FG30:FM30">
    <cfRule type="expression" dxfId="50" priority="55">
      <formula>AND(TODAY()&gt;=FG$5,TODAY()&lt;FH$5)</formula>
    </cfRule>
  </conditionalFormatting>
  <conditionalFormatting sqref="FG30:FM30">
    <cfRule type="expression" dxfId="49" priority="53">
      <formula>AND(task_start&lt;=FG$5,ROUNDDOWN((task_end-task_start+1)*task_progress,0)+task_start-1&gt;=FG$5)</formula>
    </cfRule>
    <cfRule type="expression" dxfId="48" priority="54" stopIfTrue="1">
      <formula>AND(task_end&gt;=FG$5,task_start&lt;FH$5)</formula>
    </cfRule>
  </conditionalFormatting>
  <conditionalFormatting sqref="D31">
    <cfRule type="dataBar" priority="49">
      <dataBar>
        <cfvo type="num" val="0"/>
        <cfvo type="num" val="1"/>
        <color theme="0" tint="-0.249977111117893"/>
      </dataBar>
      <extLst>
        <ext xmlns:x14="http://schemas.microsoft.com/office/spreadsheetml/2009/9/main" uri="{B025F937-C7B1-47D3-B67F-A62EFF666E3E}">
          <x14:id>{4C7AAA00-5B01-EF40-B38F-4296C6C2C95E}</x14:id>
        </ext>
      </extLst>
    </cfRule>
  </conditionalFormatting>
  <conditionalFormatting sqref="I31:ER31">
    <cfRule type="expression" dxfId="47" priority="52">
      <formula>AND(TODAY()&gt;=I$5,TODAY()&lt;J$5)</formula>
    </cfRule>
  </conditionalFormatting>
  <conditionalFormatting sqref="I31:ER31">
    <cfRule type="expression" dxfId="46" priority="50">
      <formula>AND(task_start&lt;=I$5,ROUNDDOWN((task_end-task_start+1)*task_progress,0)+task_start-1&gt;=I$5)</formula>
    </cfRule>
    <cfRule type="expression" dxfId="45" priority="51" stopIfTrue="1">
      <formula>AND(task_end&gt;=I$5,task_start&lt;J$5)</formula>
    </cfRule>
  </conditionalFormatting>
  <conditionalFormatting sqref="ES31:EY31">
    <cfRule type="expression" dxfId="44" priority="48">
      <formula>AND(TODAY()&gt;=ES$5,TODAY()&lt;ET$5)</formula>
    </cfRule>
  </conditionalFormatting>
  <conditionalFormatting sqref="ES31:EY31">
    <cfRule type="expression" dxfId="43" priority="46">
      <formula>AND(task_start&lt;=ES$5,ROUNDDOWN((task_end-task_start+1)*task_progress,0)+task_start-1&gt;=ES$5)</formula>
    </cfRule>
    <cfRule type="expression" dxfId="42" priority="47" stopIfTrue="1">
      <formula>AND(task_end&gt;=ES$5,task_start&lt;ET$5)</formula>
    </cfRule>
  </conditionalFormatting>
  <conditionalFormatting sqref="EZ31:FF31">
    <cfRule type="expression" dxfId="41" priority="45">
      <formula>AND(TODAY()&gt;=EZ$5,TODAY()&lt;FA$5)</formula>
    </cfRule>
  </conditionalFormatting>
  <conditionalFormatting sqref="EZ31:FF31">
    <cfRule type="expression" dxfId="40" priority="43">
      <formula>AND(task_start&lt;=EZ$5,ROUNDDOWN((task_end-task_start+1)*task_progress,0)+task_start-1&gt;=EZ$5)</formula>
    </cfRule>
    <cfRule type="expression" dxfId="39" priority="44" stopIfTrue="1">
      <formula>AND(task_end&gt;=EZ$5,task_start&lt;FA$5)</formula>
    </cfRule>
  </conditionalFormatting>
  <conditionalFormatting sqref="FG31:FM31">
    <cfRule type="expression" dxfId="38" priority="42">
      <formula>AND(TODAY()&gt;=FG$5,TODAY()&lt;FH$5)</formula>
    </cfRule>
  </conditionalFormatting>
  <conditionalFormatting sqref="FG31:FM31">
    <cfRule type="expression" dxfId="37" priority="40">
      <formula>AND(task_start&lt;=FG$5,ROUNDDOWN((task_end-task_start+1)*task_progress,0)+task_start-1&gt;=FG$5)</formula>
    </cfRule>
    <cfRule type="expression" dxfId="36" priority="41" stopIfTrue="1">
      <formula>AND(task_end&gt;=FG$5,task_start&lt;FH$5)</formula>
    </cfRule>
  </conditionalFormatting>
  <conditionalFormatting sqref="D32">
    <cfRule type="dataBar" priority="36">
      <dataBar>
        <cfvo type="num" val="0"/>
        <cfvo type="num" val="1"/>
        <color theme="0" tint="-0.249977111117893"/>
      </dataBar>
      <extLst>
        <ext xmlns:x14="http://schemas.microsoft.com/office/spreadsheetml/2009/9/main" uri="{B025F937-C7B1-47D3-B67F-A62EFF666E3E}">
          <x14:id>{11029F19-F5D5-3641-AD26-889F3F63CF45}</x14:id>
        </ext>
      </extLst>
    </cfRule>
  </conditionalFormatting>
  <conditionalFormatting sqref="I32:ER32">
    <cfRule type="expression" dxfId="35" priority="39">
      <formula>AND(TODAY()&gt;=I$5,TODAY()&lt;J$5)</formula>
    </cfRule>
  </conditionalFormatting>
  <conditionalFormatting sqref="I32:ER32">
    <cfRule type="expression" dxfId="34" priority="37">
      <formula>AND(task_start&lt;=I$5,ROUNDDOWN((task_end-task_start+1)*task_progress,0)+task_start-1&gt;=I$5)</formula>
    </cfRule>
    <cfRule type="expression" dxfId="33" priority="38" stopIfTrue="1">
      <formula>AND(task_end&gt;=I$5,task_start&lt;J$5)</formula>
    </cfRule>
  </conditionalFormatting>
  <conditionalFormatting sqref="ES32:EY32">
    <cfRule type="expression" dxfId="32" priority="35">
      <formula>AND(TODAY()&gt;=ES$5,TODAY()&lt;ET$5)</formula>
    </cfRule>
  </conditionalFormatting>
  <conditionalFormatting sqref="ES32:EY32">
    <cfRule type="expression" dxfId="31" priority="33">
      <formula>AND(task_start&lt;=ES$5,ROUNDDOWN((task_end-task_start+1)*task_progress,0)+task_start-1&gt;=ES$5)</formula>
    </cfRule>
    <cfRule type="expression" dxfId="30" priority="34" stopIfTrue="1">
      <formula>AND(task_end&gt;=ES$5,task_start&lt;ET$5)</formula>
    </cfRule>
  </conditionalFormatting>
  <conditionalFormatting sqref="EZ32:FF32">
    <cfRule type="expression" dxfId="29" priority="32">
      <formula>AND(TODAY()&gt;=EZ$5,TODAY()&lt;FA$5)</formula>
    </cfRule>
  </conditionalFormatting>
  <conditionalFormatting sqref="EZ32:FF32">
    <cfRule type="expression" dxfId="28" priority="30">
      <formula>AND(task_start&lt;=EZ$5,ROUNDDOWN((task_end-task_start+1)*task_progress,0)+task_start-1&gt;=EZ$5)</formula>
    </cfRule>
    <cfRule type="expression" dxfId="27" priority="31" stopIfTrue="1">
      <formula>AND(task_end&gt;=EZ$5,task_start&lt;FA$5)</formula>
    </cfRule>
  </conditionalFormatting>
  <conditionalFormatting sqref="FG32:FM32">
    <cfRule type="expression" dxfId="26" priority="29">
      <formula>AND(TODAY()&gt;=FG$5,TODAY()&lt;FH$5)</formula>
    </cfRule>
  </conditionalFormatting>
  <conditionalFormatting sqref="FG32:FM32">
    <cfRule type="expression" dxfId="25" priority="27">
      <formula>AND(task_start&lt;=FG$5,ROUNDDOWN((task_end-task_start+1)*task_progress,0)+task_start-1&gt;=FG$5)</formula>
    </cfRule>
    <cfRule type="expression" dxfId="24" priority="28" stopIfTrue="1">
      <formula>AND(task_end&gt;=FG$5,task_start&lt;FH$5)</formula>
    </cfRule>
  </conditionalFormatting>
  <conditionalFormatting sqref="D21">
    <cfRule type="dataBar" priority="23">
      <dataBar>
        <cfvo type="num" val="0"/>
        <cfvo type="num" val="1"/>
        <color theme="0" tint="-0.249977111117893"/>
      </dataBar>
      <extLst>
        <ext xmlns:x14="http://schemas.microsoft.com/office/spreadsheetml/2009/9/main" uri="{B025F937-C7B1-47D3-B67F-A62EFF666E3E}">
          <x14:id>{D72FB74C-C3C5-A24D-88F5-EA0BDEF74FDB}</x14:id>
        </ext>
      </extLst>
    </cfRule>
  </conditionalFormatting>
  <conditionalFormatting sqref="I21:ER21">
    <cfRule type="expression" dxfId="23" priority="26">
      <formula>AND(TODAY()&gt;=I$5,TODAY()&lt;J$5)</formula>
    </cfRule>
  </conditionalFormatting>
  <conditionalFormatting sqref="I21:ER21">
    <cfRule type="expression" dxfId="22" priority="24">
      <formula>AND(task_start&lt;=I$5,ROUNDDOWN((task_end-task_start+1)*task_progress,0)+task_start-1&gt;=I$5)</formula>
    </cfRule>
    <cfRule type="expression" dxfId="21" priority="25" stopIfTrue="1">
      <formula>AND(task_end&gt;=I$5,task_start&lt;J$5)</formula>
    </cfRule>
  </conditionalFormatting>
  <conditionalFormatting sqref="ES21:EY21">
    <cfRule type="expression" dxfId="20" priority="22">
      <formula>AND(TODAY()&gt;=ES$5,TODAY()&lt;ET$5)</formula>
    </cfRule>
  </conditionalFormatting>
  <conditionalFormatting sqref="ES21:EY21">
    <cfRule type="expression" dxfId="19" priority="20">
      <formula>AND(task_start&lt;=ES$5,ROUNDDOWN((task_end-task_start+1)*task_progress,0)+task_start-1&gt;=ES$5)</formula>
    </cfRule>
    <cfRule type="expression" dxfId="18" priority="21" stopIfTrue="1">
      <formula>AND(task_end&gt;=ES$5,task_start&lt;ET$5)</formula>
    </cfRule>
  </conditionalFormatting>
  <conditionalFormatting sqref="EZ21:FF21">
    <cfRule type="expression" dxfId="17" priority="19">
      <formula>AND(TODAY()&gt;=EZ$5,TODAY()&lt;FA$5)</formula>
    </cfRule>
  </conditionalFormatting>
  <conditionalFormatting sqref="EZ21:FF21">
    <cfRule type="expression" dxfId="16" priority="17">
      <formula>AND(task_start&lt;=EZ$5,ROUNDDOWN((task_end-task_start+1)*task_progress,0)+task_start-1&gt;=EZ$5)</formula>
    </cfRule>
    <cfRule type="expression" dxfId="15" priority="18" stopIfTrue="1">
      <formula>AND(task_end&gt;=EZ$5,task_start&lt;FA$5)</formula>
    </cfRule>
  </conditionalFormatting>
  <conditionalFormatting sqref="FG21:FM21">
    <cfRule type="expression" dxfId="14" priority="16">
      <formula>AND(TODAY()&gt;=FG$5,TODAY()&lt;FH$5)</formula>
    </cfRule>
  </conditionalFormatting>
  <conditionalFormatting sqref="FG21:FM21">
    <cfRule type="expression" dxfId="13" priority="14">
      <formula>AND(task_start&lt;=FG$5,ROUNDDOWN((task_end-task_start+1)*task_progress,0)+task_start-1&gt;=FG$5)</formula>
    </cfRule>
    <cfRule type="expression" dxfId="12" priority="15" stopIfTrue="1">
      <formula>AND(task_end&gt;=FG$5,task_start&lt;FH$5)</formula>
    </cfRule>
  </conditionalFormatting>
  <conditionalFormatting sqref="D22">
    <cfRule type="dataBar" priority="10">
      <dataBar>
        <cfvo type="num" val="0"/>
        <cfvo type="num" val="1"/>
        <color theme="0" tint="-0.249977111117893"/>
      </dataBar>
      <extLst>
        <ext xmlns:x14="http://schemas.microsoft.com/office/spreadsheetml/2009/9/main" uri="{B025F937-C7B1-47D3-B67F-A62EFF666E3E}">
          <x14:id>{5D7A543C-9C73-1F48-AE9D-6337C7A02DD3}</x14:id>
        </ext>
      </extLst>
    </cfRule>
  </conditionalFormatting>
  <conditionalFormatting sqref="I22:ER22">
    <cfRule type="expression" dxfId="11" priority="13">
      <formula>AND(TODAY()&gt;=I$5,TODAY()&lt;J$5)</formula>
    </cfRule>
  </conditionalFormatting>
  <conditionalFormatting sqref="I22:ER22">
    <cfRule type="expression" dxfId="10" priority="11">
      <formula>AND(task_start&lt;=I$5,ROUNDDOWN((task_end-task_start+1)*task_progress,0)+task_start-1&gt;=I$5)</formula>
    </cfRule>
    <cfRule type="expression" dxfId="9" priority="12" stopIfTrue="1">
      <formula>AND(task_end&gt;=I$5,task_start&lt;J$5)</formula>
    </cfRule>
  </conditionalFormatting>
  <conditionalFormatting sqref="ES22:EY22">
    <cfRule type="expression" dxfId="8" priority="9">
      <formula>AND(TODAY()&gt;=ES$5,TODAY()&lt;ET$5)</formula>
    </cfRule>
  </conditionalFormatting>
  <conditionalFormatting sqref="ES22:EY22">
    <cfRule type="expression" dxfId="7" priority="7">
      <formula>AND(task_start&lt;=ES$5,ROUNDDOWN((task_end-task_start+1)*task_progress,0)+task_start-1&gt;=ES$5)</formula>
    </cfRule>
    <cfRule type="expression" dxfId="6" priority="8" stopIfTrue="1">
      <formula>AND(task_end&gt;=ES$5,task_start&lt;ET$5)</formula>
    </cfRule>
  </conditionalFormatting>
  <conditionalFormatting sqref="EZ22:FF22">
    <cfRule type="expression" dxfId="5" priority="6">
      <formula>AND(TODAY()&gt;=EZ$5,TODAY()&lt;FA$5)</formula>
    </cfRule>
  </conditionalFormatting>
  <conditionalFormatting sqref="EZ22:FF22">
    <cfRule type="expression" dxfId="4" priority="4">
      <formula>AND(task_start&lt;=EZ$5,ROUNDDOWN((task_end-task_start+1)*task_progress,0)+task_start-1&gt;=EZ$5)</formula>
    </cfRule>
    <cfRule type="expression" dxfId="3" priority="5" stopIfTrue="1">
      <formula>AND(task_end&gt;=EZ$5,task_start&lt;FA$5)</formula>
    </cfRule>
  </conditionalFormatting>
  <conditionalFormatting sqref="FG22:FM22">
    <cfRule type="expression" dxfId="2" priority="3">
      <formula>AND(TODAY()&gt;=FG$5,TODAY()&lt;FH$5)</formula>
    </cfRule>
  </conditionalFormatting>
  <conditionalFormatting sqref="FG22:FM22">
    <cfRule type="expression" dxfId="1" priority="1">
      <formula>AND(task_start&lt;=FG$5,ROUNDDOWN((task_end-task_start+1)*task_progress,0)+task_start-1&gt;=FG$5)</formula>
    </cfRule>
    <cfRule type="expression" dxfId="0" priority="2" stopIfTrue="1">
      <formula>AND(task_end&gt;=FG$5,task_start&lt;FH$5)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 D17:D20 D34 D23:D29</xm:sqref>
        </x14:conditionalFormatting>
        <x14:conditionalFormatting xmlns:xm="http://schemas.microsoft.com/office/excel/2006/main">
          <x14:cfRule type="dataBar" id="{9AE5D5EF-5429-614F-9C5F-E9E8F6936B84}">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D797733E-3FC4-474A-968D-F91BD5079AD9}">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BA0C5A6C-1F35-A347-8725-BBA03730BFAA}">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871ECD4-2FB5-9141-94F0-BD6E08FF3F6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4C7AAA00-5B01-EF40-B38F-4296C6C2C95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1029F19-F5D5-3641-AD26-889F3F63CF45}">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D72FB74C-C3C5-A24D-88F5-EA0BDEF74FDB}">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5D7A543C-9C73-1F48-AE9D-6337C7A02DD3}">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2022-01-22T00:56:44Z</dcterms:modified>
</cp:coreProperties>
</file>