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nkl\OneDrive\Documents\UVic\Rocketry\MECH 498\Models\"/>
    </mc:Choice>
  </mc:AlternateContent>
  <xr:revisionPtr revIDLastSave="0" documentId="13_ncr:1_{34CA0E8B-5244-4455-AB51-C3FDD0D293E6}" xr6:coauthVersionLast="36" xr6:coauthVersionMax="36" xr10:uidLastSave="{00000000-0000-0000-0000-000000000000}"/>
  <bookViews>
    <workbookView xWindow="0" yWindow="0" windowWidth="20490" windowHeight="7460" xr2:uid="{00000000-000D-0000-FFFF-FFFF00000000}"/>
  </bookViews>
  <sheets>
    <sheet name="INPUT" sheetId="6" r:id="rId1"/>
    <sheet name="Mule-1" sheetId="7" r:id="rId2"/>
    <sheet name="UTAT" sheetId="8" r:id="rId3"/>
    <sheet name="Boundless (UofW)" sheetId="9" r:id="rId4"/>
    <sheet name="Density Calculator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6" l="1"/>
  <c r="D3" i="10" l="1"/>
  <c r="D4" i="10"/>
  <c r="D5" i="10"/>
  <c r="D2" i="10"/>
  <c r="C6" i="10"/>
  <c r="C20" i="6"/>
  <c r="C11" i="7"/>
  <c r="C24" i="7"/>
  <c r="B8" i="10" l="1"/>
  <c r="C24" i="9"/>
  <c r="C24" i="8"/>
  <c r="C11" i="9"/>
  <c r="C11" i="8" l="1"/>
</calcChain>
</file>

<file path=xl/sharedStrings.xml><?xml version="1.0" encoding="utf-8"?>
<sst xmlns="http://schemas.openxmlformats.org/spreadsheetml/2006/main" count="371" uniqueCount="108">
  <si>
    <t>Parameter</t>
  </si>
  <si>
    <t>Symbol</t>
  </si>
  <si>
    <t>Value</t>
  </si>
  <si>
    <t>Units</t>
  </si>
  <si>
    <t>m</t>
  </si>
  <si>
    <t>Fuel Grain Length</t>
  </si>
  <si>
    <t>L</t>
  </si>
  <si>
    <t>rho_f</t>
  </si>
  <si>
    <t>kg/m^3</t>
  </si>
  <si>
    <t>Density of Fuel</t>
  </si>
  <si>
    <t>a</t>
  </si>
  <si>
    <t>n</t>
  </si>
  <si>
    <t>m/s</t>
  </si>
  <si>
    <t>-</t>
  </si>
  <si>
    <t>Regression Rate Constant</t>
  </si>
  <si>
    <t>Regression Rate Exponent</t>
  </si>
  <si>
    <t>vel_init</t>
  </si>
  <si>
    <t>T_init</t>
  </si>
  <si>
    <t>p_init</t>
  </si>
  <si>
    <t>del_time</t>
  </si>
  <si>
    <t>s</t>
  </si>
  <si>
    <t>K</t>
  </si>
  <si>
    <t>Pa</t>
  </si>
  <si>
    <t>Time Step</t>
  </si>
  <si>
    <t>Initial Combustion Chamber Temperature</t>
  </si>
  <si>
    <t>Initial Combustion Chamber Velocity</t>
  </si>
  <si>
    <t>Initial Combustion Chamber Pressure</t>
  </si>
  <si>
    <t>Injector orifice diameter</t>
  </si>
  <si>
    <t>d_inj</t>
  </si>
  <si>
    <t>Injector discharge coefficient</t>
  </si>
  <si>
    <t>Tank Volume</t>
  </si>
  <si>
    <t>V_tank</t>
  </si>
  <si>
    <t>kg</t>
  </si>
  <si>
    <t>time_max</t>
  </si>
  <si>
    <t>Max Burn Time</t>
  </si>
  <si>
    <t>Tank Volume Error</t>
  </si>
  <si>
    <t>m^3</t>
  </si>
  <si>
    <t>del_T_tank</t>
  </si>
  <si>
    <t>p_tank_init</t>
  </si>
  <si>
    <t>m_ox_tank_init</t>
  </si>
  <si>
    <t>Initial Oxidizer Tank Pressure</t>
  </si>
  <si>
    <t>Initial Mass of Oxidizer in Tank</t>
  </si>
  <si>
    <t>Number of Injector Orifices</t>
  </si>
  <si>
    <t>Nozzle Throat Diameter</t>
  </si>
  <si>
    <t>d_th</t>
  </si>
  <si>
    <t>Fuel Grain Initial Diameter</t>
  </si>
  <si>
    <t>n_inj</t>
  </si>
  <si>
    <t>Cd_inj</t>
  </si>
  <si>
    <t>Nozzle Area Ratio</t>
  </si>
  <si>
    <t>Nozzle Area Ratio Error</t>
  </si>
  <si>
    <t>Mach Number Change per Estimation</t>
  </si>
  <si>
    <t>Tank Temperature Change per Estimation</t>
  </si>
  <si>
    <t>del_Ma</t>
  </si>
  <si>
    <t>Atmospheric Pressure</t>
  </si>
  <si>
    <t>p_atm</t>
  </si>
  <si>
    <t>Atmospheric Temperature</t>
  </si>
  <si>
    <t>T_atm</t>
  </si>
  <si>
    <t>Tank internal energy error</t>
  </si>
  <si>
    <t>J/kg</t>
  </si>
  <si>
    <t>V_tank_eps</t>
  </si>
  <si>
    <t>u_tank_eps</t>
  </si>
  <si>
    <t>A_ratio_nozzle</t>
  </si>
  <si>
    <t>A_ratio_nozzle_eps</t>
  </si>
  <si>
    <t>Notes</t>
  </si>
  <si>
    <t>Paraffin</t>
  </si>
  <si>
    <t>Stearic acid</t>
  </si>
  <si>
    <t>Vybar</t>
  </si>
  <si>
    <t>Aluminum powder</t>
  </si>
  <si>
    <t>From outer measurements in engineering drawings</t>
  </si>
  <si>
    <t>arranged in six 0.120" doublets</t>
  </si>
  <si>
    <t>34 lbs from test #2</t>
  </si>
  <si>
    <t>From graph of test #2</t>
  </si>
  <si>
    <t>1.603" from drawing</t>
  </si>
  <si>
    <t>Assuming 16.5" from CAD and OD ratio</t>
  </si>
  <si>
    <t>From report</t>
  </si>
  <si>
    <t>Saturation temperature that would cause the initial tank pressure</t>
  </si>
  <si>
    <t>1 atm</t>
  </si>
  <si>
    <t>At rest</t>
  </si>
  <si>
    <t>Expected burn time = 10s</t>
  </si>
  <si>
    <t>Incompressible flow assumed for Cd calculations, use average of 0.29 and 0.32</t>
  </si>
  <si>
    <t>Standard</t>
  </si>
  <si>
    <t>0.1% of total tank volume</t>
  </si>
  <si>
    <t>Assume 2.15" from picture ratio and volume calculation</t>
  </si>
  <si>
    <t>d_port_init</t>
  </si>
  <si>
    <t>Ma_init</t>
  </si>
  <si>
    <t>Initial Guess for Mach Number at Nozzle Exit</t>
  </si>
  <si>
    <t>Substance</t>
  </si>
  <si>
    <t>Chemical Formula</t>
  </si>
  <si>
    <t>Reference Densities</t>
  </si>
  <si>
    <t>Density (kg/m^3)</t>
  </si>
  <si>
    <t>C32H66</t>
  </si>
  <si>
    <t>Aluminum</t>
  </si>
  <si>
    <t>Al</t>
  </si>
  <si>
    <t>Source</t>
  </si>
  <si>
    <t>at 20degC (https://en.wikipedia.org/wiki/Stearic_acid)</t>
  </si>
  <si>
    <t>Stearic Acid</t>
  </si>
  <si>
    <t>Weight Fraction</t>
  </si>
  <si>
    <t>C18H36O2</t>
  </si>
  <si>
    <t>upper bound (https://www.candlewic.com/files/products/vybar-103-sds-1.pdf)</t>
  </si>
  <si>
    <t>near room T (https://en.wikipedia.org/wiki/Aluminium)</t>
  </si>
  <si>
    <t>(https://en.wikipedia.org/wiki/Paraffin_wax)</t>
  </si>
  <si>
    <t>Total</t>
  </si>
  <si>
    <t>Norm. Vol.</t>
  </si>
  <si>
    <t>Tank Internal Energy Error</t>
  </si>
  <si>
    <t>T_cc_init</t>
  </si>
  <si>
    <t>p_cc_init</t>
  </si>
  <si>
    <t>save</t>
  </si>
  <si>
    <t>Do you want to save output? (Yes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</si>
</sst>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99CC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4" workbookViewId="0">
      <selection activeCell="A23" sqref="A23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5">
      <c r="A2" s="3" t="s">
        <v>30</v>
      </c>
      <c r="B2" s="3" t="s">
        <v>31</v>
      </c>
      <c r="C2" s="3">
        <v>2.981E-2</v>
      </c>
      <c r="D2" s="3" t="s">
        <v>36</v>
      </c>
    </row>
    <row r="3" spans="1:5" x14ac:dyDescent="0.35">
      <c r="A3" s="3" t="s">
        <v>41</v>
      </c>
      <c r="B3" s="3" t="s">
        <v>39</v>
      </c>
      <c r="C3" s="3">
        <v>20</v>
      </c>
      <c r="D3" s="3" t="s">
        <v>32</v>
      </c>
    </row>
    <row r="4" spans="1:5" x14ac:dyDescent="0.35">
      <c r="A4" s="3" t="s">
        <v>40</v>
      </c>
      <c r="B4" s="3" t="s">
        <v>38</v>
      </c>
      <c r="C4" s="3">
        <v>4964000</v>
      </c>
      <c r="D4" s="3" t="s">
        <v>22</v>
      </c>
    </row>
    <row r="5" spans="1:5" x14ac:dyDescent="0.35">
      <c r="A5" s="3" t="s">
        <v>27</v>
      </c>
      <c r="B5" s="3" t="s">
        <v>28</v>
      </c>
      <c r="C5" s="3">
        <v>3.0479999999999999E-3</v>
      </c>
      <c r="D5" s="3" t="s">
        <v>4</v>
      </c>
    </row>
    <row r="6" spans="1:5" x14ac:dyDescent="0.35">
      <c r="A6" s="3" t="s">
        <v>42</v>
      </c>
      <c r="B6" s="3" t="s">
        <v>46</v>
      </c>
      <c r="C6" s="3">
        <v>12</v>
      </c>
      <c r="D6" s="3" t="s">
        <v>13</v>
      </c>
    </row>
    <row r="7" spans="1:5" x14ac:dyDescent="0.35">
      <c r="A7" s="3" t="s">
        <v>29</v>
      </c>
      <c r="B7" s="3" t="s">
        <v>47</v>
      </c>
      <c r="C7" s="3">
        <v>0.5</v>
      </c>
      <c r="D7" s="3" t="s">
        <v>13</v>
      </c>
    </row>
    <row r="8" spans="1:5" x14ac:dyDescent="0.35">
      <c r="A8" s="3" t="s">
        <v>5</v>
      </c>
      <c r="B8" s="3" t="s">
        <v>6</v>
      </c>
      <c r="C8" s="3">
        <v>0.41909999999999997</v>
      </c>
      <c r="D8" s="3" t="s">
        <v>4</v>
      </c>
    </row>
    <row r="9" spans="1:5" x14ac:dyDescent="0.35">
      <c r="A9" s="3" t="s">
        <v>45</v>
      </c>
      <c r="B9" s="3" t="s">
        <v>83</v>
      </c>
      <c r="C9" s="3">
        <v>5.5E-2</v>
      </c>
      <c r="D9" s="3" t="s">
        <v>4</v>
      </c>
      <c r="E9" s="5"/>
    </row>
    <row r="10" spans="1:5" x14ac:dyDescent="0.35">
      <c r="A10" s="3" t="s">
        <v>9</v>
      </c>
      <c r="B10" s="3" t="s">
        <v>7</v>
      </c>
      <c r="C10" s="3">
        <v>930</v>
      </c>
      <c r="D10" s="3" t="s">
        <v>8</v>
      </c>
    </row>
    <row r="11" spans="1:5" x14ac:dyDescent="0.35">
      <c r="A11" s="3" t="s">
        <v>14</v>
      </c>
      <c r="B11" s="3" t="s">
        <v>10</v>
      </c>
      <c r="C11" s="3">
        <f>0.2/1000</f>
        <v>2.0000000000000001E-4</v>
      </c>
      <c r="D11" s="3" t="s">
        <v>12</v>
      </c>
    </row>
    <row r="12" spans="1:5" x14ac:dyDescent="0.35">
      <c r="A12" s="3" t="s">
        <v>15</v>
      </c>
      <c r="B12" s="3" t="s">
        <v>11</v>
      </c>
      <c r="C12" s="3">
        <v>0.5</v>
      </c>
      <c r="D12" s="3" t="s">
        <v>13</v>
      </c>
    </row>
    <row r="13" spans="1:5" x14ac:dyDescent="0.35">
      <c r="A13" s="3" t="s">
        <v>43</v>
      </c>
      <c r="B13" s="3" t="s">
        <v>44</v>
      </c>
      <c r="C13" s="3">
        <v>4.0716200000000001E-2</v>
      </c>
      <c r="D13" s="3" t="s">
        <v>4</v>
      </c>
    </row>
    <row r="14" spans="1:5" x14ac:dyDescent="0.35">
      <c r="A14" s="3" t="s">
        <v>48</v>
      </c>
      <c r="B14" s="3" t="s">
        <v>61</v>
      </c>
      <c r="C14" s="3">
        <v>5</v>
      </c>
      <c r="D14" s="3" t="s">
        <v>13</v>
      </c>
    </row>
    <row r="15" spans="1:5" x14ac:dyDescent="0.35">
      <c r="A15" s="2" t="s">
        <v>53</v>
      </c>
      <c r="B15" s="2" t="s">
        <v>54</v>
      </c>
      <c r="C15" s="2">
        <v>101325</v>
      </c>
      <c r="D15" s="2" t="s">
        <v>22</v>
      </c>
    </row>
    <row r="16" spans="1:5" x14ac:dyDescent="0.35">
      <c r="A16" s="2" t="s">
        <v>26</v>
      </c>
      <c r="B16" s="2" t="s">
        <v>105</v>
      </c>
      <c r="C16" s="2">
        <v>101326</v>
      </c>
      <c r="D16" s="2" t="s">
        <v>22</v>
      </c>
    </row>
    <row r="17" spans="1:4" x14ac:dyDescent="0.35">
      <c r="A17" s="2" t="s">
        <v>24</v>
      </c>
      <c r="B17" s="2" t="s">
        <v>104</v>
      </c>
      <c r="C17" s="2">
        <v>292</v>
      </c>
      <c r="D17" s="2" t="s">
        <v>21</v>
      </c>
    </row>
    <row r="18" spans="1:4" x14ac:dyDescent="0.35">
      <c r="A18" s="4" t="s">
        <v>23</v>
      </c>
      <c r="B18" s="4" t="s">
        <v>19</v>
      </c>
      <c r="C18" s="4">
        <v>0.01</v>
      </c>
      <c r="D18" s="4" t="s">
        <v>20</v>
      </c>
    </row>
    <row r="19" spans="1:4" x14ac:dyDescent="0.35">
      <c r="A19" s="4" t="s">
        <v>34</v>
      </c>
      <c r="B19" s="4" t="s">
        <v>33</v>
      </c>
      <c r="C19" s="4">
        <v>20</v>
      </c>
      <c r="D19" s="4" t="s">
        <v>20</v>
      </c>
    </row>
    <row r="20" spans="1:4" x14ac:dyDescent="0.35">
      <c r="A20" s="4" t="s">
        <v>35</v>
      </c>
      <c r="B20" s="4" t="s">
        <v>59</v>
      </c>
      <c r="C20" s="4">
        <f>C2*0.001</f>
        <v>2.9810000000000001E-5</v>
      </c>
      <c r="D20" s="4" t="s">
        <v>36</v>
      </c>
    </row>
    <row r="21" spans="1:4" x14ac:dyDescent="0.35">
      <c r="A21" s="4" t="s">
        <v>103</v>
      </c>
      <c r="B21" s="4" t="s">
        <v>60</v>
      </c>
      <c r="C21" s="4">
        <v>1000</v>
      </c>
      <c r="D21" s="4" t="s">
        <v>58</v>
      </c>
    </row>
    <row r="22" spans="1:4" x14ac:dyDescent="0.35">
      <c r="A22" s="4" t="s">
        <v>49</v>
      </c>
      <c r="B22" s="4" t="s">
        <v>62</v>
      </c>
      <c r="C22" s="4">
        <v>1E-3</v>
      </c>
      <c r="D22" s="4" t="s">
        <v>13</v>
      </c>
    </row>
    <row r="23" spans="1:4" x14ac:dyDescent="0.35">
      <c r="A23" s="4" t="s">
        <v>107</v>
      </c>
      <c r="B23" s="4" t="s">
        <v>106</v>
      </c>
      <c r="C23" s="4">
        <v>0</v>
      </c>
      <c r="D23" s="4" t="s">
        <v>13</v>
      </c>
    </row>
  </sheetData>
  <protectedRanges>
    <protectedRange sqref="C32:C1048576 C1" name="Value"/>
    <protectedRange sqref="C2:C22" name="Value_4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BB75-51F4-4459-B77F-1D6ABCAC005A}">
  <dimension ref="A1:D27"/>
  <sheetViews>
    <sheetView workbookViewId="0">
      <selection activeCell="F14" sqref="F14"/>
    </sheetView>
  </sheetViews>
  <sheetFormatPr defaultRowHeight="14.5" x14ac:dyDescent="0.35"/>
  <cols>
    <col min="1" max="1" width="36.54296875" customWidth="1"/>
    <col min="2" max="2" width="17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 t="s">
        <v>30</v>
      </c>
      <c r="B2" s="3" t="s">
        <v>31</v>
      </c>
      <c r="C2" s="3">
        <v>6.8000000000000005E-2</v>
      </c>
      <c r="D2" s="3" t="s">
        <v>36</v>
      </c>
    </row>
    <row r="3" spans="1:4" x14ac:dyDescent="0.35">
      <c r="A3" s="3" t="s">
        <v>41</v>
      </c>
      <c r="B3" s="3" t="s">
        <v>39</v>
      </c>
      <c r="C3" s="3">
        <v>44</v>
      </c>
      <c r="D3" s="3" t="s">
        <v>32</v>
      </c>
    </row>
    <row r="4" spans="1:4" x14ac:dyDescent="0.35">
      <c r="A4" s="3" t="s">
        <v>40</v>
      </c>
      <c r="B4" s="3" t="s">
        <v>38</v>
      </c>
      <c r="C4" s="3">
        <v>5648000</v>
      </c>
      <c r="D4" s="3" t="s">
        <v>22</v>
      </c>
    </row>
    <row r="5" spans="1:4" x14ac:dyDescent="0.35">
      <c r="A5" s="3" t="s">
        <v>27</v>
      </c>
      <c r="B5" s="3" t="s">
        <v>28</v>
      </c>
      <c r="C5" s="3">
        <v>1.5E-3</v>
      </c>
      <c r="D5" s="3" t="s">
        <v>4</v>
      </c>
    </row>
    <row r="6" spans="1:4" x14ac:dyDescent="0.35">
      <c r="A6" s="3" t="s">
        <v>42</v>
      </c>
      <c r="B6" s="3" t="s">
        <v>46</v>
      </c>
      <c r="C6" s="3">
        <v>6</v>
      </c>
      <c r="D6" s="3" t="s">
        <v>13</v>
      </c>
    </row>
    <row r="7" spans="1:4" x14ac:dyDescent="0.35">
      <c r="A7" s="3" t="s">
        <v>29</v>
      </c>
      <c r="B7" s="3" t="s">
        <v>47</v>
      </c>
      <c r="C7" s="3">
        <v>0.66</v>
      </c>
      <c r="D7" s="3" t="s">
        <v>13</v>
      </c>
    </row>
    <row r="8" spans="1:4" x14ac:dyDescent="0.35">
      <c r="A8" s="3" t="s">
        <v>5</v>
      </c>
      <c r="B8" s="3" t="s">
        <v>6</v>
      </c>
      <c r="C8" s="3">
        <v>0.1</v>
      </c>
      <c r="D8" s="3" t="s">
        <v>4</v>
      </c>
    </row>
    <row r="9" spans="1:4" x14ac:dyDescent="0.35">
      <c r="A9" s="3" t="s">
        <v>45</v>
      </c>
      <c r="B9" s="3" t="s">
        <v>83</v>
      </c>
      <c r="C9" s="3">
        <v>2.5399999999999999E-2</v>
      </c>
      <c r="D9" s="3" t="s">
        <v>4</v>
      </c>
    </row>
    <row r="10" spans="1:4" x14ac:dyDescent="0.35">
      <c r="A10" s="3" t="s">
        <v>9</v>
      </c>
      <c r="B10" s="3" t="s">
        <v>7</v>
      </c>
      <c r="C10" s="3">
        <v>900</v>
      </c>
      <c r="D10" s="3" t="s">
        <v>8</v>
      </c>
    </row>
    <row r="11" spans="1:4" x14ac:dyDescent="0.35">
      <c r="A11" s="3" t="s">
        <v>14</v>
      </c>
      <c r="B11" s="3" t="s">
        <v>10</v>
      </c>
      <c r="C11" s="3">
        <f>0.155/1000</f>
        <v>1.55E-4</v>
      </c>
      <c r="D11" s="3" t="s">
        <v>12</v>
      </c>
    </row>
    <row r="12" spans="1:4" x14ac:dyDescent="0.35">
      <c r="A12" s="3" t="s">
        <v>15</v>
      </c>
      <c r="B12" s="3" t="s">
        <v>11</v>
      </c>
      <c r="C12" s="3">
        <v>0.5</v>
      </c>
      <c r="D12" s="3" t="s">
        <v>13</v>
      </c>
    </row>
    <row r="13" spans="1:4" x14ac:dyDescent="0.35">
      <c r="A13" s="3" t="s">
        <v>43</v>
      </c>
      <c r="B13" s="3" t="s">
        <v>44</v>
      </c>
      <c r="C13" s="3">
        <v>8.5000000000000006E-3</v>
      </c>
      <c r="D13" s="3" t="s">
        <v>4</v>
      </c>
    </row>
    <row r="14" spans="1:4" x14ac:dyDescent="0.35">
      <c r="A14" s="3" t="s">
        <v>48</v>
      </c>
      <c r="B14" s="3" t="s">
        <v>61</v>
      </c>
      <c r="C14" s="3">
        <v>3.5</v>
      </c>
      <c r="D14" s="3" t="s">
        <v>13</v>
      </c>
    </row>
    <row r="15" spans="1:4" x14ac:dyDescent="0.35">
      <c r="A15" s="2" t="s">
        <v>53</v>
      </c>
      <c r="B15" s="2" t="s">
        <v>54</v>
      </c>
      <c r="C15" s="2">
        <v>101325</v>
      </c>
      <c r="D15" s="2" t="s">
        <v>22</v>
      </c>
    </row>
    <row r="16" spans="1:4" x14ac:dyDescent="0.35">
      <c r="A16" s="2" t="s">
        <v>55</v>
      </c>
      <c r="B16" s="2" t="s">
        <v>56</v>
      </c>
      <c r="C16" s="2">
        <v>298</v>
      </c>
      <c r="D16" s="2" t="s">
        <v>21</v>
      </c>
    </row>
    <row r="17" spans="1:4" x14ac:dyDescent="0.35">
      <c r="A17" s="2" t="s">
        <v>26</v>
      </c>
      <c r="B17" s="2" t="s">
        <v>18</v>
      </c>
      <c r="C17" s="2">
        <v>101324</v>
      </c>
      <c r="D17" s="2" t="s">
        <v>22</v>
      </c>
    </row>
    <row r="18" spans="1:4" x14ac:dyDescent="0.35">
      <c r="A18" s="2" t="s">
        <v>24</v>
      </c>
      <c r="B18" s="2" t="s">
        <v>17</v>
      </c>
      <c r="C18" s="2">
        <v>298</v>
      </c>
      <c r="D18" s="2" t="s">
        <v>21</v>
      </c>
    </row>
    <row r="19" spans="1:4" x14ac:dyDescent="0.35">
      <c r="A19" s="2" t="s">
        <v>25</v>
      </c>
      <c r="B19" s="2" t="s">
        <v>16</v>
      </c>
      <c r="C19" s="2">
        <v>0</v>
      </c>
      <c r="D19" s="2" t="s">
        <v>12</v>
      </c>
    </row>
    <row r="20" spans="1:4" x14ac:dyDescent="0.35">
      <c r="A20" s="4" t="s">
        <v>23</v>
      </c>
      <c r="B20" s="4" t="s">
        <v>19</v>
      </c>
      <c r="C20" s="4">
        <v>5.0000000000000001E-4</v>
      </c>
      <c r="D20" s="4" t="s">
        <v>20</v>
      </c>
    </row>
    <row r="21" spans="1:4" x14ac:dyDescent="0.35">
      <c r="A21" s="4" t="s">
        <v>34</v>
      </c>
      <c r="B21" s="4" t="s">
        <v>33</v>
      </c>
      <c r="C21" s="4">
        <v>5</v>
      </c>
      <c r="D21" s="4" t="s">
        <v>20</v>
      </c>
    </row>
    <row r="22" spans="1:4" x14ac:dyDescent="0.35">
      <c r="A22" s="4" t="s">
        <v>51</v>
      </c>
      <c r="B22" s="4" t="s">
        <v>37</v>
      </c>
      <c r="C22" s="4">
        <v>1E-3</v>
      </c>
      <c r="D22" s="4" t="s">
        <v>21</v>
      </c>
    </row>
    <row r="23" spans="1:4" x14ac:dyDescent="0.35">
      <c r="A23" s="4" t="s">
        <v>50</v>
      </c>
      <c r="B23" s="4" t="s">
        <v>52</v>
      </c>
      <c r="C23" s="4">
        <v>1E-4</v>
      </c>
      <c r="D23" s="4" t="s">
        <v>13</v>
      </c>
    </row>
    <row r="24" spans="1:4" x14ac:dyDescent="0.35">
      <c r="A24" s="4" t="s">
        <v>35</v>
      </c>
      <c r="B24" s="4" t="s">
        <v>59</v>
      </c>
      <c r="C24" s="4">
        <f>C2*0.001</f>
        <v>6.8000000000000013E-5</v>
      </c>
      <c r="D24" s="4" t="s">
        <v>36</v>
      </c>
    </row>
    <row r="25" spans="1:4" x14ac:dyDescent="0.35">
      <c r="A25" s="4" t="s">
        <v>57</v>
      </c>
      <c r="B25" s="4" t="s">
        <v>60</v>
      </c>
      <c r="C25" s="4">
        <v>10000</v>
      </c>
      <c r="D25" s="4" t="s">
        <v>58</v>
      </c>
    </row>
    <row r="26" spans="1:4" x14ac:dyDescent="0.35">
      <c r="A26" s="4" t="s">
        <v>49</v>
      </c>
      <c r="B26" s="4" t="s">
        <v>62</v>
      </c>
      <c r="C26" s="4">
        <v>1E-3</v>
      </c>
      <c r="D26" s="4" t="s">
        <v>13</v>
      </c>
    </row>
    <row r="27" spans="1:4" x14ac:dyDescent="0.35">
      <c r="A27" s="4" t="s">
        <v>85</v>
      </c>
      <c r="B27" s="4" t="s">
        <v>84</v>
      </c>
      <c r="C27" s="4">
        <v>3</v>
      </c>
      <c r="D27" s="4" t="s">
        <v>13</v>
      </c>
    </row>
  </sheetData>
  <protectedRanges>
    <protectedRange sqref="C17:C26 C1:C15" name="Value"/>
  </protectedRange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39A5-CE65-446E-A913-5DE8EC0C0413}">
  <dimension ref="A1:E27"/>
  <sheetViews>
    <sheetView workbookViewId="0">
      <selection activeCell="B9" sqref="B9"/>
    </sheetView>
  </sheetViews>
  <sheetFormatPr defaultRowHeight="14.5" x14ac:dyDescent="0.35"/>
  <cols>
    <col min="1" max="1" width="38.1796875" customWidth="1"/>
    <col min="2" max="2" width="20.1796875" customWidth="1"/>
    <col min="5" max="5" width="28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</row>
    <row r="2" spans="1:5" x14ac:dyDescent="0.35">
      <c r="A2" s="3" t="s">
        <v>30</v>
      </c>
      <c r="B2" s="3" t="s">
        <v>31</v>
      </c>
      <c r="C2" s="3">
        <v>1.2E-2</v>
      </c>
      <c r="D2" s="3" t="s">
        <v>36</v>
      </c>
    </row>
    <row r="3" spans="1:5" x14ac:dyDescent="0.35">
      <c r="A3" s="3" t="s">
        <v>41</v>
      </c>
      <c r="B3" s="3" t="s">
        <v>39</v>
      </c>
      <c r="C3" s="3">
        <v>8</v>
      </c>
      <c r="D3" s="3" t="s">
        <v>32</v>
      </c>
    </row>
    <row r="4" spans="1:5" x14ac:dyDescent="0.35">
      <c r="A4" s="3" t="s">
        <v>40</v>
      </c>
      <c r="B4" s="3" t="s">
        <v>38</v>
      </c>
      <c r="C4" s="3">
        <v>5648000</v>
      </c>
      <c r="D4" s="3" t="s">
        <v>22</v>
      </c>
    </row>
    <row r="5" spans="1:5" x14ac:dyDescent="0.35">
      <c r="A5" s="3" t="s">
        <v>27</v>
      </c>
      <c r="B5" s="3" t="s">
        <v>28</v>
      </c>
      <c r="C5" s="3">
        <v>1.9300000000000001E-3</v>
      </c>
      <c r="D5" s="3" t="s">
        <v>4</v>
      </c>
    </row>
    <row r="6" spans="1:5" x14ac:dyDescent="0.35">
      <c r="A6" s="3" t="s">
        <v>42</v>
      </c>
      <c r="B6" s="3" t="s">
        <v>46</v>
      </c>
      <c r="C6" s="3">
        <v>32</v>
      </c>
      <c r="D6" s="3" t="s">
        <v>13</v>
      </c>
    </row>
    <row r="7" spans="1:5" x14ac:dyDescent="0.35">
      <c r="A7" s="3" t="s">
        <v>29</v>
      </c>
      <c r="B7" s="3" t="s">
        <v>47</v>
      </c>
      <c r="C7" s="3">
        <v>0.66</v>
      </c>
      <c r="D7" s="3" t="s">
        <v>13</v>
      </c>
    </row>
    <row r="8" spans="1:5" x14ac:dyDescent="0.35">
      <c r="A8" s="3" t="s">
        <v>5</v>
      </c>
      <c r="B8" s="3" t="s">
        <v>6</v>
      </c>
      <c r="C8" s="3">
        <v>0.71399999999999997</v>
      </c>
      <c r="D8" s="3" t="s">
        <v>4</v>
      </c>
    </row>
    <row r="9" spans="1:5" x14ac:dyDescent="0.35">
      <c r="A9" s="3" t="s">
        <v>45</v>
      </c>
      <c r="B9" s="3" t="s">
        <v>83</v>
      </c>
      <c r="C9" s="3">
        <v>7.1499999999999994E-2</v>
      </c>
      <c r="D9" s="3" t="s">
        <v>4</v>
      </c>
    </row>
    <row r="10" spans="1:5" x14ac:dyDescent="0.35">
      <c r="A10" s="3" t="s">
        <v>9</v>
      </c>
      <c r="B10" s="3" t="s">
        <v>7</v>
      </c>
      <c r="C10" s="3">
        <v>900</v>
      </c>
      <c r="D10" s="3" t="s">
        <v>8</v>
      </c>
    </row>
    <row r="11" spans="1:5" x14ac:dyDescent="0.35">
      <c r="A11" s="3" t="s">
        <v>14</v>
      </c>
      <c r="B11" s="3" t="s">
        <v>10</v>
      </c>
      <c r="C11" s="3">
        <f>0.155/1000</f>
        <v>1.55E-4</v>
      </c>
      <c r="D11" s="3" t="s">
        <v>12</v>
      </c>
    </row>
    <row r="12" spans="1:5" x14ac:dyDescent="0.35">
      <c r="A12" s="3" t="s">
        <v>15</v>
      </c>
      <c r="B12" s="3" t="s">
        <v>11</v>
      </c>
      <c r="C12" s="3">
        <v>0.5</v>
      </c>
      <c r="D12" s="3" t="s">
        <v>13</v>
      </c>
    </row>
    <row r="13" spans="1:5" x14ac:dyDescent="0.35">
      <c r="A13" s="3" t="s">
        <v>43</v>
      </c>
      <c r="B13" s="3" t="s">
        <v>44</v>
      </c>
      <c r="C13" s="3">
        <v>3.6830000000000002E-2</v>
      </c>
      <c r="D13" s="3" t="s">
        <v>4</v>
      </c>
    </row>
    <row r="14" spans="1:5" x14ac:dyDescent="0.35">
      <c r="A14" s="3" t="s">
        <v>48</v>
      </c>
      <c r="B14" s="3" t="s">
        <v>61</v>
      </c>
      <c r="C14" s="3">
        <v>5.87</v>
      </c>
      <c r="D14" s="3" t="s">
        <v>13</v>
      </c>
    </row>
    <row r="15" spans="1:5" x14ac:dyDescent="0.35">
      <c r="A15" s="2" t="s">
        <v>53</v>
      </c>
      <c r="B15" s="2" t="s">
        <v>54</v>
      </c>
      <c r="C15" s="2">
        <v>101325</v>
      </c>
      <c r="D15" s="2" t="s">
        <v>22</v>
      </c>
    </row>
    <row r="16" spans="1:5" x14ac:dyDescent="0.35">
      <c r="A16" s="2" t="s">
        <v>55</v>
      </c>
      <c r="B16" s="2" t="s">
        <v>56</v>
      </c>
      <c r="C16" s="2">
        <v>298</v>
      </c>
      <c r="D16" s="2" t="s">
        <v>21</v>
      </c>
    </row>
    <row r="17" spans="1:5" x14ac:dyDescent="0.35">
      <c r="A17" s="2" t="s">
        <v>26</v>
      </c>
      <c r="B17" s="2" t="s">
        <v>18</v>
      </c>
      <c r="C17" s="2">
        <v>101324</v>
      </c>
      <c r="D17" s="2" t="s">
        <v>22</v>
      </c>
    </row>
    <row r="18" spans="1:5" x14ac:dyDescent="0.35">
      <c r="A18" s="2" t="s">
        <v>24</v>
      </c>
      <c r="B18" s="2" t="s">
        <v>17</v>
      </c>
      <c r="C18" s="2">
        <v>298</v>
      </c>
      <c r="D18" s="2" t="s">
        <v>21</v>
      </c>
    </row>
    <row r="19" spans="1:5" x14ac:dyDescent="0.35">
      <c r="A19" s="2" t="s">
        <v>25</v>
      </c>
      <c r="B19" s="2" t="s">
        <v>16</v>
      </c>
      <c r="C19" s="2">
        <v>0</v>
      </c>
      <c r="D19" s="2" t="s">
        <v>12</v>
      </c>
    </row>
    <row r="20" spans="1:5" x14ac:dyDescent="0.35">
      <c r="A20" s="4" t="s">
        <v>23</v>
      </c>
      <c r="B20" s="4" t="s">
        <v>19</v>
      </c>
      <c r="C20" s="4">
        <v>1E-3</v>
      </c>
      <c r="D20" s="4" t="s">
        <v>20</v>
      </c>
    </row>
    <row r="21" spans="1:5" x14ac:dyDescent="0.35">
      <c r="A21" s="4" t="s">
        <v>34</v>
      </c>
      <c r="B21" s="4" t="s">
        <v>33</v>
      </c>
      <c r="C21" s="4">
        <v>5</v>
      </c>
      <c r="D21" s="4" t="s">
        <v>20</v>
      </c>
    </row>
    <row r="22" spans="1:5" x14ac:dyDescent="0.35">
      <c r="A22" s="4" t="s">
        <v>51</v>
      </c>
      <c r="B22" s="4" t="s">
        <v>37</v>
      </c>
      <c r="C22" s="4">
        <v>0.01</v>
      </c>
      <c r="D22" s="4" t="s">
        <v>21</v>
      </c>
    </row>
    <row r="23" spans="1:5" x14ac:dyDescent="0.35">
      <c r="A23" s="4" t="s">
        <v>50</v>
      </c>
      <c r="B23" s="4" t="s">
        <v>52</v>
      </c>
      <c r="C23" s="4">
        <v>1E-4</v>
      </c>
      <c r="D23" s="4" t="s">
        <v>13</v>
      </c>
    </row>
    <row r="24" spans="1:5" x14ac:dyDescent="0.35">
      <c r="A24" s="4" t="s">
        <v>35</v>
      </c>
      <c r="B24" s="4" t="s">
        <v>59</v>
      </c>
      <c r="C24" s="4">
        <f>C2*0.001</f>
        <v>1.2E-5</v>
      </c>
      <c r="D24" s="4" t="s">
        <v>36</v>
      </c>
      <c r="E24" s="4" t="s">
        <v>81</v>
      </c>
    </row>
    <row r="25" spans="1:5" x14ac:dyDescent="0.35">
      <c r="A25" s="4" t="s">
        <v>57</v>
      </c>
      <c r="B25" s="4" t="s">
        <v>60</v>
      </c>
      <c r="C25" s="4">
        <v>10000</v>
      </c>
      <c r="D25" s="4" t="s">
        <v>58</v>
      </c>
    </row>
    <row r="26" spans="1:5" x14ac:dyDescent="0.35">
      <c r="A26" s="4" t="s">
        <v>49</v>
      </c>
      <c r="B26" s="4" t="s">
        <v>62</v>
      </c>
      <c r="C26" s="4">
        <v>1E-3</v>
      </c>
      <c r="D26" s="4" t="s">
        <v>13</v>
      </c>
    </row>
    <row r="27" spans="1:5" x14ac:dyDescent="0.35">
      <c r="A27" s="4" t="s">
        <v>85</v>
      </c>
      <c r="B27" s="4" t="s">
        <v>84</v>
      </c>
      <c r="C27" s="4">
        <v>3</v>
      </c>
      <c r="D27" s="4" t="s">
        <v>13</v>
      </c>
    </row>
  </sheetData>
  <protectedRanges>
    <protectedRange sqref="C17:C26 C1:C15" name="Value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5652-30AF-47B9-A142-ABE357F37411}">
  <dimension ref="A1:E32"/>
  <sheetViews>
    <sheetView workbookViewId="0">
      <selection activeCell="E31" sqref="E31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  <col min="5" max="5" width="68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</row>
    <row r="2" spans="1:5" x14ac:dyDescent="0.35">
      <c r="A2" s="3" t="s">
        <v>30</v>
      </c>
      <c r="B2" s="3" t="s">
        <v>31</v>
      </c>
      <c r="C2" s="3">
        <v>2.981E-2</v>
      </c>
      <c r="D2" s="3" t="s">
        <v>36</v>
      </c>
      <c r="E2" s="3" t="s">
        <v>68</v>
      </c>
    </row>
    <row r="3" spans="1:5" x14ac:dyDescent="0.35">
      <c r="A3" s="3" t="s">
        <v>41</v>
      </c>
      <c r="B3" s="3" t="s">
        <v>39</v>
      </c>
      <c r="C3" s="3">
        <v>16</v>
      </c>
      <c r="D3" s="3" t="s">
        <v>32</v>
      </c>
      <c r="E3" s="3" t="s">
        <v>70</v>
      </c>
    </row>
    <row r="4" spans="1:5" x14ac:dyDescent="0.35">
      <c r="A4" s="3" t="s">
        <v>40</v>
      </c>
      <c r="B4" s="3" t="s">
        <v>38</v>
      </c>
      <c r="C4" s="3">
        <v>4964000</v>
      </c>
      <c r="D4" s="3" t="s">
        <v>22</v>
      </c>
      <c r="E4" s="3" t="s">
        <v>71</v>
      </c>
    </row>
    <row r="5" spans="1:5" x14ac:dyDescent="0.35">
      <c r="A5" s="3" t="s">
        <v>27</v>
      </c>
      <c r="B5" s="3" t="s">
        <v>28</v>
      </c>
      <c r="C5" s="3">
        <v>3.0479999999999999E-3</v>
      </c>
      <c r="D5" s="3" t="s">
        <v>4</v>
      </c>
      <c r="E5" s="3" t="s">
        <v>69</v>
      </c>
    </row>
    <row r="6" spans="1:5" x14ac:dyDescent="0.35">
      <c r="A6" s="3" t="s">
        <v>42</v>
      </c>
      <c r="B6" s="3" t="s">
        <v>46</v>
      </c>
      <c r="C6" s="3">
        <v>12</v>
      </c>
      <c r="D6" s="3" t="s">
        <v>13</v>
      </c>
      <c r="E6" s="3"/>
    </row>
    <row r="7" spans="1:5" x14ac:dyDescent="0.35">
      <c r="A7" s="3" t="s">
        <v>29</v>
      </c>
      <c r="B7" s="3" t="s">
        <v>47</v>
      </c>
      <c r="C7" s="3">
        <v>0.3</v>
      </c>
      <c r="D7" s="3" t="s">
        <v>13</v>
      </c>
      <c r="E7" s="3" t="s">
        <v>79</v>
      </c>
    </row>
    <row r="8" spans="1:5" x14ac:dyDescent="0.35">
      <c r="A8" s="3" t="s">
        <v>5</v>
      </c>
      <c r="B8" s="3" t="s">
        <v>6</v>
      </c>
      <c r="C8" s="3">
        <v>0.41909999999999997</v>
      </c>
      <c r="D8" s="3" t="s">
        <v>4</v>
      </c>
      <c r="E8" s="3" t="s">
        <v>73</v>
      </c>
    </row>
    <row r="9" spans="1:5" x14ac:dyDescent="0.35">
      <c r="A9" s="3" t="s">
        <v>45</v>
      </c>
      <c r="B9" s="3" t="s">
        <v>83</v>
      </c>
      <c r="C9" s="3">
        <v>5.5E-2</v>
      </c>
      <c r="D9" s="3" t="s">
        <v>4</v>
      </c>
      <c r="E9" s="3" t="s">
        <v>82</v>
      </c>
    </row>
    <row r="10" spans="1:5" x14ac:dyDescent="0.35">
      <c r="A10" s="3" t="s">
        <v>9</v>
      </c>
      <c r="B10" s="3" t="s">
        <v>7</v>
      </c>
      <c r="C10" s="3">
        <v>900</v>
      </c>
      <c r="D10" s="3" t="s">
        <v>8</v>
      </c>
      <c r="E10" s="3"/>
    </row>
    <row r="11" spans="1:5" x14ac:dyDescent="0.35">
      <c r="A11" s="3" t="s">
        <v>14</v>
      </c>
      <c r="B11" s="3" t="s">
        <v>10</v>
      </c>
      <c r="C11" s="3">
        <f>0.155/1000</f>
        <v>1.55E-4</v>
      </c>
      <c r="D11" s="3" t="s">
        <v>12</v>
      </c>
      <c r="E11" s="3"/>
    </row>
    <row r="12" spans="1:5" x14ac:dyDescent="0.35">
      <c r="A12" s="3" t="s">
        <v>15</v>
      </c>
      <c r="B12" s="3" t="s">
        <v>11</v>
      </c>
      <c r="C12" s="3">
        <v>0.5</v>
      </c>
      <c r="D12" s="3" t="s">
        <v>13</v>
      </c>
      <c r="E12" s="3"/>
    </row>
    <row r="13" spans="1:5" x14ac:dyDescent="0.35">
      <c r="A13" s="3" t="s">
        <v>43</v>
      </c>
      <c r="B13" s="3" t="s">
        <v>44</v>
      </c>
      <c r="C13" s="3">
        <v>4.0716200000000001E-2</v>
      </c>
      <c r="D13" s="3" t="s">
        <v>4</v>
      </c>
      <c r="E13" s="3" t="s">
        <v>72</v>
      </c>
    </row>
    <row r="14" spans="1:5" x14ac:dyDescent="0.35">
      <c r="A14" s="3" t="s">
        <v>48</v>
      </c>
      <c r="B14" s="3" t="s">
        <v>61</v>
      </c>
      <c r="C14" s="3">
        <v>5</v>
      </c>
      <c r="D14" s="3" t="s">
        <v>13</v>
      </c>
      <c r="E14" s="3" t="s">
        <v>74</v>
      </c>
    </row>
    <row r="15" spans="1:5" x14ac:dyDescent="0.35">
      <c r="A15" s="2" t="s">
        <v>53</v>
      </c>
      <c r="B15" s="2" t="s">
        <v>54</v>
      </c>
      <c r="C15" s="2">
        <v>101325</v>
      </c>
      <c r="D15" s="2" t="s">
        <v>22</v>
      </c>
      <c r="E15" s="2" t="s">
        <v>76</v>
      </c>
    </row>
    <row r="16" spans="1:5" x14ac:dyDescent="0.35">
      <c r="A16" s="2" t="s">
        <v>55</v>
      </c>
      <c r="B16" s="2" t="s">
        <v>56</v>
      </c>
      <c r="C16" s="2">
        <v>292</v>
      </c>
      <c r="D16" s="2" t="s">
        <v>21</v>
      </c>
      <c r="E16" s="2" t="s">
        <v>75</v>
      </c>
    </row>
    <row r="17" spans="1:5" x14ac:dyDescent="0.35">
      <c r="A17" s="2" t="s">
        <v>26</v>
      </c>
      <c r="B17" s="2" t="s">
        <v>18</v>
      </c>
      <c r="C17" s="2">
        <v>101324</v>
      </c>
      <c r="D17" s="2" t="s">
        <v>22</v>
      </c>
      <c r="E17" s="2" t="s">
        <v>76</v>
      </c>
    </row>
    <row r="18" spans="1:5" x14ac:dyDescent="0.35">
      <c r="A18" s="2" t="s">
        <v>24</v>
      </c>
      <c r="B18" s="2" t="s">
        <v>17</v>
      </c>
      <c r="C18" s="2">
        <v>292</v>
      </c>
      <c r="D18" s="2" t="s">
        <v>21</v>
      </c>
      <c r="E18" s="2" t="s">
        <v>75</v>
      </c>
    </row>
    <row r="19" spans="1:5" x14ac:dyDescent="0.35">
      <c r="A19" s="2" t="s">
        <v>25</v>
      </c>
      <c r="B19" s="2" t="s">
        <v>16</v>
      </c>
      <c r="C19" s="2">
        <v>0</v>
      </c>
      <c r="D19" s="2" t="s">
        <v>12</v>
      </c>
      <c r="E19" s="2" t="s">
        <v>77</v>
      </c>
    </row>
    <row r="20" spans="1:5" x14ac:dyDescent="0.35">
      <c r="A20" s="4" t="s">
        <v>23</v>
      </c>
      <c r="B20" s="4" t="s">
        <v>19</v>
      </c>
      <c r="C20" s="4">
        <v>1E-3</v>
      </c>
      <c r="D20" s="4" t="s">
        <v>20</v>
      </c>
      <c r="E20" s="4" t="s">
        <v>80</v>
      </c>
    </row>
    <row r="21" spans="1:5" x14ac:dyDescent="0.35">
      <c r="A21" s="4" t="s">
        <v>34</v>
      </c>
      <c r="B21" s="4" t="s">
        <v>33</v>
      </c>
      <c r="C21" s="4">
        <v>15</v>
      </c>
      <c r="D21" s="4" t="s">
        <v>20</v>
      </c>
      <c r="E21" s="4" t="s">
        <v>78</v>
      </c>
    </row>
    <row r="22" spans="1:5" x14ac:dyDescent="0.35">
      <c r="A22" s="4" t="s">
        <v>51</v>
      </c>
      <c r="B22" s="4" t="s">
        <v>37</v>
      </c>
      <c r="C22" s="4">
        <v>0.01</v>
      </c>
      <c r="D22" s="4" t="s">
        <v>21</v>
      </c>
      <c r="E22" s="4" t="s">
        <v>80</v>
      </c>
    </row>
    <row r="23" spans="1:5" x14ac:dyDescent="0.35">
      <c r="A23" s="4" t="s">
        <v>50</v>
      </c>
      <c r="B23" s="4" t="s">
        <v>52</v>
      </c>
      <c r="C23" s="4">
        <v>1E-4</v>
      </c>
      <c r="D23" s="4" t="s">
        <v>13</v>
      </c>
      <c r="E23" s="4" t="s">
        <v>80</v>
      </c>
    </row>
    <row r="24" spans="1:5" x14ac:dyDescent="0.35">
      <c r="A24" s="4" t="s">
        <v>35</v>
      </c>
      <c r="B24" s="4" t="s">
        <v>59</v>
      </c>
      <c r="C24" s="4">
        <f>C2*0.001</f>
        <v>2.9810000000000001E-5</v>
      </c>
      <c r="D24" s="4" t="s">
        <v>36</v>
      </c>
      <c r="E24" s="4" t="s">
        <v>81</v>
      </c>
    </row>
    <row r="25" spans="1:5" x14ac:dyDescent="0.35">
      <c r="A25" s="4" t="s">
        <v>57</v>
      </c>
      <c r="B25" s="4" t="s">
        <v>60</v>
      </c>
      <c r="C25" s="4">
        <v>10000</v>
      </c>
      <c r="D25" s="4" t="s">
        <v>58</v>
      </c>
      <c r="E25" s="4" t="s">
        <v>80</v>
      </c>
    </row>
    <row r="26" spans="1:5" x14ac:dyDescent="0.35">
      <c r="A26" s="4" t="s">
        <v>49</v>
      </c>
      <c r="B26" s="4" t="s">
        <v>62</v>
      </c>
      <c r="C26" s="4">
        <v>1E-3</v>
      </c>
      <c r="D26" s="4" t="s">
        <v>13</v>
      </c>
      <c r="E26" s="4" t="s">
        <v>80</v>
      </c>
    </row>
    <row r="27" spans="1:5" x14ac:dyDescent="0.35">
      <c r="A27" s="4" t="s">
        <v>85</v>
      </c>
      <c r="B27" s="4" t="s">
        <v>84</v>
      </c>
      <c r="C27" s="4">
        <v>3</v>
      </c>
      <c r="D27" s="4" t="s">
        <v>13</v>
      </c>
      <c r="E27" s="4" t="s">
        <v>80</v>
      </c>
    </row>
    <row r="28" spans="1:5" x14ac:dyDescent="0.35">
      <c r="A28" s="5"/>
      <c r="B28" s="5"/>
      <c r="C28" s="5"/>
      <c r="D28" s="5"/>
      <c r="E28" s="5"/>
    </row>
    <row r="29" spans="1:5" x14ac:dyDescent="0.35">
      <c r="B29" s="4" t="s">
        <v>64</v>
      </c>
      <c r="C29" s="4">
        <v>89</v>
      </c>
    </row>
    <row r="30" spans="1:5" x14ac:dyDescent="0.35">
      <c r="B30" s="4" t="s">
        <v>65</v>
      </c>
      <c r="C30" s="4">
        <v>4</v>
      </c>
    </row>
    <row r="31" spans="1:5" x14ac:dyDescent="0.35">
      <c r="B31" s="4" t="s">
        <v>66</v>
      </c>
      <c r="C31" s="4">
        <v>2</v>
      </c>
    </row>
    <row r="32" spans="1:5" x14ac:dyDescent="0.35">
      <c r="B32" s="4" t="s">
        <v>67</v>
      </c>
      <c r="C32" s="4">
        <v>5</v>
      </c>
    </row>
  </sheetData>
  <protectedRanges>
    <protectedRange sqref="C38:C1048576 C17:C26 C1:C15" name="Value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3545-B466-4CEA-9AA9-2EF882257987}">
  <dimension ref="A1:J8"/>
  <sheetViews>
    <sheetView workbookViewId="0">
      <selection activeCell="E1" sqref="E1:E1048576"/>
    </sheetView>
  </sheetViews>
  <sheetFormatPr defaultRowHeight="14.5" x14ac:dyDescent="0.35"/>
  <cols>
    <col min="1" max="1" width="10.7265625" customWidth="1"/>
    <col min="2" max="3" width="15.08984375" customWidth="1"/>
    <col min="4" max="5" width="9.90625" customWidth="1"/>
    <col min="7" max="7" width="18.1796875" customWidth="1"/>
    <col min="8" max="8" width="16.36328125" customWidth="1"/>
    <col min="9" max="9" width="15.1796875" customWidth="1"/>
    <col min="10" max="10" width="68" customWidth="1"/>
  </cols>
  <sheetData>
    <row r="1" spans="1:10" x14ac:dyDescent="0.35">
      <c r="A1" t="s">
        <v>86</v>
      </c>
      <c r="B1" t="s">
        <v>89</v>
      </c>
      <c r="C1" t="s">
        <v>96</v>
      </c>
      <c r="D1" t="s">
        <v>102</v>
      </c>
      <c r="G1" s="7" t="s">
        <v>88</v>
      </c>
      <c r="H1" s="7"/>
      <c r="I1" s="7"/>
    </row>
    <row r="2" spans="1:10" x14ac:dyDescent="0.35">
      <c r="A2" t="s">
        <v>64</v>
      </c>
      <c r="B2">
        <v>900</v>
      </c>
      <c r="C2">
        <v>0.89</v>
      </c>
      <c r="D2">
        <f>C2/B2</f>
        <v>9.8888888888888898E-4</v>
      </c>
      <c r="G2" t="s">
        <v>86</v>
      </c>
      <c r="H2" t="s">
        <v>87</v>
      </c>
      <c r="I2" t="s">
        <v>89</v>
      </c>
      <c r="J2" t="s">
        <v>93</v>
      </c>
    </row>
    <row r="3" spans="1:10" x14ac:dyDescent="0.35">
      <c r="A3" t="s">
        <v>91</v>
      </c>
      <c r="B3">
        <v>2700</v>
      </c>
      <c r="C3">
        <v>0.05</v>
      </c>
      <c r="D3">
        <f t="shared" ref="D3:D5" si="0">C3/B3</f>
        <v>1.8518518518518518E-5</v>
      </c>
      <c r="G3" t="s">
        <v>64</v>
      </c>
      <c r="H3" t="s">
        <v>90</v>
      </c>
      <c r="I3">
        <v>900</v>
      </c>
      <c r="J3" t="s">
        <v>100</v>
      </c>
    </row>
    <row r="4" spans="1:10" x14ac:dyDescent="0.35">
      <c r="A4" t="s">
        <v>95</v>
      </c>
      <c r="B4">
        <v>940.8</v>
      </c>
      <c r="C4">
        <v>0.04</v>
      </c>
      <c r="D4">
        <f t="shared" si="0"/>
        <v>4.2517006802721092E-5</v>
      </c>
      <c r="G4" t="s">
        <v>91</v>
      </c>
      <c r="H4" t="s">
        <v>92</v>
      </c>
      <c r="I4">
        <v>2700</v>
      </c>
      <c r="J4" t="s">
        <v>99</v>
      </c>
    </row>
    <row r="5" spans="1:10" x14ac:dyDescent="0.35">
      <c r="A5" t="s">
        <v>66</v>
      </c>
      <c r="B5">
        <v>928</v>
      </c>
      <c r="C5">
        <v>0.02</v>
      </c>
      <c r="D5">
        <f t="shared" si="0"/>
        <v>2.1551724137931036E-5</v>
      </c>
      <c r="G5" t="s">
        <v>95</v>
      </c>
      <c r="H5" t="s">
        <v>97</v>
      </c>
      <c r="I5">
        <v>940.8</v>
      </c>
      <c r="J5" t="s">
        <v>94</v>
      </c>
    </row>
    <row r="6" spans="1:10" x14ac:dyDescent="0.35">
      <c r="C6">
        <f>SUM(C2:C5)</f>
        <v>1</v>
      </c>
      <c r="G6" t="s">
        <v>66</v>
      </c>
      <c r="H6" t="s">
        <v>13</v>
      </c>
      <c r="I6">
        <v>928</v>
      </c>
      <c r="J6" t="s">
        <v>98</v>
      </c>
    </row>
    <row r="8" spans="1:10" x14ac:dyDescent="0.35">
      <c r="A8" t="s">
        <v>101</v>
      </c>
      <c r="B8" s="6">
        <f>1/SUM(D2:D5)</f>
        <v>933.29189910075127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Mule-1</vt:lpstr>
      <vt:lpstr>UTAT</vt:lpstr>
      <vt:lpstr>Boundless (UofW)</vt:lpstr>
      <vt:lpstr>Density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Klammer</dc:creator>
  <cp:lastModifiedBy>Benjamin Klammer</cp:lastModifiedBy>
  <dcterms:created xsi:type="dcterms:W3CDTF">2018-10-26T16:35:25Z</dcterms:created>
  <dcterms:modified xsi:type="dcterms:W3CDTF">2019-02-16T03:23:50Z</dcterms:modified>
</cp:coreProperties>
</file>