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espada/Desktop/"/>
    </mc:Choice>
  </mc:AlternateContent>
  <xr:revisionPtr revIDLastSave="0" documentId="13_ncr:1_{B993BFC0-4095-2D4D-9701-A59FB2D407B5}" xr6:coauthVersionLast="47" xr6:coauthVersionMax="47" xr10:uidLastSave="{00000000-0000-0000-0000-000000000000}"/>
  <bookViews>
    <workbookView xWindow="2420" yWindow="5460" windowWidth="25000" windowHeight="15540" activeTab="3" xr2:uid="{04FD1DB7-3C0E-744A-A541-BF2070D912F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4" l="1"/>
  <c r="C13" i="4"/>
  <c r="C12" i="4"/>
  <c r="C11" i="4"/>
  <c r="C10" i="4"/>
  <c r="C9" i="4"/>
  <c r="C8" i="4"/>
  <c r="C7" i="4"/>
  <c r="C5" i="4"/>
  <c r="C4" i="4"/>
  <c r="C21" i="5"/>
  <c r="D21" i="5"/>
  <c r="E21" i="5"/>
  <c r="F21" i="5"/>
  <c r="G21" i="5"/>
  <c r="C20" i="5"/>
  <c r="D20" i="5"/>
  <c r="E20" i="5"/>
  <c r="F20" i="5"/>
  <c r="G20" i="5"/>
  <c r="C19" i="5"/>
  <c r="D19" i="5"/>
  <c r="E19" i="5"/>
  <c r="F19" i="5"/>
  <c r="G19" i="5"/>
  <c r="D18" i="5"/>
  <c r="E18" i="5"/>
  <c r="F18" i="5"/>
  <c r="G18" i="5"/>
  <c r="C18" i="5"/>
  <c r="B21" i="5"/>
  <c r="B20" i="5"/>
  <c r="B19" i="5"/>
  <c r="B18" i="5"/>
  <c r="G14" i="4"/>
  <c r="H14" i="4"/>
  <c r="I14" i="4"/>
  <c r="J14" i="4"/>
  <c r="K14" i="4"/>
  <c r="F14" i="4"/>
  <c r="G13" i="4"/>
  <c r="H13" i="4"/>
  <c r="I13" i="4"/>
  <c r="J13" i="4"/>
  <c r="K13" i="4"/>
  <c r="F13" i="4"/>
  <c r="G12" i="4"/>
  <c r="H12" i="4"/>
  <c r="I12" i="4"/>
  <c r="J12" i="4"/>
  <c r="K12" i="4"/>
  <c r="F12" i="4"/>
  <c r="G11" i="4"/>
  <c r="H11" i="4"/>
  <c r="I11" i="4"/>
  <c r="J11" i="4"/>
  <c r="K11" i="4"/>
  <c r="F11" i="4"/>
  <c r="G10" i="4"/>
  <c r="H10" i="4"/>
  <c r="I10" i="4"/>
  <c r="J10" i="4"/>
  <c r="K10" i="4"/>
  <c r="F10" i="4"/>
  <c r="G9" i="4"/>
  <c r="H9" i="4"/>
  <c r="I9" i="4"/>
  <c r="J9" i="4"/>
  <c r="K9" i="4"/>
  <c r="F9" i="4"/>
  <c r="G8" i="4"/>
  <c r="H8" i="4"/>
  <c r="I8" i="4"/>
  <c r="J8" i="4"/>
  <c r="K8" i="4"/>
  <c r="F8" i="4"/>
  <c r="G7" i="4"/>
  <c r="H7" i="4"/>
  <c r="I7" i="4"/>
  <c r="J7" i="4"/>
  <c r="K7" i="4"/>
  <c r="F7" i="4"/>
  <c r="G6" i="4"/>
  <c r="H6" i="4"/>
  <c r="I6" i="4"/>
  <c r="J6" i="4"/>
  <c r="K6" i="4"/>
  <c r="F6" i="4"/>
  <c r="G5" i="4"/>
  <c r="H5" i="4"/>
  <c r="I5" i="4"/>
  <c r="J5" i="4"/>
  <c r="K5" i="4"/>
  <c r="F5" i="4"/>
  <c r="G4" i="4"/>
  <c r="H4" i="4"/>
  <c r="I4" i="4"/>
  <c r="J4" i="4"/>
  <c r="K4" i="4"/>
  <c r="F4" i="4"/>
  <c r="G3" i="4"/>
  <c r="H3" i="4"/>
  <c r="I3" i="4"/>
  <c r="J3" i="4"/>
  <c r="K3" i="4"/>
  <c r="F3" i="4"/>
  <c r="H2" i="4"/>
  <c r="I2" i="4"/>
  <c r="J2" i="4"/>
  <c r="K2" i="4"/>
  <c r="G2" i="4"/>
  <c r="F2" i="4"/>
  <c r="B40" i="2"/>
  <c r="B41" i="2"/>
  <c r="B42" i="2"/>
  <c r="B43" i="2"/>
  <c r="B44" i="2"/>
  <c r="B39" i="2"/>
</calcChain>
</file>

<file path=xl/sharedStrings.xml><?xml version="1.0" encoding="utf-8"?>
<sst xmlns="http://schemas.openxmlformats.org/spreadsheetml/2006/main" count="179" uniqueCount="50">
  <si>
    <t>CV</t>
  </si>
  <si>
    <t>LA</t>
  </si>
  <si>
    <t>MI</t>
  </si>
  <si>
    <t>RR</t>
  </si>
  <si>
    <t>Rodent Prev</t>
  </si>
  <si>
    <t>Adult GCT</t>
  </si>
  <si>
    <t>Blanks with no tissue don’t show up</t>
  </si>
  <si>
    <t>Rodent</t>
  </si>
  <si>
    <t>29/161</t>
  </si>
  <si>
    <t>R. parkeri prevalence</t>
  </si>
  <si>
    <t>Hispid Cotton Rat</t>
  </si>
  <si>
    <t>Marsh Rice Rat</t>
  </si>
  <si>
    <t>45/312</t>
  </si>
  <si>
    <t>Meadow Vole</t>
  </si>
  <si>
    <t>House Mouse</t>
  </si>
  <si>
    <t>Eastern Harvest Mouse</t>
  </si>
  <si>
    <t>White-Footed Mouse</t>
  </si>
  <si>
    <t>2/128</t>
  </si>
  <si>
    <t xml:space="preserve"> 5/27</t>
  </si>
  <si>
    <t xml:space="preserve"> 4/20</t>
  </si>
  <si>
    <t xml:space="preserve"> 1/5</t>
  </si>
  <si>
    <t>N</t>
  </si>
  <si>
    <t>L</t>
  </si>
  <si>
    <t>Larvae and Nymphs</t>
  </si>
  <si>
    <t xml:space="preserve">cotton rat, marsh rice rat, and meadow vole= have had tick, positive tissues, and r. parkeri infected ticks collected form them </t>
  </si>
  <si>
    <t>Uninfected</t>
  </si>
  <si>
    <t>Infected</t>
  </si>
  <si>
    <t>Site</t>
  </si>
  <si>
    <t>RodentPrev</t>
  </si>
  <si>
    <t>AdultGCT</t>
  </si>
  <si>
    <t>Year</t>
  </si>
  <si>
    <t>Adult Gulf Coast Ticks/ meter squared</t>
  </si>
  <si>
    <t>Overall Rodent Prevalence</t>
  </si>
  <si>
    <t>Rice Rat/trap night</t>
  </si>
  <si>
    <t>Cotton Rat/trap night</t>
  </si>
  <si>
    <t>Meadow Vole/Trap night</t>
  </si>
  <si>
    <t>EHM/trap night</t>
  </si>
  <si>
    <t>WFM/trap night</t>
  </si>
  <si>
    <t>House mouse/trap night</t>
  </si>
  <si>
    <t>Trap Nights</t>
  </si>
  <si>
    <t>Total Rice Rats</t>
  </si>
  <si>
    <t>Total Cotton Rats</t>
  </si>
  <si>
    <t>Total Meadow Voles</t>
  </si>
  <si>
    <t>Total EHMs</t>
  </si>
  <si>
    <t>Total WFMs</t>
  </si>
  <si>
    <t>Total House mice</t>
  </si>
  <si>
    <t>White-footed mouse</t>
  </si>
  <si>
    <t>House mouse</t>
  </si>
  <si>
    <t>Total Adult Gulf Coast ticks</t>
  </si>
  <si>
    <t>USE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</si>
</sst>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2" borderId="0" xfId="0" applyFill="1"/>
    <xf numFmtId="10" fontId="0" fillId="2" borderId="0" xfId="0" applyNumberFormat="1" applyFill="1"/>
    <xf numFmtId="17" fontId="0" fillId="2" borderId="0" xfId="0" applyNumberFormat="1" applyFill="1"/>
    <xf numFmtId="9" fontId="0" fillId="2" borderId="0" xfId="0" applyNumberFormat="1" applyFill="1"/>
    <xf numFmtId="0" fontId="0" fillId="0" borderId="0" xfId="0" applyFill="1"/>
    <xf numFmtId="16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NumberFormat="1" applyFill="1"/>
    <xf numFmtId="0" fontId="0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Adult GCT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33</c:v>
                </c:pt>
                <c:pt idx="6">
                  <c:v>62</c:v>
                </c:pt>
                <c:pt idx="7">
                  <c:v>6</c:v>
                </c:pt>
                <c:pt idx="8">
                  <c:v>7</c:v>
                </c:pt>
                <c:pt idx="9">
                  <c:v>83</c:v>
                </c:pt>
                <c:pt idx="10">
                  <c:v>8</c:v>
                </c:pt>
                <c:pt idx="11">
                  <c:v>121</c:v>
                </c:pt>
                <c:pt idx="12">
                  <c:v>89</c:v>
                </c:pt>
                <c:pt idx="13">
                  <c:v>22</c:v>
                </c:pt>
                <c:pt idx="14">
                  <c:v>25</c:v>
                </c:pt>
                <c:pt idx="15">
                  <c:v>86</c:v>
                </c:pt>
                <c:pt idx="16">
                  <c:v>42</c:v>
                </c:pt>
                <c:pt idx="17">
                  <c:v>11</c:v>
                </c:pt>
              </c:numCache>
            </c:numRef>
          </c:xVal>
          <c:yVal>
            <c:numRef>
              <c:f>Sheet1!$B$2:$B$19</c:f>
              <c:numCache>
                <c:formatCode>0.00%</c:formatCode>
                <c:ptCount val="18"/>
                <c:pt idx="0">
                  <c:v>4.1599999999999998E-2</c:v>
                </c:pt>
                <c:pt idx="1">
                  <c:v>1.61E-2</c:v>
                </c:pt>
                <c:pt idx="2">
                  <c:v>2.0400000000000001E-2</c:v>
                </c:pt>
                <c:pt idx="3" formatCode="0%">
                  <c:v>0</c:v>
                </c:pt>
                <c:pt idx="4" formatCode="0%">
                  <c:v>0</c:v>
                </c:pt>
                <c:pt idx="5">
                  <c:v>0.26319999999999999</c:v>
                </c:pt>
                <c:pt idx="6">
                  <c:v>0.15790000000000001</c:v>
                </c:pt>
                <c:pt idx="7" formatCode="0%">
                  <c:v>0</c:v>
                </c:pt>
                <c:pt idx="9">
                  <c:v>0.45100000000000001</c:v>
                </c:pt>
                <c:pt idx="10">
                  <c:v>0.26669999999999999</c:v>
                </c:pt>
                <c:pt idx="15" formatCode="0%">
                  <c:v>0.2</c:v>
                </c:pt>
                <c:pt idx="16">
                  <c:v>5.6800000000000003E-2</c:v>
                </c:pt>
                <c:pt idx="17">
                  <c:v>4.65E-2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A-C445-9DC2-F947E9D44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394048"/>
        <c:axId val="603879200"/>
      </c:scatterChart>
      <c:valAx>
        <c:axId val="56839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79200"/>
        <c:crosses val="autoZero"/>
        <c:crossBetween val="midCat"/>
      </c:valAx>
      <c:valAx>
        <c:axId val="6038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9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Sheet2!$B$18</c:f>
              <c:strCache>
                <c:ptCount val="1"/>
                <c:pt idx="0">
                  <c:v>R. parkeri prevalence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20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09B7-E440-BAC0-1B8CB0D4ABF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9B7-E440-BAC0-1B8CB0D4ABF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27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9B7-E440-BAC0-1B8CB0D4ABF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161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9B7-E440-BAC0-1B8CB0D4ABF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312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9B7-E440-BAC0-1B8CB0D4ABFB}"/>
                </c:ext>
              </c:extLst>
            </c:dLbl>
            <c:dLbl>
              <c:idx val="5"/>
              <c:layout>
                <c:manualLayout>
                  <c:x val="-2.9761904761903672E-3"/>
                  <c:y val="5.5452836913904131E-2"/>
                </c:manualLayout>
              </c:layout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128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09B7-E440-BAC0-1B8CB0D4AB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Sheet2!$A$19:$A$24</c:f>
              <c:strCache>
                <c:ptCount val="6"/>
                <c:pt idx="0">
                  <c:v>House Mouse</c:v>
                </c:pt>
                <c:pt idx="1">
                  <c:v>Eastern Harvest Mouse</c:v>
                </c:pt>
                <c:pt idx="2">
                  <c:v>White-Footed Mouse</c:v>
                </c:pt>
                <c:pt idx="3">
                  <c:v>Marsh Rice Rat</c:v>
                </c:pt>
                <c:pt idx="4">
                  <c:v>Hispid Cotton Rat</c:v>
                </c:pt>
                <c:pt idx="5">
                  <c:v>Meadow Vole</c:v>
                </c:pt>
              </c:strCache>
            </c:strRef>
          </c:cat>
          <c:val>
            <c:numRef>
              <c:f>Sheet2!$B$19:$B$24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 formatCode="0.00%">
                  <c:v>0.1852</c:v>
                </c:pt>
                <c:pt idx="3" formatCode="0.00%">
                  <c:v>0.18010000000000001</c:v>
                </c:pt>
                <c:pt idx="4" formatCode="0.00%">
                  <c:v>0.14419999999999999</c:v>
                </c:pt>
                <c:pt idx="5" formatCode="0.00%">
                  <c:v>1.5599999999999999E-2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7-E440-BAC0-1B8CB0D4AB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99"/>
        <c:overlap val="-39"/>
        <c:axId val="1303727855"/>
        <c:axId val="1216954559"/>
      </c:barChart>
      <c:catAx>
        <c:axId val="130372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954559"/>
        <c:crosses val="autoZero"/>
        <c:auto val="1"/>
        <c:lblAlgn val="ctr"/>
        <c:lblOffset val="100"/>
        <c:noMultiLvlLbl val="0"/>
      </c:catAx>
      <c:valAx>
        <c:axId val="12169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R.</a:t>
                </a:r>
                <a:r>
                  <a:rPr lang="en-US" b="1" i="1" baseline="0"/>
                  <a:t> parkeri </a:t>
                </a:r>
                <a:r>
                  <a:rPr lang="en-US" b="1" baseline="0"/>
                  <a:t>prevalence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1904761904761904E-2"/>
              <c:y val="0.21351641230031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2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Sheet2!$B$38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Sheet2!$A$39:$A$44</c:f>
              <c:strCache>
                <c:ptCount val="6"/>
                <c:pt idx="0">
                  <c:v>Marsh Rice Rat</c:v>
                </c:pt>
                <c:pt idx="1">
                  <c:v>Hispid Cotton Rat</c:v>
                </c:pt>
                <c:pt idx="2">
                  <c:v>Meadow Vole</c:v>
                </c:pt>
                <c:pt idx="3">
                  <c:v>White-Footed Mouse</c:v>
                </c:pt>
                <c:pt idx="4">
                  <c:v>House Mouse</c:v>
                </c:pt>
                <c:pt idx="5">
                  <c:v>Eastern Harvest Mouse</c:v>
                </c:pt>
              </c:strCache>
            </c:strRef>
          </c:cat>
          <c:val>
            <c:numRef>
              <c:f>Sheet2!$B$39:$B$44</c:f>
              <c:numCache>
                <c:formatCode>General</c:formatCode>
                <c:ptCount val="6"/>
                <c:pt idx="0">
                  <c:v>132</c:v>
                </c:pt>
                <c:pt idx="1">
                  <c:v>267</c:v>
                </c:pt>
                <c:pt idx="2">
                  <c:v>126</c:v>
                </c:pt>
                <c:pt idx="3">
                  <c:v>22</c:v>
                </c:pt>
                <c:pt idx="4">
                  <c:v>16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C-B241-9898-51F0987F77AE}"/>
            </c:ext>
          </c:extLst>
        </c:ser>
        <c:ser>
          <c:idx val="1"/>
          <c:order val="1"/>
          <c:tx>
            <c:strRef>
              <c:f>Sheet2!$C$38</c:f>
              <c:strCache>
                <c:ptCount val="1"/>
                <c:pt idx="0">
                  <c:v>Infected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Sheet2!$A$39:$A$44</c:f>
              <c:strCache>
                <c:ptCount val="6"/>
                <c:pt idx="0">
                  <c:v>Marsh Rice Rat</c:v>
                </c:pt>
                <c:pt idx="1">
                  <c:v>Hispid Cotton Rat</c:v>
                </c:pt>
                <c:pt idx="2">
                  <c:v>Meadow Vole</c:v>
                </c:pt>
                <c:pt idx="3">
                  <c:v>White-Footed Mouse</c:v>
                </c:pt>
                <c:pt idx="4">
                  <c:v>House Mouse</c:v>
                </c:pt>
                <c:pt idx="5">
                  <c:v>Eastern Harvest Mouse</c:v>
                </c:pt>
              </c:strCache>
            </c:strRef>
          </c:cat>
          <c:val>
            <c:numRef>
              <c:f>Sheet2!$C$39:$C$44</c:f>
              <c:numCache>
                <c:formatCode>General</c:formatCode>
                <c:ptCount val="6"/>
                <c:pt idx="0">
                  <c:v>29</c:v>
                </c:pt>
                <c:pt idx="1">
                  <c:v>45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C-B241-9898-51F0987F7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269900063"/>
        <c:axId val="1279707647"/>
      </c:barChart>
      <c:catAx>
        <c:axId val="126990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707647"/>
        <c:crosses val="autoZero"/>
        <c:auto val="1"/>
        <c:lblAlgn val="ctr"/>
        <c:lblOffset val="100"/>
        <c:noMultiLvlLbl val="0"/>
      </c:catAx>
      <c:valAx>
        <c:axId val="127970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00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Sheet5!$B$17:$G$17</c:f>
              <c:strCache>
                <c:ptCount val="6"/>
                <c:pt idx="0">
                  <c:v>Marsh Rice Rat</c:v>
                </c:pt>
                <c:pt idx="1">
                  <c:v>Hispid Cotton Rat</c:v>
                </c:pt>
                <c:pt idx="2">
                  <c:v>Meadow Vole</c:v>
                </c:pt>
                <c:pt idx="3">
                  <c:v>Eastern Harvest Mouse</c:v>
                </c:pt>
                <c:pt idx="4">
                  <c:v>White-footed mouse</c:v>
                </c:pt>
                <c:pt idx="5">
                  <c:v>House mouse</c:v>
                </c:pt>
              </c:strCache>
            </c:strRef>
          </c:cat>
          <c:val>
            <c:numRef>
              <c:f>Sheet5!$B$18:$G$18</c:f>
              <c:numCache>
                <c:formatCode>General</c:formatCode>
                <c:ptCount val="6"/>
                <c:pt idx="0">
                  <c:v>14</c:v>
                </c:pt>
                <c:pt idx="1">
                  <c:v>38</c:v>
                </c:pt>
                <c:pt idx="2">
                  <c:v>76</c:v>
                </c:pt>
                <c:pt idx="3">
                  <c:v>0</c:v>
                </c:pt>
                <c:pt idx="4">
                  <c:v>18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8-104E-A9AC-AAE42F0C4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Sheet5!$A$25</c:f>
              <c:strCache>
                <c:ptCount val="1"/>
                <c:pt idx="0">
                  <c:v>MI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Sheet5!$B$24:$G$24</c:f>
              <c:strCache>
                <c:ptCount val="6"/>
                <c:pt idx="0">
                  <c:v>Marsh Rice Rat</c:v>
                </c:pt>
                <c:pt idx="1">
                  <c:v>Hispid Cotton Rat</c:v>
                </c:pt>
                <c:pt idx="2">
                  <c:v>Meadow Vole</c:v>
                </c:pt>
                <c:pt idx="3">
                  <c:v>Eastern Harvest Mouse</c:v>
                </c:pt>
                <c:pt idx="4">
                  <c:v>White-footed mouse</c:v>
                </c:pt>
                <c:pt idx="5">
                  <c:v>House mouse</c:v>
                </c:pt>
              </c:strCache>
            </c:strRef>
          </c:cat>
          <c:val>
            <c:numRef>
              <c:f>Sheet5!$B$25:$G$25</c:f>
              <c:numCache>
                <c:formatCode>General</c:formatCode>
                <c:ptCount val="6"/>
                <c:pt idx="0">
                  <c:v>1</c:v>
                </c:pt>
                <c:pt idx="1">
                  <c:v>128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F-7041-B750-0BF163857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Sheet5!$B$29:$G$29</c:f>
              <c:strCache>
                <c:ptCount val="6"/>
                <c:pt idx="0">
                  <c:v>Marsh Rice Rat</c:v>
                </c:pt>
                <c:pt idx="1">
                  <c:v>Hispid Cotton Rat</c:v>
                </c:pt>
                <c:pt idx="2">
                  <c:v>Meadow Vole</c:v>
                </c:pt>
                <c:pt idx="3">
                  <c:v>Eastern Harvest Mouse</c:v>
                </c:pt>
                <c:pt idx="4">
                  <c:v>White-footed mouse</c:v>
                </c:pt>
                <c:pt idx="5">
                  <c:v>House mouse</c:v>
                </c:pt>
              </c:strCache>
            </c:strRef>
          </c:cat>
          <c:val>
            <c:numRef>
              <c:f>Sheet5!$B$30:$G$30</c:f>
              <c:numCache>
                <c:formatCode>General</c:formatCode>
                <c:ptCount val="6"/>
                <c:pt idx="0">
                  <c:v>16</c:v>
                </c:pt>
                <c:pt idx="1">
                  <c:v>39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7-1041-B73C-85435D00D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Sheet5!$A$38</c:f>
              <c:strCache>
                <c:ptCount val="1"/>
                <c:pt idx="0">
                  <c:v>CV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Sheet5!$B$37:$G$37</c:f>
              <c:strCache>
                <c:ptCount val="6"/>
                <c:pt idx="0">
                  <c:v>Marsh Rice Rat</c:v>
                </c:pt>
                <c:pt idx="1">
                  <c:v>Hispid Cotton Rat</c:v>
                </c:pt>
                <c:pt idx="2">
                  <c:v>Meadow Vole</c:v>
                </c:pt>
                <c:pt idx="3">
                  <c:v>Eastern Harvest Mouse</c:v>
                </c:pt>
                <c:pt idx="4">
                  <c:v>White-footed mouse</c:v>
                </c:pt>
                <c:pt idx="5">
                  <c:v>House mouse</c:v>
                </c:pt>
              </c:strCache>
            </c:strRef>
          </c:cat>
          <c:val>
            <c:numRef>
              <c:f>Sheet5!$B$38:$G$38</c:f>
              <c:numCache>
                <c:formatCode>General</c:formatCode>
                <c:ptCount val="6"/>
                <c:pt idx="0">
                  <c:v>75</c:v>
                </c:pt>
                <c:pt idx="1">
                  <c:v>106</c:v>
                </c:pt>
                <c:pt idx="2">
                  <c:v>41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9-4747-AE6F-08F2EE03F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349250</xdr:colOff>
      <xdr:row>14</xdr:row>
      <xdr:rowOff>25400</xdr:rowOff>
    </xdr:from>
    <xdr:to>
      <xdr:col>13</xdr:col>
      <xdr:colOff>241300</xdr:colOff>
      <xdr:row>34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FB9468-4CA3-86CB-D74D-9704DC0F0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17</xdr:row>
      <xdr:rowOff>0</xdr:rowOff>
    </xdr:from>
    <xdr:to>
      <xdr:col>9</xdr:col>
      <xdr:colOff>228600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36F40-51A8-DB36-B070-63714C6BA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206238</xdr:colOff>
      <xdr:row>16</xdr:row>
      <xdr:rowOff>28656</xdr:rowOff>
    </xdr:from>
    <xdr:to>
      <xdr:col>9</xdr:col>
      <xdr:colOff>315872</xdr:colOff>
      <xdr:row>35</xdr:row>
      <xdr:rowOff>119401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7275DF-6BD4-0131-A27A-2615F4B7B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793750</xdr:colOff>
      <xdr:row>7</xdr:row>
      <xdr:rowOff>50800</xdr:rowOff>
    </xdr:from>
    <xdr:to>
      <xdr:col>14</xdr:col>
      <xdr:colOff>412750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710329-4003-D112-5B95-13BAB979C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793750</xdr:colOff>
      <xdr:row>21</xdr:row>
      <xdr:rowOff>139700</xdr:rowOff>
    </xdr:from>
    <xdr:to>
      <xdr:col>14</xdr:col>
      <xdr:colOff>412750</xdr:colOff>
      <xdr:row>35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1737BB-BDEB-F5C2-CC53-8ADE9F4E1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450850</xdr:colOff>
      <xdr:row>35</xdr:row>
      <xdr:rowOff>101600</xdr:rowOff>
    </xdr:from>
    <xdr:to>
      <xdr:col>14</xdr:col>
      <xdr:colOff>69850</xdr:colOff>
      <xdr:row>49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650973-636B-0E23-CE8E-3111D7609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425450</xdr:colOff>
      <xdr:row>40</xdr:row>
      <xdr:rowOff>38100</xdr:rowOff>
    </xdr:from>
    <xdr:to>
      <xdr:col>8</xdr:col>
      <xdr:colOff>311150</xdr:colOff>
      <xdr:row>53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5FDB5D-7D17-664A-C47B-20BAAC3E2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C38-265B-0649-95E0-14A67DF79142}">
  <dimension ref="A1:M25"/>
  <sheetViews>
    <sheetView zoomScale="110" workbookViewId="0">
      <selection activeCell="C17" sqref="C17:C19"/>
    </sheetView>
  </sheetViews>
  <sheetFormatPr baseColWidth="10" defaultRowHeight="16" x14ac:dyDescent="0.2"/>
  <cols>
    <col min="4" max="4" width="11" bestFit="1" customWidth="1"/>
    <col min="5" max="6" width="11" customWidth="1"/>
  </cols>
  <sheetData>
    <row r="1" spans="1:13" x14ac:dyDescent="0.2">
      <c r="B1" t="s">
        <v>4</v>
      </c>
      <c r="C1" t="s">
        <v>5</v>
      </c>
      <c r="E1" t="s">
        <v>4</v>
      </c>
      <c r="F1" t="s">
        <v>5</v>
      </c>
      <c r="H1" t="s">
        <v>4</v>
      </c>
      <c r="I1" t="s">
        <v>5</v>
      </c>
      <c r="K1" t="s">
        <v>4</v>
      </c>
      <c r="L1" t="s">
        <v>5</v>
      </c>
    </row>
    <row r="2" spans="1:13" x14ac:dyDescent="0.2">
      <c r="A2">
        <v>2015</v>
      </c>
      <c r="B2" s="1">
        <v>4.1599999999999998E-2</v>
      </c>
      <c r="C2">
        <v>0</v>
      </c>
      <c r="D2" t="s">
        <v>1</v>
      </c>
    </row>
    <row r="3" spans="1:13" x14ac:dyDescent="0.2">
      <c r="A3">
        <v>2016</v>
      </c>
      <c r="B3" s="1">
        <v>1.61E-2</v>
      </c>
      <c r="C3">
        <v>0</v>
      </c>
      <c r="D3" t="s">
        <v>1</v>
      </c>
    </row>
    <row r="4" spans="1:13" x14ac:dyDescent="0.2">
      <c r="A4">
        <v>2017</v>
      </c>
      <c r="B4" s="1">
        <v>2.0400000000000001E-2</v>
      </c>
      <c r="C4">
        <v>1</v>
      </c>
      <c r="D4" t="s">
        <v>1</v>
      </c>
      <c r="K4" s="2"/>
      <c r="L4">
        <v>22</v>
      </c>
      <c r="M4" t="s">
        <v>0</v>
      </c>
    </row>
    <row r="5" spans="1:13" x14ac:dyDescent="0.2">
      <c r="A5">
        <v>2018</v>
      </c>
      <c r="B5" s="2">
        <v>0</v>
      </c>
      <c r="C5">
        <v>1</v>
      </c>
      <c r="D5" t="s">
        <v>1</v>
      </c>
      <c r="E5" s="1">
        <v>0.26319999999999999</v>
      </c>
      <c r="F5">
        <v>33</v>
      </c>
      <c r="H5" s="1">
        <v>0.45100000000000001</v>
      </c>
      <c r="I5">
        <v>83</v>
      </c>
      <c r="L5">
        <v>25</v>
      </c>
      <c r="M5" t="s">
        <v>0</v>
      </c>
    </row>
    <row r="6" spans="1:13" x14ac:dyDescent="0.2">
      <c r="A6">
        <v>2019</v>
      </c>
      <c r="B6" s="2">
        <v>0</v>
      </c>
      <c r="C6">
        <v>0</v>
      </c>
      <c r="D6" t="s">
        <v>1</v>
      </c>
      <c r="E6" s="1">
        <v>0.15790000000000001</v>
      </c>
      <c r="F6">
        <v>62</v>
      </c>
      <c r="H6" s="1">
        <v>0.26669999999999999</v>
      </c>
      <c r="I6">
        <v>8</v>
      </c>
      <c r="K6" s="2">
        <v>0.2</v>
      </c>
      <c r="L6">
        <v>86</v>
      </c>
      <c r="M6" t="s">
        <v>0</v>
      </c>
    </row>
    <row r="7" spans="1:13" x14ac:dyDescent="0.2">
      <c r="A7">
        <v>2020</v>
      </c>
      <c r="B7" s="1">
        <v>0.26319999999999999</v>
      </c>
      <c r="C7">
        <v>33</v>
      </c>
      <c r="D7" t="s">
        <v>2</v>
      </c>
      <c r="E7" s="2">
        <v>0</v>
      </c>
      <c r="F7">
        <v>6</v>
      </c>
      <c r="I7">
        <v>121</v>
      </c>
      <c r="K7" s="1">
        <v>5.6800000000000003E-2</v>
      </c>
      <c r="L7">
        <v>42</v>
      </c>
      <c r="M7" t="s">
        <v>0</v>
      </c>
    </row>
    <row r="8" spans="1:13" x14ac:dyDescent="0.2">
      <c r="A8">
        <v>2021</v>
      </c>
      <c r="B8" s="1">
        <v>0.15790000000000001</v>
      </c>
      <c r="C8">
        <v>62</v>
      </c>
      <c r="D8" t="s">
        <v>2</v>
      </c>
      <c r="E8" s="2"/>
      <c r="F8">
        <v>7</v>
      </c>
      <c r="I8">
        <v>89</v>
      </c>
      <c r="K8" s="1">
        <v>4.65E-2</v>
      </c>
      <c r="L8">
        <v>11</v>
      </c>
      <c r="M8" t="s">
        <v>0</v>
      </c>
    </row>
    <row r="9" spans="1:13" x14ac:dyDescent="0.2">
      <c r="B9" s="2">
        <v>0</v>
      </c>
      <c r="C9">
        <v>6</v>
      </c>
      <c r="D9" t="s">
        <v>2</v>
      </c>
    </row>
    <row r="10" spans="1:13" x14ac:dyDescent="0.2">
      <c r="B10" s="2"/>
      <c r="C10">
        <v>7</v>
      </c>
      <c r="D10" t="s">
        <v>2</v>
      </c>
      <c r="I10" t="s">
        <v>3</v>
      </c>
    </row>
    <row r="11" spans="1:13" x14ac:dyDescent="0.2">
      <c r="B11" s="1">
        <v>0.45100000000000001</v>
      </c>
      <c r="C11">
        <v>83</v>
      </c>
      <c r="D11" t="s">
        <v>3</v>
      </c>
      <c r="F11" t="s">
        <v>2</v>
      </c>
    </row>
    <row r="12" spans="1:13" x14ac:dyDescent="0.2">
      <c r="B12" s="1">
        <v>0.26669999999999999</v>
      </c>
      <c r="C12">
        <v>8</v>
      </c>
      <c r="D12" t="s">
        <v>3</v>
      </c>
    </row>
    <row r="13" spans="1:13" x14ac:dyDescent="0.2">
      <c r="C13">
        <v>121</v>
      </c>
      <c r="D13" t="s">
        <v>3</v>
      </c>
    </row>
    <row r="14" spans="1:13" x14ac:dyDescent="0.2">
      <c r="C14">
        <v>89</v>
      </c>
      <c r="D14" t="s">
        <v>3</v>
      </c>
    </row>
    <row r="15" spans="1:13" x14ac:dyDescent="0.2">
      <c r="B15" s="2"/>
      <c r="C15">
        <v>22</v>
      </c>
      <c r="D15" t="s">
        <v>0</v>
      </c>
    </row>
    <row r="16" spans="1:13" x14ac:dyDescent="0.2">
      <c r="C16">
        <v>25</v>
      </c>
      <c r="D16" t="s">
        <v>0</v>
      </c>
    </row>
    <row r="17" spans="2:4" x14ac:dyDescent="0.2">
      <c r="B17" s="2">
        <v>0.2</v>
      </c>
      <c r="C17">
        <v>86</v>
      </c>
      <c r="D17" t="s">
        <v>0</v>
      </c>
    </row>
    <row r="18" spans="2:4" x14ac:dyDescent="0.2">
      <c r="B18" s="1">
        <v>5.6800000000000003E-2</v>
      </c>
      <c r="C18">
        <v>42</v>
      </c>
      <c r="D18" t="s">
        <v>0</v>
      </c>
    </row>
    <row r="19" spans="2:4" x14ac:dyDescent="0.2">
      <c r="B19" s="1">
        <v>4.65E-2</v>
      </c>
      <c r="C19">
        <v>11</v>
      </c>
      <c r="D19" t="s">
        <v>0</v>
      </c>
    </row>
    <row r="25" spans="2:4" x14ac:dyDescent="0.2">
      <c r="B25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1A39-6141-0E42-AB61-4FB6CD0AB952}">
  <dimension ref="A1:D44"/>
  <sheetViews>
    <sheetView topLeftCell="A18" zoomScale="117" workbookViewId="0">
      <selection activeCell="A38" sqref="A38:C44"/>
    </sheetView>
  </sheetViews>
  <sheetFormatPr baseColWidth="10" defaultRowHeight="16" x14ac:dyDescent="0.2"/>
  <cols>
    <col min="1" max="1" width="20.1640625" bestFit="1" customWidth="1"/>
    <col min="2" max="2" width="18.5" bestFit="1" customWidth="1"/>
  </cols>
  <sheetData>
    <row r="1" spans="1:4" x14ac:dyDescent="0.2">
      <c r="A1" t="s">
        <v>7</v>
      </c>
      <c r="B1" s="3" t="s">
        <v>9</v>
      </c>
    </row>
    <row r="2" spans="1:4" x14ac:dyDescent="0.2">
      <c r="A2" s="4" t="s">
        <v>11</v>
      </c>
      <c r="B2" s="5">
        <v>0.18010000000000001</v>
      </c>
      <c r="C2" s="4" t="s">
        <v>8</v>
      </c>
      <c r="D2" t="s">
        <v>22</v>
      </c>
    </row>
    <row r="3" spans="1:4" x14ac:dyDescent="0.2">
      <c r="A3" s="4" t="s">
        <v>10</v>
      </c>
      <c r="B3" s="5">
        <v>0.14419999999999999</v>
      </c>
      <c r="C3" s="6" t="s">
        <v>12</v>
      </c>
      <c r="D3" t="s">
        <v>23</v>
      </c>
    </row>
    <row r="4" spans="1:4" x14ac:dyDescent="0.2">
      <c r="A4" s="4" t="s">
        <v>13</v>
      </c>
      <c r="B4" s="5">
        <v>1.5599999999999999E-2</v>
      </c>
      <c r="C4" s="4" t="s">
        <v>17</v>
      </c>
      <c r="D4" t="s">
        <v>21</v>
      </c>
    </row>
    <row r="5" spans="1:4" x14ac:dyDescent="0.2">
      <c r="A5" t="s">
        <v>16</v>
      </c>
      <c r="B5" s="1">
        <v>0.1852</v>
      </c>
      <c r="C5" s="3" t="s">
        <v>18</v>
      </c>
    </row>
    <row r="6" spans="1:4" x14ac:dyDescent="0.2">
      <c r="A6" s="4" t="s">
        <v>14</v>
      </c>
      <c r="B6" s="7">
        <v>0.2</v>
      </c>
      <c r="C6" s="4" t="s">
        <v>19</v>
      </c>
      <c r="D6" t="s">
        <v>22</v>
      </c>
    </row>
    <row r="7" spans="1:4" x14ac:dyDescent="0.2">
      <c r="A7" s="4" t="s">
        <v>15</v>
      </c>
      <c r="B7" s="7">
        <v>0.2</v>
      </c>
      <c r="C7" s="4" t="s">
        <v>20</v>
      </c>
      <c r="D7" t="s">
        <v>21</v>
      </c>
    </row>
    <row r="8" spans="1:4" x14ac:dyDescent="0.2">
      <c r="B8" s="2"/>
    </row>
    <row r="14" spans="1:4" x14ac:dyDescent="0.2">
      <c r="B14" t="s">
        <v>24</v>
      </c>
    </row>
    <row r="18" spans="1:2" x14ac:dyDescent="0.2">
      <c r="A18" s="8" t="s">
        <v>7</v>
      </c>
      <c r="B18" s="9" t="s">
        <v>9</v>
      </c>
    </row>
    <row r="19" spans="1:2" x14ac:dyDescent="0.2">
      <c r="A19" s="8" t="s">
        <v>14</v>
      </c>
      <c r="B19" s="11">
        <v>0.2</v>
      </c>
    </row>
    <row r="20" spans="1:2" x14ac:dyDescent="0.2">
      <c r="A20" s="8" t="s">
        <v>15</v>
      </c>
      <c r="B20" s="11">
        <v>0.2</v>
      </c>
    </row>
    <row r="21" spans="1:2" x14ac:dyDescent="0.2">
      <c r="A21" s="8" t="s">
        <v>16</v>
      </c>
      <c r="B21" s="10">
        <v>0.1852</v>
      </c>
    </row>
    <row r="22" spans="1:2" x14ac:dyDescent="0.2">
      <c r="A22" s="8" t="s">
        <v>11</v>
      </c>
      <c r="B22" s="10">
        <v>0.18010000000000001</v>
      </c>
    </row>
    <row r="23" spans="1:2" x14ac:dyDescent="0.2">
      <c r="A23" s="8" t="s">
        <v>10</v>
      </c>
      <c r="B23" s="10">
        <v>0.14419999999999999</v>
      </c>
    </row>
    <row r="24" spans="1:2" x14ac:dyDescent="0.2">
      <c r="A24" s="8" t="s">
        <v>13</v>
      </c>
      <c r="B24" s="10">
        <v>1.5599999999999999E-2</v>
      </c>
    </row>
    <row r="38" spans="1:4" x14ac:dyDescent="0.2">
      <c r="B38" t="s">
        <v>25</v>
      </c>
      <c r="C38" t="s">
        <v>26</v>
      </c>
    </row>
    <row r="39" spans="1:4" x14ac:dyDescent="0.2">
      <c r="A39" s="8" t="s">
        <v>11</v>
      </c>
      <c r="B39">
        <f>D39-C39</f>
        <v>132</v>
      </c>
      <c r="C39" s="12">
        <v>29</v>
      </c>
      <c r="D39">
        <v>161</v>
      </c>
    </row>
    <row r="40" spans="1:4" x14ac:dyDescent="0.2">
      <c r="A40" s="8" t="s">
        <v>10</v>
      </c>
      <c r="B40">
        <f t="shared" ref="B40:B44" si="0">D40-C40</f>
        <v>267</v>
      </c>
      <c r="C40" s="12">
        <v>45</v>
      </c>
      <c r="D40">
        <v>312</v>
      </c>
    </row>
    <row r="41" spans="1:4" x14ac:dyDescent="0.2">
      <c r="A41" s="8" t="s">
        <v>13</v>
      </c>
      <c r="B41">
        <f t="shared" si="0"/>
        <v>126</v>
      </c>
      <c r="C41" s="12">
        <v>2</v>
      </c>
      <c r="D41">
        <v>128</v>
      </c>
    </row>
    <row r="42" spans="1:4" x14ac:dyDescent="0.2">
      <c r="A42" s="8" t="s">
        <v>16</v>
      </c>
      <c r="B42">
        <f t="shared" si="0"/>
        <v>22</v>
      </c>
      <c r="C42" s="12">
        <v>5</v>
      </c>
      <c r="D42">
        <v>27</v>
      </c>
    </row>
    <row r="43" spans="1:4" x14ac:dyDescent="0.2">
      <c r="A43" s="8" t="s">
        <v>14</v>
      </c>
      <c r="B43">
        <f t="shared" si="0"/>
        <v>16</v>
      </c>
      <c r="C43" s="12">
        <v>4</v>
      </c>
      <c r="D43">
        <v>20</v>
      </c>
    </row>
    <row r="44" spans="1:4" x14ac:dyDescent="0.2">
      <c r="A44" s="8" t="s">
        <v>15</v>
      </c>
      <c r="B44">
        <f t="shared" si="0"/>
        <v>4</v>
      </c>
      <c r="C44" s="12">
        <v>1</v>
      </c>
      <c r="D44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28C7-7238-C94B-A1AC-EF5E39D56EB8}">
  <dimension ref="A1:C19"/>
  <sheetViews>
    <sheetView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28</v>
      </c>
      <c r="B1" t="s">
        <v>29</v>
      </c>
      <c r="C1" t="s">
        <v>27</v>
      </c>
    </row>
    <row r="2" spans="1:3" x14ac:dyDescent="0.2">
      <c r="A2" s="1">
        <v>4.1599999999999998E-2</v>
      </c>
      <c r="B2">
        <v>0</v>
      </c>
      <c r="C2" t="s">
        <v>1</v>
      </c>
    </row>
    <row r="3" spans="1:3" x14ac:dyDescent="0.2">
      <c r="A3" s="1">
        <v>1.61E-2</v>
      </c>
      <c r="B3">
        <v>0</v>
      </c>
      <c r="C3" t="s">
        <v>1</v>
      </c>
    </row>
    <row r="4" spans="1:3" x14ac:dyDescent="0.2">
      <c r="A4" s="1">
        <v>2.0400000000000001E-2</v>
      </c>
      <c r="B4">
        <v>1</v>
      </c>
      <c r="C4" t="s">
        <v>1</v>
      </c>
    </row>
    <row r="5" spans="1:3" x14ac:dyDescent="0.2">
      <c r="A5" s="2">
        <v>0</v>
      </c>
      <c r="B5">
        <v>1</v>
      </c>
      <c r="C5" t="s">
        <v>1</v>
      </c>
    </row>
    <row r="6" spans="1:3" x14ac:dyDescent="0.2">
      <c r="A6" s="2">
        <v>0</v>
      </c>
      <c r="B6">
        <v>0</v>
      </c>
      <c r="C6" t="s">
        <v>1</v>
      </c>
    </row>
    <row r="7" spans="1:3" x14ac:dyDescent="0.2">
      <c r="A7" s="1">
        <v>0.26319999999999999</v>
      </c>
      <c r="B7">
        <v>33</v>
      </c>
      <c r="C7" t="s">
        <v>2</v>
      </c>
    </row>
    <row r="8" spans="1:3" x14ac:dyDescent="0.2">
      <c r="A8" s="1">
        <v>0.15790000000000001</v>
      </c>
      <c r="B8">
        <v>62</v>
      </c>
      <c r="C8" t="s">
        <v>2</v>
      </c>
    </row>
    <row r="9" spans="1:3" x14ac:dyDescent="0.2">
      <c r="A9" s="2">
        <v>0</v>
      </c>
      <c r="B9">
        <v>6</v>
      </c>
      <c r="C9" t="s">
        <v>2</v>
      </c>
    </row>
    <row r="10" spans="1:3" x14ac:dyDescent="0.2">
      <c r="A10" s="2"/>
      <c r="B10">
        <v>7</v>
      </c>
      <c r="C10" t="s">
        <v>2</v>
      </c>
    </row>
    <row r="11" spans="1:3" x14ac:dyDescent="0.2">
      <c r="A11" s="1">
        <v>0.45100000000000001</v>
      </c>
      <c r="B11">
        <v>83</v>
      </c>
      <c r="C11" t="s">
        <v>3</v>
      </c>
    </row>
    <row r="12" spans="1:3" x14ac:dyDescent="0.2">
      <c r="A12" s="1">
        <v>0.26669999999999999</v>
      </c>
      <c r="B12">
        <v>8</v>
      </c>
      <c r="C12" t="s">
        <v>3</v>
      </c>
    </row>
    <row r="13" spans="1:3" x14ac:dyDescent="0.2">
      <c r="B13">
        <v>121</v>
      </c>
      <c r="C13" t="s">
        <v>3</v>
      </c>
    </row>
    <row r="14" spans="1:3" x14ac:dyDescent="0.2">
      <c r="B14">
        <v>89</v>
      </c>
      <c r="C14" t="s">
        <v>3</v>
      </c>
    </row>
    <row r="15" spans="1:3" x14ac:dyDescent="0.2">
      <c r="A15" s="2"/>
      <c r="B15">
        <v>22</v>
      </c>
      <c r="C15" t="s">
        <v>0</v>
      </c>
    </row>
    <row r="16" spans="1:3" x14ac:dyDescent="0.2">
      <c r="B16">
        <v>25</v>
      </c>
      <c r="C16" t="s">
        <v>0</v>
      </c>
    </row>
    <row r="17" spans="1:3" x14ac:dyDescent="0.2">
      <c r="A17" s="2">
        <v>0.2</v>
      </c>
      <c r="B17">
        <v>86</v>
      </c>
      <c r="C17" t="s">
        <v>0</v>
      </c>
    </row>
    <row r="18" spans="1:3" x14ac:dyDescent="0.2">
      <c r="A18" s="1">
        <v>5.6800000000000003E-2</v>
      </c>
      <c r="B18">
        <v>42</v>
      </c>
      <c r="C18" t="s">
        <v>0</v>
      </c>
    </row>
    <row r="19" spans="1:3" x14ac:dyDescent="0.2">
      <c r="A19" s="1">
        <v>4.65E-2</v>
      </c>
      <c r="B19">
        <v>11</v>
      </c>
      <c r="C1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28EE-6CB2-574B-A61D-B14843EF28B2}">
  <dimension ref="A1:R16"/>
  <sheetViews>
    <sheetView tabSelected="1" workbookViewId="0">
      <selection activeCell="C2" sqref="C2"/>
    </sheetView>
  </sheetViews>
  <sheetFormatPr baseColWidth="10" defaultRowHeight="16" x14ac:dyDescent="0.2"/>
  <cols>
    <col min="3" max="4" width="33.1640625" bestFit="1" customWidth="1"/>
    <col min="5" max="5" width="23" bestFit="1" customWidth="1"/>
    <col min="6" max="6" width="17" bestFit="1" customWidth="1"/>
    <col min="7" max="7" width="18.83203125" bestFit="1" customWidth="1"/>
    <col min="8" max="8" width="22" bestFit="1" customWidth="1"/>
    <col min="9" max="9" width="13.83203125" bestFit="1" customWidth="1"/>
    <col min="10" max="10" width="14.5" bestFit="1" customWidth="1"/>
    <col min="11" max="11" width="21.1640625" bestFit="1" customWidth="1"/>
    <col min="13" max="13" width="17" bestFit="1" customWidth="1"/>
    <col min="14" max="14" width="18.83203125" bestFit="1" customWidth="1"/>
    <col min="15" max="15" width="22" bestFit="1" customWidth="1"/>
    <col min="16" max="16" width="13.83203125" bestFit="1" customWidth="1"/>
    <col min="17" max="17" width="14.5" bestFit="1" customWidth="1"/>
    <col min="18" max="18" width="21.1640625" bestFit="1" customWidth="1"/>
  </cols>
  <sheetData>
    <row r="1" spans="1:18" x14ac:dyDescent="0.2">
      <c r="A1" t="s">
        <v>30</v>
      </c>
      <c r="B1" t="s">
        <v>27</v>
      </c>
      <c r="C1" s="13" t="s">
        <v>31</v>
      </c>
      <c r="D1" s="13" t="s">
        <v>48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</row>
    <row r="2" spans="1:18" x14ac:dyDescent="0.2">
      <c r="A2" s="14">
        <v>2015</v>
      </c>
      <c r="B2" t="s">
        <v>1</v>
      </c>
      <c r="C2">
        <v>0</v>
      </c>
      <c r="D2">
        <v>0</v>
      </c>
      <c r="E2" s="1">
        <v>4.1599999999999998E-2</v>
      </c>
      <c r="F2">
        <f>M2/$L$2</f>
        <v>1.680672268907563E-2</v>
      </c>
      <c r="G2">
        <f>N2/$L$2</f>
        <v>4.2016806722689074E-3</v>
      </c>
      <c r="H2">
        <f t="shared" ref="H2:K2" si="0">O2/$L$2</f>
        <v>1.050420168067227E-2</v>
      </c>
      <c r="I2">
        <f t="shared" si="0"/>
        <v>0</v>
      </c>
      <c r="J2">
        <f t="shared" si="0"/>
        <v>1.2605042016806723E-2</v>
      </c>
      <c r="K2">
        <f t="shared" si="0"/>
        <v>6.3025210084033615E-3</v>
      </c>
      <c r="L2">
        <v>476</v>
      </c>
      <c r="M2">
        <v>8</v>
      </c>
      <c r="N2">
        <v>2</v>
      </c>
      <c r="O2">
        <v>5</v>
      </c>
      <c r="P2">
        <v>0</v>
      </c>
      <c r="Q2">
        <v>6</v>
      </c>
      <c r="R2">
        <v>3</v>
      </c>
    </row>
    <row r="3" spans="1:18" x14ac:dyDescent="0.2">
      <c r="A3">
        <v>2016</v>
      </c>
      <c r="B3" t="s">
        <v>1</v>
      </c>
      <c r="C3">
        <v>0</v>
      </c>
      <c r="D3">
        <v>0</v>
      </c>
      <c r="E3" s="1">
        <v>1.61E-2</v>
      </c>
      <c r="F3">
        <f>M3/$L$3</f>
        <v>1.1904761904761904E-2</v>
      </c>
      <c r="G3">
        <f t="shared" ref="G3:K3" si="1">N3/$L$3</f>
        <v>9.5238095238095233E-2</v>
      </c>
      <c r="H3">
        <f t="shared" si="1"/>
        <v>0.10714285714285714</v>
      </c>
      <c r="I3">
        <f t="shared" si="1"/>
        <v>0</v>
      </c>
      <c r="J3">
        <f t="shared" si="1"/>
        <v>3.1746031746031744E-2</v>
      </c>
      <c r="K3">
        <f t="shared" si="1"/>
        <v>0</v>
      </c>
      <c r="L3">
        <v>252</v>
      </c>
      <c r="M3">
        <v>3</v>
      </c>
      <c r="N3">
        <v>24</v>
      </c>
      <c r="O3">
        <v>27</v>
      </c>
      <c r="P3">
        <v>0</v>
      </c>
      <c r="Q3">
        <v>8</v>
      </c>
      <c r="R3">
        <v>0</v>
      </c>
    </row>
    <row r="4" spans="1:18" x14ac:dyDescent="0.2">
      <c r="A4">
        <v>2017</v>
      </c>
      <c r="B4" t="s">
        <v>1</v>
      </c>
      <c r="C4">
        <f>1/17410</f>
        <v>5.7438253877082139E-5</v>
      </c>
      <c r="D4">
        <v>1</v>
      </c>
      <c r="E4" s="1">
        <v>2.0400000000000001E-2</v>
      </c>
      <c r="F4">
        <f>M4/$L$4</f>
        <v>1.1406844106463879E-2</v>
      </c>
      <c r="G4">
        <f t="shared" ref="G4:K4" si="2">N4/$L$4</f>
        <v>3.8022813688212928E-3</v>
      </c>
      <c r="H4">
        <f t="shared" si="2"/>
        <v>0.155893536121673</v>
      </c>
      <c r="I4">
        <f t="shared" si="2"/>
        <v>0</v>
      </c>
      <c r="J4">
        <f t="shared" si="2"/>
        <v>1.1406844106463879E-2</v>
      </c>
      <c r="K4">
        <f t="shared" si="2"/>
        <v>3.8022813688212928E-3</v>
      </c>
      <c r="L4">
        <v>263</v>
      </c>
      <c r="M4">
        <v>3</v>
      </c>
      <c r="N4">
        <v>1</v>
      </c>
      <c r="O4">
        <v>41</v>
      </c>
      <c r="P4">
        <v>0</v>
      </c>
      <c r="Q4">
        <v>3</v>
      </c>
      <c r="R4">
        <v>1</v>
      </c>
    </row>
    <row r="5" spans="1:18" x14ac:dyDescent="0.2">
      <c r="A5" s="15">
        <v>2018</v>
      </c>
      <c r="B5" t="s">
        <v>1</v>
      </c>
      <c r="C5">
        <f>1/15540</f>
        <v>6.4350064350064345E-5</v>
      </c>
      <c r="D5">
        <v>1</v>
      </c>
      <c r="E5" s="2">
        <v>0</v>
      </c>
      <c r="F5">
        <f>M5/$L$5</f>
        <v>0</v>
      </c>
      <c r="G5">
        <f t="shared" ref="G5:K5" si="3">N5/$L$5</f>
        <v>6.9444444444444448E-2</v>
      </c>
      <c r="H5">
        <f t="shared" si="3"/>
        <v>0</v>
      </c>
      <c r="I5">
        <f t="shared" si="3"/>
        <v>0</v>
      </c>
      <c r="J5">
        <f t="shared" si="3"/>
        <v>6.9444444444444441E-3</v>
      </c>
      <c r="K5">
        <f t="shared" si="3"/>
        <v>0</v>
      </c>
      <c r="L5">
        <v>144</v>
      </c>
      <c r="M5">
        <v>0</v>
      </c>
      <c r="N5">
        <v>10</v>
      </c>
      <c r="O5">
        <v>0</v>
      </c>
      <c r="P5">
        <v>0</v>
      </c>
      <c r="Q5">
        <v>1</v>
      </c>
      <c r="R5">
        <v>0</v>
      </c>
    </row>
    <row r="6" spans="1:18" x14ac:dyDescent="0.2">
      <c r="A6">
        <v>2019</v>
      </c>
      <c r="B6" t="s">
        <v>1</v>
      </c>
      <c r="C6">
        <v>0</v>
      </c>
      <c r="D6">
        <v>0</v>
      </c>
      <c r="E6" s="2">
        <v>0</v>
      </c>
      <c r="F6">
        <f>M6/$L$6</f>
        <v>0</v>
      </c>
      <c r="G6">
        <f t="shared" ref="G6:K6" si="4">N6/$L$6</f>
        <v>6.6666666666666671E-3</v>
      </c>
      <c r="H6">
        <f t="shared" si="4"/>
        <v>0.02</v>
      </c>
      <c r="I6">
        <f t="shared" si="4"/>
        <v>0</v>
      </c>
      <c r="J6">
        <f t="shared" si="4"/>
        <v>0</v>
      </c>
      <c r="K6">
        <f t="shared" si="4"/>
        <v>0</v>
      </c>
      <c r="L6">
        <v>150</v>
      </c>
      <c r="M6">
        <v>0</v>
      </c>
      <c r="N6">
        <v>1</v>
      </c>
      <c r="O6">
        <v>3</v>
      </c>
      <c r="P6">
        <v>0</v>
      </c>
      <c r="Q6">
        <v>0</v>
      </c>
      <c r="R6">
        <v>0</v>
      </c>
    </row>
    <row r="7" spans="1:18" x14ac:dyDescent="0.2">
      <c r="A7" s="15">
        <v>2018</v>
      </c>
      <c r="B7" t="s">
        <v>2</v>
      </c>
      <c r="C7">
        <f>33/12000</f>
        <v>2.7499999999999998E-3</v>
      </c>
      <c r="D7">
        <v>33</v>
      </c>
      <c r="E7" s="1">
        <v>0.26319999999999999</v>
      </c>
      <c r="F7">
        <f>M7/$L$7</f>
        <v>0</v>
      </c>
      <c r="G7">
        <f t="shared" ref="G7:K7" si="5">N7/$L$7</f>
        <v>5.8181818181818182E-2</v>
      </c>
      <c r="H7">
        <f t="shared" si="5"/>
        <v>0</v>
      </c>
      <c r="I7">
        <f t="shared" si="5"/>
        <v>9.0909090909090905E-3</v>
      </c>
      <c r="J7">
        <f t="shared" si="5"/>
        <v>0</v>
      </c>
      <c r="K7">
        <f t="shared" si="5"/>
        <v>1.8181818181818182E-3</v>
      </c>
      <c r="L7">
        <v>550</v>
      </c>
      <c r="M7">
        <v>0</v>
      </c>
      <c r="N7">
        <v>32</v>
      </c>
      <c r="O7">
        <v>0</v>
      </c>
      <c r="P7">
        <v>5</v>
      </c>
      <c r="Q7">
        <v>0</v>
      </c>
      <c r="R7">
        <v>1</v>
      </c>
    </row>
    <row r="8" spans="1:18" x14ac:dyDescent="0.2">
      <c r="A8">
        <v>2019</v>
      </c>
      <c r="B8" t="s">
        <v>2</v>
      </c>
      <c r="C8">
        <f>62/23500</f>
        <v>2.6382978723404255E-3</v>
      </c>
      <c r="D8">
        <v>62</v>
      </c>
      <c r="E8" s="1">
        <v>0.15790000000000001</v>
      </c>
      <c r="F8">
        <f>M8/$L$8</f>
        <v>6.0096153846153849E-4</v>
      </c>
      <c r="G8">
        <f t="shared" ref="G8:K8" si="6">N8/$L$8</f>
        <v>5.6490384615384616E-2</v>
      </c>
      <c r="H8">
        <f t="shared" si="6"/>
        <v>0</v>
      </c>
      <c r="I8">
        <f t="shared" si="6"/>
        <v>0</v>
      </c>
      <c r="J8">
        <f t="shared" si="6"/>
        <v>0</v>
      </c>
      <c r="K8">
        <f t="shared" si="6"/>
        <v>0</v>
      </c>
      <c r="L8">
        <v>1664</v>
      </c>
      <c r="M8">
        <v>1</v>
      </c>
      <c r="N8">
        <v>94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2020</v>
      </c>
      <c r="B9" t="s">
        <v>2</v>
      </c>
      <c r="C9">
        <f>6/16500</f>
        <v>3.6363636363636361E-4</v>
      </c>
      <c r="D9">
        <v>6</v>
      </c>
      <c r="E9" s="2">
        <v>0</v>
      </c>
      <c r="F9">
        <f>M9/$L$9</f>
        <v>0</v>
      </c>
      <c r="G9">
        <f t="shared" ref="G9:K9" si="7">N9/$L$9</f>
        <v>1.3888888888888888E-2</v>
      </c>
      <c r="H9">
        <f t="shared" si="7"/>
        <v>0</v>
      </c>
      <c r="I9">
        <f t="shared" si="7"/>
        <v>0</v>
      </c>
      <c r="J9">
        <f t="shared" si="7"/>
        <v>0</v>
      </c>
      <c r="K9">
        <f t="shared" si="7"/>
        <v>0</v>
      </c>
      <c r="L9">
        <v>144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 x14ac:dyDescent="0.2">
      <c r="A10" s="15">
        <v>2018</v>
      </c>
      <c r="B10" t="s">
        <v>3</v>
      </c>
      <c r="C10">
        <f>83/11500</f>
        <v>7.2173913043478257E-3</v>
      </c>
      <c r="D10">
        <v>83</v>
      </c>
      <c r="E10" s="1">
        <v>0.45100000000000001</v>
      </c>
      <c r="F10">
        <f>M10/$L$10</f>
        <v>2.4904214559386972E-2</v>
      </c>
      <c r="G10">
        <f t="shared" ref="G10:K10" si="8">N10/$L$10</f>
        <v>5.1724137931034482E-2</v>
      </c>
      <c r="H10">
        <f t="shared" si="8"/>
        <v>1.9157088122605363E-3</v>
      </c>
      <c r="I10">
        <f t="shared" si="8"/>
        <v>0</v>
      </c>
      <c r="J10">
        <f t="shared" si="8"/>
        <v>7.6628352490421452E-3</v>
      </c>
      <c r="K10">
        <f t="shared" si="8"/>
        <v>1.1494252873563218E-2</v>
      </c>
      <c r="L10">
        <v>522</v>
      </c>
      <c r="M10">
        <v>13</v>
      </c>
      <c r="N10">
        <v>27</v>
      </c>
      <c r="O10">
        <v>1</v>
      </c>
      <c r="P10">
        <v>0</v>
      </c>
      <c r="Q10">
        <v>4</v>
      </c>
      <c r="R10">
        <v>6</v>
      </c>
    </row>
    <row r="11" spans="1:18" x14ac:dyDescent="0.2">
      <c r="A11">
        <v>2019</v>
      </c>
      <c r="B11" t="s">
        <v>3</v>
      </c>
      <c r="C11">
        <f>8/23000</f>
        <v>3.4782608695652176E-4</v>
      </c>
      <c r="D11">
        <v>8</v>
      </c>
      <c r="E11" s="1">
        <v>0.26669999999999999</v>
      </c>
      <c r="F11">
        <f>M11/$L$11</f>
        <v>2.0833333333333332E-2</v>
      </c>
      <c r="G11">
        <f t="shared" ref="G11:K11" si="9">N11/$L$11</f>
        <v>8.3333333333333329E-2</v>
      </c>
      <c r="H11">
        <f t="shared" si="9"/>
        <v>0</v>
      </c>
      <c r="I11">
        <f t="shared" si="9"/>
        <v>0</v>
      </c>
      <c r="J11">
        <f t="shared" si="9"/>
        <v>0</v>
      </c>
      <c r="K11">
        <f t="shared" si="9"/>
        <v>0</v>
      </c>
      <c r="L11">
        <v>144</v>
      </c>
      <c r="M11">
        <v>3</v>
      </c>
      <c r="N11">
        <v>12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2019</v>
      </c>
      <c r="B12" t="s">
        <v>0</v>
      </c>
      <c r="C12">
        <f>86/5550</f>
        <v>1.5495495495495495E-2</v>
      </c>
      <c r="D12">
        <v>86</v>
      </c>
      <c r="E12" s="2">
        <v>0.2</v>
      </c>
      <c r="F12">
        <f>M12/$L$12</f>
        <v>2.8846153846153848E-2</v>
      </c>
      <c r="G12">
        <f t="shared" ref="G12:K12" si="10">N12/$L$12</f>
        <v>1.9230769230769232E-2</v>
      </c>
      <c r="H12">
        <f t="shared" si="10"/>
        <v>0</v>
      </c>
      <c r="I12">
        <f t="shared" si="10"/>
        <v>0</v>
      </c>
      <c r="J12">
        <f t="shared" si="10"/>
        <v>0</v>
      </c>
      <c r="K12">
        <f t="shared" si="10"/>
        <v>0</v>
      </c>
      <c r="L12">
        <v>104</v>
      </c>
      <c r="M12">
        <v>3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2020</v>
      </c>
      <c r="B13" t="s">
        <v>0</v>
      </c>
      <c r="C13">
        <f>42/10730</f>
        <v>3.9142590866728796E-3</v>
      </c>
      <c r="D13">
        <v>42</v>
      </c>
      <c r="E13" s="1">
        <v>5.6800000000000003E-2</v>
      </c>
      <c r="F13">
        <f>M13/$L$13</f>
        <v>1.5169194865810968E-2</v>
      </c>
      <c r="G13">
        <f t="shared" ref="G13:K13" si="11">N13/$L$13</f>
        <v>2.3337222870478413E-2</v>
      </c>
      <c r="H13">
        <f t="shared" si="11"/>
        <v>1.2835472578763127E-2</v>
      </c>
      <c r="I13">
        <f t="shared" si="11"/>
        <v>0</v>
      </c>
      <c r="J13">
        <f t="shared" si="11"/>
        <v>0</v>
      </c>
      <c r="K13">
        <f t="shared" si="11"/>
        <v>0</v>
      </c>
      <c r="L13">
        <v>1714</v>
      </c>
      <c r="M13">
        <v>26</v>
      </c>
      <c r="N13">
        <v>40</v>
      </c>
      <c r="O13">
        <v>22</v>
      </c>
      <c r="P13">
        <v>0</v>
      </c>
      <c r="Q13">
        <v>0</v>
      </c>
      <c r="R13">
        <v>0</v>
      </c>
    </row>
    <row r="14" spans="1:18" x14ac:dyDescent="0.2">
      <c r="A14">
        <v>2021</v>
      </c>
      <c r="B14" t="s">
        <v>0</v>
      </c>
      <c r="C14">
        <f>11/12210</f>
        <v>9.0090090090090091E-4</v>
      </c>
      <c r="D14">
        <v>11</v>
      </c>
      <c r="E14" s="1">
        <v>4.65E-2</v>
      </c>
      <c r="F14">
        <f>M14/$L$14</f>
        <v>2.5246981339187707E-2</v>
      </c>
      <c r="G14">
        <f t="shared" ref="G14:K14" si="12">N14/$L$14</f>
        <v>3.512623490669594E-2</v>
      </c>
      <c r="H14">
        <f t="shared" si="12"/>
        <v>1.0428100987925357E-2</v>
      </c>
      <c r="I14">
        <f t="shared" si="12"/>
        <v>0</v>
      </c>
      <c r="J14">
        <f t="shared" si="12"/>
        <v>0</v>
      </c>
      <c r="K14">
        <f t="shared" si="12"/>
        <v>0</v>
      </c>
      <c r="L14">
        <v>1822</v>
      </c>
      <c r="M14">
        <v>46</v>
      </c>
      <c r="N14">
        <v>64</v>
      </c>
      <c r="O14">
        <v>19</v>
      </c>
      <c r="P14">
        <v>0</v>
      </c>
      <c r="Q14">
        <v>0</v>
      </c>
      <c r="R14">
        <v>0</v>
      </c>
    </row>
    <row r="16" spans="1:18" x14ac:dyDescent="0.2">
      <c r="C1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47E0-8D7B-1F4A-B17A-A8FCB5B597C0}">
  <dimension ref="A1:H38"/>
  <sheetViews>
    <sheetView workbookViewId="0">
      <selection activeCell="A37" sqref="A37:G38"/>
    </sheetView>
  </sheetViews>
  <sheetFormatPr baseColWidth="10" defaultRowHeight="16" x14ac:dyDescent="0.2"/>
  <cols>
    <col min="2" max="2" width="13.6640625" bestFit="1" customWidth="1"/>
    <col min="3" max="4" width="15.33203125" bestFit="1" customWidth="1"/>
    <col min="5" max="5" width="20.1640625" bestFit="1" customWidth="1"/>
    <col min="6" max="6" width="18.33203125" bestFit="1" customWidth="1"/>
    <col min="7" max="7" width="12.1640625" bestFit="1" customWidth="1"/>
  </cols>
  <sheetData>
    <row r="1" spans="1:8" x14ac:dyDescent="0.2">
      <c r="A1" t="s">
        <v>30</v>
      </c>
      <c r="B1" t="s">
        <v>27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">
      <c r="A2">
        <v>2015</v>
      </c>
      <c r="B2" t="s">
        <v>1</v>
      </c>
      <c r="C2">
        <v>8</v>
      </c>
      <c r="D2">
        <v>2</v>
      </c>
      <c r="E2">
        <v>5</v>
      </c>
      <c r="F2">
        <v>0</v>
      </c>
      <c r="G2">
        <v>6</v>
      </c>
      <c r="H2">
        <v>3</v>
      </c>
    </row>
    <row r="3" spans="1:8" x14ac:dyDescent="0.2">
      <c r="A3">
        <v>2016</v>
      </c>
      <c r="B3" t="s">
        <v>1</v>
      </c>
      <c r="C3">
        <v>3</v>
      </c>
      <c r="D3">
        <v>24</v>
      </c>
      <c r="E3">
        <v>27</v>
      </c>
      <c r="F3">
        <v>0</v>
      </c>
      <c r="G3">
        <v>8</v>
      </c>
      <c r="H3">
        <v>0</v>
      </c>
    </row>
    <row r="4" spans="1:8" x14ac:dyDescent="0.2">
      <c r="A4">
        <v>2017</v>
      </c>
      <c r="B4" t="s">
        <v>1</v>
      </c>
      <c r="C4">
        <v>3</v>
      </c>
      <c r="D4">
        <v>1</v>
      </c>
      <c r="E4">
        <v>41</v>
      </c>
      <c r="F4">
        <v>0</v>
      </c>
      <c r="G4">
        <v>3</v>
      </c>
      <c r="H4">
        <v>1</v>
      </c>
    </row>
    <row r="5" spans="1:8" x14ac:dyDescent="0.2">
      <c r="A5">
        <v>2018</v>
      </c>
      <c r="B5" t="s">
        <v>1</v>
      </c>
      <c r="C5">
        <v>0</v>
      </c>
      <c r="D5">
        <v>10</v>
      </c>
      <c r="E5">
        <v>0</v>
      </c>
      <c r="F5">
        <v>0</v>
      </c>
      <c r="G5">
        <v>1</v>
      </c>
      <c r="H5">
        <v>0</v>
      </c>
    </row>
    <row r="6" spans="1:8" x14ac:dyDescent="0.2">
      <c r="A6">
        <v>2019</v>
      </c>
      <c r="B6" t="s">
        <v>1</v>
      </c>
      <c r="C6">
        <v>0</v>
      </c>
      <c r="D6">
        <v>1</v>
      </c>
      <c r="E6">
        <v>3</v>
      </c>
      <c r="F6">
        <v>0</v>
      </c>
      <c r="G6">
        <v>0</v>
      </c>
      <c r="H6">
        <v>0</v>
      </c>
    </row>
    <row r="7" spans="1:8" x14ac:dyDescent="0.2">
      <c r="A7">
        <v>2018</v>
      </c>
      <c r="B7" t="s">
        <v>2</v>
      </c>
      <c r="C7">
        <v>0</v>
      </c>
      <c r="D7">
        <v>32</v>
      </c>
      <c r="E7">
        <v>0</v>
      </c>
      <c r="F7">
        <v>5</v>
      </c>
      <c r="G7">
        <v>0</v>
      </c>
      <c r="H7">
        <v>1</v>
      </c>
    </row>
    <row r="8" spans="1:8" x14ac:dyDescent="0.2">
      <c r="A8">
        <v>2019</v>
      </c>
      <c r="B8" t="s">
        <v>2</v>
      </c>
      <c r="C8">
        <v>1</v>
      </c>
      <c r="D8">
        <v>94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2020</v>
      </c>
      <c r="B9" t="s">
        <v>2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2018</v>
      </c>
      <c r="B10" t="s">
        <v>3</v>
      </c>
      <c r="C10">
        <v>13</v>
      </c>
      <c r="D10">
        <v>27</v>
      </c>
      <c r="E10">
        <v>1</v>
      </c>
      <c r="F10">
        <v>0</v>
      </c>
      <c r="G10">
        <v>4</v>
      </c>
      <c r="H10">
        <v>6</v>
      </c>
    </row>
    <row r="11" spans="1:8" x14ac:dyDescent="0.2">
      <c r="A11">
        <v>2019</v>
      </c>
      <c r="B11" t="s">
        <v>3</v>
      </c>
      <c r="C11">
        <v>3</v>
      </c>
      <c r="D11">
        <v>12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2019</v>
      </c>
      <c r="B12" t="s">
        <v>0</v>
      </c>
      <c r="C12">
        <v>3</v>
      </c>
      <c r="D12">
        <v>2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2020</v>
      </c>
      <c r="B13" t="s">
        <v>0</v>
      </c>
      <c r="C13">
        <v>26</v>
      </c>
      <c r="D13">
        <v>40</v>
      </c>
      <c r="E13">
        <v>22</v>
      </c>
      <c r="F13">
        <v>0</v>
      </c>
      <c r="G13">
        <v>0</v>
      </c>
      <c r="H13">
        <v>0</v>
      </c>
    </row>
    <row r="14" spans="1:8" x14ac:dyDescent="0.2">
      <c r="A14">
        <v>2021</v>
      </c>
      <c r="B14" t="s">
        <v>0</v>
      </c>
      <c r="C14">
        <v>46</v>
      </c>
      <c r="D14">
        <v>64</v>
      </c>
      <c r="E14">
        <v>19</v>
      </c>
      <c r="F14">
        <v>0</v>
      </c>
      <c r="G14">
        <v>0</v>
      </c>
      <c r="H14">
        <v>0</v>
      </c>
    </row>
    <row r="17" spans="1:7" x14ac:dyDescent="0.2">
      <c r="A17" t="s">
        <v>27</v>
      </c>
      <c r="B17" t="s">
        <v>11</v>
      </c>
      <c r="C17" t="s">
        <v>10</v>
      </c>
      <c r="D17" t="s">
        <v>13</v>
      </c>
      <c r="E17" t="s">
        <v>15</v>
      </c>
      <c r="F17" t="s">
        <v>46</v>
      </c>
      <c r="G17" t="s">
        <v>47</v>
      </c>
    </row>
    <row r="18" spans="1:7" x14ac:dyDescent="0.2">
      <c r="A18" t="s">
        <v>1</v>
      </c>
      <c r="B18">
        <f>SUM(C2:C6)</f>
        <v>14</v>
      </c>
      <c r="C18">
        <f>SUM(D2:D6)</f>
        <v>38</v>
      </c>
      <c r="D18">
        <f t="shared" ref="D18:G18" si="0">SUM(E2:E6)</f>
        <v>76</v>
      </c>
      <c r="E18">
        <f t="shared" si="0"/>
        <v>0</v>
      </c>
      <c r="F18">
        <f t="shared" si="0"/>
        <v>18</v>
      </c>
      <c r="G18">
        <f t="shared" si="0"/>
        <v>4</v>
      </c>
    </row>
    <row r="19" spans="1:7" x14ac:dyDescent="0.2">
      <c r="A19" t="s">
        <v>2</v>
      </c>
      <c r="B19">
        <f>SUM(C7:C9)</f>
        <v>1</v>
      </c>
      <c r="C19">
        <f>SUM(D7:D9)</f>
        <v>128</v>
      </c>
      <c r="D19">
        <f>SUM(E7:E9)</f>
        <v>0</v>
      </c>
      <c r="E19">
        <f>SUM(F7:F9)</f>
        <v>5</v>
      </c>
      <c r="F19">
        <f>SUM(G7:G9)</f>
        <v>0</v>
      </c>
      <c r="G19">
        <f>SUM(H7:H9)</f>
        <v>1</v>
      </c>
    </row>
    <row r="20" spans="1:7" x14ac:dyDescent="0.2">
      <c r="A20" t="s">
        <v>3</v>
      </c>
      <c r="B20">
        <f>SUM(C10:C11)</f>
        <v>16</v>
      </c>
      <c r="C20">
        <f t="shared" ref="C20:G20" si="1">SUM(D10:D11)</f>
        <v>39</v>
      </c>
      <c r="D20">
        <f t="shared" si="1"/>
        <v>1</v>
      </c>
      <c r="E20">
        <f t="shared" si="1"/>
        <v>0</v>
      </c>
      <c r="F20">
        <f t="shared" si="1"/>
        <v>4</v>
      </c>
      <c r="G20">
        <f t="shared" si="1"/>
        <v>6</v>
      </c>
    </row>
    <row r="21" spans="1:7" x14ac:dyDescent="0.2">
      <c r="A21" t="s">
        <v>0</v>
      </c>
      <c r="B21">
        <f>SUM(C12:C14)</f>
        <v>75</v>
      </c>
      <c r="C21">
        <f t="shared" ref="C21:G21" si="2">SUM(D12:D14)</f>
        <v>106</v>
      </c>
      <c r="D21">
        <f t="shared" si="2"/>
        <v>41</v>
      </c>
      <c r="E21">
        <f t="shared" si="2"/>
        <v>0</v>
      </c>
      <c r="F21">
        <f t="shared" si="2"/>
        <v>0</v>
      </c>
      <c r="G21">
        <f t="shared" si="2"/>
        <v>0</v>
      </c>
    </row>
    <row r="24" spans="1:7" x14ac:dyDescent="0.2">
      <c r="A24" t="s">
        <v>27</v>
      </c>
      <c r="B24" t="s">
        <v>11</v>
      </c>
      <c r="C24" t="s">
        <v>10</v>
      </c>
      <c r="D24" t="s">
        <v>13</v>
      </c>
      <c r="E24" t="s">
        <v>15</v>
      </c>
      <c r="F24" t="s">
        <v>46</v>
      </c>
      <c r="G24" t="s">
        <v>47</v>
      </c>
    </row>
    <row r="25" spans="1:7" x14ac:dyDescent="0.2">
      <c r="A25" t="s">
        <v>2</v>
      </c>
      <c r="B25">
        <v>1</v>
      </c>
      <c r="C25">
        <v>128</v>
      </c>
      <c r="D25">
        <v>0</v>
      </c>
      <c r="E25">
        <v>5</v>
      </c>
      <c r="F25">
        <v>0</v>
      </c>
      <c r="G25">
        <v>1</v>
      </c>
    </row>
    <row r="29" spans="1:7" x14ac:dyDescent="0.2">
      <c r="A29" t="s">
        <v>27</v>
      </c>
      <c r="B29" t="s">
        <v>11</v>
      </c>
      <c r="C29" t="s">
        <v>10</v>
      </c>
      <c r="D29" t="s">
        <v>13</v>
      </c>
      <c r="E29" t="s">
        <v>15</v>
      </c>
      <c r="F29" t="s">
        <v>46</v>
      </c>
      <c r="G29" t="s">
        <v>47</v>
      </c>
    </row>
    <row r="30" spans="1:7" x14ac:dyDescent="0.2">
      <c r="A30" t="s">
        <v>3</v>
      </c>
      <c r="B30">
        <v>16</v>
      </c>
      <c r="C30">
        <v>39</v>
      </c>
      <c r="D30">
        <v>1</v>
      </c>
      <c r="E30">
        <v>0</v>
      </c>
      <c r="F30">
        <v>4</v>
      </c>
      <c r="G30">
        <v>6</v>
      </c>
    </row>
    <row r="37" spans="1:7" x14ac:dyDescent="0.2">
      <c r="A37" t="s">
        <v>27</v>
      </c>
      <c r="B37" t="s">
        <v>11</v>
      </c>
      <c r="C37" t="s">
        <v>10</v>
      </c>
      <c r="D37" t="s">
        <v>13</v>
      </c>
      <c r="E37" t="s">
        <v>15</v>
      </c>
      <c r="F37" t="s">
        <v>46</v>
      </c>
      <c r="G37" t="s">
        <v>47</v>
      </c>
    </row>
    <row r="38" spans="1:7" x14ac:dyDescent="0.2">
      <c r="A38" t="s">
        <v>0</v>
      </c>
      <c r="B38">
        <v>75</v>
      </c>
      <c r="C38">
        <v>106</v>
      </c>
      <c r="D38">
        <v>41</v>
      </c>
      <c r="E38">
        <v>0</v>
      </c>
      <c r="F38">
        <v>0</v>
      </c>
      <c r="G38">
        <v>0</v>
      </c>
    </row>
  </sheetData>
  <pageMargins left="0.7" right="0.7" top="0.75" bottom="0.75" header="0.3" footer="0.3"/>
  <ignoredErrors>
    <ignoredError sqref="B18:B21 C18:G18 C19:G2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Espada, Christina D.</cp:lastModifiedBy>
  <dcterms:created xsi:type="dcterms:W3CDTF">2022-10-31T18:28:44Z</dcterms:created>
  <dcterms:modified xsi:type="dcterms:W3CDTF">2022-11-03T01:00:52Z</dcterms:modified>
</cp:coreProperties>
</file>