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ata Analytics\Documents\Data Analytics\01. Excel\Proyecto 2\"/>
    </mc:Choice>
  </mc:AlternateContent>
  <xr:revisionPtr revIDLastSave="0" documentId="13_ncr:1_{891FE955-5EE2-43ED-87C6-AA97E3866777}" xr6:coauthVersionLast="47" xr6:coauthVersionMax="47" xr10:uidLastSave="{00000000-0000-0000-0000-000000000000}"/>
  <bookViews>
    <workbookView xWindow="28680" yWindow="-120" windowWidth="29040" windowHeight="15720" activeTab="1" xr2:uid="{3F517967-C7A1-4994-A43A-F894747580FD}"/>
  </bookViews>
  <sheets>
    <sheet name="Ventas Pasteleria" sheetId="1" r:id="rId1"/>
    <sheet name="Análisis" sheetId="2" r:id="rId2"/>
    <sheet name="Compartir DB" sheetId="3" r:id="rId3"/>
  </sheets>
  <definedNames>
    <definedName name="SegmentaciónDeDatos_Meses__Fecha">#N/A</definedName>
    <definedName name="SegmentaciónDeDatos_Tienda">#N/A</definedName>
  </definedNames>
  <calcPr calcId="191029"/>
  <pivotCaches>
    <pivotCache cacheId="2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" l="1"/>
  <c r="F14" i="2"/>
  <c r="C7" i="2" l="1"/>
  <c r="C6" i="2"/>
  <c r="C5" i="2"/>
  <c r="C4" i="2"/>
  <c r="B7" i="2"/>
  <c r="B6" i="2"/>
  <c r="B5" i="2"/>
  <c r="B4" i="2"/>
  <c r="I111" i="1"/>
  <c r="I201" i="1"/>
  <c r="I208" i="1"/>
  <c r="I210" i="1"/>
  <c r="I193" i="1"/>
  <c r="I157" i="1"/>
  <c r="I156" i="1"/>
  <c r="I139" i="1"/>
  <c r="I133" i="1"/>
  <c r="I207" i="1"/>
  <c r="I191" i="1"/>
  <c r="I179" i="1"/>
  <c r="I176" i="1"/>
  <c r="I126" i="1"/>
  <c r="I61" i="1"/>
  <c r="I11" i="1"/>
  <c r="I190" i="1"/>
  <c r="I187" i="1"/>
  <c r="I215" i="1"/>
  <c r="I189" i="1"/>
  <c r="I186" i="1"/>
  <c r="I180" i="1"/>
  <c r="I122" i="1"/>
  <c r="I184" i="1"/>
  <c r="I164" i="1"/>
  <c r="I46" i="1"/>
  <c r="I141" i="1"/>
  <c r="I138" i="1"/>
  <c r="I76" i="1"/>
  <c r="I140" i="1"/>
  <c r="I149" i="1"/>
  <c r="I147" i="1"/>
  <c r="I65" i="1"/>
  <c r="I56" i="1"/>
  <c r="I148" i="1"/>
  <c r="I55" i="1"/>
  <c r="I31" i="1"/>
  <c r="I22" i="1"/>
  <c r="I218" i="1"/>
  <c r="I211" i="1"/>
  <c r="I192" i="1"/>
  <c r="I150" i="1"/>
  <c r="I129" i="1"/>
  <c r="I121" i="1"/>
  <c r="I113" i="1"/>
  <c r="I78" i="1"/>
  <c r="I206" i="1"/>
  <c r="I173" i="1"/>
  <c r="I161" i="1"/>
  <c r="I160" i="1"/>
  <c r="I159" i="1"/>
  <c r="I155" i="1"/>
  <c r="I146" i="1"/>
  <c r="I120" i="1"/>
  <c r="I119" i="1"/>
  <c r="I118" i="1"/>
  <c r="I117" i="1"/>
  <c r="I116" i="1"/>
  <c r="I115" i="1"/>
  <c r="I88" i="1"/>
  <c r="I2" i="1"/>
  <c r="D4" i="2" s="1"/>
  <c r="I229" i="1"/>
  <c r="I222" i="1"/>
  <c r="I209" i="1"/>
  <c r="I205" i="1"/>
  <c r="I197" i="1"/>
  <c r="I185" i="1"/>
  <c r="I183" i="1"/>
  <c r="I177" i="1"/>
  <c r="I171" i="1"/>
  <c r="I167" i="1"/>
  <c r="I158" i="1"/>
  <c r="I152" i="1"/>
  <c r="I153" i="1"/>
  <c r="I145" i="1"/>
  <c r="I143" i="1"/>
  <c r="I137" i="1"/>
  <c r="I136" i="1"/>
  <c r="I132" i="1"/>
  <c r="I131" i="1"/>
  <c r="I130" i="1"/>
  <c r="I128" i="1"/>
  <c r="I127" i="1"/>
  <c r="I125" i="1"/>
  <c r="I114" i="1"/>
  <c r="I112" i="1"/>
  <c r="I110" i="1"/>
  <c r="I109" i="1"/>
  <c r="I108" i="1"/>
  <c r="I107" i="1"/>
  <c r="I106" i="1"/>
  <c r="I105" i="1"/>
  <c r="I104" i="1"/>
  <c r="I103" i="1"/>
  <c r="I102" i="1"/>
  <c r="I101" i="1"/>
  <c r="I98" i="1"/>
  <c r="I97" i="1"/>
  <c r="I96" i="1"/>
  <c r="I93" i="1"/>
  <c r="I89" i="1"/>
  <c r="I85" i="1"/>
  <c r="I82" i="1"/>
  <c r="I71" i="1"/>
  <c r="I68" i="1"/>
  <c r="I66" i="1"/>
  <c r="I52" i="1"/>
  <c r="I43" i="1"/>
  <c r="I35" i="1"/>
  <c r="I17" i="1"/>
  <c r="I240" i="1"/>
  <c r="I234" i="1"/>
  <c r="I216" i="1"/>
  <c r="I204" i="1"/>
  <c r="I202" i="1"/>
  <c r="I200" i="1"/>
  <c r="I199" i="1"/>
  <c r="I196" i="1"/>
  <c r="I195" i="1"/>
  <c r="I178" i="1"/>
  <c r="I175" i="1"/>
  <c r="I174" i="1"/>
  <c r="I172" i="1"/>
  <c r="I163" i="1"/>
  <c r="I162" i="1"/>
  <c r="I154" i="1"/>
  <c r="I151" i="1"/>
  <c r="I94" i="1"/>
  <c r="I92" i="1"/>
  <c r="I84" i="1"/>
  <c r="I83" i="1"/>
  <c r="I81" i="1"/>
  <c r="I80" i="1"/>
  <c r="I79" i="1"/>
  <c r="I75" i="1"/>
  <c r="I74" i="1"/>
  <c r="I72" i="1"/>
  <c r="I69" i="1"/>
  <c r="I67" i="1"/>
  <c r="I47" i="1"/>
  <c r="I45" i="1"/>
  <c r="I44" i="1"/>
  <c r="I42" i="1"/>
  <c r="I41" i="1"/>
  <c r="I40" i="1"/>
  <c r="I33" i="1"/>
  <c r="I28" i="1"/>
  <c r="I24" i="1"/>
  <c r="I23" i="1"/>
  <c r="I21" i="1"/>
  <c r="I15" i="1"/>
  <c r="I8" i="1"/>
  <c r="I7" i="1"/>
  <c r="I241" i="1"/>
  <c r="I239" i="1"/>
  <c r="I238" i="1"/>
  <c r="I237" i="1"/>
  <c r="I236" i="1"/>
  <c r="I235" i="1"/>
  <c r="I227" i="1"/>
  <c r="I226" i="1"/>
  <c r="I224" i="1"/>
  <c r="I223" i="1"/>
  <c r="I217" i="1"/>
  <c r="I214" i="1"/>
  <c r="I203" i="1"/>
  <c r="I198" i="1"/>
  <c r="I181" i="1"/>
  <c r="I170" i="1"/>
  <c r="I144" i="1"/>
  <c r="I142" i="1"/>
  <c r="I135" i="1"/>
  <c r="I134" i="1"/>
  <c r="I124" i="1"/>
  <c r="I123" i="1"/>
  <c r="I100" i="1"/>
  <c r="I99" i="1"/>
  <c r="I95" i="1"/>
  <c r="I90" i="1"/>
  <c r="I86" i="1"/>
  <c r="I87" i="1"/>
  <c r="I73" i="1"/>
  <c r="I64" i="1"/>
  <c r="I58" i="1"/>
  <c r="I60" i="1"/>
  <c r="I57" i="1"/>
  <c r="I51" i="1"/>
  <c r="I50" i="1"/>
  <c r="I49" i="1"/>
  <c r="I39" i="1"/>
  <c r="I38" i="1"/>
  <c r="I37" i="1"/>
  <c r="I34" i="1"/>
  <c r="I30" i="1"/>
  <c r="I29" i="1"/>
  <c r="I27" i="1"/>
  <c r="I26" i="1"/>
  <c r="I25" i="1"/>
  <c r="I20" i="1"/>
  <c r="I19" i="1"/>
  <c r="I18" i="1"/>
  <c r="I14" i="1"/>
  <c r="I12" i="1"/>
  <c r="I13" i="1"/>
  <c r="I5" i="1"/>
  <c r="I6" i="1"/>
  <c r="I4" i="1"/>
  <c r="D5" i="2" s="1"/>
  <c r="I3" i="1"/>
  <c r="I233" i="1"/>
  <c r="I232" i="1"/>
  <c r="I231" i="1"/>
  <c r="I230" i="1"/>
  <c r="I228" i="1"/>
  <c r="I225" i="1"/>
  <c r="I221" i="1"/>
  <c r="I220" i="1"/>
  <c r="I219" i="1"/>
  <c r="I213" i="1"/>
  <c r="I212" i="1"/>
  <c r="I194" i="1"/>
  <c r="I188" i="1"/>
  <c r="I182" i="1"/>
  <c r="I169" i="1"/>
  <c r="I168" i="1"/>
  <c r="I166" i="1"/>
  <c r="I165" i="1"/>
  <c r="I91" i="1"/>
  <c r="I77" i="1"/>
  <c r="I70" i="1"/>
  <c r="I63" i="1"/>
  <c r="I62" i="1"/>
  <c r="I59" i="1"/>
  <c r="I54" i="1"/>
  <c r="I53" i="1"/>
  <c r="I48" i="1"/>
  <c r="I36" i="1"/>
  <c r="I32" i="1"/>
  <c r="I16" i="1"/>
  <c r="I10" i="1"/>
  <c r="I9" i="1"/>
  <c r="C8" i="2" l="1"/>
  <c r="B8" i="2"/>
  <c r="D7" i="2"/>
  <c r="D6" i="2"/>
  <c r="D8" i="2" l="1"/>
  <c r="F214" i="1" l="1"/>
  <c r="F225" i="1"/>
  <c r="F144" i="1"/>
  <c r="F63" i="1"/>
  <c r="F156" i="1"/>
  <c r="F161" i="1"/>
  <c r="F62" i="1"/>
  <c r="F117" i="1"/>
  <c r="F115" i="1"/>
  <c r="F177" i="1"/>
  <c r="F160" i="1"/>
  <c r="F113" i="1"/>
  <c r="F194" i="1"/>
  <c r="F181" i="1"/>
  <c r="F211" i="1"/>
  <c r="F196" i="1"/>
  <c r="F44" i="1"/>
  <c r="F237" i="1"/>
  <c r="F226" i="1"/>
  <c r="F82" i="1"/>
  <c r="F90" i="1"/>
  <c r="F75" i="1"/>
  <c r="F143" i="1"/>
  <c r="F121" i="1"/>
  <c r="F43" i="1"/>
  <c r="F27" i="1"/>
  <c r="F220" i="1"/>
  <c r="F176" i="1"/>
  <c r="F98" i="1"/>
  <c r="F42" i="1"/>
  <c r="F91" i="1"/>
  <c r="F230" i="1"/>
  <c r="F133" i="1"/>
  <c r="F187" i="1"/>
  <c r="F93" i="1"/>
  <c r="F60" i="1"/>
  <c r="F135" i="1"/>
  <c r="F155" i="1"/>
  <c r="F47" i="1"/>
  <c r="F185" i="1"/>
  <c r="F186" i="1"/>
  <c r="F210" i="1"/>
  <c r="F100" i="1"/>
  <c r="F110" i="1"/>
  <c r="F218" i="1"/>
  <c r="F10" i="1"/>
  <c r="F107" i="1"/>
  <c r="F97" i="1"/>
  <c r="F46" i="1"/>
  <c r="F40" i="1"/>
  <c r="F172" i="1"/>
  <c r="F134" i="1"/>
  <c r="F157" i="1"/>
  <c r="F199" i="1"/>
  <c r="F241" i="1"/>
  <c r="F175" i="1"/>
  <c r="F179" i="1"/>
  <c r="F108" i="1"/>
  <c r="F180" i="1"/>
  <c r="F4" i="1"/>
  <c r="F118" i="1"/>
  <c r="F80" i="1"/>
  <c r="F8" i="1"/>
  <c r="F7" i="1"/>
  <c r="F142" i="1"/>
  <c r="F19" i="1"/>
  <c r="F138" i="1"/>
  <c r="F105" i="1"/>
  <c r="F58" i="1"/>
  <c r="F219" i="1"/>
  <c r="F57" i="1"/>
  <c r="F229" i="1"/>
  <c r="F223" i="1"/>
  <c r="F173" i="1"/>
  <c r="F209" i="1"/>
  <c r="F169" i="1"/>
  <c r="F208" i="1"/>
  <c r="F132" i="1"/>
  <c r="F65" i="1"/>
  <c r="F123" i="1"/>
  <c r="F95" i="1"/>
  <c r="F68" i="1"/>
  <c r="F183" i="1"/>
  <c r="F9" i="1"/>
  <c r="F88" i="1"/>
  <c r="F240" i="1"/>
  <c r="F239" i="1"/>
  <c r="F103" i="1"/>
  <c r="F35" i="1"/>
  <c r="F104" i="1"/>
  <c r="F205" i="1"/>
  <c r="F72" i="1"/>
  <c r="F102" i="1"/>
  <c r="F83" i="1"/>
  <c r="F79" i="1"/>
  <c r="F18" i="1"/>
  <c r="F87" i="1"/>
  <c r="F126" i="1"/>
  <c r="F2" i="1"/>
  <c r="F5" i="1"/>
  <c r="F74" i="1"/>
  <c r="F111" i="1"/>
  <c r="F12" i="1"/>
  <c r="F184" i="1"/>
  <c r="F73" i="1"/>
  <c r="F232" i="1"/>
  <c r="F16" i="1"/>
  <c r="F76" i="1"/>
  <c r="F145" i="1"/>
  <c r="F152" i="1"/>
  <c r="F189" i="1"/>
  <c r="F140" i="1"/>
  <c r="F171" i="1"/>
  <c r="F25" i="1"/>
  <c r="F24" i="1"/>
  <c r="F128" i="1"/>
  <c r="F94" i="1"/>
  <c r="F29" i="1"/>
  <c r="F159" i="1"/>
  <c r="F49" i="1"/>
  <c r="F89" i="1"/>
  <c r="F202" i="1"/>
  <c r="F201" i="1"/>
  <c r="F164" i="1"/>
  <c r="F11" i="1"/>
  <c r="F197" i="1"/>
  <c r="F69" i="1"/>
  <c r="F70" i="1"/>
  <c r="F86" i="1"/>
  <c r="F178" i="1"/>
  <c r="F238" i="1"/>
  <c r="F28" i="1"/>
  <c r="F227" i="1"/>
  <c r="F48" i="1"/>
  <c r="F13" i="1"/>
  <c r="F137" i="1"/>
  <c r="F36" i="1"/>
  <c r="F45" i="1"/>
  <c r="F204" i="1"/>
  <c r="F41" i="1"/>
  <c r="F17" i="1"/>
  <c r="F153" i="1"/>
  <c r="F101" i="1"/>
  <c r="F51" i="1"/>
  <c r="F129" i="1"/>
  <c r="F216" i="1"/>
  <c r="F122" i="1"/>
  <c r="F190" i="1"/>
  <c r="F39" i="1"/>
  <c r="F174" i="1"/>
  <c r="F165" i="1"/>
  <c r="F195" i="1"/>
  <c r="F130" i="1"/>
  <c r="F139" i="1"/>
  <c r="F6" i="1"/>
  <c r="F114" i="1"/>
  <c r="F162" i="1"/>
  <c r="F22" i="1"/>
  <c r="F234" i="1"/>
  <c r="F92" i="1"/>
  <c r="F84" i="1"/>
  <c r="F203" i="1"/>
  <c r="F38" i="1"/>
  <c r="F166" i="1"/>
  <c r="F54" i="1"/>
  <c r="F77" i="1"/>
  <c r="F52" i="1"/>
  <c r="F30" i="1"/>
  <c r="F207" i="1"/>
  <c r="F224" i="1"/>
  <c r="F149" i="1"/>
  <c r="F200" i="1"/>
  <c r="F14" i="1"/>
  <c r="F167" i="1"/>
  <c r="F116" i="1"/>
  <c r="F206" i="1"/>
  <c r="F182" i="1"/>
  <c r="F85" i="1"/>
  <c r="F3" i="1"/>
  <c r="F217" i="1"/>
  <c r="F154" i="1"/>
  <c r="F26" i="1"/>
  <c r="F228" i="1"/>
  <c r="F168" i="1"/>
  <c r="F150" i="1"/>
  <c r="F109" i="1"/>
  <c r="F222" i="1"/>
  <c r="F34" i="1"/>
  <c r="F151" i="1"/>
  <c r="F146" i="1"/>
  <c r="F188" i="1"/>
  <c r="F53" i="1"/>
  <c r="F55" i="1"/>
  <c r="F50" i="1"/>
  <c r="F233" i="1"/>
  <c r="F124" i="1"/>
  <c r="F193" i="1"/>
  <c r="F141" i="1"/>
  <c r="F127" i="1"/>
  <c r="F66" i="1"/>
  <c r="F212" i="1"/>
  <c r="F158" i="1"/>
  <c r="F119" i="1"/>
  <c r="F136" i="1"/>
  <c r="F221" i="1"/>
  <c r="F192" i="1"/>
  <c r="F61" i="1"/>
  <c r="F235" i="1"/>
  <c r="F147" i="1"/>
  <c r="F198" i="1"/>
  <c r="F56" i="1"/>
  <c r="F15" i="1"/>
  <c r="F32" i="1"/>
  <c r="F64" i="1"/>
  <c r="F99" i="1"/>
  <c r="F31" i="1"/>
  <c r="F215" i="1"/>
  <c r="F71" i="1"/>
  <c r="F67" i="1"/>
  <c r="F59" i="1"/>
  <c r="F148" i="1"/>
  <c r="F231" i="1"/>
  <c r="F21" i="1"/>
  <c r="F170" i="1"/>
  <c r="F96" i="1"/>
  <c r="F78" i="1"/>
  <c r="F20" i="1"/>
  <c r="F33" i="1"/>
  <c r="F112" i="1"/>
  <c r="F125" i="1"/>
  <c r="F213" i="1"/>
  <c r="F131" i="1"/>
  <c r="F37" i="1"/>
  <c r="F106" i="1"/>
  <c r="F23" i="1"/>
  <c r="F191" i="1"/>
  <c r="F81" i="1"/>
  <c r="F163" i="1"/>
  <c r="F236" i="1"/>
  <c r="F120" i="1"/>
</calcChain>
</file>

<file path=xl/sharedStrings.xml><?xml version="1.0" encoding="utf-8"?>
<sst xmlns="http://schemas.openxmlformats.org/spreadsheetml/2006/main" count="398" uniqueCount="91">
  <si>
    <t>Record</t>
  </si>
  <si>
    <t>Ticket</t>
  </si>
  <si>
    <t>Tienda</t>
  </si>
  <si>
    <t>Fecha</t>
  </si>
  <si>
    <t>Hora</t>
  </si>
  <si>
    <t>Artículo</t>
  </si>
  <si>
    <t>Cantidad</t>
  </si>
  <si>
    <t>Precio Unit</t>
  </si>
  <si>
    <t>Venta total</t>
  </si>
  <si>
    <t>Marsella</t>
  </si>
  <si>
    <t>Lyon</t>
  </si>
  <si>
    <t>Precio unitario</t>
  </si>
  <si>
    <t>Ventas totales</t>
  </si>
  <si>
    <t>Promedio</t>
  </si>
  <si>
    <t>Mediana</t>
  </si>
  <si>
    <t>Mínimo</t>
  </si>
  <si>
    <t>Máximo</t>
  </si>
  <si>
    <t>Rango</t>
  </si>
  <si>
    <t>Preguntas del problema (paso 1)</t>
  </si>
  <si>
    <t xml:space="preserve">Estadística </t>
  </si>
  <si>
    <t>descriptiva</t>
  </si>
  <si>
    <t>Etiquetas de fila</t>
  </si>
  <si>
    <t>Total general</t>
  </si>
  <si>
    <t>Suma de Cantidad</t>
  </si>
  <si>
    <t>a. Tienda que genera más ventas $ y Q</t>
  </si>
  <si>
    <t xml:space="preserve">b. Top 3 productos más vendidos Q por tienda </t>
  </si>
  <si>
    <t>Buche 4Pers</t>
  </si>
  <si>
    <t>Buche 6Pers</t>
  </si>
  <si>
    <t>Buche 8Pers</t>
  </si>
  <si>
    <t>Cafe Ou Eau</t>
  </si>
  <si>
    <t>Croissant</t>
  </si>
  <si>
    <t>Formule Sandwich</t>
  </si>
  <si>
    <t>Gal Frangipane 4P</t>
  </si>
  <si>
    <t>Galette 8 Pers</t>
  </si>
  <si>
    <t>Gd Kouign Amann</t>
  </si>
  <si>
    <t>Gd Nantais</t>
  </si>
  <si>
    <t>Pt Nantais</t>
  </si>
  <si>
    <t>Sand Jb Emmental</t>
  </si>
  <si>
    <t>Sandwich Complet</t>
  </si>
  <si>
    <t>Tarte Fraise 6P</t>
  </si>
  <si>
    <t>Tarte Fruits 4P</t>
  </si>
  <si>
    <t>Tartelette Fraise</t>
  </si>
  <si>
    <t>Traditional Baguette</t>
  </si>
  <si>
    <t>Traiteur</t>
  </si>
  <si>
    <t>Divers Boulangerie</t>
  </si>
  <si>
    <t>Gal Pomme 6P</t>
  </si>
  <si>
    <t>Kouign Amann</t>
  </si>
  <si>
    <t xml:space="preserve">c. Top 3 productos menos vendidos Q por tienda </t>
  </si>
  <si>
    <t xml:space="preserve">d. Top 5 productos más vendidos $ por tienda </t>
  </si>
  <si>
    <t xml:space="preserve">e. Top 5 productos menos vendidos $ por tienda </t>
  </si>
  <si>
    <t>f. Horas de mayor concurrencia según ventas</t>
  </si>
  <si>
    <t>08 a. m.</t>
  </si>
  <si>
    <t>09 a. m.</t>
  </si>
  <si>
    <t>10 a. m.</t>
  </si>
  <si>
    <t>11 a. m.</t>
  </si>
  <si>
    <t>12 p. m.</t>
  </si>
  <si>
    <t>01 p. m.</t>
  </si>
  <si>
    <t>02 p. m.</t>
  </si>
  <si>
    <t>04 p. m.</t>
  </si>
  <si>
    <t>05 p. m.</t>
  </si>
  <si>
    <t>06 p. m.</t>
  </si>
  <si>
    <t>07 p. m.</t>
  </si>
  <si>
    <t>g. Meses con mayores ventas Q $ y 👇</t>
  </si>
  <si>
    <t>h. Meses con mayor ratio (precio unitario)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</si>
  <si>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</si>
  <si>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</si>
  <si>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</si>
  <si>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</si>
  <si>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</si>
  <si>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</si>
  <si>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</si>
  <si>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</si>
  <si>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</si>
  <si>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</si>
  <si>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</si>
  <si>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</si>
  <si>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Ratio V/C</t>
  </si>
  <si>
    <t>Facturación.</t>
  </si>
  <si>
    <t>Cantidades</t>
  </si>
  <si>
    <t>Facturación</t>
  </si>
  <si>
    <t>Metricas generales</t>
  </si>
  <si>
    <t>Horas</t>
  </si>
  <si>
    <t xml:space="preserve">f. Horas de </t>
  </si>
  <si>
    <t>mayor concurrencia según ventas</t>
  </si>
  <si>
    <t>Suma de Venta total</t>
  </si>
  <si>
    <t>Productos más Facturan $</t>
  </si>
  <si>
    <t>Productos menos Facturan $</t>
  </si>
  <si>
    <t>Extras</t>
  </si>
  <si>
    <t>Productos que mas facturan</t>
  </si>
  <si>
    <t>Productos que menos facturan</t>
  </si>
  <si>
    <t>c. Productos menos vendidos por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</si>
</sst>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[$-F400]h:mm:ss\ AM/PM"/>
    <numFmt numFmtId="166" formatCode="_-&quot;$&quot;\ * #,##0.0_-;\-&quot;$&quot;\ * #,##0.0_-;_-&quot;$&quot;\ * &quot;-&quot;??_-;_-@_-"/>
    <numFmt numFmtId="167" formatCode="_-&quot;$&quot;\ * #,##0_-;\-&quot;$&quot;\ * #,##0_-;_-&quot;$&quot;\ * &quot;-&quot;??_-;_-@_-"/>
    <numFmt numFmtId="168" formatCode="&quot;$&quot;#,##0.00"/>
    <numFmt numFmtId="169" formatCode="&quot;$&quot;#,##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0"/>
      <name val="Bahnschrift"/>
      <family val="2"/>
    </font>
    <font>
      <sz val="11"/>
      <color theme="1"/>
      <name val="Bahnschrift"/>
      <family val="2"/>
    </font>
    <font>
      <sz val="11"/>
      <color theme="0" tint="-0.249977111117893"/>
      <name val="Bahnschrift"/>
      <family val="2"/>
    </font>
    <font>
      <sz val="11"/>
      <color theme="0"/>
      <name val="Bahnschrift"/>
      <family val="2"/>
    </font>
    <font>
      <b/>
      <sz val="11"/>
      <color theme="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00808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rgb="FFA9D08E"/>
      </top>
      <bottom style="thin">
        <color rgb="FF000000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4">
    <xf numFmtId="0" fontId="0" fillId="0" borderId="0" xfId="0"/>
    <xf numFmtId="0" fontId="4" fillId="2" borderId="3" xfId="0" applyFont="1" applyFill="1" applyBorder="1" applyAlignment="1">
      <alignment horizontal="center"/>
    </xf>
    <xf numFmtId="164" fontId="4" fillId="2" borderId="3" xfId="1" applyNumberFormat="1" applyFont="1" applyFill="1" applyBorder="1" applyAlignment="1">
      <alignment vertical="center"/>
    </xf>
    <xf numFmtId="166" fontId="4" fillId="2" borderId="3" xfId="2" applyNumberFormat="1" applyFont="1" applyFill="1" applyBorder="1" applyAlignment="1">
      <alignment vertical="center"/>
    </xf>
    <xf numFmtId="167" fontId="4" fillId="2" borderId="4" xfId="2" applyNumberFormat="1" applyFont="1" applyFill="1" applyBorder="1" applyAlignment="1">
      <alignment vertical="center"/>
    </xf>
    <xf numFmtId="0" fontId="4" fillId="0" borderId="3" xfId="0" applyFont="1" applyBorder="1" applyAlignment="1">
      <alignment horizontal="center"/>
    </xf>
    <xf numFmtId="164" fontId="4" fillId="0" borderId="3" xfId="1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7" fontId="4" fillId="0" borderId="4" xfId="2" applyNumberFormat="1" applyFont="1" applyFill="1" applyBorder="1" applyAlignment="1">
      <alignment vertical="center"/>
    </xf>
    <xf numFmtId="0" fontId="4" fillId="2" borderId="0" xfId="0" applyFont="1" applyFill="1" applyAlignment="1">
      <alignment horizontal="center"/>
    </xf>
    <xf numFmtId="166" fontId="4" fillId="2" borderId="0" xfId="2" applyNumberFormat="1" applyFont="1" applyFill="1" applyBorder="1" applyAlignment="1">
      <alignment vertical="center"/>
    </xf>
    <xf numFmtId="167" fontId="4" fillId="2" borderId="0" xfId="2" applyNumberFormat="1" applyFont="1" applyFill="1" applyBorder="1" applyAlignment="1">
      <alignment vertical="center"/>
    </xf>
    <xf numFmtId="0" fontId="4" fillId="0" borderId="0" xfId="0" applyFont="1" applyAlignment="1">
      <alignment horizontal="center"/>
    </xf>
    <xf numFmtId="166" fontId="4" fillId="0" borderId="0" xfId="2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3" fillId="0" borderId="1" xfId="0" applyFont="1" applyBorder="1"/>
    <xf numFmtId="0" fontId="4" fillId="2" borderId="2" xfId="0" applyFont="1" applyFill="1" applyBorder="1"/>
    <xf numFmtId="164" fontId="4" fillId="2" borderId="3" xfId="0" applyNumberFormat="1" applyFont="1" applyFill="1" applyBorder="1"/>
    <xf numFmtId="14" fontId="4" fillId="2" borderId="3" xfId="0" applyNumberFormat="1" applyFont="1" applyFill="1" applyBorder="1"/>
    <xf numFmtId="165" fontId="4" fillId="2" borderId="3" xfId="0" applyNumberFormat="1" applyFont="1" applyFill="1" applyBorder="1"/>
    <xf numFmtId="0" fontId="4" fillId="2" borderId="0" xfId="0" applyFont="1" applyFill="1"/>
    <xf numFmtId="0" fontId="4" fillId="0" borderId="2" xfId="0" applyFont="1" applyBorder="1"/>
    <xf numFmtId="164" fontId="4" fillId="0" borderId="3" xfId="0" applyNumberFormat="1" applyFont="1" applyBorder="1"/>
    <xf numFmtId="14" fontId="4" fillId="0" borderId="3" xfId="0" applyNumberFormat="1" applyFont="1" applyBorder="1"/>
    <xf numFmtId="165" fontId="4" fillId="0" borderId="3" xfId="0" applyNumberFormat="1" applyFont="1" applyBorder="1"/>
    <xf numFmtId="0" fontId="4" fillId="0" borderId="0" xfId="0" applyFont="1"/>
    <xf numFmtId="164" fontId="4" fillId="2" borderId="0" xfId="0" applyNumberFormat="1" applyFont="1" applyFill="1"/>
    <xf numFmtId="14" fontId="4" fillId="2" borderId="0" xfId="0" applyNumberFormat="1" applyFont="1" applyFill="1"/>
    <xf numFmtId="165" fontId="4" fillId="2" borderId="0" xfId="0" applyNumberFormat="1" applyFont="1" applyFill="1"/>
    <xf numFmtId="164" fontId="4" fillId="0" borderId="0" xfId="0" applyNumberFormat="1" applyFont="1"/>
    <xf numFmtId="14" fontId="4" fillId="0" borderId="0" xfId="0" applyNumberFormat="1" applyFont="1"/>
    <xf numFmtId="165" fontId="4" fillId="0" borderId="0" xfId="0" applyNumberFormat="1" applyFont="1"/>
    <xf numFmtId="0" fontId="5" fillId="3" borderId="0" xfId="0" applyFont="1" applyFill="1"/>
    <xf numFmtId="0" fontId="6" fillId="0" borderId="0" xfId="0" applyFont="1"/>
    <xf numFmtId="1" fontId="6" fillId="0" borderId="0" xfId="0" applyNumberFormat="1" applyFont="1"/>
    <xf numFmtId="0" fontId="7" fillId="0" borderId="0" xfId="0" applyFont="1"/>
    <xf numFmtId="0" fontId="6" fillId="4" borderId="6" xfId="0" applyFont="1" applyFill="1" applyBorder="1"/>
    <xf numFmtId="0" fontId="6" fillId="4" borderId="7" xfId="0" applyFont="1" applyFill="1" applyBorder="1"/>
    <xf numFmtId="0" fontId="6" fillId="5" borderId="8" xfId="0" applyFont="1" applyFill="1" applyBorder="1"/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0" fontId="5" fillId="0" borderId="0" xfId="0" applyFont="1"/>
    <xf numFmtId="168" fontId="0" fillId="6" borderId="0" xfId="0" applyNumberFormat="1" applyFill="1"/>
    <xf numFmtId="0" fontId="0" fillId="0" borderId="0" xfId="0" applyAlignment="1">
      <alignment horizontal="left" indent="1"/>
    </xf>
    <xf numFmtId="0" fontId="8" fillId="3" borderId="0" xfId="0" applyFont="1" applyFill="1"/>
    <xf numFmtId="0" fontId="2" fillId="3" borderId="0" xfId="0" applyFont="1" applyFill="1"/>
    <xf numFmtId="169" fontId="0" fillId="0" borderId="0" xfId="0" applyNumberFormat="1"/>
    <xf numFmtId="169" fontId="0" fillId="7" borderId="0" xfId="0" applyNumberFormat="1" applyFill="1"/>
    <xf numFmtId="2" fontId="0" fillId="0" borderId="0" xfId="0" applyNumberFormat="1"/>
    <xf numFmtId="2" fontId="0" fillId="8" borderId="0" xfId="0" applyNumberFormat="1" applyFill="1"/>
    <xf numFmtId="2" fontId="0" fillId="9" borderId="0" xfId="0" applyNumberFormat="1" applyFill="1"/>
    <xf numFmtId="0" fontId="4" fillId="2" borderId="5" xfId="0" applyFont="1" applyFill="1" applyBorder="1"/>
    <xf numFmtId="0" fontId="4" fillId="2" borderId="5" xfId="0" applyFont="1" applyFill="1" applyBorder="1" applyAlignment="1">
      <alignment horizontal="center"/>
    </xf>
    <xf numFmtId="164" fontId="4" fillId="0" borderId="3" xfId="1" applyNumberFormat="1" applyFont="1" applyFill="1" applyBorder="1" applyAlignment="1"/>
    <xf numFmtId="164" fontId="4" fillId="2" borderId="5" xfId="0" applyNumberFormat="1" applyFont="1" applyFill="1" applyBorder="1"/>
    <xf numFmtId="14" fontId="4" fillId="2" borderId="5" xfId="0" applyNumberFormat="1" applyFont="1" applyFill="1" applyBorder="1"/>
    <xf numFmtId="165" fontId="4" fillId="2" borderId="5" xfId="0" applyNumberFormat="1" applyFont="1" applyFill="1" applyBorder="1"/>
    <xf numFmtId="0" fontId="4" fillId="2" borderId="5" xfId="0" applyFont="1" applyFill="1" applyBorder="1" applyAlignment="1">
      <alignment vertical="center"/>
    </xf>
    <xf numFmtId="166" fontId="4" fillId="2" borderId="5" xfId="2" applyNumberFormat="1" applyFont="1" applyFill="1" applyBorder="1" applyAlignment="1">
      <alignment vertical="center"/>
    </xf>
    <xf numFmtId="167" fontId="4" fillId="2" borderId="5" xfId="2" applyNumberFormat="1" applyFont="1" applyFill="1" applyBorder="1" applyAlignment="1">
      <alignment vertical="center"/>
    </xf>
    <xf numFmtId="168" fontId="0" fillId="0" borderId="9" xfId="0" applyNumberFormat="1" applyBorder="1"/>
    <xf numFmtId="0" fontId="0" fillId="0" borderId="9" xfId="0" applyBorder="1"/>
    <xf numFmtId="0" fontId="0" fillId="10" borderId="9" xfId="0" applyFill="1" applyBorder="1" applyAlignment="1">
      <alignment horizontal="left"/>
    </xf>
    <xf numFmtId="0" fontId="8" fillId="0" borderId="0" xfId="0" applyFont="1"/>
    <xf numFmtId="0" fontId="9" fillId="3" borderId="0" xfId="0" applyFont="1" applyFill="1"/>
    <xf numFmtId="0" fontId="0" fillId="6" borderId="0" xfId="0" applyFill="1"/>
    <xf numFmtId="0" fontId="9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</cellXfs>
  <cellStyles count="3">
    <cellStyle name="Millares" xfId="1" builtinId="3"/>
    <cellStyle name="Moneda" xfId="2" builtinId="4"/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2" formatCode="0.00"/>
    </dxf>
    <dxf>
      <numFmt numFmtId="169" formatCode="&quot;$&quot;#,##0"/>
    </dxf>
    <dxf>
      <fill>
        <patternFill patternType="solid">
          <bgColor rgb="FF00B0F0"/>
        </patternFill>
      </fill>
    </dxf>
    <dxf>
      <numFmt numFmtId="168" formatCode="&quot;$&quot;#,##0.00"/>
    </dxf>
    <dxf>
      <fill>
        <patternFill patternType="solid">
          <bgColor rgb="FF00B0F0"/>
        </patternFill>
      </fill>
    </dxf>
    <dxf>
      <numFmt numFmtId="168" formatCode="&quot;$&quot;#,##0.00"/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numFmt numFmtId="169" formatCode="&quot;$&quot;#,##0"/>
    </dxf>
    <dxf>
      <numFmt numFmtId="167" formatCode="_-&quot;$&quot;\ * #,##0_-;\-&quot;$&quot;\ * #,##0_-;_-&quot;$&quot;\ * &quot;-&quot;??_-;_-@_-"/>
      <fill>
        <patternFill patternType="none">
          <fgColor rgb="FF000000"/>
          <bgColor auto="1"/>
        </patternFill>
      </fill>
      <alignment horizontal="general" vertical="center" textRotation="0" wrapText="0" indent="0" justifyLastLine="0" shrinkToFit="0" readingOrder="0"/>
    </dxf>
    <dxf>
      <numFmt numFmtId="166" formatCode="_-&quot;$&quot;\ * #,##0.0_-;\-&quot;$&quot;\ * #,##0.0_-;_-&quot;$&quot;\ * &quot;-&quot;??_-;_-@_-"/>
      <fill>
        <patternFill patternType="none">
          <fgColor rgb="FF000000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textRotation="0" wrapText="0" indent="0" justifyLastLine="0" shrinkToFit="0" readingOrder="0"/>
    </dxf>
    <dxf>
      <numFmt numFmtId="165" formatCode="[$-F400]h:mm:ss\ AM/PM"/>
      <fill>
        <patternFill patternType="none">
          <fgColor rgb="FF000000"/>
          <bgColor auto="1"/>
        </patternFill>
      </fill>
      <alignment textRotation="0" wrapText="0" indent="0" justifyLastLine="0" shrinkToFit="0" readingOrder="0"/>
    </dxf>
    <dxf>
      <numFmt numFmtId="170" formatCode="d/mm/yyyy"/>
      <fill>
        <patternFill patternType="none">
          <fgColor rgb="FF000000"/>
          <bgColor auto="1"/>
        </patternFill>
      </fill>
      <alignment textRotation="0" wrapText="0" indent="0" justifyLastLine="0" shrinkToFit="0" readingOrder="0"/>
    </dxf>
    <dxf>
      <numFmt numFmtId="164" formatCode="_-* #,##0_-;\-* #,##0_-;_-* &quot;-&quot;??_-;_-@_-"/>
      <fill>
        <patternFill patternType="none">
          <fgColor rgb="FF000000"/>
          <bgColor auto="1"/>
        </patternFill>
      </fill>
      <alignment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textRotation="0" wrapText="0" indent="0" justifyLastLine="0" shrinkToFit="0" readingOrder="0"/>
    </dxf>
    <dxf>
      <border outline="0">
        <top style="thin">
          <color rgb="FFA9D08E"/>
        </top>
      </border>
    </dxf>
    <dxf>
      <fill>
        <patternFill patternType="none">
          <fgColor rgb="FF000000"/>
          <bgColor auto="1"/>
        </patternFill>
      </fill>
      <alignment textRotation="0" wrapText="0" indent="0" justifyLastLine="0" shrinkToFit="0" readingOrder="0"/>
    </dxf>
    <dxf>
      <border outline="0">
        <bottom style="thin">
          <color rgb="FFA9D08E"/>
        </bottom>
      </border>
    </dxf>
    <dxf>
      <alignment textRotation="0" wrapText="0" indent="0" justifyLastLine="0" shrinkToFit="0" readingOrder="0"/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thin">
          <color rgb="FF000000"/>
        </top>
      </border>
    </dxf>
    <dxf>
      <font>
        <b/>
        <color rgb="FF000000"/>
      </font>
      <border>
        <bottom style="thin">
          <color rgb="FF000000"/>
        </bottom>
      </border>
    </dxf>
    <dxf>
      <font>
        <color rgb="FF000000"/>
      </font>
      <border>
        <top style="thin">
          <color rgb="FF000000"/>
        </top>
        <bottom style="thin">
          <color rgb="FF000000"/>
        </bottom>
      </border>
    </dxf>
  </dxfs>
  <tableStyles count="1" defaultTableStyle="TableStyleMedium2" defaultPivotStyle="PivotStyleLight16">
    <tableStyle name="TableStyleLight1 2" pivot="0" count="7" xr9:uid="{C8AF4FC3-0EE3-4152-8EC4-8BB94474E396}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firstRowStripe" dxfId="30"/>
      <tableStyleElement type="firstColumnStripe" dxfId="29"/>
    </tableStyle>
  </tableStyles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 pasteleria.xlsx]Análisis!Resumen por tienda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Tiendas</a:t>
            </a:r>
            <a:r>
              <a:rPr lang="es-MX" baseline="0"/>
              <a:t> que generan mas ventas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5.5555276791376795E-3"/>
              <c:y val="-3.72128396192154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2.7777777777777828E-2"/>
              <c:y val="-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2.5000000000000001E-2"/>
              <c:y val="-3.24074074074074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5.5555555555555558E-3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Análisis!$B$12</c:f>
              <c:strCache>
                <c:ptCount val="1"/>
                <c:pt idx="0">
                  <c:v>Facturación.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32F1-492D-9DF1-AC52A13B974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32F1-492D-9DF1-AC52A13B9748}"/>
              </c:ext>
            </c:extLst>
          </c:dPt>
          <c:dLbls>
            <c:dLbl>
              <c:idx val="0"/>
              <c:layout>
                <c:manualLayout>
                  <c:x val="5.5555276791376795E-3"/>
                  <c:y val="-3.7212839619215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2F1-492D-9DF1-AC52A13B9748}"/>
                </c:ext>
              </c:extLst>
            </c:dLbl>
            <c:dLbl>
              <c:idx val="1"/>
              <c:layout>
                <c:manualLayout>
                  <c:x val="5.5555555555555558E-3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2F1-492D-9DF1-AC52A13B97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Análisis!$A$13:$A$15</c:f>
              <c:strCache>
                <c:ptCount val="2"/>
                <c:pt idx="0">
                  <c:v>Lyon</c:v>
                </c:pt>
                <c:pt idx="1">
                  <c:v>Marsella</c:v>
                </c:pt>
              </c:strCache>
            </c:strRef>
          </c:cat>
          <c:val>
            <c:numRef>
              <c:f>Análisis!$B$13:$B$15</c:f>
              <c:numCache>
                <c:formatCode>"$"#,##0.00</c:formatCode>
                <c:ptCount val="2"/>
                <c:pt idx="0">
                  <c:v>30876</c:v>
                </c:pt>
                <c:pt idx="1">
                  <c:v>32333.5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1-492D-9DF1-AC52A13B9748}"/>
            </c:ext>
          </c:extLst>
        </c:ser>
        <c:ser>
          <c:idx val="1"/>
          <c:order val="1"/>
          <c:tx>
            <c:strRef>
              <c:f>Análisis!$C$12</c:f>
              <c:strCache>
                <c:ptCount val="1"/>
                <c:pt idx="0">
                  <c:v>Cantidades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32F1-492D-9DF1-AC52A13B974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32F1-492D-9DF1-AC52A13B9748}"/>
              </c:ext>
            </c:extLst>
          </c:dPt>
          <c:dLbls>
            <c:dLbl>
              <c:idx val="0"/>
              <c:layout>
                <c:manualLayout>
                  <c:x val="2.7777777777777828E-2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2F1-492D-9DF1-AC52A13B9748}"/>
                </c:ext>
              </c:extLst>
            </c:dLbl>
            <c:dLbl>
              <c:idx val="1"/>
              <c:layout>
                <c:manualLayout>
                  <c:x val="2.5000000000000001E-2"/>
                  <c:y val="-3.2407407407407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2F1-492D-9DF1-AC52A13B97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Análisis!$A$13:$A$15</c:f>
              <c:strCache>
                <c:ptCount val="2"/>
                <c:pt idx="0">
                  <c:v>Lyon</c:v>
                </c:pt>
                <c:pt idx="1">
                  <c:v>Marsella</c:v>
                </c:pt>
              </c:strCache>
            </c:strRef>
          </c:cat>
          <c:val>
            <c:numRef>
              <c:f>Análisis!$C$13:$C$15</c:f>
              <c:numCache>
                <c:formatCode>General</c:formatCode>
                <c:ptCount val="2"/>
                <c:pt idx="0">
                  <c:v>7810</c:v>
                </c:pt>
                <c:pt idx="1">
                  <c:v>6560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F1-492D-9DF1-AC52A13B97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63954751"/>
        <c:axId val="463951871"/>
        <c:axId val="0"/>
      </c:bar3DChart>
      <c:catAx>
        <c:axId val="46395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3951871"/>
        <c:crosses val="autoZero"/>
        <c:auto val="1"/>
        <c:lblAlgn val="ctr"/>
        <c:lblOffset val="100"/>
        <c:noMultiLvlLbl val="0"/>
      </c:catAx>
      <c:valAx>
        <c:axId val="4639518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46395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 pasteleria.xlsx]Análisis!Prod. menos facturan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Productos</a:t>
            </a:r>
            <a:r>
              <a:rPr lang="es-MX" baseline="0"/>
              <a:t> menos populares segun facturación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Análisis!$J$19</c:f>
              <c:strCache>
                <c:ptCount val="1"/>
                <c:pt idx="0">
                  <c:v>Suma de Venta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Análisis!$I$20:$I$25</c:f>
              <c:strCache>
                <c:ptCount val="5"/>
                <c:pt idx="0">
                  <c:v>Kouign Amann</c:v>
                </c:pt>
                <c:pt idx="1">
                  <c:v>Pt Nantais</c:v>
                </c:pt>
                <c:pt idx="2">
                  <c:v>Divers Boulangerie</c:v>
                </c:pt>
                <c:pt idx="3">
                  <c:v>Gal Pomme 6P</c:v>
                </c:pt>
                <c:pt idx="4">
                  <c:v>Tartelette Fraise</c:v>
                </c:pt>
              </c:strCache>
            </c:strRef>
          </c:cat>
          <c:val>
            <c:numRef>
              <c:f>Análisis!$J$20:$J$25</c:f>
              <c:numCache>
                <c:formatCode>General</c:formatCode>
                <c:ptCount val="5"/>
                <c:pt idx="0">
                  <c:v>168</c:v>
                </c:pt>
                <c:pt idx="1">
                  <c:v>180</c:v>
                </c:pt>
                <c:pt idx="2">
                  <c:v>210</c:v>
                </c:pt>
                <c:pt idx="3">
                  <c:v>240</c:v>
                </c:pt>
                <c:pt idx="4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E-48DD-B320-43D248C66D44}"/>
            </c:ext>
          </c:extLst>
        </c:ser>
        <c:ser>
          <c:idx val="1"/>
          <c:order val="1"/>
          <c:tx>
            <c:strRef>
              <c:f>Análisis!$K$19</c:f>
              <c:strCache>
                <c:ptCount val="1"/>
                <c:pt idx="0">
                  <c:v>Suma de Cantidad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Análisis!$I$20:$I$25</c:f>
              <c:strCache>
                <c:ptCount val="5"/>
                <c:pt idx="0">
                  <c:v>Kouign Amann</c:v>
                </c:pt>
                <c:pt idx="1">
                  <c:v>Pt Nantais</c:v>
                </c:pt>
                <c:pt idx="2">
                  <c:v>Divers Boulangerie</c:v>
                </c:pt>
                <c:pt idx="3">
                  <c:v>Gal Pomme 6P</c:v>
                </c:pt>
                <c:pt idx="4">
                  <c:v>Tartelette Fraise</c:v>
                </c:pt>
              </c:strCache>
            </c:strRef>
          </c:cat>
          <c:val>
            <c:numRef>
              <c:f>Análisis!$K$20:$K$25</c:f>
              <c:numCache>
                <c:formatCode>General</c:formatCode>
                <c:ptCount val="5"/>
                <c:pt idx="0">
                  <c:v>80</c:v>
                </c:pt>
                <c:pt idx="1">
                  <c:v>60</c:v>
                </c:pt>
                <c:pt idx="2">
                  <c:v>10</c:v>
                </c:pt>
                <c:pt idx="3">
                  <c:v>20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E-48DD-B320-43D248C66D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73456223"/>
        <c:axId val="1573475423"/>
      </c:barChart>
      <c:catAx>
        <c:axId val="1573456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73475423"/>
        <c:crosses val="autoZero"/>
        <c:auto val="1"/>
        <c:lblAlgn val="ctr"/>
        <c:lblOffset val="100"/>
        <c:noMultiLvlLbl val="0"/>
      </c:catAx>
      <c:valAx>
        <c:axId val="157347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7345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 pasteleria.xlsx]Análisis!Resumen por horas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Horas mas concurridas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1"/>
            </a:solidFill>
            <a:ln w="12700" cap="flat" cmpd="sng" algn="ctr">
              <a:solidFill>
                <a:schemeClr val="accent1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1"/>
            </a:solidFill>
            <a:ln w="12700" cap="flat" cmpd="sng" algn="ctr">
              <a:solidFill>
                <a:schemeClr val="accent1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1"/>
            </a:solidFill>
            <a:ln w="12700" cap="flat" cmpd="sng" algn="ctr">
              <a:solidFill>
                <a:schemeClr val="accent1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Análisis!$E$34</c:f>
              <c:strCache>
                <c:ptCount val="1"/>
                <c:pt idx="0">
                  <c:v>Ventas totales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Análisis!$D$35:$D$46</c:f>
              <c:strCache>
                <c:ptCount val="11"/>
                <c:pt idx="0">
                  <c:v>08 a. m.</c:v>
                </c:pt>
                <c:pt idx="1">
                  <c:v>09 a. m.</c:v>
                </c:pt>
                <c:pt idx="2">
                  <c:v>10 a. m.</c:v>
                </c:pt>
                <c:pt idx="3">
                  <c:v>11 a. m.</c:v>
                </c:pt>
                <c:pt idx="4">
                  <c:v>12 p. m.</c:v>
                </c:pt>
                <c:pt idx="5">
                  <c:v>01 p. m.</c:v>
                </c:pt>
                <c:pt idx="6">
                  <c:v>02 p. m.</c:v>
                </c:pt>
                <c:pt idx="7">
                  <c:v>04 p. m.</c:v>
                </c:pt>
                <c:pt idx="8">
                  <c:v>05 p. m.</c:v>
                </c:pt>
                <c:pt idx="9">
                  <c:v>06 p. m.</c:v>
                </c:pt>
                <c:pt idx="10">
                  <c:v>07 p. m.</c:v>
                </c:pt>
              </c:strCache>
            </c:strRef>
          </c:cat>
          <c:val>
            <c:numRef>
              <c:f>Análisis!$E$35:$E$46</c:f>
              <c:numCache>
                <c:formatCode>"$"#,##0</c:formatCode>
                <c:ptCount val="11"/>
                <c:pt idx="0">
                  <c:v>4232</c:v>
                </c:pt>
                <c:pt idx="1">
                  <c:v>7201.5</c:v>
                </c:pt>
                <c:pt idx="2">
                  <c:v>10248</c:v>
                </c:pt>
                <c:pt idx="3">
                  <c:v>11445</c:v>
                </c:pt>
                <c:pt idx="4">
                  <c:v>17302</c:v>
                </c:pt>
                <c:pt idx="5">
                  <c:v>6410</c:v>
                </c:pt>
                <c:pt idx="6">
                  <c:v>455</c:v>
                </c:pt>
                <c:pt idx="7">
                  <c:v>2683</c:v>
                </c:pt>
                <c:pt idx="8">
                  <c:v>1312</c:v>
                </c:pt>
                <c:pt idx="9">
                  <c:v>1386</c:v>
                </c:pt>
                <c:pt idx="10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94-4829-8899-AC0FC3893ACD}"/>
            </c:ext>
          </c:extLst>
        </c:ser>
        <c:ser>
          <c:idx val="1"/>
          <c:order val="1"/>
          <c:tx>
            <c:strRef>
              <c:f>Análisis!$F$34</c:f>
              <c:strCache>
                <c:ptCount val="1"/>
                <c:pt idx="0">
                  <c:v>Cantidades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Análisis!$D$35:$D$46</c:f>
              <c:strCache>
                <c:ptCount val="11"/>
                <c:pt idx="0">
                  <c:v>08 a. m.</c:v>
                </c:pt>
                <c:pt idx="1">
                  <c:v>09 a. m.</c:v>
                </c:pt>
                <c:pt idx="2">
                  <c:v>10 a. m.</c:v>
                </c:pt>
                <c:pt idx="3">
                  <c:v>11 a. m.</c:v>
                </c:pt>
                <c:pt idx="4">
                  <c:v>12 p. m.</c:v>
                </c:pt>
                <c:pt idx="5">
                  <c:v>01 p. m.</c:v>
                </c:pt>
                <c:pt idx="6">
                  <c:v>02 p. m.</c:v>
                </c:pt>
                <c:pt idx="7">
                  <c:v>04 p. m.</c:v>
                </c:pt>
                <c:pt idx="8">
                  <c:v>05 p. m.</c:v>
                </c:pt>
                <c:pt idx="9">
                  <c:v>06 p. m.</c:v>
                </c:pt>
                <c:pt idx="10">
                  <c:v>07 p. m.</c:v>
                </c:pt>
              </c:strCache>
            </c:strRef>
          </c:cat>
          <c:val>
            <c:numRef>
              <c:f>Análisis!$F$35:$F$46</c:f>
              <c:numCache>
                <c:formatCode>General</c:formatCode>
                <c:ptCount val="11"/>
                <c:pt idx="0">
                  <c:v>1150</c:v>
                </c:pt>
                <c:pt idx="1">
                  <c:v>2930</c:v>
                </c:pt>
                <c:pt idx="2">
                  <c:v>3370</c:v>
                </c:pt>
                <c:pt idx="3">
                  <c:v>1820</c:v>
                </c:pt>
                <c:pt idx="4">
                  <c:v>2680</c:v>
                </c:pt>
                <c:pt idx="5">
                  <c:v>910</c:v>
                </c:pt>
                <c:pt idx="6">
                  <c:v>70</c:v>
                </c:pt>
                <c:pt idx="7">
                  <c:v>590</c:v>
                </c:pt>
                <c:pt idx="8">
                  <c:v>510</c:v>
                </c:pt>
                <c:pt idx="9">
                  <c:v>280</c:v>
                </c:pt>
                <c:pt idx="1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94-4829-8899-AC0FC3893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944671"/>
        <c:axId val="463941311"/>
      </c:barChart>
      <c:catAx>
        <c:axId val="46394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3941311"/>
        <c:crosses val="autoZero"/>
        <c:auto val="1"/>
        <c:lblAlgn val="ctr"/>
        <c:lblOffset val="100"/>
        <c:noMultiLvlLbl val="0"/>
      </c:catAx>
      <c:valAx>
        <c:axId val="46394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Facturación / Cantidad</a:t>
                </a:r>
              </a:p>
            </c:rich>
          </c:tx>
          <c:layout>
            <c:manualLayout>
              <c:xMode val="edge"/>
              <c:yMode val="edge"/>
              <c:x val="3.0554149177238459E-2"/>
              <c:y val="0.297782318002886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127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394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 pasteleria.xlsx]Análisis!Resumen por mes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Resumen de ventas del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Análisis!$E$50</c:f>
              <c:strCache>
                <c:ptCount val="1"/>
                <c:pt idx="0">
                  <c:v>Facturación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Análisis!$D$51:$D$63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Análisis!$E$51:$E$63</c:f>
              <c:numCache>
                <c:formatCode>"$"#,##0</c:formatCode>
                <c:ptCount val="12"/>
                <c:pt idx="0">
                  <c:v>3905</c:v>
                </c:pt>
                <c:pt idx="1">
                  <c:v>3645</c:v>
                </c:pt>
                <c:pt idx="2">
                  <c:v>3787</c:v>
                </c:pt>
                <c:pt idx="3">
                  <c:v>4910</c:v>
                </c:pt>
                <c:pt idx="4">
                  <c:v>5080</c:v>
                </c:pt>
                <c:pt idx="5">
                  <c:v>7570</c:v>
                </c:pt>
                <c:pt idx="6">
                  <c:v>7330</c:v>
                </c:pt>
                <c:pt idx="7">
                  <c:v>6275</c:v>
                </c:pt>
                <c:pt idx="8">
                  <c:v>4897</c:v>
                </c:pt>
                <c:pt idx="9">
                  <c:v>5606</c:v>
                </c:pt>
                <c:pt idx="10">
                  <c:v>4998</c:v>
                </c:pt>
                <c:pt idx="11">
                  <c:v>5206.5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E-4B5A-912E-62EA07E36C94}"/>
            </c:ext>
          </c:extLst>
        </c:ser>
        <c:ser>
          <c:idx val="1"/>
          <c:order val="1"/>
          <c:tx>
            <c:strRef>
              <c:f>Análisis!$F$50</c:f>
              <c:strCache>
                <c:ptCount val="1"/>
                <c:pt idx="0">
                  <c:v>Cantidades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Análisis!$D$51:$D$63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Análisis!$F$51:$F$63</c:f>
              <c:numCache>
                <c:formatCode>General</c:formatCode>
                <c:ptCount val="12"/>
                <c:pt idx="0">
                  <c:v>640</c:v>
                </c:pt>
                <c:pt idx="1">
                  <c:v>560</c:v>
                </c:pt>
                <c:pt idx="2">
                  <c:v>830</c:v>
                </c:pt>
                <c:pt idx="3">
                  <c:v>680</c:v>
                </c:pt>
                <c:pt idx="4">
                  <c:v>620</c:v>
                </c:pt>
                <c:pt idx="5">
                  <c:v>2860</c:v>
                </c:pt>
                <c:pt idx="6">
                  <c:v>1620</c:v>
                </c:pt>
                <c:pt idx="7">
                  <c:v>1340</c:v>
                </c:pt>
                <c:pt idx="8">
                  <c:v>1120</c:v>
                </c:pt>
                <c:pt idx="9">
                  <c:v>2190</c:v>
                </c:pt>
                <c:pt idx="10">
                  <c:v>1510</c:v>
                </c:pt>
                <c:pt idx="1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E-4B5A-912E-62EA07E36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944671"/>
        <c:axId val="463941311"/>
      </c:barChart>
      <c:lineChart>
        <c:grouping val="stacked"/>
        <c:varyColors val="0"/>
        <c:ser>
          <c:idx val="2"/>
          <c:order val="2"/>
          <c:tx>
            <c:strRef>
              <c:f>Análisis!$G$50</c:f>
              <c:strCache>
                <c:ptCount val="1"/>
                <c:pt idx="0">
                  <c:v>Ratio V/C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Análisis!$D$51:$D$63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Análisis!$G$51:$G$63</c:f>
              <c:numCache>
                <c:formatCode>0.00</c:formatCode>
                <c:ptCount val="12"/>
                <c:pt idx="0">
                  <c:v>6.1015625</c:v>
                </c:pt>
                <c:pt idx="1">
                  <c:v>6.5089285714285712</c:v>
                </c:pt>
                <c:pt idx="2">
                  <c:v>4.5626506024096383</c:v>
                </c:pt>
                <c:pt idx="3">
                  <c:v>7.2205882352941178</c:v>
                </c:pt>
                <c:pt idx="4">
                  <c:v>8.193548387096774</c:v>
                </c:pt>
                <c:pt idx="5">
                  <c:v>2.6468531468531467</c:v>
                </c:pt>
                <c:pt idx="6">
                  <c:v>4.5246913580246915</c:v>
                </c:pt>
                <c:pt idx="7">
                  <c:v>4.6828358208955221</c:v>
                </c:pt>
                <c:pt idx="8">
                  <c:v>4.3723214285714285</c:v>
                </c:pt>
                <c:pt idx="9">
                  <c:v>2.5598173515981735</c:v>
                </c:pt>
                <c:pt idx="10">
                  <c:v>3.3099337748344371</c:v>
                </c:pt>
                <c:pt idx="11">
                  <c:v>13.016249999999999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CE-4B5A-912E-62EA07E36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972031"/>
        <c:axId val="463970111"/>
      </c:lineChart>
      <c:catAx>
        <c:axId val="46394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3941311"/>
        <c:crosses val="autoZero"/>
        <c:auto val="1"/>
        <c:lblAlgn val="ctr"/>
        <c:lblOffset val="100"/>
        <c:noMultiLvlLbl val="0"/>
      </c:catAx>
      <c:valAx>
        <c:axId val="46394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Facturación / Cantidad</a:t>
                </a:r>
              </a:p>
            </c:rich>
          </c:tx>
          <c:layout>
            <c:manualLayout>
              <c:xMode val="edge"/>
              <c:yMode val="edge"/>
              <c:x val="1.1772761200450859E-2"/>
              <c:y val="0.285268874788660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3944671"/>
        <c:crosses val="autoZero"/>
        <c:crossBetween val="between"/>
      </c:valAx>
      <c:valAx>
        <c:axId val="4639701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Porcentaje</a:t>
                </a:r>
              </a:p>
            </c:rich>
          </c:tx>
          <c:layout>
            <c:manualLayout>
              <c:xMode val="edge"/>
              <c:yMode val="edge"/>
              <c:x val="0.95962610670865489"/>
              <c:y val="0.3906302328718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3972031"/>
        <c:crosses val="max"/>
        <c:crossBetween val="between"/>
      </c:valAx>
      <c:catAx>
        <c:axId val="4639720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39701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 pasteleria.xlsx]Análisis!Prod. mas vendidos x $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Productos mas vendidos</a:t>
            </a:r>
            <a:r>
              <a:rPr lang="en-US" baseline="0"/>
              <a:t> por $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Análisis!$B$51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Análisis!$A$52:$A$60</c:f>
              <c:multiLvlStrCache>
                <c:ptCount val="6"/>
                <c:lvl>
                  <c:pt idx="0">
                    <c:v>Formule Sandwich</c:v>
                  </c:pt>
                  <c:pt idx="1">
                    <c:v>Sandwich Complet</c:v>
                  </c:pt>
                  <c:pt idx="2">
                    <c:v>Traiteur</c:v>
                  </c:pt>
                  <c:pt idx="3">
                    <c:v>Formule Sandwich</c:v>
                  </c:pt>
                  <c:pt idx="4">
                    <c:v>Gd Kouign Amann</c:v>
                  </c:pt>
                  <c:pt idx="5">
                    <c:v>Traiteur</c:v>
                  </c:pt>
                </c:lvl>
                <c:lvl>
                  <c:pt idx="0">
                    <c:v>Lyon</c:v>
                  </c:pt>
                  <c:pt idx="3">
                    <c:v>Marsella</c:v>
                  </c:pt>
                </c:lvl>
              </c:multiLvlStrCache>
            </c:multiLvlStrRef>
          </c:cat>
          <c:val>
            <c:numRef>
              <c:f>Análisis!$B$52:$B$60</c:f>
              <c:numCache>
                <c:formatCode>"$"#,##0.00</c:formatCode>
                <c:ptCount val="6"/>
                <c:pt idx="0">
                  <c:v>9945</c:v>
                </c:pt>
                <c:pt idx="1">
                  <c:v>2025</c:v>
                </c:pt>
                <c:pt idx="2">
                  <c:v>3191</c:v>
                </c:pt>
                <c:pt idx="3">
                  <c:v>9230</c:v>
                </c:pt>
                <c:pt idx="4">
                  <c:v>2550</c:v>
                </c:pt>
                <c:pt idx="5">
                  <c:v>2266.5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D-4F26-B10E-B560D37813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61730191"/>
        <c:axId val="761742191"/>
      </c:barChart>
      <c:catAx>
        <c:axId val="761730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1742191"/>
        <c:crosses val="autoZero"/>
        <c:auto val="1"/>
        <c:lblAlgn val="ctr"/>
        <c:lblOffset val="100"/>
        <c:noMultiLvlLbl val="0"/>
      </c:catAx>
      <c:valAx>
        <c:axId val="76174219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76173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 pasteleria.xlsx]Análisis!Prod. menos vendidos x $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Productos menos vendidos por $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Análisis!$E$19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Análisis!$D$20:$D$29</c:f>
              <c:multiLvlStrCache>
                <c:ptCount val="7"/>
                <c:lvl>
                  <c:pt idx="0">
                    <c:v>Tarte Fruits 4P</c:v>
                  </c:pt>
                  <c:pt idx="1">
                    <c:v>Sand Jb Emmental</c:v>
                  </c:pt>
                  <c:pt idx="2">
                    <c:v>Pt Nantais</c:v>
                  </c:pt>
                  <c:pt idx="3">
                    <c:v>Galette 8 Pers</c:v>
                  </c:pt>
                  <c:pt idx="4">
                    <c:v>Kouign Amann</c:v>
                  </c:pt>
                  <c:pt idx="5">
                    <c:v>Galette 8 Pers</c:v>
                  </c:pt>
                  <c:pt idx="6">
                    <c:v>Gal Frangipane 4P</c:v>
                  </c:pt>
                </c:lvl>
                <c:lvl>
                  <c:pt idx="0">
                    <c:v>Lyon</c:v>
                  </c:pt>
                  <c:pt idx="4">
                    <c:v>Marsella</c:v>
                  </c:pt>
                </c:lvl>
              </c:multiLvlStrCache>
            </c:multiLvlStrRef>
          </c:cat>
          <c:val>
            <c:numRef>
              <c:f>Análisis!$E$20:$E$29</c:f>
              <c:numCache>
                <c:formatCode>General</c:formatCode>
                <c:ptCount val="7"/>
                <c:pt idx="0">
                  <c:v>180</c:v>
                </c:pt>
                <c:pt idx="1">
                  <c:v>175</c:v>
                </c:pt>
                <c:pt idx="2">
                  <c:v>180</c:v>
                </c:pt>
                <c:pt idx="3">
                  <c:v>160</c:v>
                </c:pt>
                <c:pt idx="4">
                  <c:v>168</c:v>
                </c:pt>
                <c:pt idx="5">
                  <c:v>160</c:v>
                </c:pt>
                <c:pt idx="6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9-45AA-B6FC-AE6CFF8372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61719631"/>
        <c:axId val="761726351"/>
      </c:barChart>
      <c:catAx>
        <c:axId val="761719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1726351"/>
        <c:crosses val="autoZero"/>
        <c:auto val="1"/>
        <c:lblAlgn val="ctr"/>
        <c:lblOffset val="100"/>
        <c:noMultiLvlLbl val="0"/>
      </c:catAx>
      <c:valAx>
        <c:axId val="76172635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6171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 pasteleria.xlsx]Análisis!Prod. mas vendidos por Q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Productos mas vendidos por Q</a:t>
            </a:r>
            <a:endParaRPr lang="es-MX" sz="1400" b="0" i="0" u="none" strike="noStrike" kern="1200" spc="0" baseline="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US"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1476091476091481E-2"/>
              <c:y val="0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1476091476091481E-2"/>
              <c:y val="0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1476091476091481E-2"/>
              <c:y val="0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Análisis!$B$19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0E6-429F-BABC-0DDC877FE299}"/>
              </c:ext>
            </c:extLst>
          </c:dPt>
          <c:dLbls>
            <c:dLbl>
              <c:idx val="3"/>
              <c:layout>
                <c:manualLayout>
                  <c:x val="-9.1476091476091481E-2"/>
                  <c:y val="0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80E6-429F-BABC-0DDC877FE29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multiLvlStrRef>
              <c:f>Análisis!$A$20:$A$30</c:f>
              <c:multiLvlStrCache>
                <c:ptCount val="8"/>
                <c:lvl>
                  <c:pt idx="0">
                    <c:v>Formule Sandwich</c:v>
                  </c:pt>
                  <c:pt idx="1">
                    <c:v>Traditional Baguette</c:v>
                  </c:pt>
                  <c:pt idx="2">
                    <c:v>Croissant</c:v>
                  </c:pt>
                  <c:pt idx="3">
                    <c:v>Cafe Ou Eau</c:v>
                  </c:pt>
                  <c:pt idx="4">
                    <c:v>Formule Sandwich</c:v>
                  </c:pt>
                  <c:pt idx="5">
                    <c:v>Croissant</c:v>
                  </c:pt>
                  <c:pt idx="6">
                    <c:v>Traditional Baguette</c:v>
                  </c:pt>
                  <c:pt idx="7">
                    <c:v>Sandwich Complet</c:v>
                  </c:pt>
                </c:lvl>
                <c:lvl>
                  <c:pt idx="0">
                    <c:v>Marsella</c:v>
                  </c:pt>
                  <c:pt idx="3">
                    <c:v>Lyon</c:v>
                  </c:pt>
                </c:lvl>
              </c:multiLvlStrCache>
            </c:multiLvlStrRef>
          </c:cat>
          <c:val>
            <c:numRef>
              <c:f>Análisis!$B$20:$B$30</c:f>
              <c:numCache>
                <c:formatCode>General</c:formatCode>
                <c:ptCount val="8"/>
                <c:pt idx="0">
                  <c:v>1420</c:v>
                </c:pt>
                <c:pt idx="1">
                  <c:v>870</c:v>
                </c:pt>
                <c:pt idx="2">
                  <c:v>710</c:v>
                </c:pt>
                <c:pt idx="3">
                  <c:v>2000</c:v>
                </c:pt>
                <c:pt idx="4">
                  <c:v>1530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E6-429F-BABC-0DDC877FE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982111"/>
        <c:axId val="463983071"/>
      </c:barChart>
      <c:catAx>
        <c:axId val="463982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3983071"/>
        <c:crosses val="autoZero"/>
        <c:auto val="1"/>
        <c:lblAlgn val="ctr"/>
        <c:lblOffset val="100"/>
        <c:noMultiLvlLbl val="0"/>
      </c:catAx>
      <c:valAx>
        <c:axId val="46398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398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 pasteleria.xlsx]Análisis!Prod. menos vendidos por Q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Productos menos</a:t>
            </a:r>
            <a:r>
              <a:rPr lang="en-US" baseline="0"/>
              <a:t> vendidos por Q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Análisis!$A$35:$A$47</c:f>
              <c:multiLvlStrCache>
                <c:ptCount val="10"/>
                <c:lvl>
                  <c:pt idx="0">
                    <c:v>Tarte Fraise 6P</c:v>
                  </c:pt>
                  <c:pt idx="1">
                    <c:v>Buche 4Pers</c:v>
                  </c:pt>
                  <c:pt idx="2">
                    <c:v>Tarte Fruits 4P</c:v>
                  </c:pt>
                  <c:pt idx="3">
                    <c:v>Buche 6Pers</c:v>
                  </c:pt>
                  <c:pt idx="4">
                    <c:v>Buche 8Pers</c:v>
                  </c:pt>
                  <c:pt idx="5">
                    <c:v>Galette 8 Pers</c:v>
                  </c:pt>
                  <c:pt idx="6">
                    <c:v>Gal Pomme 6P</c:v>
                  </c:pt>
                  <c:pt idx="7">
                    <c:v>Gal Frangipane 4P</c:v>
                  </c:pt>
                  <c:pt idx="8">
                    <c:v>Galette 8 Pers</c:v>
                  </c:pt>
                  <c:pt idx="9">
                    <c:v>Divers Boulangerie</c:v>
                  </c:pt>
                </c:lvl>
                <c:lvl>
                  <c:pt idx="0">
                    <c:v>Lyon</c:v>
                  </c:pt>
                  <c:pt idx="6">
                    <c:v>Marsella</c:v>
                  </c:pt>
                </c:lvl>
              </c:multiLvlStrCache>
            </c:multiLvlStrRef>
          </c:cat>
          <c:val>
            <c:numRef>
              <c:f>Análisis!$B$35:$B$47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0-4D8A-9381-D954B15B38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09488015"/>
        <c:axId val="509483215"/>
      </c:barChart>
      <c:catAx>
        <c:axId val="509488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9483215"/>
        <c:crosses val="autoZero"/>
        <c:auto val="1"/>
        <c:lblAlgn val="ctr"/>
        <c:lblOffset val="100"/>
        <c:noMultiLvlLbl val="0"/>
      </c:catAx>
      <c:valAx>
        <c:axId val="50948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948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 pasteleria.xlsx]Análisis!Prod. mas facturan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Productos más</a:t>
            </a:r>
            <a:r>
              <a:rPr lang="es-MX" baseline="0"/>
              <a:t> populares según facturación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Análisis!$J$45</c:f>
              <c:strCache>
                <c:ptCount val="1"/>
                <c:pt idx="0">
                  <c:v>Ventas totales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Análisis!$I$46:$I$51</c:f>
              <c:strCache>
                <c:ptCount val="5"/>
                <c:pt idx="0">
                  <c:v>Formule Sandwich</c:v>
                </c:pt>
                <c:pt idx="1">
                  <c:v>Traiteur</c:v>
                </c:pt>
                <c:pt idx="2">
                  <c:v>Gd Kouign Amann</c:v>
                </c:pt>
                <c:pt idx="3">
                  <c:v>Sandwich Complet</c:v>
                </c:pt>
                <c:pt idx="4">
                  <c:v>Gd Nantais</c:v>
                </c:pt>
              </c:strCache>
            </c:strRef>
          </c:cat>
          <c:val>
            <c:numRef>
              <c:f>Análisis!$J$46:$J$51</c:f>
              <c:numCache>
                <c:formatCode>General</c:formatCode>
                <c:ptCount val="5"/>
                <c:pt idx="0">
                  <c:v>19175</c:v>
                </c:pt>
                <c:pt idx="1">
                  <c:v>5457.5</c:v>
                </c:pt>
                <c:pt idx="2">
                  <c:v>3975</c:v>
                </c:pt>
                <c:pt idx="3">
                  <c:v>3555</c:v>
                </c:pt>
                <c:pt idx="4">
                  <c:v>3080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0-49F0-A5E8-8505776FAA80}"/>
            </c:ext>
          </c:extLst>
        </c:ser>
        <c:ser>
          <c:idx val="1"/>
          <c:order val="1"/>
          <c:tx>
            <c:strRef>
              <c:f>Análisis!$K$45</c:f>
              <c:strCache>
                <c:ptCount val="1"/>
                <c:pt idx="0">
                  <c:v>Cantidades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Análisis!$I$46:$I$51</c:f>
              <c:strCache>
                <c:ptCount val="5"/>
                <c:pt idx="0">
                  <c:v>Formule Sandwich</c:v>
                </c:pt>
                <c:pt idx="1">
                  <c:v>Traiteur</c:v>
                </c:pt>
                <c:pt idx="2">
                  <c:v>Gd Kouign Amann</c:v>
                </c:pt>
                <c:pt idx="3">
                  <c:v>Sandwich Complet</c:v>
                </c:pt>
                <c:pt idx="4">
                  <c:v>Gd Nantais</c:v>
                </c:pt>
              </c:strCache>
            </c:strRef>
          </c:cat>
          <c:val>
            <c:numRef>
              <c:f>Análisis!$K$46:$K$51</c:f>
              <c:numCache>
                <c:formatCode>General</c:formatCode>
                <c:ptCount val="5"/>
                <c:pt idx="0">
                  <c:v>2950</c:v>
                </c:pt>
                <c:pt idx="1">
                  <c:v>440</c:v>
                </c:pt>
                <c:pt idx="2">
                  <c:v>530</c:v>
                </c:pt>
                <c:pt idx="3">
                  <c:v>790</c:v>
                </c:pt>
                <c:pt idx="4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E0-49F0-A5E8-8505776FAA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73470143"/>
        <c:axId val="1573461503"/>
      </c:barChart>
      <c:catAx>
        <c:axId val="1573470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73461503"/>
        <c:crosses val="autoZero"/>
        <c:auto val="1"/>
        <c:lblAlgn val="ctr"/>
        <c:lblOffset val="100"/>
        <c:noMultiLvlLbl val="0"/>
      </c:catAx>
      <c:valAx>
        <c:axId val="157346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7347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 pasteleria.xlsx]Análisis!Prod. menos facturan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Productos</a:t>
            </a:r>
            <a:r>
              <a:rPr lang="es-MX" baseline="0"/>
              <a:t> menos populares segun facturación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Análisis!$J$19</c:f>
              <c:strCache>
                <c:ptCount val="1"/>
                <c:pt idx="0">
                  <c:v>Suma de Venta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Análisis!$I$20:$I$25</c:f>
              <c:strCache>
                <c:ptCount val="5"/>
                <c:pt idx="0">
                  <c:v>Kouign Amann</c:v>
                </c:pt>
                <c:pt idx="1">
                  <c:v>Pt Nantais</c:v>
                </c:pt>
                <c:pt idx="2">
                  <c:v>Divers Boulangerie</c:v>
                </c:pt>
                <c:pt idx="3">
                  <c:v>Gal Pomme 6P</c:v>
                </c:pt>
                <c:pt idx="4">
                  <c:v>Tartelette Fraise</c:v>
                </c:pt>
              </c:strCache>
            </c:strRef>
          </c:cat>
          <c:val>
            <c:numRef>
              <c:f>Análisis!$J$20:$J$25</c:f>
              <c:numCache>
                <c:formatCode>General</c:formatCode>
                <c:ptCount val="5"/>
                <c:pt idx="0">
                  <c:v>168</c:v>
                </c:pt>
                <c:pt idx="1">
                  <c:v>180</c:v>
                </c:pt>
                <c:pt idx="2">
                  <c:v>210</c:v>
                </c:pt>
                <c:pt idx="3">
                  <c:v>240</c:v>
                </c:pt>
                <c:pt idx="4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8-49FE-8EEF-B9DF002F6E3A}"/>
            </c:ext>
          </c:extLst>
        </c:ser>
        <c:ser>
          <c:idx val="1"/>
          <c:order val="1"/>
          <c:tx>
            <c:strRef>
              <c:f>Análisis!$K$19</c:f>
              <c:strCache>
                <c:ptCount val="1"/>
                <c:pt idx="0">
                  <c:v>Suma de Cantidad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Análisis!$I$20:$I$25</c:f>
              <c:strCache>
                <c:ptCount val="5"/>
                <c:pt idx="0">
                  <c:v>Kouign Amann</c:v>
                </c:pt>
                <c:pt idx="1">
                  <c:v>Pt Nantais</c:v>
                </c:pt>
                <c:pt idx="2">
                  <c:v>Divers Boulangerie</c:v>
                </c:pt>
                <c:pt idx="3">
                  <c:v>Gal Pomme 6P</c:v>
                </c:pt>
                <c:pt idx="4">
                  <c:v>Tartelette Fraise</c:v>
                </c:pt>
              </c:strCache>
            </c:strRef>
          </c:cat>
          <c:val>
            <c:numRef>
              <c:f>Análisis!$K$20:$K$25</c:f>
              <c:numCache>
                <c:formatCode>General</c:formatCode>
                <c:ptCount val="5"/>
                <c:pt idx="0">
                  <c:v>80</c:v>
                </c:pt>
                <c:pt idx="1">
                  <c:v>60</c:v>
                </c:pt>
                <c:pt idx="2">
                  <c:v>10</c:v>
                </c:pt>
                <c:pt idx="3">
                  <c:v>20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E8-49FE-8EEF-B9DF002F6E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73456223"/>
        <c:axId val="1573475423"/>
      </c:barChart>
      <c:catAx>
        <c:axId val="1573456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73475423"/>
        <c:crosses val="autoZero"/>
        <c:auto val="1"/>
        <c:lblAlgn val="ctr"/>
        <c:lblOffset val="100"/>
        <c:noMultiLvlLbl val="0"/>
      </c:catAx>
      <c:valAx>
        <c:axId val="157347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7345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 pasteleria.xlsx]Análisis!Resumen por tienda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Tiendas</a:t>
            </a:r>
            <a:r>
              <a:rPr lang="es-MX" baseline="0"/>
              <a:t> que generan mas ventas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5.5555276791376795E-3"/>
              <c:y val="-3.72128396192154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2.7777777777777828E-2"/>
              <c:y val="-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2.5000000000000001E-2"/>
              <c:y val="-3.24074074074074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5.5555555555555558E-3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5.5555276791376795E-3"/>
              <c:y val="-3.72128396192154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5.5555555555555558E-3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2.7777777777777828E-2"/>
              <c:y val="-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2.5000000000000001E-2"/>
              <c:y val="-3.24074074074074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5.5555276791376795E-3"/>
              <c:y val="-3.72128396192154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5.5555555555555558E-3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2.7777777777777828E-2"/>
              <c:y val="-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2.5000000000000001E-2"/>
              <c:y val="-3.24074074074074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Análisis!$B$12</c:f>
              <c:strCache>
                <c:ptCount val="1"/>
                <c:pt idx="0">
                  <c:v>Facturación.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1C74-4E5D-95BC-ACB316CAC24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1C74-4E5D-95BC-ACB316CAC249}"/>
              </c:ext>
            </c:extLst>
          </c:dPt>
          <c:dLbls>
            <c:dLbl>
              <c:idx val="0"/>
              <c:layout>
                <c:manualLayout>
                  <c:x val="5.5555276791376795E-3"/>
                  <c:y val="-3.7212839619215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C74-4E5D-95BC-ACB316CAC249}"/>
                </c:ext>
              </c:extLst>
            </c:dLbl>
            <c:dLbl>
              <c:idx val="1"/>
              <c:layout>
                <c:manualLayout>
                  <c:x val="5.5555555555555558E-3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74-4E5D-95BC-ACB316CAC2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Análisis!$A$13:$A$15</c:f>
              <c:strCache>
                <c:ptCount val="2"/>
                <c:pt idx="0">
                  <c:v>Lyon</c:v>
                </c:pt>
                <c:pt idx="1">
                  <c:v>Marsella</c:v>
                </c:pt>
              </c:strCache>
            </c:strRef>
          </c:cat>
          <c:val>
            <c:numRef>
              <c:f>Análisis!$B$13:$B$15</c:f>
              <c:numCache>
                <c:formatCode>"$"#,##0.00</c:formatCode>
                <c:ptCount val="2"/>
                <c:pt idx="0">
                  <c:v>30876</c:v>
                </c:pt>
                <c:pt idx="1">
                  <c:v>32333.5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74-4E5D-95BC-ACB316CAC249}"/>
            </c:ext>
          </c:extLst>
        </c:ser>
        <c:ser>
          <c:idx val="1"/>
          <c:order val="1"/>
          <c:tx>
            <c:strRef>
              <c:f>Análisis!$C$12</c:f>
              <c:strCache>
                <c:ptCount val="1"/>
                <c:pt idx="0">
                  <c:v>Cantidades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1C74-4E5D-95BC-ACB316CAC249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1C74-4E5D-95BC-ACB316CAC249}"/>
              </c:ext>
            </c:extLst>
          </c:dPt>
          <c:dLbls>
            <c:dLbl>
              <c:idx val="0"/>
              <c:layout>
                <c:manualLayout>
                  <c:x val="2.7777777777777828E-2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74-4E5D-95BC-ACB316CAC249}"/>
                </c:ext>
              </c:extLst>
            </c:dLbl>
            <c:dLbl>
              <c:idx val="1"/>
              <c:layout>
                <c:manualLayout>
                  <c:x val="2.5000000000000001E-2"/>
                  <c:y val="-3.2407407407407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74-4E5D-95BC-ACB316CAC2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Análisis!$A$13:$A$15</c:f>
              <c:strCache>
                <c:ptCount val="2"/>
                <c:pt idx="0">
                  <c:v>Lyon</c:v>
                </c:pt>
                <c:pt idx="1">
                  <c:v>Marsella</c:v>
                </c:pt>
              </c:strCache>
            </c:strRef>
          </c:cat>
          <c:val>
            <c:numRef>
              <c:f>Análisis!$C$13:$C$15</c:f>
              <c:numCache>
                <c:formatCode>General</c:formatCode>
                <c:ptCount val="2"/>
                <c:pt idx="0">
                  <c:v>7810</c:v>
                </c:pt>
                <c:pt idx="1">
                  <c:v>6560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74-4E5D-95BC-ACB316CAC2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63954751"/>
        <c:axId val="463951871"/>
        <c:axId val="0"/>
      </c:bar3DChart>
      <c:catAx>
        <c:axId val="46395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3951871"/>
        <c:crosses val="autoZero"/>
        <c:auto val="1"/>
        <c:lblAlgn val="ctr"/>
        <c:lblOffset val="100"/>
        <c:noMultiLvlLbl val="0"/>
      </c:catAx>
      <c:valAx>
        <c:axId val="4639518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46395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Ventas totales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MX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5.79530525515542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451307664278757"/>
                      <c:h val="0.1240774855128776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359-4A4D-8388-CA6F65BED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Análisis!$E$14:$E$15</c:f>
              <c:strCache>
                <c:ptCount val="2"/>
                <c:pt idx="0">
                  <c:v>Facturación</c:v>
                </c:pt>
                <c:pt idx="1">
                  <c:v>Cantidad</c:v>
                </c:pt>
              </c:strCache>
            </c:strRef>
          </c:cat>
          <c:val>
            <c:numRef>
              <c:f>Análisis!$F$14:$F$15</c:f>
              <c:numCache>
                <c:formatCode>General</c:formatCode>
                <c:ptCount val="2"/>
                <c:pt idx="0" formatCode="&quot;$&quot;#,##0.00">
                  <c:v>63209.5</c:v>
                </c:pt>
                <c:pt idx="1">
                  <c:v>14370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9-4A4D-8388-CA6F65BED6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63977791"/>
        <c:axId val="463986911"/>
      </c:barChart>
      <c:catAx>
        <c:axId val="46397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3986911"/>
        <c:crosses val="autoZero"/>
        <c:auto val="1"/>
        <c:lblAlgn val="ctr"/>
        <c:lblOffset val="100"/>
        <c:noMultiLvlLbl val="0"/>
      </c:catAx>
      <c:valAx>
        <c:axId val="463986911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46397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75000"/>
              <a:lumOff val="25000"/>
            </a:schemeClr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Ventas totales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MX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5.79530525515542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451307664278757"/>
                      <c:h val="0.1240774855128776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DA43-4991-B5FC-8C574207D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Análisis!$E$14:$E$15</c:f>
              <c:strCache>
                <c:ptCount val="2"/>
                <c:pt idx="0">
                  <c:v>Facturación</c:v>
                </c:pt>
                <c:pt idx="1">
                  <c:v>Cantidad</c:v>
                </c:pt>
              </c:strCache>
            </c:strRef>
          </c:cat>
          <c:val>
            <c:numRef>
              <c:f>Análisis!$F$14:$F$15</c:f>
              <c:numCache>
                <c:formatCode>General</c:formatCode>
                <c:ptCount val="2"/>
                <c:pt idx="0" formatCode="&quot;$&quot;#,##0.00">
                  <c:v>63209.5</c:v>
                </c:pt>
                <c:pt idx="1">
                  <c:v>14370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43-4991-B5FC-8C574207D6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63977791"/>
        <c:axId val="463986911"/>
      </c:barChart>
      <c:catAx>
        <c:axId val="46397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3986911"/>
        <c:crosses val="autoZero"/>
        <c:auto val="1"/>
        <c:lblAlgn val="ctr"/>
        <c:lblOffset val="100"/>
        <c:noMultiLvlLbl val="0"/>
      </c:catAx>
      <c:valAx>
        <c:axId val="463986911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46397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75000"/>
              <a:lumOff val="25000"/>
            </a:schemeClr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 pasteleria.xlsx]Análisis!Resumen por mes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Resumen de ventas del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Análisis!$E$50</c:f>
              <c:strCache>
                <c:ptCount val="1"/>
                <c:pt idx="0">
                  <c:v>Facturación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Análisis!$D$51:$D$63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Análisis!$E$51:$E$63</c:f>
              <c:numCache>
                <c:formatCode>"$"#,##0</c:formatCode>
                <c:ptCount val="12"/>
                <c:pt idx="0">
                  <c:v>3905</c:v>
                </c:pt>
                <c:pt idx="1">
                  <c:v>3645</c:v>
                </c:pt>
                <c:pt idx="2">
                  <c:v>3787</c:v>
                </c:pt>
                <c:pt idx="3">
                  <c:v>4910</c:v>
                </c:pt>
                <c:pt idx="4">
                  <c:v>5080</c:v>
                </c:pt>
                <c:pt idx="5">
                  <c:v>7570</c:v>
                </c:pt>
                <c:pt idx="6">
                  <c:v>7330</c:v>
                </c:pt>
                <c:pt idx="7">
                  <c:v>6275</c:v>
                </c:pt>
                <c:pt idx="8">
                  <c:v>4897</c:v>
                </c:pt>
                <c:pt idx="9">
                  <c:v>5606</c:v>
                </c:pt>
                <c:pt idx="10">
                  <c:v>4998</c:v>
                </c:pt>
                <c:pt idx="11">
                  <c:v>5206.5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9-427D-B9DE-F7078ACFA607}"/>
            </c:ext>
          </c:extLst>
        </c:ser>
        <c:ser>
          <c:idx val="1"/>
          <c:order val="1"/>
          <c:tx>
            <c:strRef>
              <c:f>Análisis!$F$50</c:f>
              <c:strCache>
                <c:ptCount val="1"/>
                <c:pt idx="0">
                  <c:v>Cantidades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Análisis!$D$51:$D$63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Análisis!$F$51:$F$63</c:f>
              <c:numCache>
                <c:formatCode>General</c:formatCode>
                <c:ptCount val="12"/>
                <c:pt idx="0">
                  <c:v>640</c:v>
                </c:pt>
                <c:pt idx="1">
                  <c:v>560</c:v>
                </c:pt>
                <c:pt idx="2">
                  <c:v>830</c:v>
                </c:pt>
                <c:pt idx="3">
                  <c:v>680</c:v>
                </c:pt>
                <c:pt idx="4">
                  <c:v>620</c:v>
                </c:pt>
                <c:pt idx="5">
                  <c:v>2860</c:v>
                </c:pt>
                <c:pt idx="6">
                  <c:v>1620</c:v>
                </c:pt>
                <c:pt idx="7">
                  <c:v>1340</c:v>
                </c:pt>
                <c:pt idx="8">
                  <c:v>1120</c:v>
                </c:pt>
                <c:pt idx="9">
                  <c:v>2190</c:v>
                </c:pt>
                <c:pt idx="10">
                  <c:v>1510</c:v>
                </c:pt>
                <c:pt idx="1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D9-427D-B9DE-F7078ACFA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944671"/>
        <c:axId val="463941311"/>
      </c:barChart>
      <c:lineChart>
        <c:grouping val="stacked"/>
        <c:varyColors val="0"/>
        <c:ser>
          <c:idx val="2"/>
          <c:order val="2"/>
          <c:tx>
            <c:strRef>
              <c:f>Análisis!$G$50</c:f>
              <c:strCache>
                <c:ptCount val="1"/>
                <c:pt idx="0">
                  <c:v>Ratio V/C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Análisis!$D$51:$D$63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Análisis!$G$51:$G$63</c:f>
              <c:numCache>
                <c:formatCode>0.00</c:formatCode>
                <c:ptCount val="12"/>
                <c:pt idx="0">
                  <c:v>6.1015625</c:v>
                </c:pt>
                <c:pt idx="1">
                  <c:v>6.5089285714285712</c:v>
                </c:pt>
                <c:pt idx="2">
                  <c:v>4.5626506024096383</c:v>
                </c:pt>
                <c:pt idx="3">
                  <c:v>7.2205882352941178</c:v>
                </c:pt>
                <c:pt idx="4">
                  <c:v>8.193548387096774</c:v>
                </c:pt>
                <c:pt idx="5">
                  <c:v>2.6468531468531467</c:v>
                </c:pt>
                <c:pt idx="6">
                  <c:v>4.5246913580246915</c:v>
                </c:pt>
                <c:pt idx="7">
                  <c:v>4.6828358208955221</c:v>
                </c:pt>
                <c:pt idx="8">
                  <c:v>4.3723214285714285</c:v>
                </c:pt>
                <c:pt idx="9">
                  <c:v>2.5598173515981735</c:v>
                </c:pt>
                <c:pt idx="10">
                  <c:v>3.3099337748344371</c:v>
                </c:pt>
                <c:pt idx="11">
                  <c:v>13.016249999999999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D9-427D-B9DE-F7078ACFA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972031"/>
        <c:axId val="463970111"/>
      </c:lineChart>
      <c:catAx>
        <c:axId val="46394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3941311"/>
        <c:crosses val="autoZero"/>
        <c:auto val="1"/>
        <c:lblAlgn val="ctr"/>
        <c:lblOffset val="100"/>
        <c:noMultiLvlLbl val="0"/>
      </c:catAx>
      <c:valAx>
        <c:axId val="46394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Facturación / Cantidad</a:t>
                </a:r>
              </a:p>
            </c:rich>
          </c:tx>
          <c:layout>
            <c:manualLayout>
              <c:xMode val="edge"/>
              <c:yMode val="edge"/>
              <c:x val="3.0554051911268584E-2"/>
              <c:y val="0.21405112979564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3944671"/>
        <c:crosses val="autoZero"/>
        <c:crossBetween val="between"/>
      </c:valAx>
      <c:valAx>
        <c:axId val="4639701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Porcentaje</a:t>
                </a:r>
              </a:p>
            </c:rich>
          </c:tx>
          <c:layout>
            <c:manualLayout>
              <c:xMode val="edge"/>
              <c:yMode val="edge"/>
              <c:x val="0.93060052818922956"/>
              <c:y val="0.3312820849031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3972031"/>
        <c:crosses val="max"/>
        <c:crossBetween val="between"/>
      </c:valAx>
      <c:catAx>
        <c:axId val="4639720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39701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 pasteleria.xlsx]Análisis!Prod. mas vendidos por Q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Productos mas vendidos por Q</a:t>
            </a:r>
            <a:endParaRPr lang="es-MX" sz="1400" b="0" i="0" u="none" strike="noStrike" kern="1200" spc="0" baseline="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US"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1476091476091481E-2"/>
              <c:y val="0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Análisis!$B$19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30C-43EA-9889-DC55732DC2BD}"/>
              </c:ext>
            </c:extLst>
          </c:dPt>
          <c:dLbls>
            <c:dLbl>
              <c:idx val="3"/>
              <c:layout>
                <c:manualLayout>
                  <c:x val="-9.1476091476091481E-2"/>
                  <c:y val="0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B30C-43EA-9889-DC55732DC2B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multiLvlStrRef>
              <c:f>Análisis!$A$20:$A$30</c:f>
              <c:multiLvlStrCache>
                <c:ptCount val="8"/>
                <c:lvl>
                  <c:pt idx="0">
                    <c:v>Formule Sandwich</c:v>
                  </c:pt>
                  <c:pt idx="1">
                    <c:v>Traditional Baguette</c:v>
                  </c:pt>
                  <c:pt idx="2">
                    <c:v>Croissant</c:v>
                  </c:pt>
                  <c:pt idx="3">
                    <c:v>Cafe Ou Eau</c:v>
                  </c:pt>
                  <c:pt idx="4">
                    <c:v>Formule Sandwich</c:v>
                  </c:pt>
                  <c:pt idx="5">
                    <c:v>Croissant</c:v>
                  </c:pt>
                  <c:pt idx="6">
                    <c:v>Traditional Baguette</c:v>
                  </c:pt>
                  <c:pt idx="7">
                    <c:v>Sandwich Complet</c:v>
                  </c:pt>
                </c:lvl>
                <c:lvl>
                  <c:pt idx="0">
                    <c:v>Marsella</c:v>
                  </c:pt>
                  <c:pt idx="3">
                    <c:v>Lyon</c:v>
                  </c:pt>
                </c:lvl>
              </c:multiLvlStrCache>
            </c:multiLvlStrRef>
          </c:cat>
          <c:val>
            <c:numRef>
              <c:f>Análisis!$B$20:$B$30</c:f>
              <c:numCache>
                <c:formatCode>General</c:formatCode>
                <c:ptCount val="8"/>
                <c:pt idx="0">
                  <c:v>1420</c:v>
                </c:pt>
                <c:pt idx="1">
                  <c:v>870</c:v>
                </c:pt>
                <c:pt idx="2">
                  <c:v>710</c:v>
                </c:pt>
                <c:pt idx="3">
                  <c:v>2000</c:v>
                </c:pt>
                <c:pt idx="4">
                  <c:v>1530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C-43EA-9889-DC55732DC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982111"/>
        <c:axId val="463983071"/>
      </c:barChart>
      <c:catAx>
        <c:axId val="463982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3983071"/>
        <c:crosses val="autoZero"/>
        <c:auto val="1"/>
        <c:lblAlgn val="ctr"/>
        <c:lblOffset val="100"/>
        <c:noMultiLvlLbl val="0"/>
      </c:catAx>
      <c:valAx>
        <c:axId val="46398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398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 pasteleria.xlsx]Análisis!Prod. menos vendidos por Q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Productos menos</a:t>
            </a:r>
            <a:r>
              <a:rPr lang="en-US" baseline="0"/>
              <a:t> vendidos por Q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Análisis!$A$35:$A$47</c:f>
              <c:multiLvlStrCache>
                <c:ptCount val="10"/>
                <c:lvl>
                  <c:pt idx="0">
                    <c:v>Tarte Fraise 6P</c:v>
                  </c:pt>
                  <c:pt idx="1">
                    <c:v>Buche 4Pers</c:v>
                  </c:pt>
                  <c:pt idx="2">
                    <c:v>Tarte Fruits 4P</c:v>
                  </c:pt>
                  <c:pt idx="3">
                    <c:v>Buche 6Pers</c:v>
                  </c:pt>
                  <c:pt idx="4">
                    <c:v>Buche 8Pers</c:v>
                  </c:pt>
                  <c:pt idx="5">
                    <c:v>Galette 8 Pers</c:v>
                  </c:pt>
                  <c:pt idx="6">
                    <c:v>Gal Pomme 6P</c:v>
                  </c:pt>
                  <c:pt idx="7">
                    <c:v>Gal Frangipane 4P</c:v>
                  </c:pt>
                  <c:pt idx="8">
                    <c:v>Galette 8 Pers</c:v>
                  </c:pt>
                  <c:pt idx="9">
                    <c:v>Divers Boulangerie</c:v>
                  </c:pt>
                </c:lvl>
                <c:lvl>
                  <c:pt idx="0">
                    <c:v>Lyon</c:v>
                  </c:pt>
                  <c:pt idx="6">
                    <c:v>Marsella</c:v>
                  </c:pt>
                </c:lvl>
              </c:multiLvlStrCache>
            </c:multiLvlStrRef>
          </c:cat>
          <c:val>
            <c:numRef>
              <c:f>Análisis!$B$35:$B$47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0-4BE9-92AB-86C00B4178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09488015"/>
        <c:axId val="509483215"/>
      </c:barChart>
      <c:catAx>
        <c:axId val="509488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9483215"/>
        <c:crosses val="autoZero"/>
        <c:auto val="1"/>
        <c:lblAlgn val="ctr"/>
        <c:lblOffset val="100"/>
        <c:noMultiLvlLbl val="0"/>
      </c:catAx>
      <c:valAx>
        <c:axId val="50948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948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 pasteleria.xlsx]Análisis!Prod. mas vendidos x $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Productos mas vendidos</a:t>
            </a:r>
            <a:r>
              <a:rPr lang="en-US" baseline="0"/>
              <a:t> por $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Análisis!$B$51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Análisis!$A$52:$A$60</c:f>
              <c:multiLvlStrCache>
                <c:ptCount val="6"/>
                <c:lvl>
                  <c:pt idx="0">
                    <c:v>Formule Sandwich</c:v>
                  </c:pt>
                  <c:pt idx="1">
                    <c:v>Sandwich Complet</c:v>
                  </c:pt>
                  <c:pt idx="2">
                    <c:v>Traiteur</c:v>
                  </c:pt>
                  <c:pt idx="3">
                    <c:v>Formule Sandwich</c:v>
                  </c:pt>
                  <c:pt idx="4">
                    <c:v>Gd Kouign Amann</c:v>
                  </c:pt>
                  <c:pt idx="5">
                    <c:v>Traiteur</c:v>
                  </c:pt>
                </c:lvl>
                <c:lvl>
                  <c:pt idx="0">
                    <c:v>Lyon</c:v>
                  </c:pt>
                  <c:pt idx="3">
                    <c:v>Marsella</c:v>
                  </c:pt>
                </c:lvl>
              </c:multiLvlStrCache>
            </c:multiLvlStrRef>
          </c:cat>
          <c:val>
            <c:numRef>
              <c:f>Análisis!$B$52:$B$60</c:f>
              <c:numCache>
                <c:formatCode>"$"#,##0.00</c:formatCode>
                <c:ptCount val="6"/>
                <c:pt idx="0">
                  <c:v>9945</c:v>
                </c:pt>
                <c:pt idx="1">
                  <c:v>2025</c:v>
                </c:pt>
                <c:pt idx="2">
                  <c:v>3191</c:v>
                </c:pt>
                <c:pt idx="3">
                  <c:v>9230</c:v>
                </c:pt>
                <c:pt idx="4">
                  <c:v>2550</c:v>
                </c:pt>
                <c:pt idx="5">
                  <c:v>2266.5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C-443A-9D04-4CEA0BF5AF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61730191"/>
        <c:axId val="761742191"/>
      </c:barChart>
      <c:catAx>
        <c:axId val="761730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1742191"/>
        <c:crosses val="autoZero"/>
        <c:auto val="1"/>
        <c:lblAlgn val="ctr"/>
        <c:lblOffset val="100"/>
        <c:noMultiLvlLbl val="0"/>
      </c:catAx>
      <c:valAx>
        <c:axId val="76174219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76173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 pasteleria.xlsx]Análisis!Prod. menos vendidos x $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Productos menos vendidos por $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Análisis!$E$19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Análisis!$D$20:$D$29</c:f>
              <c:multiLvlStrCache>
                <c:ptCount val="7"/>
                <c:lvl>
                  <c:pt idx="0">
                    <c:v>Tarte Fruits 4P</c:v>
                  </c:pt>
                  <c:pt idx="1">
                    <c:v>Sand Jb Emmental</c:v>
                  </c:pt>
                  <c:pt idx="2">
                    <c:v>Pt Nantais</c:v>
                  </c:pt>
                  <c:pt idx="3">
                    <c:v>Galette 8 Pers</c:v>
                  </c:pt>
                  <c:pt idx="4">
                    <c:v>Kouign Amann</c:v>
                  </c:pt>
                  <c:pt idx="5">
                    <c:v>Galette 8 Pers</c:v>
                  </c:pt>
                  <c:pt idx="6">
                    <c:v>Gal Frangipane 4P</c:v>
                  </c:pt>
                </c:lvl>
                <c:lvl>
                  <c:pt idx="0">
                    <c:v>Lyon</c:v>
                  </c:pt>
                  <c:pt idx="4">
                    <c:v>Marsella</c:v>
                  </c:pt>
                </c:lvl>
              </c:multiLvlStrCache>
            </c:multiLvlStrRef>
          </c:cat>
          <c:val>
            <c:numRef>
              <c:f>Análisis!$E$20:$E$29</c:f>
              <c:numCache>
                <c:formatCode>General</c:formatCode>
                <c:ptCount val="7"/>
                <c:pt idx="0">
                  <c:v>180</c:v>
                </c:pt>
                <c:pt idx="1">
                  <c:v>175</c:v>
                </c:pt>
                <c:pt idx="2">
                  <c:v>180</c:v>
                </c:pt>
                <c:pt idx="3">
                  <c:v>160</c:v>
                </c:pt>
                <c:pt idx="4">
                  <c:v>168</c:v>
                </c:pt>
                <c:pt idx="5">
                  <c:v>160</c:v>
                </c:pt>
                <c:pt idx="6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A-46F9-AC0F-5518A14027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61719631"/>
        <c:axId val="761726351"/>
      </c:barChart>
      <c:catAx>
        <c:axId val="761719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1726351"/>
        <c:crosses val="autoZero"/>
        <c:auto val="1"/>
        <c:lblAlgn val="ctr"/>
        <c:lblOffset val="100"/>
        <c:noMultiLvlLbl val="0"/>
      </c:catAx>
      <c:valAx>
        <c:axId val="76172635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6171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 pasteleria.xlsx]Análisis!Resumen por horas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Horas mas concurridas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rgbClr val="0080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Análisis!$E$34</c:f>
              <c:strCache>
                <c:ptCount val="1"/>
                <c:pt idx="0">
                  <c:v>Ventas totales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Análisis!$D$35:$D$46</c:f>
              <c:strCache>
                <c:ptCount val="11"/>
                <c:pt idx="0">
                  <c:v>08 a. m.</c:v>
                </c:pt>
                <c:pt idx="1">
                  <c:v>09 a. m.</c:v>
                </c:pt>
                <c:pt idx="2">
                  <c:v>10 a. m.</c:v>
                </c:pt>
                <c:pt idx="3">
                  <c:v>11 a. m.</c:v>
                </c:pt>
                <c:pt idx="4">
                  <c:v>12 p. m.</c:v>
                </c:pt>
                <c:pt idx="5">
                  <c:v>01 p. m.</c:v>
                </c:pt>
                <c:pt idx="6">
                  <c:v>02 p. m.</c:v>
                </c:pt>
                <c:pt idx="7">
                  <c:v>04 p. m.</c:v>
                </c:pt>
                <c:pt idx="8">
                  <c:v>05 p. m.</c:v>
                </c:pt>
                <c:pt idx="9">
                  <c:v>06 p. m.</c:v>
                </c:pt>
                <c:pt idx="10">
                  <c:v>07 p. m.</c:v>
                </c:pt>
              </c:strCache>
            </c:strRef>
          </c:cat>
          <c:val>
            <c:numRef>
              <c:f>Análisis!$E$35:$E$46</c:f>
              <c:numCache>
                <c:formatCode>"$"#,##0</c:formatCode>
                <c:ptCount val="11"/>
                <c:pt idx="0">
                  <c:v>4232</c:v>
                </c:pt>
                <c:pt idx="1">
                  <c:v>7201.5</c:v>
                </c:pt>
                <c:pt idx="2">
                  <c:v>10248</c:v>
                </c:pt>
                <c:pt idx="3">
                  <c:v>11445</c:v>
                </c:pt>
                <c:pt idx="4">
                  <c:v>17302</c:v>
                </c:pt>
                <c:pt idx="5">
                  <c:v>6410</c:v>
                </c:pt>
                <c:pt idx="6">
                  <c:v>455</c:v>
                </c:pt>
                <c:pt idx="7">
                  <c:v>2683</c:v>
                </c:pt>
                <c:pt idx="8">
                  <c:v>1312</c:v>
                </c:pt>
                <c:pt idx="9">
                  <c:v>1386</c:v>
                </c:pt>
                <c:pt idx="10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9-4149-B3CE-3E4362676759}"/>
            </c:ext>
          </c:extLst>
        </c:ser>
        <c:ser>
          <c:idx val="1"/>
          <c:order val="1"/>
          <c:tx>
            <c:strRef>
              <c:f>Análisis!$F$34</c:f>
              <c:strCache>
                <c:ptCount val="1"/>
                <c:pt idx="0">
                  <c:v>Cantidades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Análisis!$D$35:$D$46</c:f>
              <c:strCache>
                <c:ptCount val="11"/>
                <c:pt idx="0">
                  <c:v>08 a. m.</c:v>
                </c:pt>
                <c:pt idx="1">
                  <c:v>09 a. m.</c:v>
                </c:pt>
                <c:pt idx="2">
                  <c:v>10 a. m.</c:v>
                </c:pt>
                <c:pt idx="3">
                  <c:v>11 a. m.</c:v>
                </c:pt>
                <c:pt idx="4">
                  <c:v>12 p. m.</c:v>
                </c:pt>
                <c:pt idx="5">
                  <c:v>01 p. m.</c:v>
                </c:pt>
                <c:pt idx="6">
                  <c:v>02 p. m.</c:v>
                </c:pt>
                <c:pt idx="7">
                  <c:v>04 p. m.</c:v>
                </c:pt>
                <c:pt idx="8">
                  <c:v>05 p. m.</c:v>
                </c:pt>
                <c:pt idx="9">
                  <c:v>06 p. m.</c:v>
                </c:pt>
                <c:pt idx="10">
                  <c:v>07 p. m.</c:v>
                </c:pt>
              </c:strCache>
            </c:strRef>
          </c:cat>
          <c:val>
            <c:numRef>
              <c:f>Análisis!$F$35:$F$46</c:f>
              <c:numCache>
                <c:formatCode>General</c:formatCode>
                <c:ptCount val="11"/>
                <c:pt idx="0">
                  <c:v>1150</c:v>
                </c:pt>
                <c:pt idx="1">
                  <c:v>2930</c:v>
                </c:pt>
                <c:pt idx="2">
                  <c:v>3370</c:v>
                </c:pt>
                <c:pt idx="3">
                  <c:v>1820</c:v>
                </c:pt>
                <c:pt idx="4">
                  <c:v>2680</c:v>
                </c:pt>
                <c:pt idx="5">
                  <c:v>910</c:v>
                </c:pt>
                <c:pt idx="6">
                  <c:v>70</c:v>
                </c:pt>
                <c:pt idx="7">
                  <c:v>590</c:v>
                </c:pt>
                <c:pt idx="8">
                  <c:v>510</c:v>
                </c:pt>
                <c:pt idx="9">
                  <c:v>280</c:v>
                </c:pt>
                <c:pt idx="1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C9-4149-B3CE-3E43626767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1764591"/>
        <c:axId val="731770831"/>
      </c:barChart>
      <c:catAx>
        <c:axId val="73176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1770831"/>
        <c:crosses val="autoZero"/>
        <c:auto val="1"/>
        <c:lblAlgn val="ctr"/>
        <c:lblOffset val="100"/>
        <c:noMultiLvlLbl val="0"/>
      </c:catAx>
      <c:valAx>
        <c:axId val="731770831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73176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 pasteleria.xlsx]Análisis!Prod. mas facturan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Productos más</a:t>
            </a:r>
            <a:r>
              <a:rPr lang="es-MX" baseline="0"/>
              <a:t> populares según facturación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Análisis!$J$45</c:f>
              <c:strCache>
                <c:ptCount val="1"/>
                <c:pt idx="0">
                  <c:v>Ventas totales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Análisis!$I$46:$I$51</c:f>
              <c:strCache>
                <c:ptCount val="5"/>
                <c:pt idx="0">
                  <c:v>Formule Sandwich</c:v>
                </c:pt>
                <c:pt idx="1">
                  <c:v>Traiteur</c:v>
                </c:pt>
                <c:pt idx="2">
                  <c:v>Gd Kouign Amann</c:v>
                </c:pt>
                <c:pt idx="3">
                  <c:v>Sandwich Complet</c:v>
                </c:pt>
                <c:pt idx="4">
                  <c:v>Gd Nantais</c:v>
                </c:pt>
              </c:strCache>
            </c:strRef>
          </c:cat>
          <c:val>
            <c:numRef>
              <c:f>Análisis!$J$46:$J$51</c:f>
              <c:numCache>
                <c:formatCode>General</c:formatCode>
                <c:ptCount val="5"/>
                <c:pt idx="0">
                  <c:v>19175</c:v>
                </c:pt>
                <c:pt idx="1">
                  <c:v>5457.5</c:v>
                </c:pt>
                <c:pt idx="2">
                  <c:v>3975</c:v>
                </c:pt>
                <c:pt idx="3">
                  <c:v>3555</c:v>
                </c:pt>
                <c:pt idx="4">
                  <c:v>3080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D-4D2D-9D35-0CC7B9A05626}"/>
            </c:ext>
          </c:extLst>
        </c:ser>
        <c:ser>
          <c:idx val="1"/>
          <c:order val="1"/>
          <c:tx>
            <c:strRef>
              <c:f>Análisis!$K$45</c:f>
              <c:strCache>
                <c:ptCount val="1"/>
                <c:pt idx="0">
                  <c:v>Cantidades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Análisis!$I$46:$I$51</c:f>
              <c:strCache>
                <c:ptCount val="5"/>
                <c:pt idx="0">
                  <c:v>Formule Sandwich</c:v>
                </c:pt>
                <c:pt idx="1">
                  <c:v>Traiteur</c:v>
                </c:pt>
                <c:pt idx="2">
                  <c:v>Gd Kouign Amann</c:v>
                </c:pt>
                <c:pt idx="3">
                  <c:v>Sandwich Complet</c:v>
                </c:pt>
                <c:pt idx="4">
                  <c:v>Gd Nantais</c:v>
                </c:pt>
              </c:strCache>
            </c:strRef>
          </c:cat>
          <c:val>
            <c:numRef>
              <c:f>Análisis!$K$46:$K$51</c:f>
              <c:numCache>
                <c:formatCode>General</c:formatCode>
                <c:ptCount val="5"/>
                <c:pt idx="0">
                  <c:v>2950</c:v>
                </c:pt>
                <c:pt idx="1">
                  <c:v>440</c:v>
                </c:pt>
                <c:pt idx="2">
                  <c:v>530</c:v>
                </c:pt>
                <c:pt idx="3">
                  <c:v>790</c:v>
                </c:pt>
                <c:pt idx="4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D-4D2D-9D35-0CC7B9A056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73470143"/>
        <c:axId val="1573461503"/>
      </c:barChart>
      <c:catAx>
        <c:axId val="1573470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73461503"/>
        <c:crosses val="autoZero"/>
        <c:auto val="1"/>
        <c:lblAlgn val="ctr"/>
        <c:lblOffset val="100"/>
        <c:noMultiLvlLbl val="0"/>
      </c:catAx>
      <c:valAx>
        <c:axId val="157346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7347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10758</xdr:colOff>
      <xdr:row>10</xdr:row>
      <xdr:rowOff>15519</xdr:rowOff>
    </xdr:from>
    <xdr:to>
      <xdr:col>15</xdr:col>
      <xdr:colOff>59615</xdr:colOff>
      <xdr:row>21</xdr:row>
      <xdr:rowOff>173803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21590E-87B7-F1B8-9EB5-4572CD753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457073</xdr:colOff>
      <xdr:row>9</xdr:row>
      <xdr:rowOff>168759</xdr:rowOff>
    </xdr:from>
    <xdr:to>
      <xdr:col>17</xdr:col>
      <xdr:colOff>1469571</xdr:colOff>
      <xdr:row>22</xdr:row>
      <xdr:rowOff>1904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851976E-A8E2-0D64-DB03-92D6C5AB8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819022</xdr:colOff>
      <xdr:row>63</xdr:row>
      <xdr:rowOff>22811</xdr:rowOff>
    </xdr:from>
    <xdr:to>
      <xdr:col>25</xdr:col>
      <xdr:colOff>312965</xdr:colOff>
      <xdr:row>80</xdr:row>
      <xdr:rowOff>163286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572BD93-716C-381D-EF19-ED19E0F13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27895</xdr:colOff>
      <xdr:row>25</xdr:row>
      <xdr:rowOff>53748</xdr:rowOff>
    </xdr:from>
    <xdr:to>
      <xdr:col>16</xdr:col>
      <xdr:colOff>18370</xdr:colOff>
      <xdr:row>40</xdr:row>
      <xdr:rowOff>74430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D1D6A93-F4EC-0FCB-44D7-A0A383334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37827</xdr:colOff>
      <xdr:row>25</xdr:row>
      <xdr:rowOff>47352</xdr:rowOff>
    </xdr:from>
    <xdr:to>
      <xdr:col>23</xdr:col>
      <xdr:colOff>100148</xdr:colOff>
      <xdr:row>40</xdr:row>
      <xdr:rowOff>133349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A890A76-19F6-CA6F-A903-416C612FB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25309</xdr:colOff>
      <xdr:row>44</xdr:row>
      <xdr:rowOff>31840</xdr:rowOff>
    </xdr:from>
    <xdr:to>
      <xdr:col>16</xdr:col>
      <xdr:colOff>21227</xdr:colOff>
      <xdr:row>59</xdr:row>
      <xdr:rowOff>121647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01B4290-5B0D-F5F7-C305-E41AF028C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242831</xdr:colOff>
      <xdr:row>43</xdr:row>
      <xdr:rowOff>176604</xdr:rowOff>
    </xdr:from>
    <xdr:to>
      <xdr:col>22</xdr:col>
      <xdr:colOff>263338</xdr:colOff>
      <xdr:row>59</xdr:row>
      <xdr:rowOff>54908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61FFF50-C898-1B91-2DB5-45922E70F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1160690</xdr:colOff>
      <xdr:row>63</xdr:row>
      <xdr:rowOff>51161</xdr:rowOff>
    </xdr:from>
    <xdr:to>
      <xdr:col>17</xdr:col>
      <xdr:colOff>638446</xdr:colOff>
      <xdr:row>80</xdr:row>
      <xdr:rowOff>165191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F0A6681-2C40-F1A0-CCF2-B40FE34CD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12</xdr:col>
      <xdr:colOff>228056</xdr:colOff>
      <xdr:row>69</xdr:row>
      <xdr:rowOff>57423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8544071-4AEC-ECA5-D872-32D5409FE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25</xdr:row>
      <xdr:rowOff>146140</xdr:rowOff>
    </xdr:from>
    <xdr:to>
      <xdr:col>11</xdr:col>
      <xdr:colOff>387533</xdr:colOff>
      <xdr:row>41</xdr:row>
      <xdr:rowOff>132261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03AA80D-D934-DDEE-B465-091FD9161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13</xdr:col>
      <xdr:colOff>0</xdr:colOff>
      <xdr:row>0</xdr:row>
      <xdr:rowOff>0</xdr:rowOff>
    </xdr:from>
    <xdr:to>
      <xdr:col>14</xdr:col>
      <xdr:colOff>0</xdr:colOff>
      <xdr:row>6</xdr:row>
      <xdr:rowOff>173181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Tienda">
              <a:extLst>
                <a:ext uri="{FF2B5EF4-FFF2-40B4-BE49-F238E27FC236}">
                  <a16:creationId xmlns:a16="http://schemas.microsoft.com/office/drawing/2014/main" id="{F86D8070-7E57-939B-F1C9-C55C8FD02D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20107" y="0"/>
              <a:ext cx="2503714" cy="12307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1163393</xdr:colOff>
      <xdr:row>0</xdr:row>
      <xdr:rowOff>0</xdr:rowOff>
    </xdr:from>
    <xdr:to>
      <xdr:col>18</xdr:col>
      <xdr:colOff>0</xdr:colOff>
      <xdr:row>7</xdr:row>
      <xdr:rowOff>20731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Meses (Fecha)">
              <a:extLst>
                <a:ext uri="{FF2B5EF4-FFF2-40B4-BE49-F238E27FC236}">
                  <a16:creationId xmlns:a16="http://schemas.microsoft.com/office/drawing/2014/main" id="{A584EB41-DD1E-67BE-20A0-B2B46CF5DC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Fecha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83404" y="0"/>
              <a:ext cx="4337703" cy="12551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0</xdr:colOff>
      <xdr:row>40</xdr:row>
      <xdr:rowOff>17417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8E94BA4B-61ED-4F87-AA5C-CFD630D23191}"/>
            </a:ext>
          </a:extLst>
        </xdr:cNvPr>
        <xdr:cNvSpPr/>
      </xdr:nvSpPr>
      <xdr:spPr>
        <a:xfrm>
          <a:off x="0" y="0"/>
          <a:ext cx="23676429" cy="7093131"/>
        </a:xfrm>
        <a:prstGeom prst="rect">
          <a:avLst/>
        </a:prstGeom>
        <a:solidFill>
          <a:schemeClr val="bg1"/>
        </a:solidFill>
        <a:ln w="38100">
          <a:solidFill>
            <a:schemeClr val="accent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2400">
              <a:latin typeface="Corbel" panose="020B0503020204020204" pitchFamily="34" charset="0"/>
            </a:rPr>
            <a:t>Resumen</a:t>
          </a:r>
          <a:r>
            <a:rPr lang="es-CO" sz="2400" baseline="0">
              <a:latin typeface="Corbel" panose="020B0503020204020204" pitchFamily="34" charset="0"/>
            </a:rPr>
            <a:t> </a:t>
          </a:r>
          <a:endParaRPr lang="es-CO" sz="2400">
            <a:latin typeface="Corbel" panose="020B0503020204020204" pitchFamily="34" charset="0"/>
          </a:endParaRPr>
        </a:p>
        <a:p>
          <a:pPr algn="l"/>
          <a:endParaRPr lang="es-CO" sz="2400">
            <a:latin typeface="Corbel" panose="020B0503020204020204" pitchFamily="34" charset="0"/>
          </a:endParaRPr>
        </a:p>
      </xdr:txBody>
    </xdr:sp>
    <xdr:clientData/>
  </xdr:twoCellAnchor>
  <xdr:twoCellAnchor>
    <xdr:from>
      <xdr:col>0</xdr:col>
      <xdr:colOff>16200</xdr:colOff>
      <xdr:row>0</xdr:row>
      <xdr:rowOff>0</xdr:rowOff>
    </xdr:from>
    <xdr:to>
      <xdr:col>10</xdr:col>
      <xdr:colOff>0</xdr:colOff>
      <xdr:row>3</xdr:row>
      <xdr:rowOff>2176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2CAA8136-C57C-4B67-88E5-BAED7EC9C16C}"/>
            </a:ext>
          </a:extLst>
        </xdr:cNvPr>
        <xdr:cNvSpPr/>
      </xdr:nvSpPr>
      <xdr:spPr>
        <a:xfrm>
          <a:off x="16200" y="0"/>
          <a:ext cx="7939976" cy="540058"/>
        </a:xfrm>
        <a:prstGeom prst="rect">
          <a:avLst/>
        </a:prstGeom>
        <a:ln w="38100">
          <a:solidFill>
            <a:schemeClr val="accent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2400">
              <a:latin typeface="Corbel" panose="020B0503020204020204" pitchFamily="34" charset="0"/>
            </a:rPr>
            <a:t>Resumen</a:t>
          </a:r>
          <a:r>
            <a:rPr lang="es-CO" sz="2400" baseline="0">
              <a:latin typeface="Corbel" panose="020B0503020204020204" pitchFamily="34" charset="0"/>
            </a:rPr>
            <a:t> </a:t>
          </a:r>
          <a:endParaRPr lang="es-CO" sz="2400">
            <a:latin typeface="Corbel" panose="020B0503020204020204" pitchFamily="34" charset="0"/>
          </a:endParaRPr>
        </a:p>
        <a:p>
          <a:pPr algn="l"/>
          <a:endParaRPr lang="es-CO" sz="2400">
            <a:latin typeface="Corbel" panose="020B0503020204020204" pitchFamily="34" charset="0"/>
          </a:endParaRPr>
        </a:p>
      </xdr:txBody>
    </xdr:sp>
    <xdr:clientData/>
  </xdr:twoCellAnchor>
  <xdr:twoCellAnchor>
    <xdr:from>
      <xdr:col>10</xdr:col>
      <xdr:colOff>25037</xdr:colOff>
      <xdr:row>0</xdr:row>
      <xdr:rowOff>21228</xdr:rowOff>
    </xdr:from>
    <xdr:to>
      <xdr:col>19</xdr:col>
      <xdr:colOff>639536</xdr:colOff>
      <xdr:row>3</xdr:row>
      <xdr:rowOff>19594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726A16A9-B45B-4F8D-9738-3964E6A74758}"/>
            </a:ext>
          </a:extLst>
        </xdr:cNvPr>
        <xdr:cNvSpPr/>
      </xdr:nvSpPr>
      <xdr:spPr>
        <a:xfrm>
          <a:off x="7917180" y="21228"/>
          <a:ext cx="7717427" cy="529045"/>
        </a:xfrm>
        <a:prstGeom prst="rect">
          <a:avLst/>
        </a:prstGeom>
        <a:ln w="38100">
          <a:solidFill>
            <a:schemeClr val="accent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2400">
              <a:latin typeface="Corbel" panose="020B0503020204020204" pitchFamily="34" charset="0"/>
            </a:rPr>
            <a:t>Desarrrollo</a:t>
          </a:r>
          <a:r>
            <a:rPr lang="es-CO" sz="2400" baseline="0">
              <a:latin typeface="Corbel" panose="020B0503020204020204" pitchFamily="34" charset="0"/>
            </a:rPr>
            <a:t> </a:t>
          </a:r>
          <a:endParaRPr lang="es-CO" sz="2400">
            <a:latin typeface="Corbel" panose="020B0503020204020204" pitchFamily="34" charset="0"/>
          </a:endParaRPr>
        </a:p>
        <a:p>
          <a:pPr algn="l"/>
          <a:endParaRPr lang="es-CO" sz="2400">
            <a:latin typeface="Corbel" panose="020B0503020204020204" pitchFamily="34" charset="0"/>
          </a:endParaRPr>
        </a:p>
      </xdr:txBody>
    </xdr:sp>
    <xdr:clientData/>
  </xdr:twoCellAnchor>
  <xdr:twoCellAnchor>
    <xdr:from>
      <xdr:col>20</xdr:col>
      <xdr:colOff>0</xdr:colOff>
      <xdr:row>0</xdr:row>
      <xdr:rowOff>0</xdr:rowOff>
    </xdr:from>
    <xdr:to>
      <xdr:col>30</xdr:col>
      <xdr:colOff>46535</xdr:colOff>
      <xdr:row>2</xdr:row>
      <xdr:rowOff>171449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8B0D9C98-1EFF-42EC-8CD0-37F9777E8477}"/>
            </a:ext>
          </a:extLst>
        </xdr:cNvPr>
        <xdr:cNvSpPr/>
      </xdr:nvSpPr>
      <xdr:spPr>
        <a:xfrm>
          <a:off x="15912353" y="0"/>
          <a:ext cx="8002711" cy="530037"/>
        </a:xfrm>
        <a:prstGeom prst="rect">
          <a:avLst/>
        </a:prstGeom>
        <a:ln w="38100">
          <a:solidFill>
            <a:schemeClr val="tx2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2400">
              <a:latin typeface="Corbel" panose="020B0503020204020204" pitchFamily="34" charset="0"/>
            </a:rPr>
            <a:t>Conclusión</a:t>
          </a:r>
          <a:r>
            <a:rPr lang="es-CO" sz="2400" baseline="0">
              <a:latin typeface="Corbel" panose="020B0503020204020204" pitchFamily="34" charset="0"/>
            </a:rPr>
            <a:t> </a:t>
          </a:r>
          <a:endParaRPr lang="es-CO" sz="2400">
            <a:latin typeface="Corbel" panose="020B0503020204020204" pitchFamily="34" charset="0"/>
          </a:endParaRPr>
        </a:p>
        <a:p>
          <a:pPr algn="l"/>
          <a:endParaRPr lang="es-CO" sz="2400">
            <a:latin typeface="Corbel" panose="020B0503020204020204" pitchFamily="34" charset="0"/>
          </a:endParaRPr>
        </a:p>
      </xdr:txBody>
    </xdr:sp>
    <xdr:clientData/>
  </xdr:twoCellAnchor>
  <xdr:twoCellAnchor>
    <xdr:from>
      <xdr:col>10</xdr:col>
      <xdr:colOff>231322</xdr:colOff>
      <xdr:row>22</xdr:row>
      <xdr:rowOff>15593</xdr:rowOff>
    </xdr:from>
    <xdr:to>
      <xdr:col>19</xdr:col>
      <xdr:colOff>550002</xdr:colOff>
      <xdr:row>40</xdr:row>
      <xdr:rowOff>19131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FA2298F-978F-4613-8631-0D8A8C7CD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281997</xdr:colOff>
      <xdr:row>22</xdr:row>
      <xdr:rowOff>15513</xdr:rowOff>
    </xdr:from>
    <xdr:to>
      <xdr:col>9</xdr:col>
      <xdr:colOff>561615</xdr:colOff>
      <xdr:row>40</xdr:row>
      <xdr:rowOff>1906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6F3658F-6459-49A8-AB2E-59C2809E5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187138</xdr:colOff>
      <xdr:row>3</xdr:row>
      <xdr:rowOff>135649</xdr:rowOff>
    </xdr:from>
    <xdr:to>
      <xdr:col>24</xdr:col>
      <xdr:colOff>630287</xdr:colOff>
      <xdr:row>20</xdr:row>
      <xdr:rowOff>130279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8291C0C-92FB-44B8-9F2A-B06382BAF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187138</xdr:colOff>
      <xdr:row>22</xdr:row>
      <xdr:rowOff>35814</xdr:rowOff>
    </xdr:from>
    <xdr:to>
      <xdr:col>24</xdr:col>
      <xdr:colOff>611447</xdr:colOff>
      <xdr:row>40</xdr:row>
      <xdr:rowOff>15321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62BE029-EC67-4385-9CAE-E0EF559D1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92082</xdr:colOff>
      <xdr:row>3</xdr:row>
      <xdr:rowOff>135649</xdr:rowOff>
    </xdr:from>
    <xdr:to>
      <xdr:col>29</xdr:col>
      <xdr:colOff>512581</xdr:colOff>
      <xdr:row>20</xdr:row>
      <xdr:rowOff>130279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89AAF25-D8B4-4B90-A829-618D1AEEF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76842</xdr:colOff>
      <xdr:row>22</xdr:row>
      <xdr:rowOff>39875</xdr:rowOff>
    </xdr:from>
    <xdr:to>
      <xdr:col>29</xdr:col>
      <xdr:colOff>512581</xdr:colOff>
      <xdr:row>40</xdr:row>
      <xdr:rowOff>15321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5774FCB-B14A-4CBA-AAB2-68E2B8E29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231322</xdr:colOff>
      <xdr:row>3</xdr:row>
      <xdr:rowOff>135649</xdr:rowOff>
    </xdr:from>
    <xdr:to>
      <xdr:col>14</xdr:col>
      <xdr:colOff>667022</xdr:colOff>
      <xdr:row>20</xdr:row>
      <xdr:rowOff>117048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EF19E9B-FC01-437B-9B26-52092F8BD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58462</xdr:colOff>
      <xdr:row>3</xdr:row>
      <xdr:rowOff>135649</xdr:rowOff>
    </xdr:from>
    <xdr:to>
      <xdr:col>19</xdr:col>
      <xdr:colOff>587795</xdr:colOff>
      <xdr:row>20</xdr:row>
      <xdr:rowOff>113305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89A02E9-88FA-49F0-B7E0-5F8259081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281997</xdr:colOff>
      <xdr:row>10</xdr:row>
      <xdr:rowOff>0</xdr:rowOff>
    </xdr:from>
    <xdr:to>
      <xdr:col>3</xdr:col>
      <xdr:colOff>544775</xdr:colOff>
      <xdr:row>21</xdr:row>
      <xdr:rowOff>39653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B83ACF5E-24E4-4372-9674-E7AF27A12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780778</xdr:colOff>
      <xdr:row>10</xdr:row>
      <xdr:rowOff>89646</xdr:rowOff>
    </xdr:from>
    <xdr:to>
      <xdr:col>6</xdr:col>
      <xdr:colOff>485470</xdr:colOff>
      <xdr:row>21</xdr:row>
      <xdr:rowOff>53948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E598147C-6FAD-41C7-B1D3-2062C8C73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281997</xdr:colOff>
      <xdr:row>3</xdr:row>
      <xdr:rowOff>27902</xdr:rowOff>
    </xdr:from>
    <xdr:to>
      <xdr:col>3</xdr:col>
      <xdr:colOff>589429</xdr:colOff>
      <xdr:row>8</xdr:row>
      <xdr:rowOff>134470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Tienda 1">
              <a:extLst>
                <a:ext uri="{FF2B5EF4-FFF2-40B4-BE49-F238E27FC236}">
                  <a16:creationId xmlns:a16="http://schemas.microsoft.com/office/drawing/2014/main" id="{C11C5147-0DFE-4297-88D3-501638DED1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end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807" y="556676"/>
              <a:ext cx="2675075" cy="9891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0</xdr:colOff>
      <xdr:row>3</xdr:row>
      <xdr:rowOff>0</xdr:rowOff>
    </xdr:from>
    <xdr:to>
      <xdr:col>10</xdr:col>
      <xdr:colOff>0</xdr:colOff>
      <xdr:row>9</xdr:row>
      <xdr:rowOff>101189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Meses (Fecha) 1">
              <a:extLst>
                <a:ext uri="{FF2B5EF4-FFF2-40B4-BE49-F238E27FC236}">
                  <a16:creationId xmlns:a16="http://schemas.microsoft.com/office/drawing/2014/main" id="{B30CE275-4F39-4FB6-98A5-B4026079B9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Fecha)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56857" y="530679"/>
              <a:ext cx="4735286" cy="11587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ta Analytics" refreshedDate="45371.762079745371" createdVersion="8" refreshedVersion="8" minRefreshableVersion="3" recordCount="240" xr:uid="{A61D6967-83A9-4A81-A4DA-6CE5F3831B9C}">
  <cacheSource type="worksheet">
    <worksheetSource name="registro"/>
  </cacheSource>
  <cacheFields count="15">
    <cacheField name="Record" numFmtId="0">
      <sharedItems containsSemiMixedTypes="0" containsString="0" containsNumber="1" containsInteger="1" minValue="300" maxValue="285806"/>
    </cacheField>
    <cacheField name="Ticket" numFmtId="0">
      <sharedItems containsSemiMixedTypes="0" containsString="0" containsNumber="1" containsInteger="1" minValue="1501130" maxValue="2272760"/>
    </cacheField>
    <cacheField name="Tienda" numFmtId="164">
      <sharedItems count="2">
        <s v="Marsella"/>
        <s v="Lyon"/>
      </sharedItems>
    </cacheField>
    <cacheField name="Fecha" numFmtId="14">
      <sharedItems containsSemiMixedTypes="0" containsNonDate="0" containsDate="1" containsString="0" minDate="2022-01-02T00:00:00" maxDate="2023-01-01T00:00:00" count="157">
        <d v="2022-01-10T00:00:00"/>
        <d v="2022-01-14T00:00:00"/>
        <d v="2022-01-22T00:00:00"/>
        <d v="2022-02-23T00:00:00"/>
        <d v="2022-02-27T00:00:00"/>
        <d v="2022-03-12T00:00:00"/>
        <d v="2022-03-20T00:00:00"/>
        <d v="2022-03-21T00:00:00"/>
        <d v="2022-03-28T00:00:00"/>
        <d v="2022-04-04T00:00:00"/>
        <d v="2022-04-17T00:00:00"/>
        <d v="2022-04-24T00:00:00"/>
        <d v="2022-05-22T00:00:00"/>
        <d v="2022-09-08T00:00:00"/>
        <d v="2022-09-10T00:00:00"/>
        <d v="2022-10-01T00:00:00"/>
        <d v="2022-10-15T00:00:00"/>
        <d v="2022-10-20T00:00:00"/>
        <d v="2022-11-09T00:00:00"/>
        <d v="2022-11-12T00:00:00"/>
        <d v="2022-11-22T00:00:00"/>
        <d v="2022-11-27T00:00:00"/>
        <d v="2022-11-30T00:00:00"/>
        <d v="2022-12-24T00:00:00"/>
        <d v="2022-12-25T00:00:00"/>
        <d v="2022-01-02T00:00:00"/>
        <d v="2022-01-03T00:00:00"/>
        <d v="2022-01-17T00:00:00"/>
        <d v="2022-01-18T00:00:00"/>
        <d v="2022-01-24T00:00:00"/>
        <d v="2022-01-31T00:00:00"/>
        <d v="2022-02-12T00:00:00"/>
        <d v="2022-02-13T00:00:00"/>
        <d v="2022-02-16T00:00:00"/>
        <d v="2022-02-20T00:00:00"/>
        <d v="2022-02-25T00:00:00"/>
        <d v="2022-02-28T00:00:00"/>
        <d v="2022-03-13T00:00:00"/>
        <d v="2022-03-14T00:00:00"/>
        <d v="2022-03-27T00:00:00"/>
        <d v="2022-04-19T00:00:00"/>
        <d v="2022-05-16T00:00:00"/>
        <d v="2022-05-24T00:00:00"/>
        <d v="2022-05-30T00:00:00"/>
        <d v="2022-05-31T00:00:00"/>
        <d v="2022-07-11T00:00:00"/>
        <d v="2022-07-23T00:00:00"/>
        <d v="2022-08-01T00:00:00"/>
        <d v="2022-08-03T00:00:00"/>
        <d v="2022-09-12T00:00:00"/>
        <d v="2022-09-27T00:00:00"/>
        <d v="2022-10-24T00:00:00"/>
        <d v="2022-11-01T00:00:00"/>
        <d v="2022-11-20T00:00:00"/>
        <d v="2022-12-21T00:00:00"/>
        <d v="2022-12-23T00:00:00"/>
        <d v="2022-12-27T00:00:00"/>
        <d v="2022-12-30T00:00:00"/>
        <d v="2022-12-31T00:00:00"/>
        <d v="2022-01-05T00:00:00"/>
        <d v="2022-01-09T00:00:00"/>
        <d v="2022-02-06T00:00:00"/>
        <d v="2022-02-08T00:00:00"/>
        <d v="2022-02-15T00:00:00"/>
        <d v="2022-03-04T00:00:00"/>
        <d v="2022-03-05T00:00:00"/>
        <d v="2022-03-06T00:00:00"/>
        <d v="2022-03-08T00:00:00"/>
        <d v="2022-04-05T00:00:00"/>
        <d v="2022-04-06T00:00:00"/>
        <d v="2022-04-20T00:00:00"/>
        <d v="2022-04-21T00:00:00"/>
        <d v="2022-04-26T00:00:00"/>
        <d v="2022-04-30T00:00:00"/>
        <d v="2022-05-13T00:00:00"/>
        <d v="2022-05-15T00:00:00"/>
        <d v="2022-05-23T00:00:00"/>
        <d v="2022-08-14T00:00:00"/>
        <d v="2022-08-17T00:00:00"/>
        <d v="2022-09-02T00:00:00"/>
        <d v="2022-09-15T00:00:00"/>
        <d v="2022-09-16T00:00:00"/>
        <d v="2022-09-17T00:00:00"/>
        <d v="2022-09-24T00:00:00"/>
        <d v="2022-10-25T00:00:00"/>
        <d v="2022-10-29T00:00:00"/>
        <d v="2022-11-02T00:00:00"/>
        <d v="2022-01-23T00:00:00"/>
        <d v="2022-02-26T00:00:00"/>
        <d v="2022-05-09T00:00:00"/>
        <d v="2022-05-26T00:00:00"/>
        <d v="2022-05-27T00:00:00"/>
        <d v="2022-05-28T00:00:00"/>
        <d v="2022-06-01T00:00:00"/>
        <d v="2022-06-02T00:00:00"/>
        <d v="2022-06-03T00:00:00"/>
        <d v="2022-06-04T00:00:00"/>
        <d v="2022-06-07T00:00:00"/>
        <d v="2022-06-08T00:00:00"/>
        <d v="2022-06-09T00:00:00"/>
        <d v="2022-06-10T00:00:00"/>
        <d v="2022-06-11T00:00:00"/>
        <d v="2022-06-14T00:00:00"/>
        <d v="2022-06-15T00:00:00"/>
        <d v="2022-07-13T00:00:00"/>
        <d v="2022-07-15T00:00:00"/>
        <d v="2022-07-16T00:00:00"/>
        <d v="2022-07-19T00:00:00"/>
        <d v="2022-07-21T00:00:00"/>
        <d v="2022-07-24T00:00:00"/>
        <d v="2022-07-26T00:00:00"/>
        <d v="2022-08-02T00:00:00"/>
        <d v="2022-08-05T00:00:00"/>
        <d v="2022-08-15T00:00:00"/>
        <d v="2022-08-24T00:00:00"/>
        <d v="2022-09-09T00:00:00"/>
        <d v="2022-09-14T00:00:00"/>
        <d v="2022-09-21T00:00:00"/>
        <d v="2022-10-05T00:00:00"/>
        <d v="2022-10-09T00:00:00"/>
        <d v="2022-11-04T00:00:00"/>
        <d v="2022-11-08T00:00:00"/>
        <d v="2022-12-10T00:00:00"/>
        <d v="2022-06-21T00:00:00"/>
        <d v="2022-06-22T00:00:00"/>
        <d v="2022-06-23T00:00:00"/>
        <d v="2022-06-24T00:00:00"/>
        <d v="2022-08-07T00:00:00"/>
        <d v="2022-08-21T00:00:00"/>
        <d v="2022-08-26T00:00:00"/>
        <d v="2022-08-27T00:00:00"/>
        <d v="2022-08-29T00:00:00"/>
        <d v="2022-11-06T00:00:00"/>
        <d v="2022-04-25T00:00:00"/>
        <d v="2022-06-29T00:00:00"/>
        <d v="2022-08-12T00:00:00"/>
        <d v="2022-10-16T00:00:00"/>
        <d v="2022-02-21T00:00:00"/>
        <d v="2022-03-25T00:00:00"/>
        <d v="2022-08-11T00:00:00"/>
        <d v="2022-03-26T00:00:00"/>
        <d v="2022-08-08T00:00:00"/>
        <d v="2022-07-31T00:00:00"/>
        <d v="2022-04-22T00:00:00"/>
        <d v="2022-07-30T00:00:00"/>
        <d v="2022-09-04T00:00:00"/>
        <d v="2022-07-03T00:00:00"/>
        <d v="2022-09-25T00:00:00"/>
        <d v="2022-11-19T00:00:00"/>
        <d v="2022-01-15T00:00:00"/>
        <d v="2022-03-29T00:00:00"/>
        <d v="2022-07-14T00:00:00"/>
        <d v="2022-09-18T00:00:00"/>
        <d v="2022-08-22T00:00:00"/>
        <d v="2022-10-19T00:00:00"/>
        <d v="2022-10-31T00:00:00"/>
        <d v="2022-06-12T00:00:00"/>
      </sharedItems>
      <fieldGroup par="12"/>
    </cacheField>
    <cacheField name="Hora" numFmtId="165">
      <sharedItems containsSemiMixedTypes="0" containsNonDate="0" containsDate="1" containsString="0" minDate="1899-12-30T08:05:00" maxDate="1899-12-30T19:19:00" count="173">
        <d v="1899-12-30T13:33:00"/>
        <d v="1899-12-30T11:14:00"/>
        <d v="1899-12-30T12:04:00"/>
        <d v="1899-12-30T13:43:00"/>
        <d v="1899-12-30T10:41:00"/>
        <d v="1899-12-30T10:27:00"/>
        <d v="1899-12-30T13:37:00"/>
        <d v="1899-12-30T10:22:00"/>
        <d v="1899-12-30T09:31:00"/>
        <d v="1899-12-30T08:54:00"/>
        <d v="1899-12-30T09:13:00"/>
        <d v="1899-12-30T08:50:00"/>
        <d v="1899-12-30T10:45:00"/>
        <d v="1899-12-30T16:43:00"/>
        <d v="1899-12-30T11:25:00"/>
        <d v="1899-12-30T12:09:00"/>
        <d v="1899-12-30T13:07:00"/>
        <d v="1899-12-30T13:09:00"/>
        <d v="1899-12-30T10:52:00"/>
        <d v="1899-12-30T12:14:00"/>
        <d v="1899-12-30T19:03:00"/>
        <d v="1899-12-30T12:07:00"/>
        <d v="1899-12-30T11:05:00"/>
        <d v="1899-12-30T18:11:00"/>
        <d v="1899-12-30T09:28:00"/>
        <d v="1899-12-30T12:11:00"/>
        <d v="1899-12-30T16:00:00"/>
        <d v="1899-12-30T16:30:00"/>
        <d v="1899-12-30T17:24:00"/>
        <d v="1899-12-30T09:51:00"/>
        <d v="1899-12-30T12:19:00"/>
        <d v="1899-12-30T13:10:00"/>
        <d v="1899-12-30T09:33:00"/>
        <d v="1899-12-30T11:03:00"/>
        <d v="1899-12-30T11:45:00"/>
        <d v="1899-12-30T11:47:00"/>
        <d v="1899-12-30T11:55:00"/>
        <d v="1899-12-30T11:59:00"/>
        <d v="1899-12-30T12:02:00"/>
        <d v="1899-12-30T13:14:00"/>
        <d v="1899-12-30T10:25:00"/>
        <d v="1899-12-30T12:31:00"/>
        <d v="1899-12-30T18:04:00"/>
        <d v="1899-12-30T09:49:00"/>
        <d v="1899-12-30T10:59:00"/>
        <d v="1899-12-30T11:24:00"/>
        <d v="1899-12-30T09:21:00"/>
        <d v="1899-12-30T11:44:00"/>
        <d v="1899-12-30T10:47:00"/>
        <d v="1899-12-30T13:05:00"/>
        <d v="1899-12-30T12:03:00"/>
        <d v="1899-12-30T08:57:00"/>
        <d v="1899-12-30T10:05:00"/>
        <d v="1899-12-30T10:18:00"/>
        <d v="1899-12-30T09:40:00"/>
        <d v="1899-12-30T08:05:00"/>
        <d v="1899-12-30T11:35:00"/>
        <d v="1899-12-30T09:45:00"/>
        <d v="1899-12-30T10:31:00"/>
        <d v="1899-12-30T11:21:00"/>
        <d v="1899-12-30T11:16:00"/>
        <d v="1899-12-30T16:26:00"/>
        <d v="1899-12-30T16:31:00"/>
        <d v="1899-12-30T18:13:00"/>
        <d v="1899-12-30T08:51:00"/>
        <d v="1899-12-30T16:15:00"/>
        <d v="1899-12-30T11:39:00"/>
        <d v="1899-12-30T12:37:00"/>
        <d v="1899-12-30T12:30:00"/>
        <d v="1899-12-30T09:47:00"/>
        <d v="1899-12-30T11:10:00"/>
        <d v="1899-12-30T11:51:00"/>
        <d v="1899-12-30T11:52:00"/>
        <d v="1899-12-30T11:41:00"/>
        <d v="1899-12-30T11:43:00"/>
        <d v="1899-12-30T17:41:00"/>
        <d v="1899-12-30T12:46:00"/>
        <d v="1899-12-30T13:23:00"/>
        <d v="1899-12-30T12:42:00"/>
        <d v="1899-12-30T12:44:00"/>
        <d v="1899-12-30T13:15:00"/>
        <d v="1899-12-30T13:36:00"/>
        <d v="1899-12-30T13:57:00"/>
        <d v="1899-12-30T12:54:00"/>
        <d v="1899-12-30T13:41:00"/>
        <d v="1899-12-30T13:06:00"/>
        <d v="1899-12-30T12:13:00"/>
        <d v="1899-12-30T13:56:00"/>
        <d v="1899-12-30T10:33:00"/>
        <d v="1899-12-30T12:38:00"/>
        <d v="1899-12-30T12:45:00"/>
        <d v="1899-12-30T13:02:00"/>
        <d v="1899-12-30T12:24:00"/>
        <d v="1899-12-30T13:11:00"/>
        <d v="1899-12-30T12:17:00"/>
        <d v="1899-12-30T08:32:00"/>
        <d v="1899-12-30T09:14:00"/>
        <d v="1899-12-30T08:38:00"/>
        <d v="1899-12-30T08:06:00"/>
        <d v="1899-12-30T16:08:00"/>
        <d v="1899-12-30T11:53:00"/>
        <d v="1899-12-30T12:55:00"/>
        <d v="1899-12-30T10:40:00"/>
        <d v="1899-12-30T09:34:00"/>
        <d v="1899-12-30T11:18:00"/>
        <d v="1899-12-30T12:00:00"/>
        <d v="1899-12-30T08:58:00"/>
        <d v="1899-12-30T13:50:00"/>
        <d v="1899-12-30T08:53:00"/>
        <d v="1899-12-30T09:55:00"/>
        <d v="1899-12-30T11:48:00"/>
        <d v="1899-12-30T09:04:00"/>
        <d v="1899-12-30T13:21:00"/>
        <d v="1899-12-30T12:27:00"/>
        <d v="1899-12-30T11:26:00"/>
        <d v="1899-12-30T11:04:00"/>
        <d v="1899-12-30T12:15:00"/>
        <d v="1899-12-30T12:10:00"/>
        <d v="1899-12-30T12:20:00"/>
        <d v="1899-12-30T12:23:00"/>
        <d v="1899-12-30T12:18:00"/>
        <d v="1899-12-30T10:50:00"/>
        <d v="1899-12-30T10:35:00"/>
        <d v="1899-12-30T10:23:00"/>
        <d v="1899-12-30T10:34:00"/>
        <d v="1899-12-30T10:43:00"/>
        <d v="1899-12-30T10:12:00"/>
        <d v="1899-12-30T13:08:00"/>
        <d v="1899-12-30T10:38:00"/>
        <d v="1899-12-30T09:43:00"/>
        <d v="1899-12-30T12:47:00"/>
        <d v="1899-12-30T10:13:00"/>
        <d v="1899-12-30T12:39:00"/>
        <d v="1899-12-30T13:04:00"/>
        <d v="1899-12-30T12:53:00"/>
        <d v="1899-12-30T12:05:00"/>
        <d v="1899-12-30T11:32:00"/>
        <d v="1899-12-30T12:40:00"/>
        <d v="1899-12-30T12:51:00"/>
        <d v="1899-12-30T12:21:00"/>
        <d v="1899-12-30T13:19:00"/>
        <d v="1899-12-30T19:19:00"/>
        <d v="1899-12-30T13:24:00"/>
        <d v="1899-12-30T13:35:00"/>
        <d v="1899-12-30T12:06:00"/>
        <d v="1899-12-30T12:26:00"/>
        <d v="1899-12-30T11:33:00"/>
        <d v="1899-12-30T12:12:00"/>
        <d v="1899-12-30T09:25:00"/>
        <d v="1899-12-30T12:50:00"/>
        <d v="1899-12-30T10:51:00"/>
        <d v="1899-12-30T13:01:00"/>
        <d v="1899-12-30T11:02:00"/>
        <d v="1899-12-30T14:02:00"/>
        <d v="1899-12-30T12:16:00"/>
        <d v="1899-12-30T08:39:00"/>
        <d v="1899-12-30T10:24:00"/>
        <d v="1899-12-30T18:27:00"/>
        <d v="1899-12-30T12:32:00"/>
        <d v="1899-12-30T10:17:00"/>
        <d v="1899-12-30T17:07:00"/>
        <d v="1899-12-30T17:20:00"/>
        <d v="1899-12-30T08:25:00"/>
        <d v="1899-12-30T10:30:00"/>
        <d v="1899-12-30T18:32:00"/>
        <d v="1899-12-30T12:22:00"/>
        <d v="1899-12-30T10:03:00"/>
        <d v="1899-12-30T09:53:00"/>
        <d v="1899-12-30T11:19:00"/>
        <d v="1899-12-30T08:16:00"/>
        <d v="1899-12-30T10:19:00"/>
        <d v="1899-12-30T10:42:00"/>
        <d v="1899-12-30T09:58:00"/>
      </sharedItems>
      <fieldGroup par="10"/>
    </cacheField>
    <cacheField name="Artículo" numFmtId="0">
      <sharedItems count="39">
        <s v="Galette 8 Pers"/>
        <s v="Divers Patisserie"/>
        <s v="Royal 6P"/>
        <s v="Divers Viennoiserie"/>
        <s v="Tarte Fraise 6P"/>
        <s v="Traiteur"/>
        <s v="Buche 6Pers"/>
        <s v="Divers Boulangerie"/>
        <s v="Gal Frangipane 4P"/>
        <s v="Grand Far Breton"/>
        <s v="Gal Pomme 4P"/>
        <s v="Gd Kouign Amann"/>
        <s v="Gal Pomme 6P"/>
        <s v="Royal 4P"/>
        <s v="Tarte Fruits 4P"/>
        <s v="Tarte Fraise 4Per"/>
        <s v="Tarte Fruits 6P"/>
        <s v="Gd Nantais"/>
        <s v="Buche 8Pers"/>
        <s v="Buche 4Pers"/>
        <s v="Gal Frangipane 6P"/>
        <s v="Formule Sandwich"/>
        <s v="Sandwich Complet"/>
        <s v="Platprepare7,00"/>
        <s v="Sand Jb Emmental"/>
        <s v="Pt Nantais"/>
        <s v="Eclair"/>
        <s v="Kouign Amann"/>
        <s v="Tartelette Fraise"/>
        <s v="Vik Bread"/>
        <s v="Traditional Baguette"/>
        <s v="Campagne"/>
        <s v="Croissant"/>
        <s v="Pain Au Chocolat"/>
        <s v="Baguette"/>
        <s v="Boule 400G"/>
        <s v="Tartelette"/>
        <s v="Seigle"/>
        <s v="Cafe Ou Eau"/>
      </sharedItems>
    </cacheField>
    <cacheField name="Cantidad" numFmtId="0">
      <sharedItems containsSemiMixedTypes="0" containsString="0" containsNumber="1" containsInteger="1" minValue="10" maxValue="2000" count="22">
        <n v="10"/>
        <n v="20"/>
        <n v="30"/>
        <n v="40"/>
        <n v="50"/>
        <n v="60"/>
        <n v="70"/>
        <n v="80"/>
        <n v="90"/>
        <n v="100"/>
        <n v="110"/>
        <n v="120"/>
        <n v="140"/>
        <n v="150"/>
        <n v="170"/>
        <n v="180"/>
        <n v="200"/>
        <n v="210"/>
        <n v="250"/>
        <n v="430"/>
        <n v="550"/>
        <n v="2000"/>
      </sharedItems>
    </cacheField>
    <cacheField name="Precio Unit" numFmtId="166">
      <sharedItems containsSemiMixedTypes="0" containsString="0" containsNumber="1" minValue="0.9" maxValue="44"/>
    </cacheField>
    <cacheField name="Venta total" numFmtId="167">
      <sharedItems containsSemiMixedTypes="0" containsString="0" containsNumber="1" minValue="135" maxValue="2000"/>
    </cacheField>
    <cacheField name="Minutos (Hora)" numFmtId="0" databaseField="0">
      <fieldGroup base="4">
        <rangePr groupBy="minutes" startDate="1899-12-30T08:05:00" endDate="1899-12-30T19:19:00"/>
        <groupItems count="62">
          <s v="&lt;0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Horas (Hora)" numFmtId="0" databaseField="0">
      <fieldGroup base="4">
        <rangePr groupBy="hours" startDate="1899-12-30T08:05:00" endDate="1899-12-30T19:19:00"/>
        <groupItems count="26">
          <s v="&lt;00/01/1900"/>
          <s v="12 a. m."/>
          <s v="01 a. m."/>
          <s v="02 a. m."/>
          <s v="03 a. m."/>
          <s v="04 a. m."/>
          <s v="05 a. m."/>
          <s v="06 a. m."/>
          <s v="07 a. m."/>
          <s v="08 a. m."/>
          <s v="09 a. m."/>
          <s v="10 a. m."/>
          <s v="11 a. m."/>
          <s v="12 p. m."/>
          <s v="01 p. m."/>
          <s v="02 p. m."/>
          <s v="03 p. m."/>
          <s v="04 p. m."/>
          <s v="05 p. m."/>
          <s v="06 p. m."/>
          <s v="07 p. m."/>
          <s v="08 p. m."/>
          <s v="09 p. m."/>
          <s v="10 p. m."/>
          <s v="11 p. m."/>
          <s v="&gt;00/01/1900"/>
        </groupItems>
      </fieldGroup>
    </cacheField>
    <cacheField name="Días (Fecha)" numFmtId="0" databaseField="0">
      <fieldGroup base="3">
        <rangePr groupBy="days" startDate="2022-01-02T00:00:00" endDate="2023-01-01T00:00:00"/>
        <groupItems count="368">
          <s v="&lt;02/01/2022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/01/2023"/>
        </groupItems>
      </fieldGroup>
    </cacheField>
    <cacheField name="Meses (Fecha)" numFmtId="0" databaseField="0">
      <fieldGroup base="3">
        <rangePr groupBy="months" startDate="2022-01-02T00:00:00" endDate="2023-01-01T00:00:00"/>
        <groupItems count="14">
          <s v="&lt;02/01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1/2023"/>
        </groupItems>
      </fieldGroup>
    </cacheField>
    <cacheField name="Campo1" numFmtId="0" formula="'Venta total'/Cantidad" databaseField="0"/>
    <cacheField name="Campo2" numFmtId="0" formula="'Venta total'/Cantidad" databaseField="0"/>
  </cacheFields>
  <extLst>
    <ext xmlns:x14="http://schemas.microsoft.com/office/spreadsheetml/2009/9/main" uri="{725AE2AE-9491-48be-B2B4-4EB974FC3084}">
      <x14:pivotCacheDefinition pivotCacheId="10371958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n v="4922"/>
    <n v="1513880"/>
    <x v="0"/>
    <x v="0"/>
    <x v="0"/>
    <x v="0"/>
    <x v="0"/>
    <n v="16"/>
    <n v="160"/>
  </r>
  <r>
    <n v="5991"/>
    <n v="1516920"/>
    <x v="1"/>
    <x v="1"/>
    <x v="1"/>
    <x v="1"/>
    <x v="0"/>
    <n v="24"/>
    <n v="240"/>
  </r>
  <r>
    <n v="9795"/>
    <n v="1527670"/>
    <x v="1"/>
    <x v="2"/>
    <x v="2"/>
    <x v="0"/>
    <x v="0"/>
    <n v="16"/>
    <n v="160"/>
  </r>
  <r>
    <n v="26915"/>
    <n v="1574010"/>
    <x v="0"/>
    <x v="3"/>
    <x v="3"/>
    <x v="2"/>
    <x v="0"/>
    <n v="18"/>
    <n v="180"/>
  </r>
  <r>
    <n v="29084"/>
    <n v="1579750"/>
    <x v="0"/>
    <x v="4"/>
    <x v="4"/>
    <x v="3"/>
    <x v="0"/>
    <n v="44"/>
    <n v="440"/>
  </r>
  <r>
    <n v="39236"/>
    <n v="1606910"/>
    <x v="1"/>
    <x v="5"/>
    <x v="5"/>
    <x v="3"/>
    <x v="0"/>
    <n v="22"/>
    <n v="220"/>
  </r>
  <r>
    <n v="45021"/>
    <n v="1622550"/>
    <x v="1"/>
    <x v="6"/>
    <x v="6"/>
    <x v="2"/>
    <x v="0"/>
    <n v="18"/>
    <n v="180"/>
  </r>
  <r>
    <n v="45401"/>
    <n v="1623560"/>
    <x v="1"/>
    <x v="7"/>
    <x v="7"/>
    <x v="1"/>
    <x v="0"/>
    <n v="14"/>
    <n v="140"/>
  </r>
  <r>
    <n v="49617"/>
    <n v="1635070"/>
    <x v="1"/>
    <x v="8"/>
    <x v="8"/>
    <x v="4"/>
    <x v="0"/>
    <n v="18"/>
    <n v="180"/>
  </r>
  <r>
    <n v="54333"/>
    <n v="1648030"/>
    <x v="0"/>
    <x v="9"/>
    <x v="9"/>
    <x v="4"/>
    <x v="0"/>
    <n v="18"/>
    <n v="180"/>
  </r>
  <r>
    <n v="54423"/>
    <n v="1648230"/>
    <x v="1"/>
    <x v="9"/>
    <x v="10"/>
    <x v="4"/>
    <x v="0"/>
    <n v="18"/>
    <n v="180"/>
  </r>
  <r>
    <n v="64370"/>
    <n v="1675370"/>
    <x v="0"/>
    <x v="10"/>
    <x v="11"/>
    <x v="3"/>
    <x v="0"/>
    <n v="22"/>
    <n v="220"/>
  </r>
  <r>
    <n v="70791"/>
    <n v="1692920"/>
    <x v="0"/>
    <x v="11"/>
    <x v="12"/>
    <x v="3"/>
    <x v="0"/>
    <n v="22"/>
    <n v="220"/>
  </r>
  <r>
    <n v="93668"/>
    <n v="1754080"/>
    <x v="0"/>
    <x v="12"/>
    <x v="13"/>
    <x v="3"/>
    <x v="0"/>
    <n v="22"/>
    <n v="220"/>
  </r>
  <r>
    <n v="213709"/>
    <n v="2076290"/>
    <x v="0"/>
    <x v="13"/>
    <x v="14"/>
    <x v="5"/>
    <x v="0"/>
    <n v="24"/>
    <n v="240"/>
  </r>
  <r>
    <n v="213824"/>
    <n v="2076610"/>
    <x v="0"/>
    <x v="13"/>
    <x v="15"/>
    <x v="5"/>
    <x v="0"/>
    <n v="21"/>
    <n v="210"/>
  </r>
  <r>
    <n v="215472"/>
    <n v="2081250"/>
    <x v="1"/>
    <x v="14"/>
    <x v="16"/>
    <x v="5"/>
    <x v="0"/>
    <n v="35"/>
    <n v="350"/>
  </r>
  <r>
    <n v="215471"/>
    <n v="2081250"/>
    <x v="0"/>
    <x v="14"/>
    <x v="16"/>
    <x v="5"/>
    <x v="0"/>
    <n v="22.5"/>
    <n v="225"/>
  </r>
  <r>
    <n v="230306"/>
    <n v="2122180"/>
    <x v="0"/>
    <x v="15"/>
    <x v="17"/>
    <x v="5"/>
    <x v="0"/>
    <n v="21"/>
    <n v="210"/>
  </r>
  <r>
    <n v="238895"/>
    <n v="2145750"/>
    <x v="1"/>
    <x v="16"/>
    <x v="18"/>
    <x v="5"/>
    <x v="0"/>
    <n v="28"/>
    <n v="280"/>
  </r>
  <r>
    <n v="242151"/>
    <n v="2154750"/>
    <x v="1"/>
    <x v="17"/>
    <x v="19"/>
    <x v="5"/>
    <x v="0"/>
    <n v="18"/>
    <n v="180"/>
  </r>
  <r>
    <n v="258423"/>
    <n v="2198690"/>
    <x v="1"/>
    <x v="18"/>
    <x v="20"/>
    <x v="5"/>
    <x v="0"/>
    <n v="21"/>
    <n v="210"/>
  </r>
  <r>
    <n v="259780"/>
    <n v="2202380"/>
    <x v="1"/>
    <x v="19"/>
    <x v="11"/>
    <x v="1"/>
    <x v="0"/>
    <n v="24"/>
    <n v="240"/>
  </r>
  <r>
    <n v="265187"/>
    <n v="2217290"/>
    <x v="1"/>
    <x v="20"/>
    <x v="21"/>
    <x v="5"/>
    <x v="0"/>
    <n v="21"/>
    <n v="210"/>
  </r>
  <r>
    <n v="267094"/>
    <n v="2222670"/>
    <x v="1"/>
    <x v="21"/>
    <x v="22"/>
    <x v="1"/>
    <x v="0"/>
    <n v="24"/>
    <n v="240"/>
  </r>
  <r>
    <n v="269095"/>
    <n v="2228040"/>
    <x v="0"/>
    <x v="22"/>
    <x v="23"/>
    <x v="5"/>
    <x v="0"/>
    <n v="16.600000000000001"/>
    <n v="166"/>
  </r>
  <r>
    <n v="279405"/>
    <n v="2256700"/>
    <x v="1"/>
    <x v="23"/>
    <x v="24"/>
    <x v="6"/>
    <x v="0"/>
    <n v="21"/>
    <n v="210"/>
  </r>
  <r>
    <n v="280064"/>
    <n v="2258200"/>
    <x v="0"/>
    <x v="23"/>
    <x v="25"/>
    <x v="6"/>
    <x v="0"/>
    <n v="21"/>
    <n v="210"/>
  </r>
  <r>
    <n v="280192"/>
    <n v="2258480"/>
    <x v="0"/>
    <x v="23"/>
    <x v="26"/>
    <x v="7"/>
    <x v="0"/>
    <n v="21"/>
    <n v="210"/>
  </r>
  <r>
    <n v="280277"/>
    <n v="2258680"/>
    <x v="1"/>
    <x v="23"/>
    <x v="27"/>
    <x v="6"/>
    <x v="0"/>
    <n v="21"/>
    <n v="210"/>
  </r>
  <r>
    <n v="280373"/>
    <n v="2258900"/>
    <x v="0"/>
    <x v="23"/>
    <x v="28"/>
    <x v="6"/>
    <x v="0"/>
    <n v="21"/>
    <n v="210"/>
  </r>
  <r>
    <n v="280598"/>
    <n v="2259370"/>
    <x v="0"/>
    <x v="24"/>
    <x v="29"/>
    <x v="6"/>
    <x v="0"/>
    <n v="21"/>
    <n v="210"/>
  </r>
  <r>
    <n v="421"/>
    <n v="1501470"/>
    <x v="0"/>
    <x v="25"/>
    <x v="30"/>
    <x v="8"/>
    <x v="1"/>
    <n v="8"/>
    <n v="160"/>
  </r>
  <r>
    <n v="646"/>
    <n v="1502040"/>
    <x v="1"/>
    <x v="25"/>
    <x v="31"/>
    <x v="9"/>
    <x v="1"/>
    <n v="7"/>
    <n v="140"/>
  </r>
  <r>
    <n v="1169"/>
    <n v="1503420"/>
    <x v="0"/>
    <x v="26"/>
    <x v="2"/>
    <x v="10"/>
    <x v="1"/>
    <n v="8"/>
    <n v="160"/>
  </r>
  <r>
    <n v="779"/>
    <n v="1502360"/>
    <x v="0"/>
    <x v="26"/>
    <x v="32"/>
    <x v="11"/>
    <x v="1"/>
    <n v="7.5"/>
    <n v="150"/>
  </r>
  <r>
    <n v="8016"/>
    <n v="1522570"/>
    <x v="0"/>
    <x v="27"/>
    <x v="31"/>
    <x v="12"/>
    <x v="1"/>
    <n v="12"/>
    <n v="240"/>
  </r>
  <r>
    <n v="7625"/>
    <n v="1521480"/>
    <x v="1"/>
    <x v="27"/>
    <x v="33"/>
    <x v="8"/>
    <x v="1"/>
    <n v="8"/>
    <n v="160"/>
  </r>
  <r>
    <n v="8286"/>
    <n v="1523320"/>
    <x v="0"/>
    <x v="28"/>
    <x v="34"/>
    <x v="10"/>
    <x v="1"/>
    <n v="8"/>
    <n v="160"/>
  </r>
  <r>
    <n v="10963"/>
    <n v="1530700"/>
    <x v="1"/>
    <x v="29"/>
    <x v="35"/>
    <x v="13"/>
    <x v="1"/>
    <n v="12"/>
    <n v="240"/>
  </r>
  <r>
    <n v="11015"/>
    <n v="1530830"/>
    <x v="1"/>
    <x v="29"/>
    <x v="36"/>
    <x v="8"/>
    <x v="1"/>
    <n v="8"/>
    <n v="160"/>
  </r>
  <r>
    <n v="14337"/>
    <n v="1539910"/>
    <x v="1"/>
    <x v="30"/>
    <x v="37"/>
    <x v="11"/>
    <x v="1"/>
    <n v="7.5"/>
    <n v="150"/>
  </r>
  <r>
    <n v="19523"/>
    <n v="1554150"/>
    <x v="1"/>
    <x v="31"/>
    <x v="38"/>
    <x v="11"/>
    <x v="1"/>
    <n v="7.5"/>
    <n v="150"/>
  </r>
  <r>
    <n v="20145"/>
    <n v="1555800"/>
    <x v="0"/>
    <x v="32"/>
    <x v="21"/>
    <x v="9"/>
    <x v="1"/>
    <n v="7"/>
    <n v="140"/>
  </r>
  <r>
    <n v="20332"/>
    <n v="1556280"/>
    <x v="0"/>
    <x v="32"/>
    <x v="39"/>
    <x v="9"/>
    <x v="1"/>
    <n v="7"/>
    <n v="140"/>
  </r>
  <r>
    <n v="21985"/>
    <n v="1560630"/>
    <x v="1"/>
    <x v="33"/>
    <x v="40"/>
    <x v="11"/>
    <x v="1"/>
    <n v="7.5"/>
    <n v="150"/>
  </r>
  <r>
    <n v="23899"/>
    <n v="1565980"/>
    <x v="0"/>
    <x v="34"/>
    <x v="41"/>
    <x v="11"/>
    <x v="1"/>
    <n v="7.5"/>
    <n v="150"/>
  </r>
  <r>
    <n v="27875"/>
    <n v="1576590"/>
    <x v="1"/>
    <x v="35"/>
    <x v="42"/>
    <x v="11"/>
    <x v="1"/>
    <n v="7.5"/>
    <n v="150"/>
  </r>
  <r>
    <n v="30238"/>
    <n v="1582720"/>
    <x v="0"/>
    <x v="36"/>
    <x v="43"/>
    <x v="14"/>
    <x v="1"/>
    <n v="9"/>
    <n v="180"/>
  </r>
  <r>
    <n v="30601"/>
    <n v="1583630"/>
    <x v="0"/>
    <x v="36"/>
    <x v="44"/>
    <x v="14"/>
    <x v="1"/>
    <n v="9"/>
    <n v="180"/>
  </r>
  <r>
    <n v="30760"/>
    <n v="1584020"/>
    <x v="1"/>
    <x v="36"/>
    <x v="45"/>
    <x v="9"/>
    <x v="1"/>
    <n v="7"/>
    <n v="140"/>
  </r>
  <r>
    <n v="39859"/>
    <n v="1608560"/>
    <x v="0"/>
    <x v="37"/>
    <x v="46"/>
    <x v="11"/>
    <x v="1"/>
    <n v="7.5"/>
    <n v="150"/>
  </r>
  <r>
    <n v="40153"/>
    <n v="1609330"/>
    <x v="0"/>
    <x v="37"/>
    <x v="47"/>
    <x v="11"/>
    <x v="1"/>
    <n v="7.5"/>
    <n v="150"/>
  </r>
  <r>
    <n v="41040"/>
    <n v="1611590"/>
    <x v="1"/>
    <x v="38"/>
    <x v="48"/>
    <x v="14"/>
    <x v="1"/>
    <n v="9"/>
    <n v="180"/>
  </r>
  <r>
    <n v="49245"/>
    <n v="1634100"/>
    <x v="0"/>
    <x v="39"/>
    <x v="49"/>
    <x v="14"/>
    <x v="1"/>
    <n v="9"/>
    <n v="180"/>
  </r>
  <r>
    <n v="50155"/>
    <n v="1636470"/>
    <x v="1"/>
    <x v="8"/>
    <x v="50"/>
    <x v="15"/>
    <x v="1"/>
    <n v="12"/>
    <n v="240"/>
  </r>
  <r>
    <n v="49510"/>
    <n v="1634820"/>
    <x v="1"/>
    <x v="8"/>
    <x v="51"/>
    <x v="11"/>
    <x v="1"/>
    <n v="7.5"/>
    <n v="150"/>
  </r>
  <r>
    <n v="54722"/>
    <n v="1648980"/>
    <x v="0"/>
    <x v="9"/>
    <x v="52"/>
    <x v="16"/>
    <x v="1"/>
    <n v="12"/>
    <n v="240"/>
  </r>
  <r>
    <n v="66625"/>
    <n v="1681310"/>
    <x v="1"/>
    <x v="40"/>
    <x v="53"/>
    <x v="15"/>
    <x v="1"/>
    <n v="12"/>
    <n v="240"/>
  </r>
  <r>
    <n v="91334"/>
    <n v="1747990"/>
    <x v="0"/>
    <x v="41"/>
    <x v="54"/>
    <x v="13"/>
    <x v="1"/>
    <n v="12"/>
    <n v="240"/>
  </r>
  <r>
    <n v="90840"/>
    <n v="1746900"/>
    <x v="1"/>
    <x v="41"/>
    <x v="55"/>
    <x v="3"/>
    <x v="1"/>
    <n v="11"/>
    <n v="220"/>
  </r>
  <r>
    <n v="93402"/>
    <n v="1753350"/>
    <x v="1"/>
    <x v="12"/>
    <x v="56"/>
    <x v="13"/>
    <x v="1"/>
    <n v="12"/>
    <n v="240"/>
  </r>
  <r>
    <n v="95515"/>
    <n v="1758730"/>
    <x v="1"/>
    <x v="42"/>
    <x v="57"/>
    <x v="15"/>
    <x v="1"/>
    <n v="12"/>
    <n v="240"/>
  </r>
  <r>
    <n v="100616"/>
    <n v="1772540"/>
    <x v="0"/>
    <x v="43"/>
    <x v="58"/>
    <x v="15"/>
    <x v="1"/>
    <n v="12"/>
    <n v="240"/>
  </r>
  <r>
    <n v="101536"/>
    <n v="1775050"/>
    <x v="0"/>
    <x v="44"/>
    <x v="59"/>
    <x v="15"/>
    <x v="1"/>
    <n v="12"/>
    <n v="240"/>
  </r>
  <r>
    <n v="135766"/>
    <n v="1868240"/>
    <x v="0"/>
    <x v="45"/>
    <x v="54"/>
    <x v="16"/>
    <x v="1"/>
    <n v="12"/>
    <n v="240"/>
  </r>
  <r>
    <n v="136344"/>
    <n v="1869650"/>
    <x v="1"/>
    <x v="45"/>
    <x v="60"/>
    <x v="15"/>
    <x v="1"/>
    <n v="12"/>
    <n v="240"/>
  </r>
  <r>
    <n v="152736"/>
    <n v="1913440"/>
    <x v="0"/>
    <x v="46"/>
    <x v="61"/>
    <x v="4"/>
    <x v="1"/>
    <n v="18"/>
    <n v="360"/>
  </r>
  <r>
    <n v="152745"/>
    <n v="1913460"/>
    <x v="0"/>
    <x v="46"/>
    <x v="62"/>
    <x v="4"/>
    <x v="1"/>
    <n v="18"/>
    <n v="360"/>
  </r>
  <r>
    <n v="165121"/>
    <n v="1946470"/>
    <x v="0"/>
    <x v="47"/>
    <x v="25"/>
    <x v="16"/>
    <x v="1"/>
    <n v="12"/>
    <n v="240"/>
  </r>
  <r>
    <n v="168007"/>
    <n v="1954120"/>
    <x v="0"/>
    <x v="48"/>
    <x v="63"/>
    <x v="16"/>
    <x v="1"/>
    <n v="12"/>
    <n v="240"/>
  </r>
  <r>
    <n v="216747"/>
    <n v="2084600"/>
    <x v="1"/>
    <x v="49"/>
    <x v="64"/>
    <x v="13"/>
    <x v="1"/>
    <n v="12"/>
    <n v="240"/>
  </r>
  <r>
    <n v="228046"/>
    <n v="2115760"/>
    <x v="0"/>
    <x v="50"/>
    <x v="65"/>
    <x v="17"/>
    <x v="1"/>
    <n v="11"/>
    <n v="220"/>
  </r>
  <r>
    <n v="245204"/>
    <n v="2162970"/>
    <x v="0"/>
    <x v="51"/>
    <x v="66"/>
    <x v="14"/>
    <x v="1"/>
    <n v="9"/>
    <n v="180"/>
  </r>
  <r>
    <n v="252486"/>
    <n v="2182420"/>
    <x v="0"/>
    <x v="52"/>
    <x v="67"/>
    <x v="16"/>
    <x v="1"/>
    <n v="12"/>
    <n v="240"/>
  </r>
  <r>
    <n v="259781"/>
    <n v="2202380"/>
    <x v="0"/>
    <x v="19"/>
    <x v="11"/>
    <x v="2"/>
    <x v="1"/>
    <n v="18"/>
    <n v="360"/>
  </r>
  <r>
    <n v="264056"/>
    <n v="2214220"/>
    <x v="0"/>
    <x v="53"/>
    <x v="34"/>
    <x v="17"/>
    <x v="1"/>
    <n v="11"/>
    <n v="220"/>
  </r>
  <r>
    <n v="277854"/>
    <n v="2252570"/>
    <x v="0"/>
    <x v="54"/>
    <x v="68"/>
    <x v="17"/>
    <x v="1"/>
    <n v="11"/>
    <n v="220"/>
  </r>
  <r>
    <n v="278696"/>
    <n v="2254860"/>
    <x v="1"/>
    <x v="55"/>
    <x v="69"/>
    <x v="5"/>
    <x v="1"/>
    <n v="12.6"/>
    <n v="252"/>
  </r>
  <r>
    <n v="279818"/>
    <n v="2257660"/>
    <x v="1"/>
    <x v="23"/>
    <x v="70"/>
    <x v="18"/>
    <x v="1"/>
    <n v="28"/>
    <n v="560"/>
  </r>
  <r>
    <n v="279990"/>
    <n v="2258020"/>
    <x v="0"/>
    <x v="23"/>
    <x v="71"/>
    <x v="17"/>
    <x v="1"/>
    <n v="11"/>
    <n v="220"/>
  </r>
  <r>
    <n v="280954"/>
    <n v="2260260"/>
    <x v="1"/>
    <x v="24"/>
    <x v="50"/>
    <x v="19"/>
    <x v="1"/>
    <n v="14"/>
    <n v="280"/>
  </r>
  <r>
    <n v="282481"/>
    <n v="2264220"/>
    <x v="0"/>
    <x v="56"/>
    <x v="26"/>
    <x v="5"/>
    <x v="1"/>
    <n v="11.65"/>
    <n v="233"/>
  </r>
  <r>
    <n v="284478"/>
    <n v="2269640"/>
    <x v="1"/>
    <x v="57"/>
    <x v="72"/>
    <x v="5"/>
    <x v="1"/>
    <n v="11.65"/>
    <n v="233"/>
  </r>
  <r>
    <n v="285414"/>
    <n v="2271890"/>
    <x v="0"/>
    <x v="58"/>
    <x v="73"/>
    <x v="20"/>
    <x v="1"/>
    <n v="12"/>
    <n v="240"/>
  </r>
  <r>
    <n v="285420"/>
    <n v="2271900"/>
    <x v="1"/>
    <x v="58"/>
    <x v="74"/>
    <x v="5"/>
    <x v="1"/>
    <n v="11.65"/>
    <n v="233"/>
  </r>
  <r>
    <n v="285806"/>
    <n v="2272760"/>
    <x v="1"/>
    <x v="58"/>
    <x v="75"/>
    <x v="5"/>
    <x v="1"/>
    <n v="11.65"/>
    <n v="233"/>
  </r>
  <r>
    <n v="2357"/>
    <n v="1506790"/>
    <x v="1"/>
    <x v="59"/>
    <x v="76"/>
    <x v="21"/>
    <x v="2"/>
    <n v="6.5"/>
    <n v="195"/>
  </r>
  <r>
    <n v="4091"/>
    <n v="1511630"/>
    <x v="0"/>
    <x v="60"/>
    <x v="77"/>
    <x v="21"/>
    <x v="2"/>
    <n v="6.5"/>
    <n v="195"/>
  </r>
  <r>
    <n v="8393"/>
    <n v="1523640"/>
    <x v="1"/>
    <x v="28"/>
    <x v="78"/>
    <x v="22"/>
    <x v="2"/>
    <n v="4.5"/>
    <n v="135"/>
  </r>
  <r>
    <n v="14492"/>
    <n v="1540290"/>
    <x v="0"/>
    <x v="30"/>
    <x v="79"/>
    <x v="11"/>
    <x v="2"/>
    <n v="7.5"/>
    <n v="225"/>
  </r>
  <r>
    <n v="16995"/>
    <n v="1547250"/>
    <x v="1"/>
    <x v="61"/>
    <x v="80"/>
    <x v="9"/>
    <x v="2"/>
    <n v="7"/>
    <n v="210"/>
  </r>
  <r>
    <n v="18302"/>
    <n v="1550790"/>
    <x v="1"/>
    <x v="62"/>
    <x v="81"/>
    <x v="22"/>
    <x v="2"/>
    <n v="4.5"/>
    <n v="135"/>
  </r>
  <r>
    <n v="21684"/>
    <n v="1559800"/>
    <x v="0"/>
    <x v="63"/>
    <x v="16"/>
    <x v="21"/>
    <x v="2"/>
    <n v="6.5"/>
    <n v="195"/>
  </r>
  <r>
    <n v="26942"/>
    <n v="1574070"/>
    <x v="1"/>
    <x v="3"/>
    <x v="82"/>
    <x v="22"/>
    <x v="2"/>
    <n v="4.5"/>
    <n v="135"/>
  </r>
  <r>
    <n v="31316"/>
    <n v="1585480"/>
    <x v="1"/>
    <x v="36"/>
    <x v="83"/>
    <x v="21"/>
    <x v="2"/>
    <n v="6.5"/>
    <n v="195"/>
  </r>
  <r>
    <n v="31474"/>
    <n v="1585940"/>
    <x v="0"/>
    <x v="36"/>
    <x v="84"/>
    <x v="21"/>
    <x v="2"/>
    <n v="6.5"/>
    <n v="195"/>
  </r>
  <r>
    <n v="33823"/>
    <n v="1592460"/>
    <x v="1"/>
    <x v="64"/>
    <x v="85"/>
    <x v="22"/>
    <x v="2"/>
    <n v="4.5"/>
    <n v="135"/>
  </r>
  <r>
    <n v="34837"/>
    <n v="1595070"/>
    <x v="1"/>
    <x v="65"/>
    <x v="0"/>
    <x v="22"/>
    <x v="2"/>
    <n v="4.5"/>
    <n v="135"/>
  </r>
  <r>
    <n v="35494"/>
    <n v="1596830"/>
    <x v="0"/>
    <x v="66"/>
    <x v="86"/>
    <x v="11"/>
    <x v="2"/>
    <n v="7.5"/>
    <n v="225"/>
  </r>
  <r>
    <n v="37493"/>
    <n v="1602080"/>
    <x v="0"/>
    <x v="67"/>
    <x v="87"/>
    <x v="22"/>
    <x v="2"/>
    <n v="4.5"/>
    <n v="135"/>
  </r>
  <r>
    <n v="56031"/>
    <n v="1652340"/>
    <x v="0"/>
    <x v="68"/>
    <x v="88"/>
    <x v="21"/>
    <x v="2"/>
    <n v="6.5"/>
    <n v="195"/>
  </r>
  <r>
    <n v="57120"/>
    <n v="1655380"/>
    <x v="1"/>
    <x v="69"/>
    <x v="89"/>
    <x v="21"/>
    <x v="2"/>
    <n v="6.5"/>
    <n v="195"/>
  </r>
  <r>
    <n v="66540"/>
    <n v="1681070"/>
    <x v="1"/>
    <x v="40"/>
    <x v="8"/>
    <x v="21"/>
    <x v="2"/>
    <n v="6.5"/>
    <n v="195"/>
  </r>
  <r>
    <n v="67831"/>
    <n v="1684750"/>
    <x v="0"/>
    <x v="70"/>
    <x v="90"/>
    <x v="21"/>
    <x v="2"/>
    <n v="6.5"/>
    <n v="195"/>
  </r>
  <r>
    <n v="68586"/>
    <n v="1686890"/>
    <x v="1"/>
    <x v="71"/>
    <x v="91"/>
    <x v="21"/>
    <x v="2"/>
    <n v="6.5"/>
    <n v="195"/>
  </r>
  <r>
    <n v="72904"/>
    <n v="1698580"/>
    <x v="0"/>
    <x v="72"/>
    <x v="92"/>
    <x v="21"/>
    <x v="2"/>
    <n v="6.5"/>
    <n v="195"/>
  </r>
  <r>
    <n v="75494"/>
    <n v="1706000"/>
    <x v="1"/>
    <x v="73"/>
    <x v="35"/>
    <x v="21"/>
    <x v="2"/>
    <n v="6.5"/>
    <n v="195"/>
  </r>
  <r>
    <n v="75662"/>
    <n v="1706470"/>
    <x v="1"/>
    <x v="73"/>
    <x v="93"/>
    <x v="21"/>
    <x v="2"/>
    <n v="6.5"/>
    <n v="195"/>
  </r>
  <r>
    <n v="87739"/>
    <n v="1738890"/>
    <x v="0"/>
    <x v="74"/>
    <x v="94"/>
    <x v="11"/>
    <x v="2"/>
    <n v="7.5"/>
    <n v="225"/>
  </r>
  <r>
    <n v="89390"/>
    <n v="1743120"/>
    <x v="1"/>
    <x v="75"/>
    <x v="95"/>
    <x v="15"/>
    <x v="2"/>
    <n v="12"/>
    <n v="360"/>
  </r>
  <r>
    <n v="94070"/>
    <n v="1755060"/>
    <x v="0"/>
    <x v="76"/>
    <x v="96"/>
    <x v="11"/>
    <x v="2"/>
    <n v="7.5"/>
    <n v="225"/>
  </r>
  <r>
    <n v="95297"/>
    <n v="1758210"/>
    <x v="0"/>
    <x v="42"/>
    <x v="97"/>
    <x v="11"/>
    <x v="2"/>
    <n v="7.5"/>
    <n v="225"/>
  </r>
  <r>
    <n v="182650"/>
    <n v="1993180"/>
    <x v="1"/>
    <x v="77"/>
    <x v="98"/>
    <x v="17"/>
    <x v="2"/>
    <n v="11"/>
    <n v="330"/>
  </r>
  <r>
    <n v="188764"/>
    <n v="2009310"/>
    <x v="1"/>
    <x v="78"/>
    <x v="99"/>
    <x v="17"/>
    <x v="2"/>
    <n v="11"/>
    <n v="330"/>
  </r>
  <r>
    <n v="208442"/>
    <n v="2061990"/>
    <x v="1"/>
    <x v="79"/>
    <x v="100"/>
    <x v="21"/>
    <x v="2"/>
    <n v="6.5"/>
    <n v="195"/>
  </r>
  <r>
    <n v="208606"/>
    <n v="2062470"/>
    <x v="1"/>
    <x v="79"/>
    <x v="101"/>
    <x v="21"/>
    <x v="2"/>
    <n v="6.5"/>
    <n v="195"/>
  </r>
  <r>
    <n v="219550"/>
    <n v="2092260"/>
    <x v="0"/>
    <x v="80"/>
    <x v="74"/>
    <x v="21"/>
    <x v="2"/>
    <n v="6.5"/>
    <n v="195"/>
  </r>
  <r>
    <n v="220338"/>
    <n v="2094510"/>
    <x v="1"/>
    <x v="81"/>
    <x v="67"/>
    <x v="21"/>
    <x v="2"/>
    <n v="6.5"/>
    <n v="195"/>
  </r>
  <r>
    <n v="220970"/>
    <n v="2096310"/>
    <x v="0"/>
    <x v="82"/>
    <x v="80"/>
    <x v="21"/>
    <x v="2"/>
    <n v="6.5"/>
    <n v="195"/>
  </r>
  <r>
    <n v="225341"/>
    <n v="2108400"/>
    <x v="1"/>
    <x v="83"/>
    <x v="102"/>
    <x v="5"/>
    <x v="2"/>
    <n v="7"/>
    <n v="210"/>
  </r>
  <r>
    <n v="244623"/>
    <n v="2161440"/>
    <x v="0"/>
    <x v="51"/>
    <x v="103"/>
    <x v="11"/>
    <x v="2"/>
    <n v="7.5"/>
    <n v="225"/>
  </r>
  <r>
    <n v="245089"/>
    <n v="2162650"/>
    <x v="0"/>
    <x v="51"/>
    <x v="104"/>
    <x v="21"/>
    <x v="2"/>
    <n v="6.5"/>
    <n v="195"/>
  </r>
  <r>
    <n v="245798"/>
    <n v="2164600"/>
    <x v="1"/>
    <x v="84"/>
    <x v="105"/>
    <x v="5"/>
    <x v="2"/>
    <n v="8"/>
    <n v="240"/>
  </r>
  <r>
    <n v="249184"/>
    <n v="2173960"/>
    <x v="1"/>
    <x v="85"/>
    <x v="68"/>
    <x v="9"/>
    <x v="2"/>
    <n v="7"/>
    <n v="210"/>
  </r>
  <r>
    <n v="251573"/>
    <n v="2180090"/>
    <x v="1"/>
    <x v="52"/>
    <x v="106"/>
    <x v="17"/>
    <x v="2"/>
    <n v="11"/>
    <n v="330"/>
  </r>
  <r>
    <n v="253348"/>
    <n v="2184730"/>
    <x v="0"/>
    <x v="86"/>
    <x v="107"/>
    <x v="21"/>
    <x v="2"/>
    <n v="6.5"/>
    <n v="195"/>
  </r>
  <r>
    <n v="263733"/>
    <n v="2213340"/>
    <x v="0"/>
    <x v="53"/>
    <x v="108"/>
    <x v="21"/>
    <x v="2"/>
    <n v="6.5"/>
    <n v="195"/>
  </r>
  <r>
    <n v="280613"/>
    <n v="2259400"/>
    <x v="0"/>
    <x v="24"/>
    <x v="109"/>
    <x v="5"/>
    <x v="2"/>
    <n v="11.65"/>
    <n v="349.5"/>
  </r>
  <r>
    <n v="285435"/>
    <n v="2271930"/>
    <x v="0"/>
    <x v="58"/>
    <x v="110"/>
    <x v="5"/>
    <x v="2"/>
    <n v="8.3000000000000007"/>
    <n v="249.00000000000003"/>
  </r>
  <r>
    <n v="10112"/>
    <n v="1528510"/>
    <x v="0"/>
    <x v="87"/>
    <x v="111"/>
    <x v="20"/>
    <x v="3"/>
    <n v="12"/>
    <n v="480"/>
  </r>
  <r>
    <n v="28177"/>
    <n v="1577390"/>
    <x v="0"/>
    <x v="88"/>
    <x v="22"/>
    <x v="11"/>
    <x v="3"/>
    <n v="7.5"/>
    <n v="300"/>
  </r>
  <r>
    <n v="34822"/>
    <n v="1595030"/>
    <x v="1"/>
    <x v="65"/>
    <x v="112"/>
    <x v="21"/>
    <x v="3"/>
    <n v="6.5"/>
    <n v="260"/>
  </r>
  <r>
    <n v="44468"/>
    <n v="1621060"/>
    <x v="0"/>
    <x v="6"/>
    <x v="43"/>
    <x v="22"/>
    <x v="3"/>
    <n v="4.5"/>
    <n v="180"/>
  </r>
  <r>
    <n v="55521"/>
    <n v="1651040"/>
    <x v="1"/>
    <x v="9"/>
    <x v="113"/>
    <x v="2"/>
    <x v="3"/>
    <n v="18"/>
    <n v="720"/>
  </r>
  <r>
    <n v="57025"/>
    <n v="1655110"/>
    <x v="1"/>
    <x v="69"/>
    <x v="38"/>
    <x v="21"/>
    <x v="3"/>
    <n v="6.5"/>
    <n v="260"/>
  </r>
  <r>
    <n v="64872"/>
    <n v="1676690"/>
    <x v="1"/>
    <x v="10"/>
    <x v="92"/>
    <x v="21"/>
    <x v="3"/>
    <n v="6.5"/>
    <n v="260"/>
  </r>
  <r>
    <n v="83724"/>
    <n v="1728100"/>
    <x v="1"/>
    <x v="89"/>
    <x v="114"/>
    <x v="21"/>
    <x v="3"/>
    <n v="6.5"/>
    <n v="260"/>
  </r>
  <r>
    <n v="90101"/>
    <n v="1744940"/>
    <x v="0"/>
    <x v="75"/>
    <x v="115"/>
    <x v="21"/>
    <x v="3"/>
    <n v="6.5"/>
    <n v="260"/>
  </r>
  <r>
    <n v="92089"/>
    <n v="1749920"/>
    <x v="0"/>
    <x v="41"/>
    <x v="100"/>
    <x v="21"/>
    <x v="3"/>
    <n v="6.5"/>
    <n v="260"/>
  </r>
  <r>
    <n v="94885"/>
    <n v="1757170"/>
    <x v="1"/>
    <x v="76"/>
    <x v="34"/>
    <x v="21"/>
    <x v="3"/>
    <n v="6.5"/>
    <n v="260"/>
  </r>
  <r>
    <n v="97569"/>
    <n v="1764370"/>
    <x v="0"/>
    <x v="90"/>
    <x v="92"/>
    <x v="21"/>
    <x v="3"/>
    <n v="6.5"/>
    <n v="260"/>
  </r>
  <r>
    <n v="98196"/>
    <n v="1766150"/>
    <x v="1"/>
    <x v="91"/>
    <x v="116"/>
    <x v="21"/>
    <x v="3"/>
    <n v="6.5"/>
    <n v="260"/>
  </r>
  <r>
    <n v="98821"/>
    <n v="1767850"/>
    <x v="0"/>
    <x v="92"/>
    <x v="117"/>
    <x v="21"/>
    <x v="3"/>
    <n v="6.5"/>
    <n v="260"/>
  </r>
  <r>
    <n v="101622"/>
    <n v="1775310"/>
    <x v="1"/>
    <x v="44"/>
    <x v="2"/>
    <x v="21"/>
    <x v="3"/>
    <n v="6.5"/>
    <n v="260"/>
  </r>
  <r>
    <n v="102402"/>
    <n v="1777510"/>
    <x v="1"/>
    <x v="93"/>
    <x v="92"/>
    <x v="21"/>
    <x v="3"/>
    <n v="6.5"/>
    <n v="260"/>
  </r>
  <r>
    <n v="102965"/>
    <n v="1779120"/>
    <x v="0"/>
    <x v="94"/>
    <x v="118"/>
    <x v="21"/>
    <x v="3"/>
    <n v="6.5"/>
    <n v="260"/>
  </r>
  <r>
    <n v="103654"/>
    <n v="1781040"/>
    <x v="1"/>
    <x v="95"/>
    <x v="19"/>
    <x v="21"/>
    <x v="3"/>
    <n v="6.5"/>
    <n v="260"/>
  </r>
  <r>
    <n v="104364"/>
    <n v="1783020"/>
    <x v="1"/>
    <x v="96"/>
    <x v="119"/>
    <x v="21"/>
    <x v="3"/>
    <n v="6.5"/>
    <n v="260"/>
  </r>
  <r>
    <n v="107025"/>
    <n v="1790110"/>
    <x v="1"/>
    <x v="97"/>
    <x v="36"/>
    <x v="21"/>
    <x v="3"/>
    <n v="6.5"/>
    <n v="260"/>
  </r>
  <r>
    <n v="107925"/>
    <n v="1792590"/>
    <x v="1"/>
    <x v="98"/>
    <x v="77"/>
    <x v="21"/>
    <x v="3"/>
    <n v="6.5"/>
    <n v="260"/>
  </r>
  <r>
    <n v="108523"/>
    <n v="1794180"/>
    <x v="0"/>
    <x v="99"/>
    <x v="119"/>
    <x v="21"/>
    <x v="3"/>
    <n v="6.5"/>
    <n v="260"/>
  </r>
  <r>
    <n v="109121"/>
    <n v="1795870"/>
    <x v="0"/>
    <x v="100"/>
    <x v="120"/>
    <x v="21"/>
    <x v="3"/>
    <n v="6.5"/>
    <n v="260"/>
  </r>
  <r>
    <n v="109627"/>
    <n v="1797320"/>
    <x v="0"/>
    <x v="101"/>
    <x v="121"/>
    <x v="15"/>
    <x v="3"/>
    <n v="12"/>
    <n v="480"/>
  </r>
  <r>
    <n v="112773"/>
    <n v="1805750"/>
    <x v="1"/>
    <x v="102"/>
    <x v="92"/>
    <x v="21"/>
    <x v="3"/>
    <n v="6.5"/>
    <n v="260"/>
  </r>
  <r>
    <n v="113486"/>
    <n v="1807750"/>
    <x v="0"/>
    <x v="103"/>
    <x v="30"/>
    <x v="21"/>
    <x v="3"/>
    <n v="6.5"/>
    <n v="260"/>
  </r>
  <r>
    <n v="138743"/>
    <n v="1876060"/>
    <x v="0"/>
    <x v="104"/>
    <x v="122"/>
    <x v="23"/>
    <x v="3"/>
    <n v="7"/>
    <n v="280"/>
  </r>
  <r>
    <n v="141440"/>
    <n v="1883160"/>
    <x v="1"/>
    <x v="105"/>
    <x v="123"/>
    <x v="21"/>
    <x v="3"/>
    <n v="6.5"/>
    <n v="260"/>
  </r>
  <r>
    <n v="141478"/>
    <n v="1883250"/>
    <x v="1"/>
    <x v="105"/>
    <x v="124"/>
    <x v="21"/>
    <x v="3"/>
    <n v="6.5"/>
    <n v="260"/>
  </r>
  <r>
    <n v="142801"/>
    <n v="1886900"/>
    <x v="0"/>
    <x v="106"/>
    <x v="125"/>
    <x v="21"/>
    <x v="3"/>
    <n v="6.5"/>
    <n v="260"/>
  </r>
  <r>
    <n v="147505"/>
    <n v="1899380"/>
    <x v="0"/>
    <x v="107"/>
    <x v="118"/>
    <x v="21"/>
    <x v="3"/>
    <n v="6.5"/>
    <n v="260"/>
  </r>
  <r>
    <n v="149496"/>
    <n v="1904760"/>
    <x v="1"/>
    <x v="108"/>
    <x v="126"/>
    <x v="21"/>
    <x v="3"/>
    <n v="6.5"/>
    <n v="260"/>
  </r>
  <r>
    <n v="153509"/>
    <n v="1915440"/>
    <x v="1"/>
    <x v="109"/>
    <x v="7"/>
    <x v="5"/>
    <x v="3"/>
    <n v="7"/>
    <n v="280"/>
  </r>
  <r>
    <n v="156661"/>
    <n v="1923790"/>
    <x v="0"/>
    <x v="110"/>
    <x v="34"/>
    <x v="21"/>
    <x v="3"/>
    <n v="6.5"/>
    <n v="260"/>
  </r>
  <r>
    <n v="166265"/>
    <n v="1949490"/>
    <x v="1"/>
    <x v="111"/>
    <x v="110"/>
    <x v="21"/>
    <x v="3"/>
    <n v="6.5"/>
    <n v="260"/>
  </r>
  <r>
    <n v="170417"/>
    <n v="1960500"/>
    <x v="1"/>
    <x v="112"/>
    <x v="127"/>
    <x v="21"/>
    <x v="3"/>
    <n v="6.5"/>
    <n v="260"/>
  </r>
  <r>
    <n v="185186"/>
    <n v="1999610"/>
    <x v="0"/>
    <x v="113"/>
    <x v="128"/>
    <x v="11"/>
    <x v="3"/>
    <n v="7.5"/>
    <n v="300"/>
  </r>
  <r>
    <n v="184801"/>
    <n v="1998720"/>
    <x v="1"/>
    <x v="113"/>
    <x v="129"/>
    <x v="21"/>
    <x v="3"/>
    <n v="6.5"/>
    <n v="260"/>
  </r>
  <r>
    <n v="198210"/>
    <n v="2034410"/>
    <x v="0"/>
    <x v="114"/>
    <x v="115"/>
    <x v="21"/>
    <x v="3"/>
    <n v="6.5"/>
    <n v="260"/>
  </r>
  <r>
    <n v="214730"/>
    <n v="2079160"/>
    <x v="0"/>
    <x v="115"/>
    <x v="130"/>
    <x v="21"/>
    <x v="3"/>
    <n v="6.5"/>
    <n v="260"/>
  </r>
  <r>
    <n v="218761"/>
    <n v="2090020"/>
    <x v="0"/>
    <x v="116"/>
    <x v="131"/>
    <x v="13"/>
    <x v="3"/>
    <n v="12"/>
    <n v="480"/>
  </r>
  <r>
    <n v="224108"/>
    <n v="2104920"/>
    <x v="1"/>
    <x v="117"/>
    <x v="35"/>
    <x v="5"/>
    <x v="3"/>
    <n v="7"/>
    <n v="280"/>
  </r>
  <r>
    <n v="232951"/>
    <n v="2129470"/>
    <x v="1"/>
    <x v="118"/>
    <x v="132"/>
    <x v="22"/>
    <x v="3"/>
    <n v="4.5"/>
    <n v="180"/>
  </r>
  <r>
    <n v="235607"/>
    <n v="2136650"/>
    <x v="1"/>
    <x v="119"/>
    <x v="133"/>
    <x v="21"/>
    <x v="3"/>
    <n v="6.5"/>
    <n v="260"/>
  </r>
  <r>
    <n v="245104"/>
    <n v="2162690"/>
    <x v="0"/>
    <x v="51"/>
    <x v="59"/>
    <x v="13"/>
    <x v="3"/>
    <n v="12"/>
    <n v="480"/>
  </r>
  <r>
    <n v="254729"/>
    <n v="2188520"/>
    <x v="0"/>
    <x v="120"/>
    <x v="134"/>
    <x v="21"/>
    <x v="3"/>
    <n v="6.5"/>
    <n v="260"/>
  </r>
  <r>
    <n v="257615"/>
    <n v="2196410"/>
    <x v="0"/>
    <x v="121"/>
    <x v="135"/>
    <x v="22"/>
    <x v="3"/>
    <n v="4.5"/>
    <n v="180"/>
  </r>
  <r>
    <n v="271763"/>
    <n v="2235390"/>
    <x v="1"/>
    <x v="122"/>
    <x v="136"/>
    <x v="21"/>
    <x v="3"/>
    <n v="6.5"/>
    <n v="260"/>
  </r>
  <r>
    <n v="280142"/>
    <n v="2258380"/>
    <x v="0"/>
    <x v="23"/>
    <x v="137"/>
    <x v="5"/>
    <x v="3"/>
    <n v="9.6"/>
    <n v="384"/>
  </r>
  <r>
    <n v="300"/>
    <n v="1501130"/>
    <x v="1"/>
    <x v="25"/>
    <x v="47"/>
    <x v="24"/>
    <x v="4"/>
    <n v="3.5"/>
    <n v="175"/>
  </r>
  <r>
    <n v="91363"/>
    <n v="1748070"/>
    <x v="0"/>
    <x v="41"/>
    <x v="57"/>
    <x v="21"/>
    <x v="4"/>
    <n v="6.5"/>
    <n v="325"/>
  </r>
  <r>
    <n v="113516"/>
    <n v="1807840"/>
    <x v="0"/>
    <x v="103"/>
    <x v="138"/>
    <x v="21"/>
    <x v="4"/>
    <n v="6.5"/>
    <n v="325"/>
  </r>
  <r>
    <n v="118298"/>
    <n v="1820860"/>
    <x v="1"/>
    <x v="123"/>
    <x v="68"/>
    <x v="21"/>
    <x v="4"/>
    <n v="6.5"/>
    <n v="325"/>
  </r>
  <r>
    <n v="118970"/>
    <n v="1822770"/>
    <x v="0"/>
    <x v="124"/>
    <x v="139"/>
    <x v="21"/>
    <x v="4"/>
    <n v="6.5"/>
    <n v="325"/>
  </r>
  <r>
    <n v="119786"/>
    <n v="1825100"/>
    <x v="1"/>
    <x v="125"/>
    <x v="41"/>
    <x v="21"/>
    <x v="4"/>
    <n v="6.5"/>
    <n v="325"/>
  </r>
  <r>
    <n v="119822"/>
    <n v="1825210"/>
    <x v="0"/>
    <x v="125"/>
    <x v="138"/>
    <x v="21"/>
    <x v="4"/>
    <n v="6.5"/>
    <n v="325"/>
  </r>
  <r>
    <n v="120475"/>
    <n v="1827000"/>
    <x v="1"/>
    <x v="126"/>
    <x v="139"/>
    <x v="21"/>
    <x v="4"/>
    <n v="6.5"/>
    <n v="325"/>
  </r>
  <r>
    <n v="173225"/>
    <n v="1967980"/>
    <x v="0"/>
    <x v="127"/>
    <x v="140"/>
    <x v="21"/>
    <x v="4"/>
    <n v="6.5"/>
    <n v="325"/>
  </r>
  <r>
    <n v="194601"/>
    <n v="2024860"/>
    <x v="1"/>
    <x v="128"/>
    <x v="141"/>
    <x v="21"/>
    <x v="4"/>
    <n v="6.5"/>
    <n v="325"/>
  </r>
  <r>
    <n v="201154"/>
    <n v="2042370"/>
    <x v="0"/>
    <x v="129"/>
    <x v="142"/>
    <x v="21"/>
    <x v="4"/>
    <n v="6.5"/>
    <n v="325"/>
  </r>
  <r>
    <n v="202267"/>
    <n v="2045370"/>
    <x v="0"/>
    <x v="130"/>
    <x v="143"/>
    <x v="21"/>
    <x v="4"/>
    <n v="6.5"/>
    <n v="325"/>
  </r>
  <r>
    <n v="205080"/>
    <n v="2052720"/>
    <x v="1"/>
    <x v="131"/>
    <x v="144"/>
    <x v="21"/>
    <x v="4"/>
    <n v="6.5"/>
    <n v="325"/>
  </r>
  <r>
    <n v="220312"/>
    <n v="2094430"/>
    <x v="0"/>
    <x v="81"/>
    <x v="145"/>
    <x v="22"/>
    <x v="4"/>
    <n v="4.5"/>
    <n v="225"/>
  </r>
  <r>
    <n v="256168"/>
    <n v="2192460"/>
    <x v="0"/>
    <x v="132"/>
    <x v="146"/>
    <x v="21"/>
    <x v="4"/>
    <n v="6.5"/>
    <n v="325"/>
  </r>
  <r>
    <n v="71815"/>
    <n v="1695600"/>
    <x v="1"/>
    <x v="133"/>
    <x v="128"/>
    <x v="21"/>
    <x v="5"/>
    <n v="6.5"/>
    <n v="390"/>
  </r>
  <r>
    <n v="113454"/>
    <n v="1807670"/>
    <x v="1"/>
    <x v="103"/>
    <x v="147"/>
    <x v="22"/>
    <x v="5"/>
    <n v="4.5"/>
    <n v="270"/>
  </r>
  <r>
    <n v="124938"/>
    <n v="1839110"/>
    <x v="1"/>
    <x v="134"/>
    <x v="135"/>
    <x v="22"/>
    <x v="5"/>
    <n v="4.5"/>
    <n v="270"/>
  </r>
  <r>
    <n v="141765"/>
    <n v="1884030"/>
    <x v="0"/>
    <x v="105"/>
    <x v="100"/>
    <x v="21"/>
    <x v="5"/>
    <n v="6.5"/>
    <n v="390"/>
  </r>
  <r>
    <n v="179893"/>
    <n v="1985730"/>
    <x v="0"/>
    <x v="135"/>
    <x v="148"/>
    <x v="22"/>
    <x v="5"/>
    <n v="4.5"/>
    <n v="270"/>
  </r>
  <r>
    <n v="239738"/>
    <n v="2148120"/>
    <x v="0"/>
    <x v="136"/>
    <x v="149"/>
    <x v="22"/>
    <x v="5"/>
    <n v="4.5"/>
    <n v="270"/>
  </r>
  <r>
    <n v="258056"/>
    <n v="2197650"/>
    <x v="0"/>
    <x v="18"/>
    <x v="150"/>
    <x v="22"/>
    <x v="5"/>
    <n v="4.5"/>
    <n v="270"/>
  </r>
  <r>
    <n v="264054"/>
    <n v="2214220"/>
    <x v="1"/>
    <x v="53"/>
    <x v="34"/>
    <x v="25"/>
    <x v="5"/>
    <n v="3"/>
    <n v="180"/>
  </r>
  <r>
    <n v="16970"/>
    <n v="1547170"/>
    <x v="1"/>
    <x v="61"/>
    <x v="151"/>
    <x v="26"/>
    <x v="6"/>
    <n v="2"/>
    <n v="140"/>
  </r>
  <r>
    <n v="24628"/>
    <n v="1567840"/>
    <x v="1"/>
    <x v="137"/>
    <x v="152"/>
    <x v="26"/>
    <x v="6"/>
    <n v="2"/>
    <n v="140"/>
  </r>
  <r>
    <n v="47888"/>
    <n v="1630380"/>
    <x v="0"/>
    <x v="138"/>
    <x v="153"/>
    <x v="21"/>
    <x v="6"/>
    <n v="6.5"/>
    <n v="455"/>
  </r>
  <r>
    <n v="179122"/>
    <n v="1983690"/>
    <x v="0"/>
    <x v="139"/>
    <x v="154"/>
    <x v="24"/>
    <x v="6"/>
    <n v="3.5"/>
    <n v="245"/>
  </r>
  <r>
    <n v="48062"/>
    <n v="1630850"/>
    <x v="0"/>
    <x v="140"/>
    <x v="155"/>
    <x v="27"/>
    <x v="7"/>
    <n v="2.1"/>
    <n v="168"/>
  </r>
  <r>
    <n v="54821"/>
    <n v="1649230"/>
    <x v="1"/>
    <x v="9"/>
    <x v="156"/>
    <x v="28"/>
    <x v="7"/>
    <n v="3"/>
    <n v="240"/>
  </r>
  <r>
    <n v="174909"/>
    <n v="1972170"/>
    <x v="1"/>
    <x v="141"/>
    <x v="35"/>
    <x v="21"/>
    <x v="7"/>
    <n v="6.5"/>
    <n v="520"/>
  </r>
  <r>
    <n v="179519"/>
    <n v="1984810"/>
    <x v="0"/>
    <x v="139"/>
    <x v="157"/>
    <x v="9"/>
    <x v="7"/>
    <n v="7"/>
    <n v="560"/>
  </r>
  <r>
    <n v="163378"/>
    <n v="1941990"/>
    <x v="1"/>
    <x v="142"/>
    <x v="158"/>
    <x v="11"/>
    <x v="8"/>
    <n v="7.5"/>
    <n v="675"/>
  </r>
  <r>
    <n v="68930"/>
    <n v="1687830"/>
    <x v="1"/>
    <x v="143"/>
    <x v="159"/>
    <x v="26"/>
    <x v="9"/>
    <n v="2"/>
    <n v="200"/>
  </r>
  <r>
    <n v="162234"/>
    <n v="1938980"/>
    <x v="1"/>
    <x v="144"/>
    <x v="160"/>
    <x v="29"/>
    <x v="10"/>
    <n v="2.5"/>
    <n v="275"/>
  </r>
  <r>
    <n v="163377"/>
    <n v="1941990"/>
    <x v="0"/>
    <x v="142"/>
    <x v="158"/>
    <x v="17"/>
    <x v="10"/>
    <n v="11"/>
    <n v="1210"/>
  </r>
  <r>
    <n v="35852"/>
    <n v="1597810"/>
    <x v="0"/>
    <x v="66"/>
    <x v="161"/>
    <x v="30"/>
    <x v="11"/>
    <n v="1.2"/>
    <n v="144"/>
  </r>
  <r>
    <n v="209646"/>
    <n v="2065380"/>
    <x v="1"/>
    <x v="145"/>
    <x v="162"/>
    <x v="31"/>
    <x v="12"/>
    <n v="1.8"/>
    <n v="252"/>
  </r>
  <r>
    <n v="235215"/>
    <n v="2135530"/>
    <x v="1"/>
    <x v="119"/>
    <x v="58"/>
    <x v="22"/>
    <x v="12"/>
    <n v="4.5"/>
    <n v="630"/>
  </r>
  <r>
    <n v="127824"/>
    <n v="1847120"/>
    <x v="1"/>
    <x v="146"/>
    <x v="163"/>
    <x v="31"/>
    <x v="13"/>
    <n v="1.8"/>
    <n v="270"/>
  </r>
  <r>
    <n v="226656"/>
    <n v="2112020"/>
    <x v="1"/>
    <x v="147"/>
    <x v="164"/>
    <x v="31"/>
    <x v="13"/>
    <n v="1.8"/>
    <n v="270"/>
  </r>
  <r>
    <n v="238851"/>
    <n v="2145640"/>
    <x v="0"/>
    <x v="16"/>
    <x v="123"/>
    <x v="32"/>
    <x v="14"/>
    <n v="1.1000000000000001"/>
    <n v="187.00000000000003"/>
  </r>
  <r>
    <n v="239033"/>
    <n v="2146160"/>
    <x v="0"/>
    <x v="16"/>
    <x v="165"/>
    <x v="32"/>
    <x v="14"/>
    <n v="1.1000000000000001"/>
    <n v="187.00000000000003"/>
  </r>
  <r>
    <n v="263271"/>
    <n v="2212030"/>
    <x v="0"/>
    <x v="148"/>
    <x v="51"/>
    <x v="32"/>
    <x v="14"/>
    <n v="1.1000000000000001"/>
    <n v="187.00000000000003"/>
  </r>
  <r>
    <n v="238852"/>
    <n v="2145640"/>
    <x v="1"/>
    <x v="16"/>
    <x v="123"/>
    <x v="33"/>
    <x v="15"/>
    <n v="1.2"/>
    <n v="216"/>
  </r>
  <r>
    <n v="239034"/>
    <n v="2146160"/>
    <x v="0"/>
    <x v="16"/>
    <x v="165"/>
    <x v="33"/>
    <x v="15"/>
    <n v="1.2"/>
    <n v="216"/>
  </r>
  <r>
    <n v="6399"/>
    <n v="1518100"/>
    <x v="0"/>
    <x v="149"/>
    <x v="166"/>
    <x v="32"/>
    <x v="16"/>
    <n v="1.1000000000000001"/>
    <n v="220.00000000000003"/>
  </r>
  <r>
    <n v="50564"/>
    <n v="1637610"/>
    <x v="0"/>
    <x v="150"/>
    <x v="125"/>
    <x v="34"/>
    <x v="16"/>
    <n v="0.9"/>
    <n v="180"/>
  </r>
  <r>
    <n v="140029"/>
    <n v="1879520"/>
    <x v="0"/>
    <x v="151"/>
    <x v="167"/>
    <x v="30"/>
    <x v="16"/>
    <n v="1.2"/>
    <n v="240"/>
  </r>
  <r>
    <n v="221759"/>
    <n v="2098500"/>
    <x v="1"/>
    <x v="152"/>
    <x v="65"/>
    <x v="30"/>
    <x v="16"/>
    <n v="1.2"/>
    <n v="240"/>
  </r>
  <r>
    <n v="225996"/>
    <n v="2110200"/>
    <x v="1"/>
    <x v="147"/>
    <x v="103"/>
    <x v="32"/>
    <x v="16"/>
    <n v="1.1000000000000001"/>
    <n v="220.00000000000003"/>
  </r>
  <r>
    <n v="239512"/>
    <n v="2147480"/>
    <x v="0"/>
    <x v="136"/>
    <x v="168"/>
    <x v="35"/>
    <x v="16"/>
    <n v="1.5"/>
    <n v="300"/>
  </r>
  <r>
    <n v="257470"/>
    <n v="2196000"/>
    <x v="0"/>
    <x v="121"/>
    <x v="166"/>
    <x v="31"/>
    <x v="17"/>
    <n v="1.8"/>
    <n v="378"/>
  </r>
  <r>
    <n v="152338"/>
    <n v="1912360"/>
    <x v="0"/>
    <x v="46"/>
    <x v="114"/>
    <x v="36"/>
    <x v="18"/>
    <n v="2"/>
    <n v="500"/>
  </r>
  <r>
    <n v="162233"/>
    <n v="1938980"/>
    <x v="0"/>
    <x v="144"/>
    <x v="160"/>
    <x v="37"/>
    <x v="18"/>
    <n v="1.8"/>
    <n v="450"/>
  </r>
  <r>
    <n v="194738"/>
    <n v="2025180"/>
    <x v="1"/>
    <x v="153"/>
    <x v="169"/>
    <x v="33"/>
    <x v="18"/>
    <n v="1.2"/>
    <n v="300"/>
  </r>
  <r>
    <n v="194741"/>
    <n v="2025180"/>
    <x v="1"/>
    <x v="153"/>
    <x v="169"/>
    <x v="32"/>
    <x v="18"/>
    <n v="1.1000000000000001"/>
    <n v="275"/>
  </r>
  <r>
    <n v="241700"/>
    <n v="2153450"/>
    <x v="1"/>
    <x v="154"/>
    <x v="13"/>
    <x v="30"/>
    <x v="18"/>
    <n v="1.2"/>
    <n v="300"/>
  </r>
  <r>
    <n v="258031"/>
    <n v="2197600"/>
    <x v="0"/>
    <x v="18"/>
    <x v="170"/>
    <x v="34"/>
    <x v="18"/>
    <n v="0.9"/>
    <n v="225"/>
  </r>
  <r>
    <n v="257472"/>
    <n v="2196000"/>
    <x v="1"/>
    <x v="121"/>
    <x v="166"/>
    <x v="34"/>
    <x v="19"/>
    <n v="0.9"/>
    <n v="387"/>
  </r>
  <r>
    <n v="250844"/>
    <n v="2178210"/>
    <x v="0"/>
    <x v="155"/>
    <x v="171"/>
    <x v="30"/>
    <x v="20"/>
    <n v="1.2"/>
    <n v="660"/>
  </r>
  <r>
    <n v="110375"/>
    <n v="1799310"/>
    <x v="1"/>
    <x v="156"/>
    <x v="172"/>
    <x v="38"/>
    <x v="21"/>
    <n v="1"/>
    <n v="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F08D7F-BC2A-4B02-A032-078E10618BA0}" name="Prod. mas vendidos por Q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>
  <location ref="A19:B30" firstHeaderRow="1" firstDataRow="1" firstDataCol="1"/>
  <pivotFields count="15">
    <pivotField showAll="0"/>
    <pivotField showAll="0"/>
    <pivotField axis="axisRow" showAll="0" sortType="descending">
      <items count="3">
        <item x="0"/>
        <item x="1"/>
        <item t="default"/>
      </items>
    </pivotField>
    <pivotField numFmtId="14" showAll="0">
      <items count="158">
        <item x="25"/>
        <item x="26"/>
        <item x="59"/>
        <item x="60"/>
        <item x="0"/>
        <item x="1"/>
        <item x="149"/>
        <item x="27"/>
        <item x="28"/>
        <item x="2"/>
        <item x="87"/>
        <item x="29"/>
        <item x="30"/>
        <item x="61"/>
        <item x="62"/>
        <item x="31"/>
        <item x="32"/>
        <item x="63"/>
        <item x="33"/>
        <item x="34"/>
        <item x="137"/>
        <item x="3"/>
        <item x="35"/>
        <item x="88"/>
        <item x="4"/>
        <item x="36"/>
        <item x="64"/>
        <item x="65"/>
        <item x="66"/>
        <item x="67"/>
        <item x="5"/>
        <item x="37"/>
        <item x="38"/>
        <item x="6"/>
        <item x="7"/>
        <item x="138"/>
        <item x="140"/>
        <item x="39"/>
        <item x="8"/>
        <item x="150"/>
        <item x="9"/>
        <item x="68"/>
        <item x="69"/>
        <item x="10"/>
        <item x="40"/>
        <item x="70"/>
        <item x="71"/>
        <item x="143"/>
        <item x="11"/>
        <item x="133"/>
        <item x="72"/>
        <item x="73"/>
        <item x="89"/>
        <item x="74"/>
        <item x="75"/>
        <item x="41"/>
        <item x="12"/>
        <item x="76"/>
        <item x="42"/>
        <item x="90"/>
        <item x="91"/>
        <item x="92"/>
        <item x="43"/>
        <item x="44"/>
        <item x="93"/>
        <item x="94"/>
        <item x="95"/>
        <item x="96"/>
        <item x="97"/>
        <item x="98"/>
        <item x="99"/>
        <item x="100"/>
        <item x="101"/>
        <item x="156"/>
        <item x="102"/>
        <item x="103"/>
        <item x="123"/>
        <item x="124"/>
        <item x="125"/>
        <item x="126"/>
        <item x="134"/>
        <item x="146"/>
        <item x="45"/>
        <item x="104"/>
        <item x="151"/>
        <item x="105"/>
        <item x="106"/>
        <item x="107"/>
        <item x="108"/>
        <item x="46"/>
        <item x="109"/>
        <item x="110"/>
        <item x="144"/>
        <item x="142"/>
        <item x="47"/>
        <item x="111"/>
        <item x="48"/>
        <item x="112"/>
        <item x="127"/>
        <item x="141"/>
        <item x="139"/>
        <item x="135"/>
        <item x="77"/>
        <item x="113"/>
        <item x="78"/>
        <item x="128"/>
        <item x="153"/>
        <item x="114"/>
        <item x="129"/>
        <item x="130"/>
        <item x="131"/>
        <item x="79"/>
        <item x="145"/>
        <item x="13"/>
        <item x="115"/>
        <item x="14"/>
        <item x="49"/>
        <item x="116"/>
        <item x="80"/>
        <item x="81"/>
        <item x="82"/>
        <item x="152"/>
        <item x="117"/>
        <item x="83"/>
        <item x="147"/>
        <item x="50"/>
        <item x="15"/>
        <item x="118"/>
        <item x="119"/>
        <item x="16"/>
        <item x="136"/>
        <item x="154"/>
        <item x="17"/>
        <item x="51"/>
        <item x="84"/>
        <item x="85"/>
        <item x="155"/>
        <item x="52"/>
        <item x="86"/>
        <item x="120"/>
        <item x="132"/>
        <item x="121"/>
        <item x="18"/>
        <item x="19"/>
        <item x="148"/>
        <item x="53"/>
        <item x="20"/>
        <item x="21"/>
        <item x="22"/>
        <item x="122"/>
        <item x="54"/>
        <item x="55"/>
        <item x="23"/>
        <item x="24"/>
        <item x="56"/>
        <item x="57"/>
        <item x="58"/>
        <item t="default"/>
      </items>
    </pivotField>
    <pivotField numFmtId="165" showAll="0">
      <items count="174">
        <item x="55"/>
        <item x="98"/>
        <item x="169"/>
        <item x="162"/>
        <item x="95"/>
        <item x="97"/>
        <item x="155"/>
        <item x="11"/>
        <item x="64"/>
        <item x="108"/>
        <item x="9"/>
        <item x="51"/>
        <item x="106"/>
        <item x="111"/>
        <item x="10"/>
        <item x="96"/>
        <item x="46"/>
        <item x="148"/>
        <item x="24"/>
        <item x="8"/>
        <item x="32"/>
        <item x="103"/>
        <item x="54"/>
        <item x="129"/>
        <item x="57"/>
        <item x="69"/>
        <item x="43"/>
        <item x="29"/>
        <item x="167"/>
        <item x="109"/>
        <item x="172"/>
        <item x="166"/>
        <item x="52"/>
        <item x="126"/>
        <item x="131"/>
        <item x="159"/>
        <item x="53"/>
        <item x="170"/>
        <item x="7"/>
        <item x="123"/>
        <item x="156"/>
        <item x="40"/>
        <item x="5"/>
        <item x="163"/>
        <item x="58"/>
        <item x="88"/>
        <item x="124"/>
        <item x="122"/>
        <item x="128"/>
        <item x="102"/>
        <item x="4"/>
        <item x="171"/>
        <item x="125"/>
        <item x="12"/>
        <item x="48"/>
        <item x="121"/>
        <item x="150"/>
        <item x="18"/>
        <item x="44"/>
        <item x="152"/>
        <item x="33"/>
        <item x="115"/>
        <item x="22"/>
        <item x="70"/>
        <item x="1"/>
        <item x="60"/>
        <item x="104"/>
        <item x="168"/>
        <item x="59"/>
        <item x="45"/>
        <item x="14"/>
        <item x="114"/>
        <item x="136"/>
        <item x="146"/>
        <item x="56"/>
        <item x="66"/>
        <item x="73"/>
        <item x="74"/>
        <item x="47"/>
        <item x="34"/>
        <item x="35"/>
        <item x="110"/>
        <item x="71"/>
        <item x="72"/>
        <item x="100"/>
        <item x="36"/>
        <item x="37"/>
        <item x="105"/>
        <item x="38"/>
        <item x="50"/>
        <item x="2"/>
        <item x="135"/>
        <item x="144"/>
        <item x="21"/>
        <item x="15"/>
        <item x="117"/>
        <item x="25"/>
        <item x="147"/>
        <item x="86"/>
        <item x="19"/>
        <item x="116"/>
        <item x="154"/>
        <item x="94"/>
        <item x="120"/>
        <item x="30"/>
        <item x="118"/>
        <item x="139"/>
        <item x="165"/>
        <item x="119"/>
        <item x="92"/>
        <item x="145"/>
        <item x="113"/>
        <item x="68"/>
        <item x="41"/>
        <item x="158"/>
        <item x="67"/>
        <item x="89"/>
        <item x="132"/>
        <item x="137"/>
        <item x="78"/>
        <item x="79"/>
        <item x="90"/>
        <item x="76"/>
        <item x="130"/>
        <item x="149"/>
        <item x="138"/>
        <item x="134"/>
        <item x="83"/>
        <item x="101"/>
        <item x="151"/>
        <item x="91"/>
        <item x="133"/>
        <item x="49"/>
        <item x="85"/>
        <item x="16"/>
        <item x="127"/>
        <item x="17"/>
        <item x="31"/>
        <item x="93"/>
        <item x="39"/>
        <item x="80"/>
        <item x="140"/>
        <item x="112"/>
        <item x="77"/>
        <item x="142"/>
        <item x="0"/>
        <item x="143"/>
        <item x="81"/>
        <item x="6"/>
        <item x="84"/>
        <item x="3"/>
        <item x="107"/>
        <item x="87"/>
        <item x="82"/>
        <item x="153"/>
        <item x="26"/>
        <item x="99"/>
        <item x="65"/>
        <item x="61"/>
        <item x="27"/>
        <item x="62"/>
        <item x="13"/>
        <item x="160"/>
        <item x="161"/>
        <item x="28"/>
        <item x="75"/>
        <item x="42"/>
        <item x="23"/>
        <item x="63"/>
        <item x="157"/>
        <item x="164"/>
        <item x="20"/>
        <item x="141"/>
        <item t="default"/>
      </items>
    </pivotField>
    <pivotField axis="axisRow" showAll="0" measureFilter="1" sortType="descending">
      <items count="40">
        <item x="34"/>
        <item x="35"/>
        <item x="19"/>
        <item x="6"/>
        <item x="18"/>
        <item x="38"/>
        <item x="31"/>
        <item x="32"/>
        <item x="7"/>
        <item x="1"/>
        <item x="3"/>
        <item x="26"/>
        <item x="21"/>
        <item x="8"/>
        <item x="20"/>
        <item x="10"/>
        <item x="12"/>
        <item x="0"/>
        <item x="11"/>
        <item x="17"/>
        <item x="9"/>
        <item x="27"/>
        <item x="33"/>
        <item x="23"/>
        <item x="25"/>
        <item x="13"/>
        <item x="2"/>
        <item x="24"/>
        <item x="22"/>
        <item x="37"/>
        <item x="15"/>
        <item x="4"/>
        <item x="14"/>
        <item x="16"/>
        <item x="36"/>
        <item x="28"/>
        <item x="30"/>
        <item x="5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166" showAll="0"/>
    <pivotField numFmtId="167"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2">
    <field x="2"/>
    <field x="5"/>
  </rowFields>
  <rowItems count="11">
    <i>
      <x/>
    </i>
    <i r="1">
      <x v="12"/>
    </i>
    <i r="1">
      <x v="36"/>
    </i>
    <i r="1">
      <x v="7"/>
    </i>
    <i>
      <x v="1"/>
    </i>
    <i r="1">
      <x v="5"/>
    </i>
    <i r="1">
      <x v="12"/>
    </i>
    <i r="1">
      <x v="7"/>
    </i>
    <i r="1">
      <x v="36"/>
    </i>
    <i r="1">
      <x v="28"/>
    </i>
    <i t="grand">
      <x/>
    </i>
  </rowItems>
  <colItems count="1">
    <i/>
  </colItems>
  <dataFields count="1">
    <dataField name="Suma de Cantidad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36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5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D4C2AB-C112-4EA3-9638-274AF1A49456}" name="Resumen por mes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9">
  <location ref="D50:G63" firstHeaderRow="0" firstDataRow="1" firstDataCol="1"/>
  <pivotFields count="15">
    <pivotField showAll="0"/>
    <pivotField showAll="0"/>
    <pivotField showAll="0">
      <items count="3">
        <item x="1"/>
        <item x="0"/>
        <item t="default"/>
      </items>
    </pivotField>
    <pivotField axis="axisRow" numFmtId="14" showAll="0">
      <items count="158">
        <item x="25"/>
        <item x="26"/>
        <item x="59"/>
        <item x="60"/>
        <item x="0"/>
        <item x="1"/>
        <item x="149"/>
        <item x="27"/>
        <item x="28"/>
        <item x="2"/>
        <item x="87"/>
        <item x="29"/>
        <item x="30"/>
        <item x="61"/>
        <item x="62"/>
        <item x="31"/>
        <item x="32"/>
        <item x="63"/>
        <item x="33"/>
        <item x="34"/>
        <item x="137"/>
        <item x="3"/>
        <item x="35"/>
        <item x="88"/>
        <item x="4"/>
        <item x="36"/>
        <item x="64"/>
        <item x="65"/>
        <item x="66"/>
        <item x="67"/>
        <item x="5"/>
        <item x="37"/>
        <item x="38"/>
        <item x="6"/>
        <item x="7"/>
        <item x="138"/>
        <item x="140"/>
        <item x="39"/>
        <item x="8"/>
        <item x="150"/>
        <item x="9"/>
        <item x="68"/>
        <item x="69"/>
        <item x="10"/>
        <item x="40"/>
        <item x="70"/>
        <item x="71"/>
        <item x="143"/>
        <item x="11"/>
        <item x="133"/>
        <item x="72"/>
        <item x="73"/>
        <item x="89"/>
        <item x="74"/>
        <item x="75"/>
        <item x="41"/>
        <item x="12"/>
        <item x="76"/>
        <item x="42"/>
        <item x="90"/>
        <item x="91"/>
        <item x="92"/>
        <item x="43"/>
        <item x="44"/>
        <item x="93"/>
        <item x="94"/>
        <item x="95"/>
        <item x="96"/>
        <item x="97"/>
        <item x="98"/>
        <item x="99"/>
        <item x="100"/>
        <item x="101"/>
        <item x="156"/>
        <item x="102"/>
        <item x="103"/>
        <item x="123"/>
        <item x="124"/>
        <item x="125"/>
        <item x="126"/>
        <item x="134"/>
        <item x="146"/>
        <item x="45"/>
        <item x="104"/>
        <item x="151"/>
        <item x="105"/>
        <item x="106"/>
        <item x="107"/>
        <item x="108"/>
        <item x="46"/>
        <item x="109"/>
        <item x="110"/>
        <item x="144"/>
        <item x="142"/>
        <item x="47"/>
        <item x="111"/>
        <item x="48"/>
        <item x="112"/>
        <item x="127"/>
        <item x="141"/>
        <item x="139"/>
        <item x="135"/>
        <item x="77"/>
        <item x="113"/>
        <item x="78"/>
        <item x="128"/>
        <item x="153"/>
        <item x="114"/>
        <item x="129"/>
        <item x="130"/>
        <item x="131"/>
        <item x="79"/>
        <item x="145"/>
        <item x="13"/>
        <item x="115"/>
        <item x="14"/>
        <item x="49"/>
        <item x="116"/>
        <item x="80"/>
        <item x="81"/>
        <item x="82"/>
        <item x="152"/>
        <item x="117"/>
        <item x="83"/>
        <item x="147"/>
        <item x="50"/>
        <item x="15"/>
        <item x="118"/>
        <item x="119"/>
        <item x="16"/>
        <item x="136"/>
        <item x="154"/>
        <item x="17"/>
        <item x="51"/>
        <item x="84"/>
        <item x="85"/>
        <item x="155"/>
        <item x="52"/>
        <item x="86"/>
        <item x="120"/>
        <item x="132"/>
        <item x="121"/>
        <item x="18"/>
        <item x="19"/>
        <item x="148"/>
        <item x="53"/>
        <item x="20"/>
        <item x="21"/>
        <item x="22"/>
        <item x="122"/>
        <item x="54"/>
        <item x="55"/>
        <item x="23"/>
        <item x="24"/>
        <item x="56"/>
        <item x="57"/>
        <item x="58"/>
        <item t="default"/>
      </items>
    </pivotField>
    <pivotField numFmtId="165" showAll="0">
      <items count="174">
        <item x="55"/>
        <item x="98"/>
        <item x="169"/>
        <item x="162"/>
        <item x="95"/>
        <item x="97"/>
        <item x="155"/>
        <item x="11"/>
        <item x="64"/>
        <item x="108"/>
        <item x="9"/>
        <item x="51"/>
        <item x="106"/>
        <item x="111"/>
        <item x="10"/>
        <item x="96"/>
        <item x="46"/>
        <item x="148"/>
        <item x="24"/>
        <item x="8"/>
        <item x="32"/>
        <item x="103"/>
        <item x="54"/>
        <item x="129"/>
        <item x="57"/>
        <item x="69"/>
        <item x="43"/>
        <item x="29"/>
        <item x="167"/>
        <item x="109"/>
        <item x="172"/>
        <item x="166"/>
        <item x="52"/>
        <item x="126"/>
        <item x="131"/>
        <item x="159"/>
        <item x="53"/>
        <item x="170"/>
        <item x="7"/>
        <item x="123"/>
        <item x="156"/>
        <item x="40"/>
        <item x="5"/>
        <item x="163"/>
        <item x="58"/>
        <item x="88"/>
        <item x="124"/>
        <item x="122"/>
        <item x="128"/>
        <item x="102"/>
        <item x="4"/>
        <item x="171"/>
        <item x="125"/>
        <item x="12"/>
        <item x="48"/>
        <item x="121"/>
        <item x="150"/>
        <item x="18"/>
        <item x="44"/>
        <item x="152"/>
        <item x="33"/>
        <item x="115"/>
        <item x="22"/>
        <item x="70"/>
        <item x="1"/>
        <item x="60"/>
        <item x="104"/>
        <item x="168"/>
        <item x="59"/>
        <item x="45"/>
        <item x="14"/>
        <item x="114"/>
        <item x="136"/>
        <item x="146"/>
        <item x="56"/>
        <item x="66"/>
        <item x="73"/>
        <item x="74"/>
        <item x="47"/>
        <item x="34"/>
        <item x="35"/>
        <item x="110"/>
        <item x="71"/>
        <item x="72"/>
        <item x="100"/>
        <item x="36"/>
        <item x="37"/>
        <item x="105"/>
        <item x="38"/>
        <item x="50"/>
        <item x="2"/>
        <item x="135"/>
        <item x="144"/>
        <item x="21"/>
        <item x="15"/>
        <item x="117"/>
        <item x="25"/>
        <item x="147"/>
        <item x="86"/>
        <item x="19"/>
        <item x="116"/>
        <item x="154"/>
        <item x="94"/>
        <item x="120"/>
        <item x="30"/>
        <item x="118"/>
        <item x="139"/>
        <item x="165"/>
        <item x="119"/>
        <item x="92"/>
        <item x="145"/>
        <item x="113"/>
        <item x="68"/>
        <item x="41"/>
        <item x="158"/>
        <item x="67"/>
        <item x="89"/>
        <item x="132"/>
        <item x="137"/>
        <item x="78"/>
        <item x="79"/>
        <item x="90"/>
        <item x="76"/>
        <item x="130"/>
        <item x="149"/>
        <item x="138"/>
        <item x="134"/>
        <item x="83"/>
        <item x="101"/>
        <item x="151"/>
        <item x="91"/>
        <item x="133"/>
        <item x="49"/>
        <item x="85"/>
        <item x="16"/>
        <item x="127"/>
        <item x="17"/>
        <item x="31"/>
        <item x="93"/>
        <item x="39"/>
        <item x="80"/>
        <item x="140"/>
        <item x="112"/>
        <item x="77"/>
        <item x="142"/>
        <item x="0"/>
        <item x="143"/>
        <item x="81"/>
        <item x="6"/>
        <item x="84"/>
        <item x="3"/>
        <item x="107"/>
        <item x="87"/>
        <item x="82"/>
        <item x="153"/>
        <item x="26"/>
        <item x="99"/>
        <item x="65"/>
        <item x="61"/>
        <item x="27"/>
        <item x="62"/>
        <item x="13"/>
        <item x="160"/>
        <item x="161"/>
        <item x="28"/>
        <item x="75"/>
        <item x="42"/>
        <item x="23"/>
        <item x="63"/>
        <item x="157"/>
        <item x="164"/>
        <item x="20"/>
        <item x="141"/>
        <item t="default"/>
      </items>
    </pivotField>
    <pivotField showAll="0">
      <items count="40">
        <item x="34"/>
        <item x="35"/>
        <item x="19"/>
        <item x="6"/>
        <item x="18"/>
        <item x="31"/>
        <item x="32"/>
        <item x="7"/>
        <item x="1"/>
        <item x="3"/>
        <item x="26"/>
        <item x="38"/>
        <item x="21"/>
        <item x="8"/>
        <item x="20"/>
        <item x="10"/>
        <item x="12"/>
        <item x="0"/>
        <item x="11"/>
        <item x="17"/>
        <item x="9"/>
        <item x="27"/>
        <item x="33"/>
        <item x="23"/>
        <item x="25"/>
        <item x="13"/>
        <item x="2"/>
        <item x="24"/>
        <item x="22"/>
        <item x="37"/>
        <item x="15"/>
        <item x="4"/>
        <item x="14"/>
        <item x="16"/>
        <item x="36"/>
        <item x="28"/>
        <item x="30"/>
        <item x="5"/>
        <item x="29"/>
        <item t="default"/>
      </items>
    </pivotField>
    <pivotField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166" showAll="0"/>
    <pivotField dataField="1" numFmtId="167"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 sortType="ascending">
      <items count="15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0"/>
        <item sd="0" x="13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3">
    <field x="12"/>
    <field x="11"/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acturación" fld="8" baseField="12" baseItem="0" numFmtId="169"/>
    <dataField name="Cantidades" fld="6" baseField="12" baseItem="0"/>
    <dataField name="Ratio V/C" fld="14" baseField="12" baseItem="6" numFmtId="2"/>
  </dataFields>
  <formats count="6">
    <format dxfId="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2"/>
          </reference>
          <reference field="12" count="1">
            <x v="11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2"/>
          </reference>
          <reference field="12" count="1">
            <x v="4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2"/>
          </reference>
          <reference field="12" count="1">
            <x v="9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2"/>
          </reference>
          <reference field="12" count="1">
            <x v="5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474CE8-BC7D-4655-A007-54CB9C4BE60F}" name="Resumen por tienda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A12:C15" firstHeaderRow="0" firstDataRow="1" firstDataCol="1"/>
  <pivotFields count="15">
    <pivotField showAll="0"/>
    <pivotField showAll="0"/>
    <pivotField axis="axisRow" showAll="0">
      <items count="3">
        <item x="1"/>
        <item x="0"/>
        <item t="default"/>
      </items>
    </pivotField>
    <pivotField numFmtId="14" showAll="0">
      <items count="158">
        <item x="25"/>
        <item x="26"/>
        <item x="59"/>
        <item x="60"/>
        <item x="0"/>
        <item x="1"/>
        <item x="149"/>
        <item x="27"/>
        <item x="28"/>
        <item x="2"/>
        <item x="87"/>
        <item x="29"/>
        <item x="30"/>
        <item x="61"/>
        <item x="62"/>
        <item x="31"/>
        <item x="32"/>
        <item x="63"/>
        <item x="33"/>
        <item x="34"/>
        <item x="137"/>
        <item x="3"/>
        <item x="35"/>
        <item x="88"/>
        <item x="4"/>
        <item x="36"/>
        <item x="64"/>
        <item x="65"/>
        <item x="66"/>
        <item x="67"/>
        <item x="5"/>
        <item x="37"/>
        <item x="38"/>
        <item x="6"/>
        <item x="7"/>
        <item x="138"/>
        <item x="140"/>
        <item x="39"/>
        <item x="8"/>
        <item x="150"/>
        <item x="9"/>
        <item x="68"/>
        <item x="69"/>
        <item x="10"/>
        <item x="40"/>
        <item x="70"/>
        <item x="71"/>
        <item x="143"/>
        <item x="11"/>
        <item x="133"/>
        <item x="72"/>
        <item x="73"/>
        <item x="89"/>
        <item x="74"/>
        <item x="75"/>
        <item x="41"/>
        <item x="12"/>
        <item x="76"/>
        <item x="42"/>
        <item x="90"/>
        <item x="91"/>
        <item x="92"/>
        <item x="43"/>
        <item x="44"/>
        <item x="93"/>
        <item x="94"/>
        <item x="95"/>
        <item x="96"/>
        <item x="97"/>
        <item x="98"/>
        <item x="99"/>
        <item x="100"/>
        <item x="101"/>
        <item x="156"/>
        <item x="102"/>
        <item x="103"/>
        <item x="123"/>
        <item x="124"/>
        <item x="125"/>
        <item x="126"/>
        <item x="134"/>
        <item x="146"/>
        <item x="45"/>
        <item x="104"/>
        <item x="151"/>
        <item x="105"/>
        <item x="106"/>
        <item x="107"/>
        <item x="108"/>
        <item x="46"/>
        <item x="109"/>
        <item x="110"/>
        <item x="144"/>
        <item x="142"/>
        <item x="47"/>
        <item x="111"/>
        <item x="48"/>
        <item x="112"/>
        <item x="127"/>
        <item x="141"/>
        <item x="139"/>
        <item x="135"/>
        <item x="77"/>
        <item x="113"/>
        <item x="78"/>
        <item x="128"/>
        <item x="153"/>
        <item x="114"/>
        <item x="129"/>
        <item x="130"/>
        <item x="131"/>
        <item x="79"/>
        <item x="145"/>
        <item x="13"/>
        <item x="115"/>
        <item x="14"/>
        <item x="49"/>
        <item x="116"/>
        <item x="80"/>
        <item x="81"/>
        <item x="82"/>
        <item x="152"/>
        <item x="117"/>
        <item x="83"/>
        <item x="147"/>
        <item x="50"/>
        <item x="15"/>
        <item x="118"/>
        <item x="119"/>
        <item x="16"/>
        <item x="136"/>
        <item x="154"/>
        <item x="17"/>
        <item x="51"/>
        <item x="84"/>
        <item x="85"/>
        <item x="155"/>
        <item x="52"/>
        <item x="86"/>
        <item x="120"/>
        <item x="132"/>
        <item x="121"/>
        <item x="18"/>
        <item x="19"/>
        <item x="148"/>
        <item x="53"/>
        <item x="20"/>
        <item x="21"/>
        <item x="22"/>
        <item x="122"/>
        <item x="54"/>
        <item x="55"/>
        <item x="23"/>
        <item x="24"/>
        <item x="56"/>
        <item x="57"/>
        <item x="58"/>
        <item t="default"/>
      </items>
    </pivotField>
    <pivotField numFmtId="165" showAll="0">
      <items count="174">
        <item x="55"/>
        <item x="98"/>
        <item x="169"/>
        <item x="162"/>
        <item x="95"/>
        <item x="97"/>
        <item x="155"/>
        <item x="11"/>
        <item x="64"/>
        <item x="108"/>
        <item x="9"/>
        <item x="51"/>
        <item x="106"/>
        <item x="111"/>
        <item x="10"/>
        <item x="96"/>
        <item x="46"/>
        <item x="148"/>
        <item x="24"/>
        <item x="8"/>
        <item x="32"/>
        <item x="103"/>
        <item x="54"/>
        <item x="129"/>
        <item x="57"/>
        <item x="69"/>
        <item x="43"/>
        <item x="29"/>
        <item x="167"/>
        <item x="109"/>
        <item x="172"/>
        <item x="166"/>
        <item x="52"/>
        <item x="126"/>
        <item x="131"/>
        <item x="159"/>
        <item x="53"/>
        <item x="170"/>
        <item x="7"/>
        <item x="123"/>
        <item x="156"/>
        <item x="40"/>
        <item x="5"/>
        <item x="163"/>
        <item x="58"/>
        <item x="88"/>
        <item x="124"/>
        <item x="122"/>
        <item x="128"/>
        <item x="102"/>
        <item x="4"/>
        <item x="171"/>
        <item x="125"/>
        <item x="12"/>
        <item x="48"/>
        <item x="121"/>
        <item x="150"/>
        <item x="18"/>
        <item x="44"/>
        <item x="152"/>
        <item x="33"/>
        <item x="115"/>
        <item x="22"/>
        <item x="70"/>
        <item x="1"/>
        <item x="60"/>
        <item x="104"/>
        <item x="168"/>
        <item x="59"/>
        <item x="45"/>
        <item x="14"/>
        <item x="114"/>
        <item x="136"/>
        <item x="146"/>
        <item x="56"/>
        <item x="66"/>
        <item x="73"/>
        <item x="74"/>
        <item x="47"/>
        <item x="34"/>
        <item x="35"/>
        <item x="110"/>
        <item x="71"/>
        <item x="72"/>
        <item x="100"/>
        <item x="36"/>
        <item x="37"/>
        <item x="105"/>
        <item x="38"/>
        <item x="50"/>
        <item x="2"/>
        <item x="135"/>
        <item x="144"/>
        <item x="21"/>
        <item x="15"/>
        <item x="117"/>
        <item x="25"/>
        <item x="147"/>
        <item x="86"/>
        <item x="19"/>
        <item x="116"/>
        <item x="154"/>
        <item x="94"/>
        <item x="120"/>
        <item x="30"/>
        <item x="118"/>
        <item x="139"/>
        <item x="165"/>
        <item x="119"/>
        <item x="92"/>
        <item x="145"/>
        <item x="113"/>
        <item x="68"/>
        <item x="41"/>
        <item x="158"/>
        <item x="67"/>
        <item x="89"/>
        <item x="132"/>
        <item x="137"/>
        <item x="78"/>
        <item x="79"/>
        <item x="90"/>
        <item x="76"/>
        <item x="130"/>
        <item x="149"/>
        <item x="138"/>
        <item x="134"/>
        <item x="83"/>
        <item x="101"/>
        <item x="151"/>
        <item x="91"/>
        <item x="133"/>
        <item x="49"/>
        <item x="85"/>
        <item x="16"/>
        <item x="127"/>
        <item x="17"/>
        <item x="31"/>
        <item x="93"/>
        <item x="39"/>
        <item x="80"/>
        <item x="140"/>
        <item x="112"/>
        <item x="77"/>
        <item x="142"/>
        <item x="0"/>
        <item x="143"/>
        <item x="81"/>
        <item x="6"/>
        <item x="84"/>
        <item x="3"/>
        <item x="107"/>
        <item x="87"/>
        <item x="82"/>
        <item x="153"/>
        <item x="26"/>
        <item x="99"/>
        <item x="65"/>
        <item x="61"/>
        <item x="27"/>
        <item x="62"/>
        <item x="13"/>
        <item x="160"/>
        <item x="161"/>
        <item x="28"/>
        <item x="75"/>
        <item x="42"/>
        <item x="23"/>
        <item x="63"/>
        <item x="157"/>
        <item x="164"/>
        <item x="20"/>
        <item x="141"/>
        <item t="default"/>
      </items>
    </pivotField>
    <pivotField showAll="0"/>
    <pivotField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166" showAll="0"/>
    <pivotField dataField="1" numFmtId="167"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Facturación." fld="8" baseField="2" baseItem="0" numFmtId="168"/>
    <dataField name="Cantidades" fld="6" baseField="2" baseItem="0"/>
  </dataFields>
  <formats count="3">
    <format dxfId="10">
      <pivotArea collapsedLevelsAreSubtotals="1" fieldPosition="0">
        <references count="2">
          <reference field="4294967294" count="1" selected="0">
            <x v="1"/>
          </reference>
          <reference field="2" count="1">
            <x v="0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0"/>
          </reference>
          <reference field="2" count="1">
            <x v="1"/>
          </reference>
        </references>
      </pivotArea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0BABD0-CEF8-4931-9FBE-E5F56761FAD6}" name="Prod. menos facturan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I19:K25" firstHeaderRow="0" firstDataRow="1" firstDataCol="1"/>
  <pivotFields count="15">
    <pivotField showAll="0"/>
    <pivotField showAll="0"/>
    <pivotField showAll="0">
      <items count="3">
        <item x="1"/>
        <item x="0"/>
        <item t="default"/>
      </items>
    </pivotField>
    <pivotField numFmtId="14" showAll="0">
      <items count="158">
        <item x="25"/>
        <item x="26"/>
        <item x="59"/>
        <item x="60"/>
        <item x="0"/>
        <item x="1"/>
        <item x="149"/>
        <item x="27"/>
        <item x="28"/>
        <item x="2"/>
        <item x="87"/>
        <item x="29"/>
        <item x="30"/>
        <item x="61"/>
        <item x="62"/>
        <item x="31"/>
        <item x="32"/>
        <item x="63"/>
        <item x="33"/>
        <item x="34"/>
        <item x="137"/>
        <item x="3"/>
        <item x="35"/>
        <item x="88"/>
        <item x="4"/>
        <item x="36"/>
        <item x="64"/>
        <item x="65"/>
        <item x="66"/>
        <item x="67"/>
        <item x="5"/>
        <item x="37"/>
        <item x="38"/>
        <item x="6"/>
        <item x="7"/>
        <item x="138"/>
        <item x="140"/>
        <item x="39"/>
        <item x="8"/>
        <item x="150"/>
        <item x="9"/>
        <item x="68"/>
        <item x="69"/>
        <item x="10"/>
        <item x="40"/>
        <item x="70"/>
        <item x="71"/>
        <item x="143"/>
        <item x="11"/>
        <item x="133"/>
        <item x="72"/>
        <item x="73"/>
        <item x="89"/>
        <item x="74"/>
        <item x="75"/>
        <item x="41"/>
        <item x="12"/>
        <item x="76"/>
        <item x="42"/>
        <item x="90"/>
        <item x="91"/>
        <item x="92"/>
        <item x="43"/>
        <item x="44"/>
        <item x="93"/>
        <item x="94"/>
        <item x="95"/>
        <item x="96"/>
        <item x="97"/>
        <item x="98"/>
        <item x="99"/>
        <item x="100"/>
        <item x="101"/>
        <item x="156"/>
        <item x="102"/>
        <item x="103"/>
        <item x="123"/>
        <item x="124"/>
        <item x="125"/>
        <item x="126"/>
        <item x="134"/>
        <item x="146"/>
        <item x="45"/>
        <item x="104"/>
        <item x="151"/>
        <item x="105"/>
        <item x="106"/>
        <item x="107"/>
        <item x="108"/>
        <item x="46"/>
        <item x="109"/>
        <item x="110"/>
        <item x="144"/>
        <item x="142"/>
        <item x="47"/>
        <item x="111"/>
        <item x="48"/>
        <item x="112"/>
        <item x="127"/>
        <item x="141"/>
        <item x="139"/>
        <item x="135"/>
        <item x="77"/>
        <item x="113"/>
        <item x="78"/>
        <item x="128"/>
        <item x="153"/>
        <item x="114"/>
        <item x="129"/>
        <item x="130"/>
        <item x="131"/>
        <item x="79"/>
        <item x="145"/>
        <item x="13"/>
        <item x="115"/>
        <item x="14"/>
        <item x="49"/>
        <item x="116"/>
        <item x="80"/>
        <item x="81"/>
        <item x="82"/>
        <item x="152"/>
        <item x="117"/>
        <item x="83"/>
        <item x="147"/>
        <item x="50"/>
        <item x="15"/>
        <item x="118"/>
        <item x="119"/>
        <item x="16"/>
        <item x="136"/>
        <item x="154"/>
        <item x="17"/>
        <item x="51"/>
        <item x="84"/>
        <item x="85"/>
        <item x="155"/>
        <item x="52"/>
        <item x="86"/>
        <item x="120"/>
        <item x="132"/>
        <item x="121"/>
        <item x="18"/>
        <item x="19"/>
        <item x="148"/>
        <item x="53"/>
        <item x="20"/>
        <item x="21"/>
        <item x="22"/>
        <item x="122"/>
        <item x="54"/>
        <item x="55"/>
        <item x="23"/>
        <item x="24"/>
        <item x="56"/>
        <item x="57"/>
        <item x="58"/>
        <item t="default"/>
      </items>
    </pivotField>
    <pivotField numFmtId="165" showAll="0">
      <items count="174">
        <item x="55"/>
        <item x="98"/>
        <item x="169"/>
        <item x="162"/>
        <item x="95"/>
        <item x="97"/>
        <item x="155"/>
        <item x="11"/>
        <item x="64"/>
        <item x="108"/>
        <item x="9"/>
        <item x="51"/>
        <item x="106"/>
        <item x="111"/>
        <item x="10"/>
        <item x="96"/>
        <item x="46"/>
        <item x="148"/>
        <item x="24"/>
        <item x="8"/>
        <item x="32"/>
        <item x="103"/>
        <item x="54"/>
        <item x="129"/>
        <item x="57"/>
        <item x="69"/>
        <item x="43"/>
        <item x="29"/>
        <item x="167"/>
        <item x="109"/>
        <item x="172"/>
        <item x="166"/>
        <item x="52"/>
        <item x="126"/>
        <item x="131"/>
        <item x="159"/>
        <item x="53"/>
        <item x="170"/>
        <item x="7"/>
        <item x="123"/>
        <item x="156"/>
        <item x="40"/>
        <item x="5"/>
        <item x="163"/>
        <item x="58"/>
        <item x="88"/>
        <item x="124"/>
        <item x="122"/>
        <item x="128"/>
        <item x="102"/>
        <item x="4"/>
        <item x="171"/>
        <item x="125"/>
        <item x="12"/>
        <item x="48"/>
        <item x="121"/>
        <item x="150"/>
        <item x="18"/>
        <item x="44"/>
        <item x="152"/>
        <item x="33"/>
        <item x="115"/>
        <item x="22"/>
        <item x="70"/>
        <item x="1"/>
        <item x="60"/>
        <item x="104"/>
        <item x="168"/>
        <item x="59"/>
        <item x="45"/>
        <item x="14"/>
        <item x="114"/>
        <item x="136"/>
        <item x="146"/>
        <item x="56"/>
        <item x="66"/>
        <item x="73"/>
        <item x="74"/>
        <item x="47"/>
        <item x="34"/>
        <item x="35"/>
        <item x="110"/>
        <item x="71"/>
        <item x="72"/>
        <item x="100"/>
        <item x="36"/>
        <item x="37"/>
        <item x="105"/>
        <item x="38"/>
        <item x="50"/>
        <item x="2"/>
        <item x="135"/>
        <item x="144"/>
        <item x="21"/>
        <item x="15"/>
        <item x="117"/>
        <item x="25"/>
        <item x="147"/>
        <item x="86"/>
        <item x="19"/>
        <item x="116"/>
        <item x="154"/>
        <item x="94"/>
        <item x="120"/>
        <item x="30"/>
        <item x="118"/>
        <item x="139"/>
        <item x="165"/>
        <item x="119"/>
        <item x="92"/>
        <item x="145"/>
        <item x="113"/>
        <item x="68"/>
        <item x="41"/>
        <item x="158"/>
        <item x="67"/>
        <item x="89"/>
        <item x="132"/>
        <item x="137"/>
        <item x="78"/>
        <item x="79"/>
        <item x="90"/>
        <item x="76"/>
        <item x="130"/>
        <item x="149"/>
        <item x="138"/>
        <item x="134"/>
        <item x="83"/>
        <item x="101"/>
        <item x="151"/>
        <item x="91"/>
        <item x="133"/>
        <item x="49"/>
        <item x="85"/>
        <item x="16"/>
        <item x="127"/>
        <item x="17"/>
        <item x="31"/>
        <item x="93"/>
        <item x="39"/>
        <item x="80"/>
        <item x="140"/>
        <item x="112"/>
        <item x="77"/>
        <item x="142"/>
        <item x="0"/>
        <item x="143"/>
        <item x="81"/>
        <item x="6"/>
        <item x="84"/>
        <item x="3"/>
        <item x="107"/>
        <item x="87"/>
        <item x="82"/>
        <item x="153"/>
        <item x="26"/>
        <item x="99"/>
        <item x="65"/>
        <item x="61"/>
        <item x="27"/>
        <item x="62"/>
        <item x="13"/>
        <item x="160"/>
        <item x="161"/>
        <item x="28"/>
        <item x="75"/>
        <item x="42"/>
        <item x="23"/>
        <item x="63"/>
        <item x="157"/>
        <item x="164"/>
        <item x="20"/>
        <item x="141"/>
        <item t="default"/>
      </items>
    </pivotField>
    <pivotField axis="axisRow" showAll="0" measureFilter="1" sortType="ascending">
      <items count="40">
        <item x="34"/>
        <item x="35"/>
        <item x="19"/>
        <item x="6"/>
        <item x="18"/>
        <item x="38"/>
        <item x="31"/>
        <item x="32"/>
        <item x="7"/>
        <item x="1"/>
        <item x="3"/>
        <item x="26"/>
        <item x="21"/>
        <item x="8"/>
        <item x="20"/>
        <item x="10"/>
        <item x="12"/>
        <item x="0"/>
        <item x="11"/>
        <item x="17"/>
        <item x="9"/>
        <item x="27"/>
        <item x="33"/>
        <item x="23"/>
        <item x="25"/>
        <item x="13"/>
        <item x="2"/>
        <item x="24"/>
        <item x="22"/>
        <item x="37"/>
        <item x="15"/>
        <item x="4"/>
        <item x="14"/>
        <item x="16"/>
        <item x="36"/>
        <item x="28"/>
        <item x="30"/>
        <item x="5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166" showAll="0"/>
    <pivotField dataField="1" numFmtId="167" showAll="0"/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  <pivotField dragToRow="0" dragToCol="0" dragToPage="0" showAll="0" defaultSubtotal="0"/>
  </pivotFields>
  <rowFields count="1">
    <field x="5"/>
  </rowFields>
  <rowItems count="6">
    <i>
      <x v="21"/>
    </i>
    <i>
      <x v="24"/>
    </i>
    <i>
      <x v="8"/>
    </i>
    <i>
      <x v="16"/>
    </i>
    <i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enta total" fld="8" baseField="0" baseItem="0"/>
    <dataField name="Suma de Cantidad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A8E2B0-4157-468C-AF84-EE09FE962F02}" name="Prod. mas vendidos x $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A51:B60" firstHeaderRow="1" firstDataRow="1" firstDataCol="1"/>
  <pivotFields count="15">
    <pivotField showAll="0"/>
    <pivotField showAll="0"/>
    <pivotField axis="axisRow" showAll="0">
      <items count="3">
        <item x="1"/>
        <item x="0"/>
        <item t="default"/>
      </items>
    </pivotField>
    <pivotField numFmtId="14" showAll="0">
      <items count="158">
        <item x="25"/>
        <item x="26"/>
        <item x="59"/>
        <item x="60"/>
        <item x="0"/>
        <item x="1"/>
        <item x="149"/>
        <item x="27"/>
        <item x="28"/>
        <item x="2"/>
        <item x="87"/>
        <item x="29"/>
        <item x="30"/>
        <item x="61"/>
        <item x="62"/>
        <item x="31"/>
        <item x="32"/>
        <item x="63"/>
        <item x="33"/>
        <item x="34"/>
        <item x="137"/>
        <item x="3"/>
        <item x="35"/>
        <item x="88"/>
        <item x="4"/>
        <item x="36"/>
        <item x="64"/>
        <item x="65"/>
        <item x="66"/>
        <item x="67"/>
        <item x="5"/>
        <item x="37"/>
        <item x="38"/>
        <item x="6"/>
        <item x="7"/>
        <item x="138"/>
        <item x="140"/>
        <item x="39"/>
        <item x="8"/>
        <item x="150"/>
        <item x="9"/>
        <item x="68"/>
        <item x="69"/>
        <item x="10"/>
        <item x="40"/>
        <item x="70"/>
        <item x="71"/>
        <item x="143"/>
        <item x="11"/>
        <item x="133"/>
        <item x="72"/>
        <item x="73"/>
        <item x="89"/>
        <item x="74"/>
        <item x="75"/>
        <item x="41"/>
        <item x="12"/>
        <item x="76"/>
        <item x="42"/>
        <item x="90"/>
        <item x="91"/>
        <item x="92"/>
        <item x="43"/>
        <item x="44"/>
        <item x="93"/>
        <item x="94"/>
        <item x="95"/>
        <item x="96"/>
        <item x="97"/>
        <item x="98"/>
        <item x="99"/>
        <item x="100"/>
        <item x="101"/>
        <item x="156"/>
        <item x="102"/>
        <item x="103"/>
        <item x="123"/>
        <item x="124"/>
        <item x="125"/>
        <item x="126"/>
        <item x="134"/>
        <item x="146"/>
        <item x="45"/>
        <item x="104"/>
        <item x="151"/>
        <item x="105"/>
        <item x="106"/>
        <item x="107"/>
        <item x="108"/>
        <item x="46"/>
        <item x="109"/>
        <item x="110"/>
        <item x="144"/>
        <item x="142"/>
        <item x="47"/>
        <item x="111"/>
        <item x="48"/>
        <item x="112"/>
        <item x="127"/>
        <item x="141"/>
        <item x="139"/>
        <item x="135"/>
        <item x="77"/>
        <item x="113"/>
        <item x="78"/>
        <item x="128"/>
        <item x="153"/>
        <item x="114"/>
        <item x="129"/>
        <item x="130"/>
        <item x="131"/>
        <item x="79"/>
        <item x="145"/>
        <item x="13"/>
        <item x="115"/>
        <item x="14"/>
        <item x="49"/>
        <item x="116"/>
        <item x="80"/>
        <item x="81"/>
        <item x="82"/>
        <item x="152"/>
        <item x="117"/>
        <item x="83"/>
        <item x="147"/>
        <item x="50"/>
        <item x="15"/>
        <item x="118"/>
        <item x="119"/>
        <item x="16"/>
        <item x="136"/>
        <item x="154"/>
        <item x="17"/>
        <item x="51"/>
        <item x="84"/>
        <item x="85"/>
        <item x="155"/>
        <item x="52"/>
        <item x="86"/>
        <item x="120"/>
        <item x="132"/>
        <item x="121"/>
        <item x="18"/>
        <item x="19"/>
        <item x="148"/>
        <item x="53"/>
        <item x="20"/>
        <item x="21"/>
        <item x="22"/>
        <item x="122"/>
        <item x="54"/>
        <item x="55"/>
        <item x="23"/>
        <item x="24"/>
        <item x="56"/>
        <item x="57"/>
        <item x="58"/>
        <item t="default"/>
      </items>
    </pivotField>
    <pivotField numFmtId="165" showAll="0">
      <items count="174">
        <item x="55"/>
        <item x="98"/>
        <item x="169"/>
        <item x="162"/>
        <item x="95"/>
        <item x="97"/>
        <item x="155"/>
        <item x="11"/>
        <item x="64"/>
        <item x="108"/>
        <item x="9"/>
        <item x="51"/>
        <item x="106"/>
        <item x="111"/>
        <item x="10"/>
        <item x="96"/>
        <item x="46"/>
        <item x="148"/>
        <item x="24"/>
        <item x="8"/>
        <item x="32"/>
        <item x="103"/>
        <item x="54"/>
        <item x="129"/>
        <item x="57"/>
        <item x="69"/>
        <item x="43"/>
        <item x="29"/>
        <item x="167"/>
        <item x="109"/>
        <item x="172"/>
        <item x="166"/>
        <item x="52"/>
        <item x="126"/>
        <item x="131"/>
        <item x="159"/>
        <item x="53"/>
        <item x="170"/>
        <item x="7"/>
        <item x="123"/>
        <item x="156"/>
        <item x="40"/>
        <item x="5"/>
        <item x="163"/>
        <item x="58"/>
        <item x="88"/>
        <item x="124"/>
        <item x="122"/>
        <item x="128"/>
        <item x="102"/>
        <item x="4"/>
        <item x="171"/>
        <item x="125"/>
        <item x="12"/>
        <item x="48"/>
        <item x="121"/>
        <item x="150"/>
        <item x="18"/>
        <item x="44"/>
        <item x="152"/>
        <item x="33"/>
        <item x="115"/>
        <item x="22"/>
        <item x="70"/>
        <item x="1"/>
        <item x="60"/>
        <item x="104"/>
        <item x="168"/>
        <item x="59"/>
        <item x="45"/>
        <item x="14"/>
        <item x="114"/>
        <item x="136"/>
        <item x="146"/>
        <item x="56"/>
        <item x="66"/>
        <item x="73"/>
        <item x="74"/>
        <item x="47"/>
        <item x="34"/>
        <item x="35"/>
        <item x="110"/>
        <item x="71"/>
        <item x="72"/>
        <item x="100"/>
        <item x="36"/>
        <item x="37"/>
        <item x="105"/>
        <item x="38"/>
        <item x="50"/>
        <item x="2"/>
        <item x="135"/>
        <item x="144"/>
        <item x="21"/>
        <item x="15"/>
        <item x="117"/>
        <item x="25"/>
        <item x="147"/>
        <item x="86"/>
        <item x="19"/>
        <item x="116"/>
        <item x="154"/>
        <item x="94"/>
        <item x="120"/>
        <item x="30"/>
        <item x="118"/>
        <item x="139"/>
        <item x="165"/>
        <item x="119"/>
        <item x="92"/>
        <item x="145"/>
        <item x="113"/>
        <item x="68"/>
        <item x="41"/>
        <item x="158"/>
        <item x="67"/>
        <item x="89"/>
        <item x="132"/>
        <item x="137"/>
        <item x="78"/>
        <item x="79"/>
        <item x="90"/>
        <item x="76"/>
        <item x="130"/>
        <item x="149"/>
        <item x="138"/>
        <item x="134"/>
        <item x="83"/>
        <item x="101"/>
        <item x="151"/>
        <item x="91"/>
        <item x="133"/>
        <item x="49"/>
        <item x="85"/>
        <item x="16"/>
        <item x="127"/>
        <item x="17"/>
        <item x="31"/>
        <item x="93"/>
        <item x="39"/>
        <item x="80"/>
        <item x="140"/>
        <item x="112"/>
        <item x="77"/>
        <item x="142"/>
        <item x="0"/>
        <item x="143"/>
        <item x="81"/>
        <item x="6"/>
        <item x="84"/>
        <item x="3"/>
        <item x="107"/>
        <item x="87"/>
        <item x="82"/>
        <item x="153"/>
        <item x="26"/>
        <item x="99"/>
        <item x="65"/>
        <item x="61"/>
        <item x="27"/>
        <item x="62"/>
        <item x="13"/>
        <item x="160"/>
        <item x="161"/>
        <item x="28"/>
        <item x="75"/>
        <item x="42"/>
        <item x="23"/>
        <item x="63"/>
        <item x="157"/>
        <item x="164"/>
        <item x="20"/>
        <item x="141"/>
        <item t="default"/>
      </items>
    </pivotField>
    <pivotField axis="axisRow" showAll="0" measureFilter="1">
      <items count="40">
        <item x="34"/>
        <item x="35"/>
        <item x="19"/>
        <item x="6"/>
        <item x="18"/>
        <item x="31"/>
        <item x="32"/>
        <item x="7"/>
        <item x="1"/>
        <item x="3"/>
        <item x="26"/>
        <item x="38"/>
        <item x="21"/>
        <item x="8"/>
        <item x="20"/>
        <item x="10"/>
        <item x="12"/>
        <item x="0"/>
        <item x="11"/>
        <item x="17"/>
        <item x="9"/>
        <item x="27"/>
        <item x="33"/>
        <item x="23"/>
        <item x="25"/>
        <item x="13"/>
        <item x="2"/>
        <item x="24"/>
        <item x="22"/>
        <item x="37"/>
        <item x="15"/>
        <item x="4"/>
        <item x="14"/>
        <item x="16"/>
        <item x="36"/>
        <item x="28"/>
        <item x="30"/>
        <item x="5"/>
        <item x="29"/>
        <item t="default"/>
      </items>
    </pivotField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166" showAll="0"/>
    <pivotField dataField="1" numFmtId="167"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2">
    <field x="2"/>
    <field x="5"/>
  </rowFields>
  <rowItems count="9">
    <i>
      <x/>
    </i>
    <i r="1">
      <x v="12"/>
    </i>
    <i r="1">
      <x v="28"/>
    </i>
    <i r="1">
      <x v="37"/>
    </i>
    <i>
      <x v="1"/>
    </i>
    <i r="1">
      <x v="12"/>
    </i>
    <i r="1">
      <x v="18"/>
    </i>
    <i r="1">
      <x v="37"/>
    </i>
    <i t="grand">
      <x/>
    </i>
  </rowItems>
  <colItems count="1">
    <i/>
  </colItems>
  <dataFields count="1">
    <dataField name="Ventas totales" fld="8" baseField="2" baseItem="0" numFmtId="168"/>
  </dataFields>
  <formats count="1">
    <format dxfId="11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4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FD1080-0461-4DD5-92AF-626D74FA1E67}" name="Prod. menos vendidos x $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>
  <location ref="D19:E29" firstHeaderRow="1" firstDataRow="1" firstDataCol="1"/>
  <pivotFields count="15">
    <pivotField showAll="0"/>
    <pivotField showAll="0"/>
    <pivotField axis="axisRow" showAll="0">
      <items count="3">
        <item x="1"/>
        <item x="0"/>
        <item t="default"/>
      </items>
    </pivotField>
    <pivotField numFmtId="14" showAll="0">
      <items count="158">
        <item x="25"/>
        <item x="26"/>
        <item x="59"/>
        <item x="60"/>
        <item x="0"/>
        <item x="1"/>
        <item x="149"/>
        <item x="27"/>
        <item x="28"/>
        <item x="2"/>
        <item x="87"/>
        <item x="29"/>
        <item x="30"/>
        <item x="61"/>
        <item x="62"/>
        <item x="31"/>
        <item x="32"/>
        <item x="63"/>
        <item x="33"/>
        <item x="34"/>
        <item x="137"/>
        <item x="3"/>
        <item x="35"/>
        <item x="88"/>
        <item x="4"/>
        <item x="36"/>
        <item x="64"/>
        <item x="65"/>
        <item x="66"/>
        <item x="67"/>
        <item x="5"/>
        <item x="37"/>
        <item x="38"/>
        <item x="6"/>
        <item x="7"/>
        <item x="138"/>
        <item x="140"/>
        <item x="39"/>
        <item x="8"/>
        <item x="150"/>
        <item x="9"/>
        <item x="68"/>
        <item x="69"/>
        <item x="10"/>
        <item x="40"/>
        <item x="70"/>
        <item x="71"/>
        <item x="143"/>
        <item x="11"/>
        <item x="133"/>
        <item x="72"/>
        <item x="73"/>
        <item x="89"/>
        <item x="74"/>
        <item x="75"/>
        <item x="41"/>
        <item x="12"/>
        <item x="76"/>
        <item x="42"/>
        <item x="90"/>
        <item x="91"/>
        <item x="92"/>
        <item x="43"/>
        <item x="44"/>
        <item x="93"/>
        <item x="94"/>
        <item x="95"/>
        <item x="96"/>
        <item x="97"/>
        <item x="98"/>
        <item x="99"/>
        <item x="100"/>
        <item x="101"/>
        <item x="156"/>
        <item x="102"/>
        <item x="103"/>
        <item x="123"/>
        <item x="124"/>
        <item x="125"/>
        <item x="126"/>
        <item x="134"/>
        <item x="146"/>
        <item x="45"/>
        <item x="104"/>
        <item x="151"/>
        <item x="105"/>
        <item x="106"/>
        <item x="107"/>
        <item x="108"/>
        <item x="46"/>
        <item x="109"/>
        <item x="110"/>
        <item x="144"/>
        <item x="142"/>
        <item x="47"/>
        <item x="111"/>
        <item x="48"/>
        <item x="112"/>
        <item x="127"/>
        <item x="141"/>
        <item x="139"/>
        <item x="135"/>
        <item x="77"/>
        <item x="113"/>
        <item x="78"/>
        <item x="128"/>
        <item x="153"/>
        <item x="114"/>
        <item x="129"/>
        <item x="130"/>
        <item x="131"/>
        <item x="79"/>
        <item x="145"/>
        <item x="13"/>
        <item x="115"/>
        <item x="14"/>
        <item x="49"/>
        <item x="116"/>
        <item x="80"/>
        <item x="81"/>
        <item x="82"/>
        <item x="152"/>
        <item x="117"/>
        <item x="83"/>
        <item x="147"/>
        <item x="50"/>
        <item x="15"/>
        <item x="118"/>
        <item x="119"/>
        <item x="16"/>
        <item x="136"/>
        <item x="154"/>
        <item x="17"/>
        <item x="51"/>
        <item x="84"/>
        <item x="85"/>
        <item x="155"/>
        <item x="52"/>
        <item x="86"/>
        <item x="120"/>
        <item x="132"/>
        <item x="121"/>
        <item x="18"/>
        <item x="19"/>
        <item x="148"/>
        <item x="53"/>
        <item x="20"/>
        <item x="21"/>
        <item x="22"/>
        <item x="122"/>
        <item x="54"/>
        <item x="55"/>
        <item x="23"/>
        <item x="24"/>
        <item x="56"/>
        <item x="57"/>
        <item x="58"/>
        <item t="default"/>
      </items>
    </pivotField>
    <pivotField numFmtId="165" showAll="0">
      <items count="174">
        <item x="55"/>
        <item x="98"/>
        <item x="169"/>
        <item x="162"/>
        <item x="95"/>
        <item x="97"/>
        <item x="155"/>
        <item x="11"/>
        <item x="64"/>
        <item x="108"/>
        <item x="9"/>
        <item x="51"/>
        <item x="106"/>
        <item x="111"/>
        <item x="10"/>
        <item x="96"/>
        <item x="46"/>
        <item x="148"/>
        <item x="24"/>
        <item x="8"/>
        <item x="32"/>
        <item x="103"/>
        <item x="54"/>
        <item x="129"/>
        <item x="57"/>
        <item x="69"/>
        <item x="43"/>
        <item x="29"/>
        <item x="167"/>
        <item x="109"/>
        <item x="172"/>
        <item x="166"/>
        <item x="52"/>
        <item x="126"/>
        <item x="131"/>
        <item x="159"/>
        <item x="53"/>
        <item x="170"/>
        <item x="7"/>
        <item x="123"/>
        <item x="156"/>
        <item x="40"/>
        <item x="5"/>
        <item x="163"/>
        <item x="58"/>
        <item x="88"/>
        <item x="124"/>
        <item x="122"/>
        <item x="128"/>
        <item x="102"/>
        <item x="4"/>
        <item x="171"/>
        <item x="125"/>
        <item x="12"/>
        <item x="48"/>
        <item x="121"/>
        <item x="150"/>
        <item x="18"/>
        <item x="44"/>
        <item x="152"/>
        <item x="33"/>
        <item x="115"/>
        <item x="22"/>
        <item x="70"/>
        <item x="1"/>
        <item x="60"/>
        <item x="104"/>
        <item x="168"/>
        <item x="59"/>
        <item x="45"/>
        <item x="14"/>
        <item x="114"/>
        <item x="136"/>
        <item x="146"/>
        <item x="56"/>
        <item x="66"/>
        <item x="73"/>
        <item x="74"/>
        <item x="47"/>
        <item x="34"/>
        <item x="35"/>
        <item x="110"/>
        <item x="71"/>
        <item x="72"/>
        <item x="100"/>
        <item x="36"/>
        <item x="37"/>
        <item x="105"/>
        <item x="38"/>
        <item x="50"/>
        <item x="2"/>
        <item x="135"/>
        <item x="144"/>
        <item x="21"/>
        <item x="15"/>
        <item x="117"/>
        <item x="25"/>
        <item x="147"/>
        <item x="86"/>
        <item x="19"/>
        <item x="116"/>
        <item x="154"/>
        <item x="94"/>
        <item x="120"/>
        <item x="30"/>
        <item x="118"/>
        <item x="139"/>
        <item x="165"/>
        <item x="119"/>
        <item x="92"/>
        <item x="145"/>
        <item x="113"/>
        <item x="68"/>
        <item x="41"/>
        <item x="158"/>
        <item x="67"/>
        <item x="89"/>
        <item x="132"/>
        <item x="137"/>
        <item x="78"/>
        <item x="79"/>
        <item x="90"/>
        <item x="76"/>
        <item x="130"/>
        <item x="149"/>
        <item x="138"/>
        <item x="134"/>
        <item x="83"/>
        <item x="101"/>
        <item x="151"/>
        <item x="91"/>
        <item x="133"/>
        <item x="49"/>
        <item x="85"/>
        <item x="16"/>
        <item x="127"/>
        <item x="17"/>
        <item x="31"/>
        <item x="93"/>
        <item x="39"/>
        <item x="80"/>
        <item x="140"/>
        <item x="112"/>
        <item x="77"/>
        <item x="142"/>
        <item x="0"/>
        <item x="143"/>
        <item x="81"/>
        <item x="6"/>
        <item x="84"/>
        <item x="3"/>
        <item x="107"/>
        <item x="87"/>
        <item x="82"/>
        <item x="153"/>
        <item x="26"/>
        <item x="99"/>
        <item x="65"/>
        <item x="61"/>
        <item x="27"/>
        <item x="62"/>
        <item x="13"/>
        <item x="160"/>
        <item x="161"/>
        <item x="28"/>
        <item x="75"/>
        <item x="42"/>
        <item x="23"/>
        <item x="63"/>
        <item x="157"/>
        <item x="164"/>
        <item x="20"/>
        <item x="141"/>
        <item t="default"/>
      </items>
    </pivotField>
    <pivotField axis="axisRow" showAll="0" measureFilter="1" sortType="descending">
      <items count="40">
        <item x="29"/>
        <item x="5"/>
        <item x="30"/>
        <item x="28"/>
        <item x="36"/>
        <item x="16"/>
        <item x="14"/>
        <item x="4"/>
        <item x="15"/>
        <item x="37"/>
        <item x="22"/>
        <item x="24"/>
        <item x="2"/>
        <item x="13"/>
        <item x="25"/>
        <item x="23"/>
        <item x="33"/>
        <item x="27"/>
        <item x="9"/>
        <item x="17"/>
        <item x="11"/>
        <item x="0"/>
        <item x="12"/>
        <item x="10"/>
        <item x="20"/>
        <item x="8"/>
        <item x="21"/>
        <item x="26"/>
        <item x="3"/>
        <item x="1"/>
        <item x="7"/>
        <item x="32"/>
        <item x="31"/>
        <item x="38"/>
        <item x="18"/>
        <item x="6"/>
        <item x="19"/>
        <item x="35"/>
        <item x="34"/>
        <item t="default"/>
      </items>
    </pivotField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166" showAll="0"/>
    <pivotField dataField="1" numFmtId="167"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2">
    <field x="2"/>
    <field x="5"/>
  </rowFields>
  <rowItems count="10">
    <i>
      <x/>
    </i>
    <i r="1">
      <x v="6"/>
    </i>
    <i r="1">
      <x v="11"/>
    </i>
    <i r="1">
      <x v="14"/>
    </i>
    <i r="1">
      <x v="21"/>
    </i>
    <i>
      <x v="1"/>
    </i>
    <i r="1">
      <x v="17"/>
    </i>
    <i r="1">
      <x v="21"/>
    </i>
    <i r="1">
      <x v="25"/>
    </i>
    <i t="grand">
      <x/>
    </i>
  </rowItems>
  <colItems count="1">
    <i/>
  </colItems>
  <dataFields count="1">
    <dataField name="Ventas totales" fld="8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5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CEC438-885D-45B3-AB69-F90FFED7FD8F}" name="Prod. mas facturan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I45:K51" firstHeaderRow="0" firstDataRow="1" firstDataCol="1"/>
  <pivotFields count="15">
    <pivotField showAll="0"/>
    <pivotField showAll="0"/>
    <pivotField showAll="0">
      <items count="3">
        <item x="1"/>
        <item x="0"/>
        <item t="default"/>
      </items>
    </pivotField>
    <pivotField numFmtId="14" showAll="0">
      <items count="158">
        <item x="25"/>
        <item x="26"/>
        <item x="59"/>
        <item x="60"/>
        <item x="0"/>
        <item x="1"/>
        <item x="149"/>
        <item x="27"/>
        <item x="28"/>
        <item x="2"/>
        <item x="87"/>
        <item x="29"/>
        <item x="30"/>
        <item x="61"/>
        <item x="62"/>
        <item x="31"/>
        <item x="32"/>
        <item x="63"/>
        <item x="33"/>
        <item x="34"/>
        <item x="137"/>
        <item x="3"/>
        <item x="35"/>
        <item x="88"/>
        <item x="4"/>
        <item x="36"/>
        <item x="64"/>
        <item x="65"/>
        <item x="66"/>
        <item x="67"/>
        <item x="5"/>
        <item x="37"/>
        <item x="38"/>
        <item x="6"/>
        <item x="7"/>
        <item x="138"/>
        <item x="140"/>
        <item x="39"/>
        <item x="8"/>
        <item x="150"/>
        <item x="9"/>
        <item x="68"/>
        <item x="69"/>
        <item x="10"/>
        <item x="40"/>
        <item x="70"/>
        <item x="71"/>
        <item x="143"/>
        <item x="11"/>
        <item x="133"/>
        <item x="72"/>
        <item x="73"/>
        <item x="89"/>
        <item x="74"/>
        <item x="75"/>
        <item x="41"/>
        <item x="12"/>
        <item x="76"/>
        <item x="42"/>
        <item x="90"/>
        <item x="91"/>
        <item x="92"/>
        <item x="43"/>
        <item x="44"/>
        <item x="93"/>
        <item x="94"/>
        <item x="95"/>
        <item x="96"/>
        <item x="97"/>
        <item x="98"/>
        <item x="99"/>
        <item x="100"/>
        <item x="101"/>
        <item x="156"/>
        <item x="102"/>
        <item x="103"/>
        <item x="123"/>
        <item x="124"/>
        <item x="125"/>
        <item x="126"/>
        <item x="134"/>
        <item x="146"/>
        <item x="45"/>
        <item x="104"/>
        <item x="151"/>
        <item x="105"/>
        <item x="106"/>
        <item x="107"/>
        <item x="108"/>
        <item x="46"/>
        <item x="109"/>
        <item x="110"/>
        <item x="144"/>
        <item x="142"/>
        <item x="47"/>
        <item x="111"/>
        <item x="48"/>
        <item x="112"/>
        <item x="127"/>
        <item x="141"/>
        <item x="139"/>
        <item x="135"/>
        <item x="77"/>
        <item x="113"/>
        <item x="78"/>
        <item x="128"/>
        <item x="153"/>
        <item x="114"/>
        <item x="129"/>
        <item x="130"/>
        <item x="131"/>
        <item x="79"/>
        <item x="145"/>
        <item x="13"/>
        <item x="115"/>
        <item x="14"/>
        <item x="49"/>
        <item x="116"/>
        <item x="80"/>
        <item x="81"/>
        <item x="82"/>
        <item x="152"/>
        <item x="117"/>
        <item x="83"/>
        <item x="147"/>
        <item x="50"/>
        <item x="15"/>
        <item x="118"/>
        <item x="119"/>
        <item x="16"/>
        <item x="136"/>
        <item x="154"/>
        <item x="17"/>
        <item x="51"/>
        <item x="84"/>
        <item x="85"/>
        <item x="155"/>
        <item x="52"/>
        <item x="86"/>
        <item x="120"/>
        <item x="132"/>
        <item x="121"/>
        <item x="18"/>
        <item x="19"/>
        <item x="148"/>
        <item x="53"/>
        <item x="20"/>
        <item x="21"/>
        <item x="22"/>
        <item x="122"/>
        <item x="54"/>
        <item x="55"/>
        <item x="23"/>
        <item x="24"/>
        <item x="56"/>
        <item x="57"/>
        <item x="58"/>
        <item t="default"/>
      </items>
    </pivotField>
    <pivotField numFmtId="165" showAll="0">
      <items count="174">
        <item x="55"/>
        <item x="98"/>
        <item x="169"/>
        <item x="162"/>
        <item x="95"/>
        <item x="97"/>
        <item x="155"/>
        <item x="11"/>
        <item x="64"/>
        <item x="108"/>
        <item x="9"/>
        <item x="51"/>
        <item x="106"/>
        <item x="111"/>
        <item x="10"/>
        <item x="96"/>
        <item x="46"/>
        <item x="148"/>
        <item x="24"/>
        <item x="8"/>
        <item x="32"/>
        <item x="103"/>
        <item x="54"/>
        <item x="129"/>
        <item x="57"/>
        <item x="69"/>
        <item x="43"/>
        <item x="29"/>
        <item x="167"/>
        <item x="109"/>
        <item x="172"/>
        <item x="166"/>
        <item x="52"/>
        <item x="126"/>
        <item x="131"/>
        <item x="159"/>
        <item x="53"/>
        <item x="170"/>
        <item x="7"/>
        <item x="123"/>
        <item x="156"/>
        <item x="40"/>
        <item x="5"/>
        <item x="163"/>
        <item x="58"/>
        <item x="88"/>
        <item x="124"/>
        <item x="122"/>
        <item x="128"/>
        <item x="102"/>
        <item x="4"/>
        <item x="171"/>
        <item x="125"/>
        <item x="12"/>
        <item x="48"/>
        <item x="121"/>
        <item x="150"/>
        <item x="18"/>
        <item x="44"/>
        <item x="152"/>
        <item x="33"/>
        <item x="115"/>
        <item x="22"/>
        <item x="70"/>
        <item x="1"/>
        <item x="60"/>
        <item x="104"/>
        <item x="168"/>
        <item x="59"/>
        <item x="45"/>
        <item x="14"/>
        <item x="114"/>
        <item x="136"/>
        <item x="146"/>
        <item x="56"/>
        <item x="66"/>
        <item x="73"/>
        <item x="74"/>
        <item x="47"/>
        <item x="34"/>
        <item x="35"/>
        <item x="110"/>
        <item x="71"/>
        <item x="72"/>
        <item x="100"/>
        <item x="36"/>
        <item x="37"/>
        <item x="105"/>
        <item x="38"/>
        <item x="50"/>
        <item x="2"/>
        <item x="135"/>
        <item x="144"/>
        <item x="21"/>
        <item x="15"/>
        <item x="117"/>
        <item x="25"/>
        <item x="147"/>
        <item x="86"/>
        <item x="19"/>
        <item x="116"/>
        <item x="154"/>
        <item x="94"/>
        <item x="120"/>
        <item x="30"/>
        <item x="118"/>
        <item x="139"/>
        <item x="165"/>
        <item x="119"/>
        <item x="92"/>
        <item x="145"/>
        <item x="113"/>
        <item x="68"/>
        <item x="41"/>
        <item x="158"/>
        <item x="67"/>
        <item x="89"/>
        <item x="132"/>
        <item x="137"/>
        <item x="78"/>
        <item x="79"/>
        <item x="90"/>
        <item x="76"/>
        <item x="130"/>
        <item x="149"/>
        <item x="138"/>
        <item x="134"/>
        <item x="83"/>
        <item x="101"/>
        <item x="151"/>
        <item x="91"/>
        <item x="133"/>
        <item x="49"/>
        <item x="85"/>
        <item x="16"/>
        <item x="127"/>
        <item x="17"/>
        <item x="31"/>
        <item x="93"/>
        <item x="39"/>
        <item x="80"/>
        <item x="140"/>
        <item x="112"/>
        <item x="77"/>
        <item x="142"/>
        <item x="0"/>
        <item x="143"/>
        <item x="81"/>
        <item x="6"/>
        <item x="84"/>
        <item x="3"/>
        <item x="107"/>
        <item x="87"/>
        <item x="82"/>
        <item x="153"/>
        <item x="26"/>
        <item x="99"/>
        <item x="65"/>
        <item x="61"/>
        <item x="27"/>
        <item x="62"/>
        <item x="13"/>
        <item x="160"/>
        <item x="161"/>
        <item x="28"/>
        <item x="75"/>
        <item x="42"/>
        <item x="23"/>
        <item x="63"/>
        <item x="157"/>
        <item x="164"/>
        <item x="20"/>
        <item x="141"/>
        <item t="default"/>
      </items>
    </pivotField>
    <pivotField axis="axisRow" showAll="0" measureFilter="1" sortType="descending">
      <items count="40">
        <item x="34"/>
        <item x="35"/>
        <item x="19"/>
        <item x="6"/>
        <item x="18"/>
        <item x="38"/>
        <item x="31"/>
        <item x="32"/>
        <item x="7"/>
        <item x="1"/>
        <item x="3"/>
        <item x="26"/>
        <item x="21"/>
        <item x="8"/>
        <item x="20"/>
        <item x="10"/>
        <item x="12"/>
        <item x="0"/>
        <item x="11"/>
        <item x="17"/>
        <item x="9"/>
        <item x="27"/>
        <item x="33"/>
        <item x="23"/>
        <item x="25"/>
        <item x="13"/>
        <item x="2"/>
        <item x="24"/>
        <item x="22"/>
        <item x="37"/>
        <item x="15"/>
        <item x="4"/>
        <item x="14"/>
        <item x="16"/>
        <item x="36"/>
        <item x="28"/>
        <item x="30"/>
        <item x="5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166" showAll="0"/>
    <pivotField dataField="1" numFmtId="167" showAll="0"/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  <pivotField dragToRow="0" dragToCol="0" dragToPage="0" showAll="0" defaultSubtotal="0"/>
  </pivotFields>
  <rowFields count="1">
    <field x="5"/>
  </rowFields>
  <rowItems count="6">
    <i>
      <x v="12"/>
    </i>
    <i>
      <x v="37"/>
    </i>
    <i>
      <x v="18"/>
    </i>
    <i>
      <x v="2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Ventas totales" fld="8" baseField="5" baseItem="12"/>
    <dataField name="Cantidades" fld="6" baseField="5" baseItem="12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96222A-0087-4AAA-B592-F21BC718638B}" name="Resumen por horas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4" rowHeaderCaption="Horas">
  <location ref="D34:F46" firstHeaderRow="0" firstDataRow="1" firstDataCol="1"/>
  <pivotFields count="15">
    <pivotField showAll="0"/>
    <pivotField showAll="0"/>
    <pivotField showAll="0">
      <items count="3">
        <item x="1"/>
        <item x="0"/>
        <item t="default"/>
      </items>
    </pivotField>
    <pivotField numFmtId="14" showAll="0">
      <items count="158">
        <item x="25"/>
        <item x="26"/>
        <item x="59"/>
        <item x="60"/>
        <item x="0"/>
        <item x="1"/>
        <item x="149"/>
        <item x="27"/>
        <item x="28"/>
        <item x="2"/>
        <item x="87"/>
        <item x="29"/>
        <item x="30"/>
        <item x="61"/>
        <item x="62"/>
        <item x="31"/>
        <item x="32"/>
        <item x="63"/>
        <item x="33"/>
        <item x="34"/>
        <item x="137"/>
        <item x="3"/>
        <item x="35"/>
        <item x="88"/>
        <item x="4"/>
        <item x="36"/>
        <item x="64"/>
        <item x="65"/>
        <item x="66"/>
        <item x="67"/>
        <item x="5"/>
        <item x="37"/>
        <item x="38"/>
        <item x="6"/>
        <item x="7"/>
        <item x="138"/>
        <item x="140"/>
        <item x="39"/>
        <item x="8"/>
        <item x="150"/>
        <item x="9"/>
        <item x="68"/>
        <item x="69"/>
        <item x="10"/>
        <item x="40"/>
        <item x="70"/>
        <item x="71"/>
        <item x="143"/>
        <item x="11"/>
        <item x="133"/>
        <item x="72"/>
        <item x="73"/>
        <item x="89"/>
        <item x="74"/>
        <item x="75"/>
        <item x="41"/>
        <item x="12"/>
        <item x="76"/>
        <item x="42"/>
        <item x="90"/>
        <item x="91"/>
        <item x="92"/>
        <item x="43"/>
        <item x="44"/>
        <item x="93"/>
        <item x="94"/>
        <item x="95"/>
        <item x="96"/>
        <item x="97"/>
        <item x="98"/>
        <item x="99"/>
        <item x="100"/>
        <item x="101"/>
        <item x="156"/>
        <item x="102"/>
        <item x="103"/>
        <item x="123"/>
        <item x="124"/>
        <item x="125"/>
        <item x="126"/>
        <item x="134"/>
        <item x="146"/>
        <item x="45"/>
        <item x="104"/>
        <item x="151"/>
        <item x="105"/>
        <item x="106"/>
        <item x="107"/>
        <item x="108"/>
        <item x="46"/>
        <item x="109"/>
        <item x="110"/>
        <item x="144"/>
        <item x="142"/>
        <item x="47"/>
        <item x="111"/>
        <item x="48"/>
        <item x="112"/>
        <item x="127"/>
        <item x="141"/>
        <item x="139"/>
        <item x="135"/>
        <item x="77"/>
        <item x="113"/>
        <item x="78"/>
        <item x="128"/>
        <item x="153"/>
        <item x="114"/>
        <item x="129"/>
        <item x="130"/>
        <item x="131"/>
        <item x="79"/>
        <item x="145"/>
        <item x="13"/>
        <item x="115"/>
        <item x="14"/>
        <item x="49"/>
        <item x="116"/>
        <item x="80"/>
        <item x="81"/>
        <item x="82"/>
        <item x="152"/>
        <item x="117"/>
        <item x="83"/>
        <item x="147"/>
        <item x="50"/>
        <item x="15"/>
        <item x="118"/>
        <item x="119"/>
        <item x="16"/>
        <item x="136"/>
        <item x="154"/>
        <item x="17"/>
        <item x="51"/>
        <item x="84"/>
        <item x="85"/>
        <item x="155"/>
        <item x="52"/>
        <item x="86"/>
        <item x="120"/>
        <item x="132"/>
        <item x="121"/>
        <item x="18"/>
        <item x="19"/>
        <item x="148"/>
        <item x="53"/>
        <item x="20"/>
        <item x="21"/>
        <item x="22"/>
        <item x="122"/>
        <item x="54"/>
        <item x="55"/>
        <item x="23"/>
        <item x="24"/>
        <item x="56"/>
        <item x="57"/>
        <item x="58"/>
        <item t="default"/>
      </items>
    </pivotField>
    <pivotField axis="axisRow" numFmtId="165" showAll="0">
      <items count="174">
        <item x="55"/>
        <item x="98"/>
        <item x="169"/>
        <item x="162"/>
        <item x="95"/>
        <item x="97"/>
        <item x="155"/>
        <item x="11"/>
        <item x="64"/>
        <item x="108"/>
        <item x="9"/>
        <item x="51"/>
        <item x="106"/>
        <item x="111"/>
        <item x="10"/>
        <item x="96"/>
        <item x="46"/>
        <item x="148"/>
        <item x="24"/>
        <item x="8"/>
        <item x="32"/>
        <item x="103"/>
        <item x="54"/>
        <item x="129"/>
        <item x="57"/>
        <item x="69"/>
        <item x="43"/>
        <item x="29"/>
        <item x="167"/>
        <item x="109"/>
        <item x="172"/>
        <item x="166"/>
        <item x="52"/>
        <item x="126"/>
        <item x="131"/>
        <item x="159"/>
        <item x="53"/>
        <item x="170"/>
        <item x="7"/>
        <item x="123"/>
        <item x="156"/>
        <item x="40"/>
        <item x="5"/>
        <item x="163"/>
        <item x="58"/>
        <item x="88"/>
        <item x="124"/>
        <item x="122"/>
        <item x="128"/>
        <item x="102"/>
        <item x="4"/>
        <item x="171"/>
        <item x="125"/>
        <item x="12"/>
        <item x="48"/>
        <item x="121"/>
        <item x="150"/>
        <item x="18"/>
        <item x="44"/>
        <item x="152"/>
        <item x="33"/>
        <item x="115"/>
        <item x="22"/>
        <item x="70"/>
        <item x="1"/>
        <item x="60"/>
        <item x="104"/>
        <item x="168"/>
        <item x="59"/>
        <item x="45"/>
        <item x="14"/>
        <item x="114"/>
        <item x="136"/>
        <item x="146"/>
        <item x="56"/>
        <item x="66"/>
        <item x="73"/>
        <item x="74"/>
        <item x="47"/>
        <item x="34"/>
        <item x="35"/>
        <item x="110"/>
        <item x="71"/>
        <item x="72"/>
        <item x="100"/>
        <item x="36"/>
        <item x="37"/>
        <item x="105"/>
        <item x="38"/>
        <item x="50"/>
        <item x="2"/>
        <item x="135"/>
        <item x="144"/>
        <item x="21"/>
        <item x="15"/>
        <item x="117"/>
        <item x="25"/>
        <item x="147"/>
        <item x="86"/>
        <item x="19"/>
        <item x="116"/>
        <item x="154"/>
        <item x="94"/>
        <item x="120"/>
        <item x="30"/>
        <item x="118"/>
        <item x="139"/>
        <item x="165"/>
        <item x="119"/>
        <item x="92"/>
        <item x="145"/>
        <item x="113"/>
        <item x="68"/>
        <item x="41"/>
        <item x="158"/>
        <item x="67"/>
        <item x="89"/>
        <item x="132"/>
        <item x="137"/>
        <item x="78"/>
        <item x="79"/>
        <item x="90"/>
        <item x="76"/>
        <item x="130"/>
        <item x="149"/>
        <item x="138"/>
        <item x="134"/>
        <item x="83"/>
        <item x="101"/>
        <item x="151"/>
        <item x="91"/>
        <item x="133"/>
        <item x="49"/>
        <item x="85"/>
        <item x="16"/>
        <item x="127"/>
        <item x="17"/>
        <item x="31"/>
        <item x="93"/>
        <item x="39"/>
        <item x="80"/>
        <item x="140"/>
        <item x="112"/>
        <item x="77"/>
        <item x="142"/>
        <item x="0"/>
        <item x="143"/>
        <item x="81"/>
        <item x="6"/>
        <item x="84"/>
        <item x="3"/>
        <item x="107"/>
        <item x="87"/>
        <item x="82"/>
        <item x="153"/>
        <item x="26"/>
        <item x="99"/>
        <item x="65"/>
        <item x="61"/>
        <item x="27"/>
        <item x="62"/>
        <item x="13"/>
        <item x="160"/>
        <item x="161"/>
        <item x="28"/>
        <item x="75"/>
        <item x="42"/>
        <item x="23"/>
        <item x="63"/>
        <item x="157"/>
        <item x="164"/>
        <item x="20"/>
        <item x="141"/>
        <item t="default"/>
      </items>
    </pivotField>
    <pivotField showAll="0">
      <items count="40">
        <item x="34"/>
        <item x="35"/>
        <item x="19"/>
        <item x="6"/>
        <item x="18"/>
        <item x="31"/>
        <item x="32"/>
        <item x="7"/>
        <item x="1"/>
        <item x="3"/>
        <item x="26"/>
        <item x="38"/>
        <item x="21"/>
        <item x="8"/>
        <item x="20"/>
        <item x="10"/>
        <item x="12"/>
        <item x="0"/>
        <item x="11"/>
        <item x="17"/>
        <item x="9"/>
        <item x="27"/>
        <item x="33"/>
        <item x="23"/>
        <item x="25"/>
        <item x="13"/>
        <item x="2"/>
        <item x="24"/>
        <item x="22"/>
        <item x="37"/>
        <item x="15"/>
        <item x="4"/>
        <item x="14"/>
        <item x="16"/>
        <item x="36"/>
        <item x="28"/>
        <item x="30"/>
        <item x="5"/>
        <item x="29"/>
        <item t="default"/>
      </items>
    </pivotField>
    <pivotField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166" showAll="0"/>
    <pivotField dataField="1" numFmtId="167" showAll="0"/>
    <pivotField axis="axisRow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3">
    <field x="10"/>
    <field x="9"/>
    <field x="4"/>
  </rowFields>
  <rowItems count="12"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Ventas totales" fld="8" baseField="10" baseItem="9" numFmtId="169"/>
    <dataField name="Cantidades" fld="6" baseField="10" baseItem="9"/>
  </dataFields>
  <formats count="4">
    <format dxfId="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0"/>
          </reference>
          <reference field="10" count="1">
            <x v="11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0"/>
          </reference>
          <reference field="10" count="1">
            <x v="12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0"/>
          </reference>
          <reference field="10" count="1">
            <x v="13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7C6B5D-5E59-407B-844C-5171EB8B6022}" name="Prod. menos vendidos por Q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>
  <location ref="A34:B47" firstHeaderRow="1" firstDataRow="1" firstDataCol="1"/>
  <pivotFields count="15">
    <pivotField showAll="0"/>
    <pivotField showAll="0"/>
    <pivotField axis="axisRow" showAll="0">
      <items count="3">
        <item x="1"/>
        <item x="0"/>
        <item t="default"/>
      </items>
    </pivotField>
    <pivotField numFmtId="14" showAll="0">
      <items count="158">
        <item x="25"/>
        <item x="26"/>
        <item x="59"/>
        <item x="60"/>
        <item x="0"/>
        <item x="1"/>
        <item x="149"/>
        <item x="27"/>
        <item x="28"/>
        <item x="2"/>
        <item x="87"/>
        <item x="29"/>
        <item x="30"/>
        <item x="61"/>
        <item x="62"/>
        <item x="31"/>
        <item x="32"/>
        <item x="63"/>
        <item x="33"/>
        <item x="34"/>
        <item x="137"/>
        <item x="3"/>
        <item x="35"/>
        <item x="88"/>
        <item x="4"/>
        <item x="36"/>
        <item x="64"/>
        <item x="65"/>
        <item x="66"/>
        <item x="67"/>
        <item x="5"/>
        <item x="37"/>
        <item x="38"/>
        <item x="6"/>
        <item x="7"/>
        <item x="138"/>
        <item x="140"/>
        <item x="39"/>
        <item x="8"/>
        <item x="150"/>
        <item x="9"/>
        <item x="68"/>
        <item x="69"/>
        <item x="10"/>
        <item x="40"/>
        <item x="70"/>
        <item x="71"/>
        <item x="143"/>
        <item x="11"/>
        <item x="133"/>
        <item x="72"/>
        <item x="73"/>
        <item x="89"/>
        <item x="74"/>
        <item x="75"/>
        <item x="41"/>
        <item x="12"/>
        <item x="76"/>
        <item x="42"/>
        <item x="90"/>
        <item x="91"/>
        <item x="92"/>
        <item x="43"/>
        <item x="44"/>
        <item x="93"/>
        <item x="94"/>
        <item x="95"/>
        <item x="96"/>
        <item x="97"/>
        <item x="98"/>
        <item x="99"/>
        <item x="100"/>
        <item x="101"/>
        <item x="156"/>
        <item x="102"/>
        <item x="103"/>
        <item x="123"/>
        <item x="124"/>
        <item x="125"/>
        <item x="126"/>
        <item x="134"/>
        <item x="146"/>
        <item x="45"/>
        <item x="104"/>
        <item x="151"/>
        <item x="105"/>
        <item x="106"/>
        <item x="107"/>
        <item x="108"/>
        <item x="46"/>
        <item x="109"/>
        <item x="110"/>
        <item x="144"/>
        <item x="142"/>
        <item x="47"/>
        <item x="111"/>
        <item x="48"/>
        <item x="112"/>
        <item x="127"/>
        <item x="141"/>
        <item x="139"/>
        <item x="135"/>
        <item x="77"/>
        <item x="113"/>
        <item x="78"/>
        <item x="128"/>
        <item x="153"/>
        <item x="114"/>
        <item x="129"/>
        <item x="130"/>
        <item x="131"/>
        <item x="79"/>
        <item x="145"/>
        <item x="13"/>
        <item x="115"/>
        <item x="14"/>
        <item x="49"/>
        <item x="116"/>
        <item x="80"/>
        <item x="81"/>
        <item x="82"/>
        <item x="152"/>
        <item x="117"/>
        <item x="83"/>
        <item x="147"/>
        <item x="50"/>
        <item x="15"/>
        <item x="118"/>
        <item x="119"/>
        <item x="16"/>
        <item x="136"/>
        <item x="154"/>
        <item x="17"/>
        <item x="51"/>
        <item x="84"/>
        <item x="85"/>
        <item x="155"/>
        <item x="52"/>
        <item x="86"/>
        <item x="120"/>
        <item x="132"/>
        <item x="121"/>
        <item x="18"/>
        <item x="19"/>
        <item x="148"/>
        <item x="53"/>
        <item x="20"/>
        <item x="21"/>
        <item x="22"/>
        <item x="122"/>
        <item x="54"/>
        <item x="55"/>
        <item x="23"/>
        <item x="24"/>
        <item x="56"/>
        <item x="57"/>
        <item x="58"/>
        <item t="default"/>
      </items>
    </pivotField>
    <pivotField numFmtId="165" showAll="0">
      <items count="174">
        <item x="55"/>
        <item x="98"/>
        <item x="169"/>
        <item x="162"/>
        <item x="95"/>
        <item x="97"/>
        <item x="155"/>
        <item x="11"/>
        <item x="64"/>
        <item x="108"/>
        <item x="9"/>
        <item x="51"/>
        <item x="106"/>
        <item x="111"/>
        <item x="10"/>
        <item x="96"/>
        <item x="46"/>
        <item x="148"/>
        <item x="24"/>
        <item x="8"/>
        <item x="32"/>
        <item x="103"/>
        <item x="54"/>
        <item x="129"/>
        <item x="57"/>
        <item x="69"/>
        <item x="43"/>
        <item x="29"/>
        <item x="167"/>
        <item x="109"/>
        <item x="172"/>
        <item x="166"/>
        <item x="52"/>
        <item x="126"/>
        <item x="131"/>
        <item x="159"/>
        <item x="53"/>
        <item x="170"/>
        <item x="7"/>
        <item x="123"/>
        <item x="156"/>
        <item x="40"/>
        <item x="5"/>
        <item x="163"/>
        <item x="58"/>
        <item x="88"/>
        <item x="124"/>
        <item x="122"/>
        <item x="128"/>
        <item x="102"/>
        <item x="4"/>
        <item x="171"/>
        <item x="125"/>
        <item x="12"/>
        <item x="48"/>
        <item x="121"/>
        <item x="150"/>
        <item x="18"/>
        <item x="44"/>
        <item x="152"/>
        <item x="33"/>
        <item x="115"/>
        <item x="22"/>
        <item x="70"/>
        <item x="1"/>
        <item x="60"/>
        <item x="104"/>
        <item x="168"/>
        <item x="59"/>
        <item x="45"/>
        <item x="14"/>
        <item x="114"/>
        <item x="136"/>
        <item x="146"/>
        <item x="56"/>
        <item x="66"/>
        <item x="73"/>
        <item x="74"/>
        <item x="47"/>
        <item x="34"/>
        <item x="35"/>
        <item x="110"/>
        <item x="71"/>
        <item x="72"/>
        <item x="100"/>
        <item x="36"/>
        <item x="37"/>
        <item x="105"/>
        <item x="38"/>
        <item x="50"/>
        <item x="2"/>
        <item x="135"/>
        <item x="144"/>
        <item x="21"/>
        <item x="15"/>
        <item x="117"/>
        <item x="25"/>
        <item x="147"/>
        <item x="86"/>
        <item x="19"/>
        <item x="116"/>
        <item x="154"/>
        <item x="94"/>
        <item x="120"/>
        <item x="30"/>
        <item x="118"/>
        <item x="139"/>
        <item x="165"/>
        <item x="119"/>
        <item x="92"/>
        <item x="145"/>
        <item x="113"/>
        <item x="68"/>
        <item x="41"/>
        <item x="158"/>
        <item x="67"/>
        <item x="89"/>
        <item x="132"/>
        <item x="137"/>
        <item x="78"/>
        <item x="79"/>
        <item x="90"/>
        <item x="76"/>
        <item x="130"/>
        <item x="149"/>
        <item x="138"/>
        <item x="134"/>
        <item x="83"/>
        <item x="101"/>
        <item x="151"/>
        <item x="91"/>
        <item x="133"/>
        <item x="49"/>
        <item x="85"/>
        <item x="16"/>
        <item x="127"/>
        <item x="17"/>
        <item x="31"/>
        <item x="93"/>
        <item x="39"/>
        <item x="80"/>
        <item x="140"/>
        <item x="112"/>
        <item x="77"/>
        <item x="142"/>
        <item x="0"/>
        <item x="143"/>
        <item x="81"/>
        <item x="6"/>
        <item x="84"/>
        <item x="3"/>
        <item x="107"/>
        <item x="87"/>
        <item x="82"/>
        <item x="153"/>
        <item x="26"/>
        <item x="99"/>
        <item x="65"/>
        <item x="61"/>
        <item x="27"/>
        <item x="62"/>
        <item x="13"/>
        <item x="160"/>
        <item x="161"/>
        <item x="28"/>
        <item x="75"/>
        <item x="42"/>
        <item x="23"/>
        <item x="63"/>
        <item x="157"/>
        <item x="164"/>
        <item x="20"/>
        <item x="141"/>
        <item t="default"/>
      </items>
    </pivotField>
    <pivotField axis="axisRow" showAll="0" measureFilter="1" sortType="descending">
      <items count="40">
        <item x="34"/>
        <item x="35"/>
        <item x="19"/>
        <item x="6"/>
        <item x="18"/>
        <item x="38"/>
        <item x="31"/>
        <item x="32"/>
        <item x="7"/>
        <item x="1"/>
        <item x="3"/>
        <item x="26"/>
        <item x="21"/>
        <item x="8"/>
        <item x="20"/>
        <item x="10"/>
        <item x="12"/>
        <item x="0"/>
        <item x="11"/>
        <item x="17"/>
        <item x="9"/>
        <item x="27"/>
        <item x="33"/>
        <item x="23"/>
        <item x="25"/>
        <item x="13"/>
        <item x="2"/>
        <item x="24"/>
        <item x="22"/>
        <item x="37"/>
        <item x="15"/>
        <item x="4"/>
        <item x="14"/>
        <item x="16"/>
        <item x="36"/>
        <item x="28"/>
        <item x="30"/>
        <item x="5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166" showAll="0"/>
    <pivotField numFmtId="167"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2">
    <field x="2"/>
    <field x="5"/>
  </rowFields>
  <rowItems count="13">
    <i>
      <x/>
    </i>
    <i r="1">
      <x v="31"/>
    </i>
    <i r="1">
      <x v="2"/>
    </i>
    <i r="1">
      <x v="32"/>
    </i>
    <i r="1">
      <x v="3"/>
    </i>
    <i r="1">
      <x v="4"/>
    </i>
    <i r="1">
      <x v="17"/>
    </i>
    <i>
      <x v="1"/>
    </i>
    <i r="1">
      <x v="16"/>
    </i>
    <i r="1">
      <x v="13"/>
    </i>
    <i r="1">
      <x v="17"/>
    </i>
    <i r="1">
      <x v="8"/>
    </i>
    <i t="grand">
      <x/>
    </i>
  </rowItems>
  <colItems count="1">
    <i/>
  </colItems>
  <dataFields count="1">
    <dataField name="Cantidades" fld="6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3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enda" xr10:uid="{2EE02782-5725-4248-A337-1CDC5EC15FCD}" sourceName="Tienda">
  <pivotTables>
    <pivotTable tabId="2" name="Resumen por tienda"/>
    <pivotTable tabId="2" name="Prod. mas facturan"/>
    <pivotTable tabId="2" name="Prod. mas vendidos por Q"/>
    <pivotTable tabId="2" name="Prod. menos vendidos por Q"/>
    <pivotTable tabId="2" name="Prod. mas vendidos x $"/>
    <pivotTable tabId="2" name="Prod. menos facturan"/>
    <pivotTable tabId="2" name="Prod. menos vendidos x $"/>
    <pivotTable tabId="2" name="Resumen por horas"/>
    <pivotTable tabId="2" name="Resumen por mes"/>
  </pivotTables>
  <data>
    <tabular pivotCacheId="1037195889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es__Fecha" xr10:uid="{60D9C7B7-FD17-4248-B5C1-D1FF49217105}" sourceName="Meses (Fecha)">
  <pivotTables>
    <pivotTable tabId="2" name="Resumen por mes"/>
  </pivotTables>
  <data>
    <tabular pivotCacheId="1037195889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enda" xr10:uid="{98D77B70-385D-4DA3-A9C2-EA74931CC0D3}" cache="SegmentaciónDeDatos_Tienda" caption="Tienda" rowHeight="247650"/>
  <slicer name="Meses (Fecha)" xr10:uid="{BDAEEF1F-2D42-40DD-815D-E4BCE6B6EFA3}" cache="SegmentaciónDeDatos_Meses__Fecha" caption="Meses (Fecha)" startItem="9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enda 1" xr10:uid="{5E19BABE-6595-4818-8B74-2612AE978BE5}" cache="SegmentaciónDeDatos_Tienda" caption="Tienda" rowHeight="247650"/>
  <slicer name="Meses (Fecha) 1" xr10:uid="{719484C7-F272-41E9-A778-3701C3751B77}" cache="SegmentaciónDeDatos_Meses__Fecha" caption="Meses (Fecha)" columnCount="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B3A526-3F2E-405E-A712-104F58B94F0B}" name="Registro" displayName="Registro" ref="A1:I241" totalsRowShown="0" headerRowDxfId="28" dataDxfId="26" headerRowBorderDxfId="27" tableBorderDxfId="25">
  <autoFilter ref="A1:I241" xr:uid="{7DB3A526-3F2E-405E-A712-104F58B94F0B}"/>
  <sortState xmlns:xlrd2="http://schemas.microsoft.com/office/spreadsheetml/2017/richdata2" ref="A2:I241">
    <sortCondition ref="B2:B241"/>
  </sortState>
  <tableColumns count="9">
    <tableColumn id="1" xr3:uid="{D8E52888-5DAB-4069-B74F-21BAD3DBE813}" name="Record" dataDxfId="24"/>
    <tableColumn id="4" xr3:uid="{AFDFFDB3-2AA9-4DD5-8DA2-B2F4297DF930}" name="Ticket" dataDxfId="23"/>
    <tableColumn id="9" xr3:uid="{62EB4A72-680A-4270-9FB1-49874C3D66DC}" name="Tienda" dataDxfId="22"/>
    <tableColumn id="2" xr3:uid="{0722DEE6-632A-4B30-B9EF-D162C3C9930F}" name="Fecha" dataDxfId="21"/>
    <tableColumn id="3" xr3:uid="{215335F6-CF44-46A2-A569-26C460A983E9}" name="Hora" dataDxfId="20"/>
    <tableColumn id="5" xr3:uid="{7D5CD855-C584-49F7-8A1F-72F252E014AE}" name="Artículo" dataDxfId="19">
      <calculatedColumnFormula>PROPER(Registro[[#This Row],[Artículo]])</calculatedColumnFormula>
    </tableColumn>
    <tableColumn id="6" xr3:uid="{57056FD4-A590-4826-A456-15102E2C68F9}" name="Cantidad" dataDxfId="18"/>
    <tableColumn id="7" xr3:uid="{1A95AD6D-392B-466E-9300-5DB28442FD1B}" name="Precio Unit" dataDxfId="17" dataCellStyle="Moneda"/>
    <tableColumn id="8" xr3:uid="{793AC206-9AE0-4D54-94B6-33F4F8C2AA8A}" name="Venta total" dataDxfId="16" dataCellStyle="Moneda">
      <calculatedColumnFormula>Registro[[#This Row],[Cantidad]]*Registro[[#This Row],[Precio Unit]]</calculatedColumnFormula>
    </tableColumn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microsoft.com/office/2007/relationships/slicer" Target="../slicers/slicer1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914A-C456-4565-A2DF-4B0D495FF4FC}">
  <sheetPr>
    <tabColor rgb="FF00B0F0"/>
  </sheetPr>
  <dimension ref="A1:I241"/>
  <sheetViews>
    <sheetView workbookViewId="0">
      <selection activeCell="F26" sqref="F26"/>
    </sheetView>
  </sheetViews>
  <sheetFormatPr baseColWidth="10" defaultRowHeight="14.4" x14ac:dyDescent="0.3"/>
  <cols>
    <col min="1" max="1" width="9.109375" bestFit="1" customWidth="1"/>
    <col min="2" max="2" width="8.33203125" bestFit="1" customWidth="1"/>
    <col min="3" max="3" width="9.6640625" bestFit="1" customWidth="1"/>
    <col min="4" max="4" width="10.5546875" bestFit="1" customWidth="1"/>
    <col min="5" max="5" width="12.6640625" bestFit="1" customWidth="1"/>
    <col min="6" max="6" width="18.5546875" bestFit="1" customWidth="1"/>
    <col min="7" max="7" width="10.77734375" bestFit="1" customWidth="1"/>
    <col min="8" max="9" width="12.7773437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</row>
    <row r="2" spans="1:9" x14ac:dyDescent="0.3">
      <c r="A2" s="23">
        <v>300</v>
      </c>
      <c r="B2" s="5">
        <v>1501130</v>
      </c>
      <c r="C2" s="59" t="s">
        <v>10</v>
      </c>
      <c r="D2" s="25">
        <v>44563</v>
      </c>
      <c r="E2" s="26">
        <v>0.48888888888888887</v>
      </c>
      <c r="F2" s="27" t="str">
        <f ca="1">PROPER(Registro[[#This Row],[Artículo]])</f>
        <v>Sand Jb Emmental</v>
      </c>
      <c r="G2" s="6">
        <v>50</v>
      </c>
      <c r="H2" s="7">
        <v>3.5</v>
      </c>
      <c r="I2" s="8">
        <f>Registro[[#This Row],[Cantidad]]*Registro[[#This Row],[Precio Unit]]</f>
        <v>175</v>
      </c>
    </row>
    <row r="3" spans="1:9" x14ac:dyDescent="0.3">
      <c r="A3" s="18">
        <v>421</v>
      </c>
      <c r="B3" s="1">
        <v>1501470</v>
      </c>
      <c r="C3" s="19" t="s">
        <v>9</v>
      </c>
      <c r="D3" s="20">
        <v>44563</v>
      </c>
      <c r="E3" s="21">
        <v>0.5131944444444444</v>
      </c>
      <c r="F3" s="22" t="str">
        <f ca="1">PROPER(Registro[[#This Row],[Artículo]])</f>
        <v>Gal Frangipane 4P</v>
      </c>
      <c r="G3" s="2">
        <v>20</v>
      </c>
      <c r="H3" s="3">
        <v>8</v>
      </c>
      <c r="I3" s="4">
        <f>Registro[[#This Row],[Cantidad]]*Registro[[#This Row],[Precio Unit]]</f>
        <v>160</v>
      </c>
    </row>
    <row r="4" spans="1:9" x14ac:dyDescent="0.3">
      <c r="A4" s="23">
        <v>646</v>
      </c>
      <c r="B4" s="5">
        <v>1502040</v>
      </c>
      <c r="C4" s="24" t="s">
        <v>10</v>
      </c>
      <c r="D4" s="25">
        <v>44563</v>
      </c>
      <c r="E4" s="26">
        <v>0.54861111111111116</v>
      </c>
      <c r="F4" s="27" t="str">
        <f ca="1">PROPER(Registro[[#This Row],[Artículo]])</f>
        <v>Grand Far Breton</v>
      </c>
      <c r="G4" s="6">
        <v>20</v>
      </c>
      <c r="H4" s="7">
        <v>7</v>
      </c>
      <c r="I4" s="8">
        <f>Registro[[#This Row],[Cantidad]]*Registro[[#This Row],[Precio Unit]]</f>
        <v>140</v>
      </c>
    </row>
    <row r="5" spans="1:9" x14ac:dyDescent="0.3">
      <c r="A5" s="23">
        <v>779</v>
      </c>
      <c r="B5" s="5">
        <v>1502360</v>
      </c>
      <c r="C5" s="24" t="s">
        <v>9</v>
      </c>
      <c r="D5" s="25">
        <v>44564</v>
      </c>
      <c r="E5" s="26">
        <v>0.39791666666666664</v>
      </c>
      <c r="F5" s="27" t="str">
        <f ca="1">PROPER(Registro[[#This Row],[Artículo]])</f>
        <v>Gd Kouign Amann</v>
      </c>
      <c r="G5" s="6">
        <v>20</v>
      </c>
      <c r="H5" s="7">
        <v>7.5</v>
      </c>
      <c r="I5" s="8">
        <f>Registro[[#This Row],[Cantidad]]*Registro[[#This Row],[Precio Unit]]</f>
        <v>150</v>
      </c>
    </row>
    <row r="6" spans="1:9" x14ac:dyDescent="0.3">
      <c r="A6" s="18">
        <v>1169</v>
      </c>
      <c r="B6" s="1">
        <v>1503420</v>
      </c>
      <c r="C6" s="19" t="s">
        <v>9</v>
      </c>
      <c r="D6" s="20">
        <v>44564</v>
      </c>
      <c r="E6" s="21">
        <v>0.50277777777777777</v>
      </c>
      <c r="F6" s="22" t="str">
        <f ca="1">PROPER(Registro[[#This Row],[Artículo]])</f>
        <v>Gal Pomme 4P</v>
      </c>
      <c r="G6" s="2">
        <v>20</v>
      </c>
      <c r="H6" s="3">
        <v>8</v>
      </c>
      <c r="I6" s="4">
        <f>Registro[[#This Row],[Cantidad]]*Registro[[#This Row],[Precio Unit]]</f>
        <v>160</v>
      </c>
    </row>
    <row r="7" spans="1:9" x14ac:dyDescent="0.3">
      <c r="A7" s="23">
        <v>2357</v>
      </c>
      <c r="B7" s="5">
        <v>1506790</v>
      </c>
      <c r="C7" s="24" t="s">
        <v>10</v>
      </c>
      <c r="D7" s="25">
        <v>44566</v>
      </c>
      <c r="E7" s="26">
        <v>0.53194444444444444</v>
      </c>
      <c r="F7" s="27" t="str">
        <f ca="1">PROPER(Registro[[#This Row],[Artículo]])</f>
        <v>Formule Sandwich</v>
      </c>
      <c r="G7" s="6">
        <v>30</v>
      </c>
      <c r="H7" s="7">
        <v>6.5</v>
      </c>
      <c r="I7" s="8">
        <f>Registro[[#This Row],[Cantidad]]*Registro[[#This Row],[Precio Unit]]</f>
        <v>195</v>
      </c>
    </row>
    <row r="8" spans="1:9" x14ac:dyDescent="0.3">
      <c r="A8" s="18">
        <v>4091</v>
      </c>
      <c r="B8" s="1">
        <v>1511630</v>
      </c>
      <c r="C8" s="19" t="s">
        <v>9</v>
      </c>
      <c r="D8" s="20">
        <v>44570</v>
      </c>
      <c r="E8" s="21">
        <v>0.55763888888888891</v>
      </c>
      <c r="F8" s="22" t="str">
        <f ca="1">PROPER(Registro[[#This Row],[Artículo]])</f>
        <v>Formule Sandwich</v>
      </c>
      <c r="G8" s="2">
        <v>30</v>
      </c>
      <c r="H8" s="3">
        <v>6.5</v>
      </c>
      <c r="I8" s="4">
        <f>Registro[[#This Row],[Cantidad]]*Registro[[#This Row],[Precio Unit]]</f>
        <v>195</v>
      </c>
    </row>
    <row r="9" spans="1:9" x14ac:dyDescent="0.3">
      <c r="A9" s="18">
        <v>4922</v>
      </c>
      <c r="B9" s="1">
        <v>1513880</v>
      </c>
      <c r="C9" s="19" t="s">
        <v>9</v>
      </c>
      <c r="D9" s="20">
        <v>44571</v>
      </c>
      <c r="E9" s="21">
        <v>0.56458333333333333</v>
      </c>
      <c r="F9" s="22" t="str">
        <f ca="1">PROPER(Registro[[#This Row],[Artículo]])</f>
        <v>Galette 8 Pers</v>
      </c>
      <c r="G9" s="2">
        <v>10</v>
      </c>
      <c r="H9" s="3">
        <v>16</v>
      </c>
      <c r="I9" s="4">
        <f>Registro[[#This Row],[Cantidad]]*Registro[[#This Row],[Precio Unit]]</f>
        <v>160</v>
      </c>
    </row>
    <row r="10" spans="1:9" x14ac:dyDescent="0.3">
      <c r="A10" s="23">
        <v>5991</v>
      </c>
      <c r="B10" s="5">
        <v>1516920</v>
      </c>
      <c r="C10" s="24" t="s">
        <v>10</v>
      </c>
      <c r="D10" s="25">
        <v>44575</v>
      </c>
      <c r="E10" s="26">
        <v>0.46805555555555556</v>
      </c>
      <c r="F10" s="27" t="str">
        <f ca="1">PROPER(Registro[[#This Row],[Artículo]])</f>
        <v>Divers Patisserie</v>
      </c>
      <c r="G10" s="6">
        <v>10</v>
      </c>
      <c r="H10" s="7">
        <v>24</v>
      </c>
      <c r="I10" s="8">
        <f>Registro[[#This Row],[Cantidad]]*Registro[[#This Row],[Precio Unit]]</f>
        <v>240</v>
      </c>
    </row>
    <row r="11" spans="1:9" x14ac:dyDescent="0.3">
      <c r="A11" s="18">
        <v>6399</v>
      </c>
      <c r="B11" s="1">
        <v>1518100</v>
      </c>
      <c r="C11" s="19" t="s">
        <v>9</v>
      </c>
      <c r="D11" s="20">
        <v>44576</v>
      </c>
      <c r="E11" s="21">
        <v>0.41875000000000001</v>
      </c>
      <c r="F11" s="22" t="str">
        <f ca="1">PROPER(Registro[[#This Row],[Artículo]])</f>
        <v>Croissant</v>
      </c>
      <c r="G11" s="2">
        <v>200</v>
      </c>
      <c r="H11" s="3">
        <v>1.1000000000000001</v>
      </c>
      <c r="I11" s="4">
        <f>Registro[[#This Row],[Cantidad]]*Registro[[#This Row],[Precio Unit]]</f>
        <v>220.00000000000003</v>
      </c>
    </row>
    <row r="12" spans="1:9" x14ac:dyDescent="0.3">
      <c r="A12" s="23">
        <v>7625</v>
      </c>
      <c r="B12" s="5">
        <v>1521480</v>
      </c>
      <c r="C12" s="24" t="s">
        <v>10</v>
      </c>
      <c r="D12" s="25">
        <v>44578</v>
      </c>
      <c r="E12" s="26">
        <v>0.46041666666666664</v>
      </c>
      <c r="F12" s="27" t="str">
        <f ca="1">PROPER(Registro[[#This Row],[Artículo]])</f>
        <v>Gal Frangipane 4P</v>
      </c>
      <c r="G12" s="6">
        <v>20</v>
      </c>
      <c r="H12" s="7">
        <v>8</v>
      </c>
      <c r="I12" s="8">
        <f>Registro[[#This Row],[Cantidad]]*Registro[[#This Row],[Precio Unit]]</f>
        <v>160</v>
      </c>
    </row>
    <row r="13" spans="1:9" x14ac:dyDescent="0.3">
      <c r="A13" s="18">
        <v>8016</v>
      </c>
      <c r="B13" s="1">
        <v>1522570</v>
      </c>
      <c r="C13" s="19" t="s">
        <v>9</v>
      </c>
      <c r="D13" s="20">
        <v>44578</v>
      </c>
      <c r="E13" s="21">
        <v>0.54861111111111116</v>
      </c>
      <c r="F13" s="22" t="str">
        <f ca="1">PROPER(Registro[[#This Row],[Artículo]])</f>
        <v>Gal Pomme 6P</v>
      </c>
      <c r="G13" s="2">
        <v>20</v>
      </c>
      <c r="H13" s="3">
        <v>12</v>
      </c>
      <c r="I13" s="4">
        <f>Registro[[#This Row],[Cantidad]]*Registro[[#This Row],[Precio Unit]]</f>
        <v>240</v>
      </c>
    </row>
    <row r="14" spans="1:9" x14ac:dyDescent="0.3">
      <c r="A14" s="18">
        <v>8286</v>
      </c>
      <c r="B14" s="1">
        <v>1523320</v>
      </c>
      <c r="C14" s="19" t="s">
        <v>9</v>
      </c>
      <c r="D14" s="20">
        <v>44579</v>
      </c>
      <c r="E14" s="21">
        <v>0.48958333333333331</v>
      </c>
      <c r="F14" s="22" t="str">
        <f ca="1">PROPER(Registro[[#This Row],[Artículo]])</f>
        <v>Gal Pomme 4P</v>
      </c>
      <c r="G14" s="2">
        <v>20</v>
      </c>
      <c r="H14" s="3">
        <v>8</v>
      </c>
      <c r="I14" s="4">
        <f>Registro[[#This Row],[Cantidad]]*Registro[[#This Row],[Precio Unit]]</f>
        <v>160</v>
      </c>
    </row>
    <row r="15" spans="1:9" x14ac:dyDescent="0.3">
      <c r="A15" s="23">
        <v>8393</v>
      </c>
      <c r="B15" s="5">
        <v>1523640</v>
      </c>
      <c r="C15" s="24" t="s">
        <v>10</v>
      </c>
      <c r="D15" s="25">
        <v>44579</v>
      </c>
      <c r="E15" s="26">
        <v>0.52916666666666667</v>
      </c>
      <c r="F15" s="27" t="str">
        <f ca="1">PROPER(Registro[[#This Row],[Artículo]])</f>
        <v>Sandwich Complet</v>
      </c>
      <c r="G15" s="6">
        <v>30</v>
      </c>
      <c r="H15" s="7">
        <v>4.5</v>
      </c>
      <c r="I15" s="8">
        <f>Registro[[#This Row],[Cantidad]]*Registro[[#This Row],[Precio Unit]]</f>
        <v>135</v>
      </c>
    </row>
    <row r="16" spans="1:9" x14ac:dyDescent="0.3">
      <c r="A16" s="18">
        <v>9795</v>
      </c>
      <c r="B16" s="1">
        <v>1527670</v>
      </c>
      <c r="C16" s="19" t="s">
        <v>10</v>
      </c>
      <c r="D16" s="20">
        <v>44583</v>
      </c>
      <c r="E16" s="21">
        <v>0.50277777777777777</v>
      </c>
      <c r="F16" s="22" t="str">
        <f ca="1">PROPER(Registro[[#This Row],[Artículo]])</f>
        <v>Galette 8 Pers</v>
      </c>
      <c r="G16" s="2">
        <v>10</v>
      </c>
      <c r="H16" s="3">
        <v>16</v>
      </c>
      <c r="I16" s="4">
        <f>Registro[[#This Row],[Cantidad]]*Registro[[#This Row],[Precio Unit]]</f>
        <v>160</v>
      </c>
    </row>
    <row r="17" spans="1:9" x14ac:dyDescent="0.3">
      <c r="A17" s="18">
        <v>10112</v>
      </c>
      <c r="B17" s="1">
        <v>1528510</v>
      </c>
      <c r="C17" s="19" t="s">
        <v>9</v>
      </c>
      <c r="D17" s="20">
        <v>44584</v>
      </c>
      <c r="E17" s="21">
        <v>0.37777777777777777</v>
      </c>
      <c r="F17" s="22" t="str">
        <f ca="1">PROPER(Registro[[#This Row],[Artículo]])</f>
        <v>Gal Frangipane 6P</v>
      </c>
      <c r="G17" s="2">
        <v>40</v>
      </c>
      <c r="H17" s="3">
        <v>12</v>
      </c>
      <c r="I17" s="4">
        <f>Registro[[#This Row],[Cantidad]]*Registro[[#This Row],[Precio Unit]]</f>
        <v>480</v>
      </c>
    </row>
    <row r="18" spans="1:9" x14ac:dyDescent="0.3">
      <c r="A18" s="23">
        <v>10963</v>
      </c>
      <c r="B18" s="5">
        <v>1530700</v>
      </c>
      <c r="C18" s="24" t="s">
        <v>10</v>
      </c>
      <c r="D18" s="25">
        <v>44585</v>
      </c>
      <c r="E18" s="26">
        <v>0.4909722222222222</v>
      </c>
      <c r="F18" s="27" t="str">
        <f ca="1">PROPER(Registro[[#This Row],[Artículo]])</f>
        <v>Royal 4P</v>
      </c>
      <c r="G18" s="6">
        <v>20</v>
      </c>
      <c r="H18" s="7">
        <v>12</v>
      </c>
      <c r="I18" s="8">
        <f>Registro[[#This Row],[Cantidad]]*Registro[[#This Row],[Precio Unit]]</f>
        <v>240</v>
      </c>
    </row>
    <row r="19" spans="1:9" x14ac:dyDescent="0.3">
      <c r="A19" s="18">
        <v>11015</v>
      </c>
      <c r="B19" s="1">
        <v>1530830</v>
      </c>
      <c r="C19" s="19" t="s">
        <v>10</v>
      </c>
      <c r="D19" s="20">
        <v>44585</v>
      </c>
      <c r="E19" s="21">
        <v>0.49652777777777779</v>
      </c>
      <c r="F19" s="22" t="str">
        <f ca="1">PROPER(Registro[[#This Row],[Artículo]])</f>
        <v>Gal Frangipane 4P</v>
      </c>
      <c r="G19" s="2">
        <v>20</v>
      </c>
      <c r="H19" s="3">
        <v>8</v>
      </c>
      <c r="I19" s="4">
        <f>Registro[[#This Row],[Cantidad]]*Registro[[#This Row],[Precio Unit]]</f>
        <v>160</v>
      </c>
    </row>
    <row r="20" spans="1:9" x14ac:dyDescent="0.3">
      <c r="A20" s="23">
        <v>14337</v>
      </c>
      <c r="B20" s="5">
        <v>1539910</v>
      </c>
      <c r="C20" s="24" t="s">
        <v>10</v>
      </c>
      <c r="D20" s="25">
        <v>44592</v>
      </c>
      <c r="E20" s="26">
        <v>0.49930555555555556</v>
      </c>
      <c r="F20" s="27" t="str">
        <f ca="1">PROPER(Registro[[#This Row],[Artículo]])</f>
        <v>Gd Kouign Amann</v>
      </c>
      <c r="G20" s="6">
        <v>20</v>
      </c>
      <c r="H20" s="7">
        <v>7.5</v>
      </c>
      <c r="I20" s="8">
        <f>Registro[[#This Row],[Cantidad]]*Registro[[#This Row],[Precio Unit]]</f>
        <v>150</v>
      </c>
    </row>
    <row r="21" spans="1:9" x14ac:dyDescent="0.3">
      <c r="A21" s="18">
        <v>14492</v>
      </c>
      <c r="B21" s="1">
        <v>1540290</v>
      </c>
      <c r="C21" s="19" t="s">
        <v>9</v>
      </c>
      <c r="D21" s="20">
        <v>44592</v>
      </c>
      <c r="E21" s="21">
        <v>0.53055555555555556</v>
      </c>
      <c r="F21" s="22" t="str">
        <f ca="1">PROPER(Registro[[#This Row],[Artículo]])</f>
        <v>Gd Kouign Amann</v>
      </c>
      <c r="G21" s="2">
        <v>30</v>
      </c>
      <c r="H21" s="3">
        <v>7.5</v>
      </c>
      <c r="I21" s="4">
        <f>Registro[[#This Row],[Cantidad]]*Registro[[#This Row],[Precio Unit]]</f>
        <v>225</v>
      </c>
    </row>
    <row r="22" spans="1:9" x14ac:dyDescent="0.3">
      <c r="A22" s="18">
        <v>16970</v>
      </c>
      <c r="B22" s="1">
        <v>1547170</v>
      </c>
      <c r="C22" s="19" t="s">
        <v>10</v>
      </c>
      <c r="D22" s="20">
        <v>44598</v>
      </c>
      <c r="E22" s="21">
        <v>0.54236111111111107</v>
      </c>
      <c r="F22" s="22" t="str">
        <f ca="1">PROPER(Registro[[#This Row],[Artículo]])</f>
        <v>Eclair</v>
      </c>
      <c r="G22" s="2">
        <v>70</v>
      </c>
      <c r="H22" s="3">
        <v>2</v>
      </c>
      <c r="I22" s="4">
        <f>Registro[[#This Row],[Cantidad]]*Registro[[#This Row],[Precio Unit]]</f>
        <v>140</v>
      </c>
    </row>
    <row r="23" spans="1:9" x14ac:dyDescent="0.3">
      <c r="A23" s="23">
        <v>16995</v>
      </c>
      <c r="B23" s="5">
        <v>1547250</v>
      </c>
      <c r="C23" s="24" t="s">
        <v>10</v>
      </c>
      <c r="D23" s="25">
        <v>44598</v>
      </c>
      <c r="E23" s="26">
        <v>0.55208333333333337</v>
      </c>
      <c r="F23" s="27" t="str">
        <f ca="1">PROPER(Registro[[#This Row],[Artículo]])</f>
        <v>Grand Far Breton</v>
      </c>
      <c r="G23" s="6">
        <v>30</v>
      </c>
      <c r="H23" s="7">
        <v>7</v>
      </c>
      <c r="I23" s="8">
        <f>Registro[[#This Row],[Cantidad]]*Registro[[#This Row],[Precio Unit]]</f>
        <v>210</v>
      </c>
    </row>
    <row r="24" spans="1:9" x14ac:dyDescent="0.3">
      <c r="A24" s="18">
        <v>18302</v>
      </c>
      <c r="B24" s="1">
        <v>1550790</v>
      </c>
      <c r="C24" s="19" t="s">
        <v>10</v>
      </c>
      <c r="D24" s="20">
        <v>44600</v>
      </c>
      <c r="E24" s="21">
        <v>0.56666666666666665</v>
      </c>
      <c r="F24" s="22" t="str">
        <f ca="1">PROPER(Registro[[#This Row],[Artículo]])</f>
        <v>Sandwich Complet</v>
      </c>
      <c r="G24" s="2">
        <v>30</v>
      </c>
      <c r="H24" s="3">
        <v>4.5</v>
      </c>
      <c r="I24" s="4">
        <f>Registro[[#This Row],[Cantidad]]*Registro[[#This Row],[Precio Unit]]</f>
        <v>135</v>
      </c>
    </row>
    <row r="25" spans="1:9" x14ac:dyDescent="0.3">
      <c r="A25" s="18">
        <v>19523</v>
      </c>
      <c r="B25" s="1">
        <v>1554150</v>
      </c>
      <c r="C25" s="19" t="s">
        <v>10</v>
      </c>
      <c r="D25" s="20">
        <v>44604</v>
      </c>
      <c r="E25" s="21">
        <v>0.50138888888888888</v>
      </c>
      <c r="F25" s="22" t="str">
        <f ca="1">PROPER(Registro[[#This Row],[Artículo]])</f>
        <v>Gd Kouign Amann</v>
      </c>
      <c r="G25" s="2">
        <v>20</v>
      </c>
      <c r="H25" s="3">
        <v>7.5</v>
      </c>
      <c r="I25" s="4">
        <f>Registro[[#This Row],[Cantidad]]*Registro[[#This Row],[Precio Unit]]</f>
        <v>150</v>
      </c>
    </row>
    <row r="26" spans="1:9" x14ac:dyDescent="0.3">
      <c r="A26" s="23">
        <v>20145</v>
      </c>
      <c r="B26" s="5">
        <v>1555800</v>
      </c>
      <c r="C26" s="24" t="s">
        <v>9</v>
      </c>
      <c r="D26" s="25">
        <v>44605</v>
      </c>
      <c r="E26" s="26">
        <v>0.50486111111111109</v>
      </c>
      <c r="F26" s="27" t="str">
        <f ca="1">PROPER(Registro[[#This Row],[Artículo]])</f>
        <v>Grand Far Breton</v>
      </c>
      <c r="G26" s="6">
        <v>20</v>
      </c>
      <c r="H26" s="7">
        <v>7</v>
      </c>
      <c r="I26" s="8">
        <f>Registro[[#This Row],[Cantidad]]*Registro[[#This Row],[Precio Unit]]</f>
        <v>140</v>
      </c>
    </row>
    <row r="27" spans="1:9" x14ac:dyDescent="0.3">
      <c r="A27" s="18">
        <v>20332</v>
      </c>
      <c r="B27" s="1">
        <v>1556280</v>
      </c>
      <c r="C27" s="19" t="s">
        <v>9</v>
      </c>
      <c r="D27" s="20">
        <v>44605</v>
      </c>
      <c r="E27" s="21">
        <v>0.55138888888888893</v>
      </c>
      <c r="F27" s="22" t="str">
        <f ca="1">PROPER(Registro[[#This Row],[Artículo]])</f>
        <v>Grand Far Breton</v>
      </c>
      <c r="G27" s="2">
        <v>20</v>
      </c>
      <c r="H27" s="3">
        <v>7</v>
      </c>
      <c r="I27" s="4">
        <f>Registro[[#This Row],[Cantidad]]*Registro[[#This Row],[Precio Unit]]</f>
        <v>140</v>
      </c>
    </row>
    <row r="28" spans="1:9" x14ac:dyDescent="0.3">
      <c r="A28" s="23">
        <v>21684</v>
      </c>
      <c r="B28" s="5">
        <v>1559800</v>
      </c>
      <c r="C28" s="24" t="s">
        <v>9</v>
      </c>
      <c r="D28" s="25">
        <v>44607</v>
      </c>
      <c r="E28" s="26">
        <v>0.54652777777777772</v>
      </c>
      <c r="F28" s="27" t="str">
        <f ca="1">PROPER(Registro[[#This Row],[Artículo]])</f>
        <v>Formule Sandwich</v>
      </c>
      <c r="G28" s="6">
        <v>30</v>
      </c>
      <c r="H28" s="7">
        <v>6.5</v>
      </c>
      <c r="I28" s="8">
        <f>Registro[[#This Row],[Cantidad]]*Registro[[#This Row],[Precio Unit]]</f>
        <v>195</v>
      </c>
    </row>
    <row r="29" spans="1:9" x14ac:dyDescent="0.3">
      <c r="A29" s="23">
        <v>21985</v>
      </c>
      <c r="B29" s="5">
        <v>1560630</v>
      </c>
      <c r="C29" s="24" t="s">
        <v>10</v>
      </c>
      <c r="D29" s="25">
        <v>44608</v>
      </c>
      <c r="E29" s="26">
        <v>0.43402777777777779</v>
      </c>
      <c r="F29" s="27" t="str">
        <f ca="1">PROPER(Registro[[#This Row],[Artículo]])</f>
        <v>Gd Kouign Amann</v>
      </c>
      <c r="G29" s="6">
        <v>20</v>
      </c>
      <c r="H29" s="7">
        <v>7.5</v>
      </c>
      <c r="I29" s="8">
        <f>Registro[[#This Row],[Cantidad]]*Registro[[#This Row],[Precio Unit]]</f>
        <v>150</v>
      </c>
    </row>
    <row r="30" spans="1:9" x14ac:dyDescent="0.3">
      <c r="A30" s="18">
        <v>23899</v>
      </c>
      <c r="B30" s="1">
        <v>1565980</v>
      </c>
      <c r="C30" s="19" t="s">
        <v>9</v>
      </c>
      <c r="D30" s="20">
        <v>44612</v>
      </c>
      <c r="E30" s="21">
        <v>0.52152777777777781</v>
      </c>
      <c r="F30" s="22" t="str">
        <f ca="1">PROPER(Registro[[#This Row],[Artículo]])</f>
        <v>Gd Kouign Amann</v>
      </c>
      <c r="G30" s="2">
        <v>20</v>
      </c>
      <c r="H30" s="3">
        <v>7.5</v>
      </c>
      <c r="I30" s="4">
        <f>Registro[[#This Row],[Cantidad]]*Registro[[#This Row],[Precio Unit]]</f>
        <v>150</v>
      </c>
    </row>
    <row r="31" spans="1:9" x14ac:dyDescent="0.3">
      <c r="A31" s="23">
        <v>24628</v>
      </c>
      <c r="B31" s="5">
        <v>1567840</v>
      </c>
      <c r="C31" s="24" t="s">
        <v>10</v>
      </c>
      <c r="D31" s="25">
        <v>44613</v>
      </c>
      <c r="E31" s="26">
        <v>0.4597222222222222</v>
      </c>
      <c r="F31" s="27" t="str">
        <f ca="1">PROPER(Registro[[#This Row],[Artículo]])</f>
        <v>Eclair</v>
      </c>
      <c r="G31" s="6">
        <v>70</v>
      </c>
      <c r="H31" s="7">
        <v>2</v>
      </c>
      <c r="I31" s="8">
        <f>Registro[[#This Row],[Cantidad]]*Registro[[#This Row],[Precio Unit]]</f>
        <v>140</v>
      </c>
    </row>
    <row r="32" spans="1:9" x14ac:dyDescent="0.3">
      <c r="A32" s="23">
        <v>26915</v>
      </c>
      <c r="B32" s="5">
        <v>1574010</v>
      </c>
      <c r="C32" s="24" t="s">
        <v>9</v>
      </c>
      <c r="D32" s="25">
        <v>44615</v>
      </c>
      <c r="E32" s="26">
        <v>0.57152777777777775</v>
      </c>
      <c r="F32" s="27" t="str">
        <f ca="1">PROPER(Registro[[#This Row],[Artículo]])</f>
        <v>Royal 6P</v>
      </c>
      <c r="G32" s="6">
        <v>10</v>
      </c>
      <c r="H32" s="7">
        <v>18</v>
      </c>
      <c r="I32" s="8">
        <f>Registro[[#This Row],[Cantidad]]*Registro[[#This Row],[Precio Unit]]</f>
        <v>180</v>
      </c>
    </row>
    <row r="33" spans="1:9" x14ac:dyDescent="0.3">
      <c r="A33" s="18">
        <v>26942</v>
      </c>
      <c r="B33" s="1">
        <v>1574070</v>
      </c>
      <c r="C33" s="19" t="s">
        <v>10</v>
      </c>
      <c r="D33" s="20">
        <v>44615</v>
      </c>
      <c r="E33" s="21">
        <v>0.58125000000000004</v>
      </c>
      <c r="F33" s="22" t="str">
        <f ca="1">PROPER(Registro[[#This Row],[Artículo]])</f>
        <v>Sandwich Complet</v>
      </c>
      <c r="G33" s="2">
        <v>30</v>
      </c>
      <c r="H33" s="3">
        <v>4.5</v>
      </c>
      <c r="I33" s="4">
        <f>Registro[[#This Row],[Cantidad]]*Registro[[#This Row],[Precio Unit]]</f>
        <v>135</v>
      </c>
    </row>
    <row r="34" spans="1:9" x14ac:dyDescent="0.3">
      <c r="A34" s="23">
        <v>27875</v>
      </c>
      <c r="B34" s="5">
        <v>1576590</v>
      </c>
      <c r="C34" s="24" t="s">
        <v>10</v>
      </c>
      <c r="D34" s="25">
        <v>44617</v>
      </c>
      <c r="E34" s="26">
        <v>0.75277777777777777</v>
      </c>
      <c r="F34" s="27" t="str">
        <f ca="1">PROPER(Registro[[#This Row],[Artículo]])</f>
        <v>Gd Kouign Amann</v>
      </c>
      <c r="G34" s="6">
        <v>20</v>
      </c>
      <c r="H34" s="7">
        <v>7.5</v>
      </c>
      <c r="I34" s="8">
        <f>Registro[[#This Row],[Cantidad]]*Registro[[#This Row],[Precio Unit]]</f>
        <v>150</v>
      </c>
    </row>
    <row r="35" spans="1:9" x14ac:dyDescent="0.3">
      <c r="A35" s="23">
        <v>28177</v>
      </c>
      <c r="B35" s="5">
        <v>1577390</v>
      </c>
      <c r="C35" s="24" t="s">
        <v>9</v>
      </c>
      <c r="D35" s="25">
        <v>44618</v>
      </c>
      <c r="E35" s="26">
        <v>0.46180555555555558</v>
      </c>
      <c r="F35" s="27" t="str">
        <f ca="1">PROPER(Registro[[#This Row],[Artículo]])</f>
        <v>Gd Kouign Amann</v>
      </c>
      <c r="G35" s="6">
        <v>40</v>
      </c>
      <c r="H35" s="7">
        <v>7.5</v>
      </c>
      <c r="I35" s="8">
        <f>Registro[[#This Row],[Cantidad]]*Registro[[#This Row],[Precio Unit]]</f>
        <v>300</v>
      </c>
    </row>
    <row r="36" spans="1:9" x14ac:dyDescent="0.3">
      <c r="A36" s="18">
        <v>29084</v>
      </c>
      <c r="B36" s="1">
        <v>1579750</v>
      </c>
      <c r="C36" s="19" t="s">
        <v>9</v>
      </c>
      <c r="D36" s="20">
        <v>44619</v>
      </c>
      <c r="E36" s="21">
        <v>0.44513888888888886</v>
      </c>
      <c r="F36" s="22" t="str">
        <f ca="1">PROPER(Registro[[#This Row],[Artículo]])</f>
        <v>Divers Viennoiserie</v>
      </c>
      <c r="G36" s="2">
        <v>10</v>
      </c>
      <c r="H36" s="3">
        <v>44</v>
      </c>
      <c r="I36" s="4">
        <f>Registro[[#This Row],[Cantidad]]*Registro[[#This Row],[Precio Unit]]</f>
        <v>440</v>
      </c>
    </row>
    <row r="37" spans="1:9" x14ac:dyDescent="0.3">
      <c r="A37" s="18">
        <v>30238</v>
      </c>
      <c r="B37" s="1">
        <v>1582720</v>
      </c>
      <c r="C37" s="19" t="s">
        <v>9</v>
      </c>
      <c r="D37" s="20">
        <v>44620</v>
      </c>
      <c r="E37" s="21">
        <v>0.40902777777777777</v>
      </c>
      <c r="F37" s="22" t="str">
        <f ca="1">PROPER(Registro[[#This Row],[Artículo]])</f>
        <v>Tarte Fruits 4P</v>
      </c>
      <c r="G37" s="2">
        <v>20</v>
      </c>
      <c r="H37" s="3">
        <v>9</v>
      </c>
      <c r="I37" s="4">
        <f>Registro[[#This Row],[Cantidad]]*Registro[[#This Row],[Precio Unit]]</f>
        <v>180</v>
      </c>
    </row>
    <row r="38" spans="1:9" x14ac:dyDescent="0.3">
      <c r="A38" s="23">
        <v>30601</v>
      </c>
      <c r="B38" s="5">
        <v>1583630</v>
      </c>
      <c r="C38" s="24" t="s">
        <v>9</v>
      </c>
      <c r="D38" s="25">
        <v>44620</v>
      </c>
      <c r="E38" s="26">
        <v>0.45763888888888887</v>
      </c>
      <c r="F38" s="27" t="str">
        <f ca="1">PROPER(Registro[[#This Row],[Artículo]])</f>
        <v>Tarte Fruits 4P</v>
      </c>
      <c r="G38" s="6">
        <v>20</v>
      </c>
      <c r="H38" s="7">
        <v>9</v>
      </c>
      <c r="I38" s="8">
        <f>Registro[[#This Row],[Cantidad]]*Registro[[#This Row],[Precio Unit]]</f>
        <v>180</v>
      </c>
    </row>
    <row r="39" spans="1:9" x14ac:dyDescent="0.3">
      <c r="A39" s="18">
        <v>30760</v>
      </c>
      <c r="B39" s="1">
        <v>1584020</v>
      </c>
      <c r="C39" s="19" t="s">
        <v>10</v>
      </c>
      <c r="D39" s="20">
        <v>44620</v>
      </c>
      <c r="E39" s="21">
        <v>0.47499999999999998</v>
      </c>
      <c r="F39" s="22" t="str">
        <f ca="1">PROPER(Registro[[#This Row],[Artículo]])</f>
        <v>Grand Far Breton</v>
      </c>
      <c r="G39" s="2">
        <v>20</v>
      </c>
      <c r="H39" s="3">
        <v>7</v>
      </c>
      <c r="I39" s="4">
        <f>Registro[[#This Row],[Cantidad]]*Registro[[#This Row],[Precio Unit]]</f>
        <v>140</v>
      </c>
    </row>
    <row r="40" spans="1:9" x14ac:dyDescent="0.3">
      <c r="A40" s="23">
        <v>31316</v>
      </c>
      <c r="B40" s="5">
        <v>1585480</v>
      </c>
      <c r="C40" s="24" t="s">
        <v>10</v>
      </c>
      <c r="D40" s="25">
        <v>44620</v>
      </c>
      <c r="E40" s="26">
        <v>0.53749999999999998</v>
      </c>
      <c r="F40" s="27" t="str">
        <f ca="1">PROPER(Registro[[#This Row],[Artículo]])</f>
        <v>Formule Sandwich</v>
      </c>
      <c r="G40" s="6">
        <v>30</v>
      </c>
      <c r="H40" s="7">
        <v>6.5</v>
      </c>
      <c r="I40" s="8">
        <f>Registro[[#This Row],[Cantidad]]*Registro[[#This Row],[Precio Unit]]</f>
        <v>195</v>
      </c>
    </row>
    <row r="41" spans="1:9" x14ac:dyDescent="0.3">
      <c r="A41" s="18">
        <v>31474</v>
      </c>
      <c r="B41" s="1">
        <v>1585940</v>
      </c>
      <c r="C41" s="19" t="s">
        <v>9</v>
      </c>
      <c r="D41" s="20">
        <v>44620</v>
      </c>
      <c r="E41" s="21">
        <v>0.57013888888888886</v>
      </c>
      <c r="F41" s="22" t="str">
        <f ca="1">PROPER(Registro[[#This Row],[Artículo]])</f>
        <v>Formule Sandwich</v>
      </c>
      <c r="G41" s="2">
        <v>30</v>
      </c>
      <c r="H41" s="3">
        <v>6.5</v>
      </c>
      <c r="I41" s="4">
        <f>Registro[[#This Row],[Cantidad]]*Registro[[#This Row],[Precio Unit]]</f>
        <v>195</v>
      </c>
    </row>
    <row r="42" spans="1:9" x14ac:dyDescent="0.3">
      <c r="A42" s="27">
        <v>33823</v>
      </c>
      <c r="B42" s="12">
        <v>1592460</v>
      </c>
      <c r="C42" s="31" t="s">
        <v>10</v>
      </c>
      <c r="D42" s="32">
        <v>44624</v>
      </c>
      <c r="E42" s="33">
        <v>0.54583333333333328</v>
      </c>
      <c r="F42" s="27" t="str">
        <f ca="1">PROPER(Registro[[#This Row],[Artículo]])</f>
        <v>Sandwich Complet</v>
      </c>
      <c r="G42" s="15">
        <v>30</v>
      </c>
      <c r="H42" s="13">
        <v>4.5</v>
      </c>
      <c r="I42" s="14">
        <f>Registro[[#This Row],[Cantidad]]*Registro[[#This Row],[Precio Unit]]</f>
        <v>135</v>
      </c>
    </row>
    <row r="43" spans="1:9" x14ac:dyDescent="0.3">
      <c r="A43" s="22">
        <v>34822</v>
      </c>
      <c r="B43" s="9">
        <v>1595030</v>
      </c>
      <c r="C43" s="28" t="s">
        <v>10</v>
      </c>
      <c r="D43" s="29">
        <v>44625</v>
      </c>
      <c r="E43" s="30">
        <v>0.55625000000000002</v>
      </c>
      <c r="F43" s="22" t="str">
        <f ca="1">PROPER(Registro[[#This Row],[Artículo]])</f>
        <v>Formule Sandwich</v>
      </c>
      <c r="G43" s="16">
        <v>40</v>
      </c>
      <c r="H43" s="10">
        <v>6.5</v>
      </c>
      <c r="I43" s="11">
        <f>Registro[[#This Row],[Cantidad]]*Registro[[#This Row],[Precio Unit]]</f>
        <v>260</v>
      </c>
    </row>
    <row r="44" spans="1:9" x14ac:dyDescent="0.3">
      <c r="A44" s="22">
        <v>34837</v>
      </c>
      <c r="B44" s="9">
        <v>1595070</v>
      </c>
      <c r="C44" s="28" t="s">
        <v>10</v>
      </c>
      <c r="D44" s="29">
        <v>44625</v>
      </c>
      <c r="E44" s="30">
        <v>0.56458333333333333</v>
      </c>
      <c r="F44" s="22" t="str">
        <f ca="1">PROPER(Registro[[#This Row],[Artículo]])</f>
        <v>Sandwich Complet</v>
      </c>
      <c r="G44" s="16">
        <v>30</v>
      </c>
      <c r="H44" s="10">
        <v>4.5</v>
      </c>
      <c r="I44" s="11">
        <f>Registro[[#This Row],[Cantidad]]*Registro[[#This Row],[Precio Unit]]</f>
        <v>135</v>
      </c>
    </row>
    <row r="45" spans="1:9" x14ac:dyDescent="0.3">
      <c r="A45" s="27">
        <v>35494</v>
      </c>
      <c r="B45" s="12">
        <v>1596830</v>
      </c>
      <c r="C45" s="31" t="s">
        <v>9</v>
      </c>
      <c r="D45" s="32">
        <v>44626</v>
      </c>
      <c r="E45" s="33">
        <v>0.50902777777777775</v>
      </c>
      <c r="F45" s="27" t="str">
        <f ca="1">PROPER(Registro[[#This Row],[Artículo]])</f>
        <v>Gd Kouign Amann</v>
      </c>
      <c r="G45" s="15">
        <v>30</v>
      </c>
      <c r="H45" s="13">
        <v>7.5</v>
      </c>
      <c r="I45" s="14">
        <f>Registro[[#This Row],[Cantidad]]*Registro[[#This Row],[Precio Unit]]</f>
        <v>225</v>
      </c>
    </row>
    <row r="46" spans="1:9" x14ac:dyDescent="0.3">
      <c r="A46" s="22">
        <v>35852</v>
      </c>
      <c r="B46" s="9">
        <v>1597810</v>
      </c>
      <c r="C46" s="28" t="s">
        <v>9</v>
      </c>
      <c r="D46" s="29">
        <v>44626</v>
      </c>
      <c r="E46" s="30">
        <v>0.72222222222222221</v>
      </c>
      <c r="F46" s="22" t="str">
        <f ca="1">PROPER(Registro[[#This Row],[Artículo]])</f>
        <v>Traditional Baguette</v>
      </c>
      <c r="G46" s="16">
        <v>120</v>
      </c>
      <c r="H46" s="10">
        <v>1.2</v>
      </c>
      <c r="I46" s="11">
        <f>Registro[[#This Row],[Cantidad]]*Registro[[#This Row],[Precio Unit]]</f>
        <v>144</v>
      </c>
    </row>
    <row r="47" spans="1:9" x14ac:dyDescent="0.3">
      <c r="A47" s="22">
        <v>37493</v>
      </c>
      <c r="B47" s="9">
        <v>1602080</v>
      </c>
      <c r="C47" s="28" t="s">
        <v>9</v>
      </c>
      <c r="D47" s="29">
        <v>44628</v>
      </c>
      <c r="E47" s="30">
        <v>0.5805555555555556</v>
      </c>
      <c r="F47" s="22" t="str">
        <f ca="1">PROPER(Registro[[#This Row],[Artículo]])</f>
        <v>Sandwich Complet</v>
      </c>
      <c r="G47" s="16">
        <v>30</v>
      </c>
      <c r="H47" s="10">
        <v>4.5</v>
      </c>
      <c r="I47" s="11">
        <f>Registro[[#This Row],[Cantidad]]*Registro[[#This Row],[Precio Unit]]</f>
        <v>135</v>
      </c>
    </row>
    <row r="48" spans="1:9" x14ac:dyDescent="0.3">
      <c r="A48" s="27">
        <v>39236</v>
      </c>
      <c r="B48" s="12">
        <v>1606910</v>
      </c>
      <c r="C48" s="31" t="s">
        <v>10</v>
      </c>
      <c r="D48" s="32">
        <v>44632</v>
      </c>
      <c r="E48" s="33">
        <v>0.43541666666666667</v>
      </c>
      <c r="F48" s="27" t="str">
        <f ca="1">PROPER(Registro[[#This Row],[Artículo]])</f>
        <v>Divers Viennoiserie</v>
      </c>
      <c r="G48" s="15">
        <v>10</v>
      </c>
      <c r="H48" s="13">
        <v>22</v>
      </c>
      <c r="I48" s="14">
        <f>Registro[[#This Row],[Cantidad]]*Registro[[#This Row],[Precio Unit]]</f>
        <v>220</v>
      </c>
    </row>
    <row r="49" spans="1:9" x14ac:dyDescent="0.3">
      <c r="A49" s="27">
        <v>39859</v>
      </c>
      <c r="B49" s="12">
        <v>1608560</v>
      </c>
      <c r="C49" s="31" t="s">
        <v>9</v>
      </c>
      <c r="D49" s="32">
        <v>44633</v>
      </c>
      <c r="E49" s="33">
        <v>0.38958333333333334</v>
      </c>
      <c r="F49" s="27" t="str">
        <f ca="1">PROPER(Registro[[#This Row],[Artículo]])</f>
        <v>Gd Kouign Amann</v>
      </c>
      <c r="G49" s="15">
        <v>20</v>
      </c>
      <c r="H49" s="13">
        <v>7.5</v>
      </c>
      <c r="I49" s="14">
        <f>Registro[[#This Row],[Cantidad]]*Registro[[#This Row],[Precio Unit]]</f>
        <v>150</v>
      </c>
    </row>
    <row r="50" spans="1:9" x14ac:dyDescent="0.3">
      <c r="A50" s="22">
        <v>40153</v>
      </c>
      <c r="B50" s="9">
        <v>1609330</v>
      </c>
      <c r="C50" s="28" t="s">
        <v>9</v>
      </c>
      <c r="D50" s="29">
        <v>44633</v>
      </c>
      <c r="E50" s="30">
        <v>0.48888888888888887</v>
      </c>
      <c r="F50" s="22" t="str">
        <f ca="1">PROPER(Registro[[#This Row],[Artículo]])</f>
        <v>Gd Kouign Amann</v>
      </c>
      <c r="G50" s="16">
        <v>20</v>
      </c>
      <c r="H50" s="10">
        <v>7.5</v>
      </c>
      <c r="I50" s="11">
        <f>Registro[[#This Row],[Cantidad]]*Registro[[#This Row],[Precio Unit]]</f>
        <v>150</v>
      </c>
    </row>
    <row r="51" spans="1:9" x14ac:dyDescent="0.3">
      <c r="A51" s="27">
        <v>41040</v>
      </c>
      <c r="B51" s="12">
        <v>1611590</v>
      </c>
      <c r="C51" s="31" t="s">
        <v>10</v>
      </c>
      <c r="D51" s="32">
        <v>44634</v>
      </c>
      <c r="E51" s="33">
        <v>0.44930555555555557</v>
      </c>
      <c r="F51" s="27" t="str">
        <f ca="1">PROPER(Registro[[#This Row],[Artículo]])</f>
        <v>Tarte Fruits 4P</v>
      </c>
      <c r="G51" s="15">
        <v>20</v>
      </c>
      <c r="H51" s="13">
        <v>9</v>
      </c>
      <c r="I51" s="14">
        <f>Registro[[#This Row],[Cantidad]]*Registro[[#This Row],[Precio Unit]]</f>
        <v>180</v>
      </c>
    </row>
    <row r="52" spans="1:9" x14ac:dyDescent="0.3">
      <c r="A52" s="27">
        <v>44468</v>
      </c>
      <c r="B52" s="12">
        <v>1621060</v>
      </c>
      <c r="C52" s="31" t="s">
        <v>9</v>
      </c>
      <c r="D52" s="32">
        <v>44640</v>
      </c>
      <c r="E52" s="33">
        <v>0.40902777777777777</v>
      </c>
      <c r="F52" s="27" t="str">
        <f ca="1">PROPER(Registro[[#This Row],[Artículo]])</f>
        <v>Sandwich Complet</v>
      </c>
      <c r="G52" s="15">
        <v>40</v>
      </c>
      <c r="H52" s="13">
        <v>4.5</v>
      </c>
      <c r="I52" s="14">
        <f>Registro[[#This Row],[Cantidad]]*Registro[[#This Row],[Precio Unit]]</f>
        <v>180</v>
      </c>
    </row>
    <row r="53" spans="1:9" x14ac:dyDescent="0.3">
      <c r="A53" s="22">
        <v>45021</v>
      </c>
      <c r="B53" s="9">
        <v>1622550</v>
      </c>
      <c r="C53" s="28" t="s">
        <v>10</v>
      </c>
      <c r="D53" s="29">
        <v>44640</v>
      </c>
      <c r="E53" s="30">
        <v>0.56736111111111109</v>
      </c>
      <c r="F53" s="22" t="str">
        <f ca="1">PROPER(Registro[[#This Row],[Artículo]])</f>
        <v>Royal 6P</v>
      </c>
      <c r="G53" s="16">
        <v>10</v>
      </c>
      <c r="H53" s="10">
        <v>18</v>
      </c>
      <c r="I53" s="11">
        <f>Registro[[#This Row],[Cantidad]]*Registro[[#This Row],[Precio Unit]]</f>
        <v>180</v>
      </c>
    </row>
    <row r="54" spans="1:9" x14ac:dyDescent="0.3">
      <c r="A54" s="27">
        <v>45401</v>
      </c>
      <c r="B54" s="12">
        <v>1623560</v>
      </c>
      <c r="C54" s="31" t="s">
        <v>10</v>
      </c>
      <c r="D54" s="32">
        <v>44641</v>
      </c>
      <c r="E54" s="33">
        <v>0.43194444444444446</v>
      </c>
      <c r="F54" s="27" t="str">
        <f ca="1">PROPER(Registro[[#This Row],[Artículo]])</f>
        <v>Divers Patisserie</v>
      </c>
      <c r="G54" s="15">
        <v>10</v>
      </c>
      <c r="H54" s="13">
        <v>14</v>
      </c>
      <c r="I54" s="14">
        <f>Registro[[#This Row],[Cantidad]]*Registro[[#This Row],[Precio Unit]]</f>
        <v>140</v>
      </c>
    </row>
    <row r="55" spans="1:9" x14ac:dyDescent="0.3">
      <c r="A55" s="22">
        <v>47888</v>
      </c>
      <c r="B55" s="9">
        <v>1630380</v>
      </c>
      <c r="C55" s="28" t="s">
        <v>9</v>
      </c>
      <c r="D55" s="29">
        <v>44645</v>
      </c>
      <c r="E55" s="30">
        <v>0.58472222222222225</v>
      </c>
      <c r="F55" s="22" t="str">
        <f ca="1">PROPER(Registro[[#This Row],[Artículo]])</f>
        <v>Formule Sandwich</v>
      </c>
      <c r="G55" s="16">
        <v>70</v>
      </c>
      <c r="H55" s="10">
        <v>6.5</v>
      </c>
      <c r="I55" s="11">
        <f>Registro[[#This Row],[Cantidad]]*Registro[[#This Row],[Precio Unit]]</f>
        <v>455</v>
      </c>
    </row>
    <row r="56" spans="1:9" x14ac:dyDescent="0.3">
      <c r="A56" s="22">
        <v>48062</v>
      </c>
      <c r="B56" s="9">
        <v>1630850</v>
      </c>
      <c r="C56" s="28" t="s">
        <v>9</v>
      </c>
      <c r="D56" s="29">
        <v>44646</v>
      </c>
      <c r="E56" s="30">
        <v>0.36041666666666666</v>
      </c>
      <c r="F56" s="22" t="str">
        <f ca="1">PROPER(Registro[[#This Row],[Artículo]])</f>
        <v>Kouign Amann</v>
      </c>
      <c r="G56" s="16">
        <v>80</v>
      </c>
      <c r="H56" s="10">
        <v>2.1</v>
      </c>
      <c r="I56" s="11">
        <f>Registro[[#This Row],[Cantidad]]*Registro[[#This Row],[Precio Unit]]</f>
        <v>168</v>
      </c>
    </row>
    <row r="57" spans="1:9" x14ac:dyDescent="0.3">
      <c r="A57" s="22">
        <v>49245</v>
      </c>
      <c r="B57" s="9">
        <v>1634100</v>
      </c>
      <c r="C57" s="28" t="s">
        <v>9</v>
      </c>
      <c r="D57" s="29">
        <v>44647</v>
      </c>
      <c r="E57" s="30">
        <v>0.54513888888888884</v>
      </c>
      <c r="F57" s="22" t="str">
        <f ca="1">PROPER(Registro[[#This Row],[Artículo]])</f>
        <v>Tarte Fruits 4P</v>
      </c>
      <c r="G57" s="16">
        <v>20</v>
      </c>
      <c r="H57" s="10">
        <v>9</v>
      </c>
      <c r="I57" s="11">
        <f>Registro[[#This Row],[Cantidad]]*Registro[[#This Row],[Precio Unit]]</f>
        <v>180</v>
      </c>
    </row>
    <row r="58" spans="1:9" x14ac:dyDescent="0.3">
      <c r="A58" s="22">
        <v>49510</v>
      </c>
      <c r="B58" s="9">
        <v>1634820</v>
      </c>
      <c r="C58" s="28" t="s">
        <v>10</v>
      </c>
      <c r="D58" s="29">
        <v>44648</v>
      </c>
      <c r="E58" s="30">
        <v>0.37291666666666667</v>
      </c>
      <c r="F58" s="22" t="str">
        <f ca="1">PROPER(Registro[[#This Row],[Artículo]])</f>
        <v>Gd Kouign Amann</v>
      </c>
      <c r="G58" s="16">
        <v>20</v>
      </c>
      <c r="H58" s="10">
        <v>7.5</v>
      </c>
      <c r="I58" s="11">
        <f>Registro[[#This Row],[Cantidad]]*Registro[[#This Row],[Precio Unit]]</f>
        <v>150</v>
      </c>
    </row>
    <row r="59" spans="1:9" x14ac:dyDescent="0.3">
      <c r="A59" s="22">
        <v>49617</v>
      </c>
      <c r="B59" s="9">
        <v>1635070</v>
      </c>
      <c r="C59" s="28" t="s">
        <v>10</v>
      </c>
      <c r="D59" s="29">
        <v>44648</v>
      </c>
      <c r="E59" s="30">
        <v>0.39652777777777776</v>
      </c>
      <c r="F59" s="22" t="str">
        <f ca="1">PROPER(Registro[[#This Row],[Artículo]])</f>
        <v>Tarte Fraise 6P</v>
      </c>
      <c r="G59" s="16">
        <v>10</v>
      </c>
      <c r="H59" s="10">
        <v>18</v>
      </c>
      <c r="I59" s="11">
        <f>Registro[[#This Row],[Cantidad]]*Registro[[#This Row],[Precio Unit]]</f>
        <v>180</v>
      </c>
    </row>
    <row r="60" spans="1:9" x14ac:dyDescent="0.3">
      <c r="A60" s="27">
        <v>50155</v>
      </c>
      <c r="B60" s="12">
        <v>1636470</v>
      </c>
      <c r="C60" s="31" t="s">
        <v>10</v>
      </c>
      <c r="D60" s="32">
        <v>44648</v>
      </c>
      <c r="E60" s="33">
        <v>0.50208333333333333</v>
      </c>
      <c r="F60" s="27" t="str">
        <f ca="1">PROPER(Registro[[#This Row],[Artículo]])</f>
        <v>Tarte Fraise 4Per</v>
      </c>
      <c r="G60" s="15">
        <v>20</v>
      </c>
      <c r="H60" s="13">
        <v>12</v>
      </c>
      <c r="I60" s="14">
        <f>Registro[[#This Row],[Cantidad]]*Registro[[#This Row],[Precio Unit]]</f>
        <v>240</v>
      </c>
    </row>
    <row r="61" spans="1:9" x14ac:dyDescent="0.3">
      <c r="A61" s="27">
        <v>50564</v>
      </c>
      <c r="B61" s="12">
        <v>1637610</v>
      </c>
      <c r="C61" s="31" t="s">
        <v>9</v>
      </c>
      <c r="D61" s="32">
        <v>44649</v>
      </c>
      <c r="E61" s="33">
        <v>0.4465277777777778</v>
      </c>
      <c r="F61" s="27" t="str">
        <f ca="1">PROPER(Registro[[#This Row],[Artículo]])</f>
        <v>Baguette</v>
      </c>
      <c r="G61" s="15">
        <v>200</v>
      </c>
      <c r="H61" s="13">
        <v>0.9</v>
      </c>
      <c r="I61" s="14">
        <f>Registro[[#This Row],[Cantidad]]*Registro[[#This Row],[Precio Unit]]</f>
        <v>180</v>
      </c>
    </row>
    <row r="62" spans="1:9" x14ac:dyDescent="0.3">
      <c r="A62" s="27">
        <v>54333</v>
      </c>
      <c r="B62" s="12">
        <v>1648030</v>
      </c>
      <c r="C62" s="31" t="s">
        <v>9</v>
      </c>
      <c r="D62" s="32">
        <v>44655</v>
      </c>
      <c r="E62" s="33">
        <v>0.37083333333333335</v>
      </c>
      <c r="F62" s="27" t="str">
        <f ca="1">PROPER(Registro[[#This Row],[Artículo]])</f>
        <v>Tarte Fraise 6P</v>
      </c>
      <c r="G62" s="15">
        <v>10</v>
      </c>
      <c r="H62" s="13">
        <v>18</v>
      </c>
      <c r="I62" s="14">
        <f>Registro[[#This Row],[Cantidad]]*Registro[[#This Row],[Precio Unit]]</f>
        <v>180</v>
      </c>
    </row>
    <row r="63" spans="1:9" x14ac:dyDescent="0.3">
      <c r="A63" s="22">
        <v>54423</v>
      </c>
      <c r="B63" s="9">
        <v>1648230</v>
      </c>
      <c r="C63" s="28" t="s">
        <v>10</v>
      </c>
      <c r="D63" s="29">
        <v>44655</v>
      </c>
      <c r="E63" s="30">
        <v>0.3840277777777778</v>
      </c>
      <c r="F63" s="22" t="str">
        <f ca="1">PROPER(Registro[[#This Row],[Artículo]])</f>
        <v>Tarte Fraise 6P</v>
      </c>
      <c r="G63" s="16">
        <v>10</v>
      </c>
      <c r="H63" s="10">
        <v>18</v>
      </c>
      <c r="I63" s="11">
        <f>Registro[[#This Row],[Cantidad]]*Registro[[#This Row],[Precio Unit]]</f>
        <v>180</v>
      </c>
    </row>
    <row r="64" spans="1:9" x14ac:dyDescent="0.3">
      <c r="A64" s="27">
        <v>54722</v>
      </c>
      <c r="B64" s="12">
        <v>1648980</v>
      </c>
      <c r="C64" s="31" t="s">
        <v>9</v>
      </c>
      <c r="D64" s="32">
        <v>44655</v>
      </c>
      <c r="E64" s="33">
        <v>0.4201388888888889</v>
      </c>
      <c r="F64" s="27" t="str">
        <f ca="1">PROPER(Registro[[#This Row],[Artículo]])</f>
        <v>Tarte Fruits 6P</v>
      </c>
      <c r="G64" s="15">
        <v>20</v>
      </c>
      <c r="H64" s="13">
        <v>12</v>
      </c>
      <c r="I64" s="14">
        <f>Registro[[#This Row],[Cantidad]]*Registro[[#This Row],[Precio Unit]]</f>
        <v>240</v>
      </c>
    </row>
    <row r="65" spans="1:9" x14ac:dyDescent="0.3">
      <c r="A65" s="27">
        <v>54821</v>
      </c>
      <c r="B65" s="12">
        <v>1649230</v>
      </c>
      <c r="C65" s="31" t="s">
        <v>10</v>
      </c>
      <c r="D65" s="32">
        <v>44655</v>
      </c>
      <c r="E65" s="33">
        <v>0.43333333333333335</v>
      </c>
      <c r="F65" s="27" t="str">
        <f ca="1">PROPER(Registro[[#This Row],[Artículo]])</f>
        <v>Tartelette Fraise</v>
      </c>
      <c r="G65" s="15">
        <v>80</v>
      </c>
      <c r="H65" s="13">
        <v>3</v>
      </c>
      <c r="I65" s="14">
        <f>Registro[[#This Row],[Cantidad]]*Registro[[#This Row],[Precio Unit]]</f>
        <v>240</v>
      </c>
    </row>
    <row r="66" spans="1:9" x14ac:dyDescent="0.3">
      <c r="A66" s="22">
        <v>55521</v>
      </c>
      <c r="B66" s="9">
        <v>1651040</v>
      </c>
      <c r="C66" s="28" t="s">
        <v>10</v>
      </c>
      <c r="D66" s="29">
        <v>44655</v>
      </c>
      <c r="E66" s="30">
        <v>0.51875000000000004</v>
      </c>
      <c r="F66" s="22" t="str">
        <f ca="1">PROPER(Registro[[#This Row],[Artículo]])</f>
        <v>Royal 6P</v>
      </c>
      <c r="G66" s="16">
        <v>40</v>
      </c>
      <c r="H66" s="10">
        <v>18</v>
      </c>
      <c r="I66" s="11">
        <f>Registro[[#This Row],[Cantidad]]*Registro[[#This Row],[Precio Unit]]</f>
        <v>720</v>
      </c>
    </row>
    <row r="67" spans="1:9" x14ac:dyDescent="0.3">
      <c r="A67" s="27">
        <v>56031</v>
      </c>
      <c r="B67" s="12">
        <v>1652340</v>
      </c>
      <c r="C67" s="31" t="s">
        <v>9</v>
      </c>
      <c r="D67" s="32">
        <v>44656</v>
      </c>
      <c r="E67" s="33">
        <v>0.43958333333333333</v>
      </c>
      <c r="F67" s="27" t="str">
        <f ca="1">PROPER(Registro[[#This Row],[Artículo]])</f>
        <v>Formule Sandwich</v>
      </c>
      <c r="G67" s="15">
        <v>30</v>
      </c>
      <c r="H67" s="13">
        <v>6.5</v>
      </c>
      <c r="I67" s="14">
        <f>Registro[[#This Row],[Cantidad]]*Registro[[#This Row],[Precio Unit]]</f>
        <v>195</v>
      </c>
    </row>
    <row r="68" spans="1:9" x14ac:dyDescent="0.3">
      <c r="A68" s="27">
        <v>57025</v>
      </c>
      <c r="B68" s="12">
        <v>1655110</v>
      </c>
      <c r="C68" s="31" t="s">
        <v>10</v>
      </c>
      <c r="D68" s="32">
        <v>44657</v>
      </c>
      <c r="E68" s="33">
        <v>0.50138888888888888</v>
      </c>
      <c r="F68" s="27" t="str">
        <f ca="1">PROPER(Registro[[#This Row],[Artículo]])</f>
        <v>Formule Sandwich</v>
      </c>
      <c r="G68" s="15">
        <v>40</v>
      </c>
      <c r="H68" s="13">
        <v>6.5</v>
      </c>
      <c r="I68" s="14">
        <f>Registro[[#This Row],[Cantidad]]*Registro[[#This Row],[Precio Unit]]</f>
        <v>260</v>
      </c>
    </row>
    <row r="69" spans="1:9" x14ac:dyDescent="0.3">
      <c r="A69" s="22">
        <v>57120</v>
      </c>
      <c r="B69" s="9">
        <v>1655380</v>
      </c>
      <c r="C69" s="28" t="s">
        <v>10</v>
      </c>
      <c r="D69" s="29">
        <v>44657</v>
      </c>
      <c r="E69" s="30">
        <v>0.52638888888888891</v>
      </c>
      <c r="F69" s="22" t="str">
        <f ca="1">PROPER(Registro[[#This Row],[Artículo]])</f>
        <v>Formule Sandwich</v>
      </c>
      <c r="G69" s="16">
        <v>30</v>
      </c>
      <c r="H69" s="10">
        <v>6.5</v>
      </c>
      <c r="I69" s="11">
        <f>Registro[[#This Row],[Cantidad]]*Registro[[#This Row],[Precio Unit]]</f>
        <v>195</v>
      </c>
    </row>
    <row r="70" spans="1:9" x14ac:dyDescent="0.3">
      <c r="A70" s="27">
        <v>64370</v>
      </c>
      <c r="B70" s="12">
        <v>1675370</v>
      </c>
      <c r="C70" s="31" t="s">
        <v>9</v>
      </c>
      <c r="D70" s="32">
        <v>44668</v>
      </c>
      <c r="E70" s="33">
        <v>0.36805555555555558</v>
      </c>
      <c r="F70" s="27" t="str">
        <f ca="1">PROPER(Registro[[#This Row],[Artículo]])</f>
        <v>Divers Viennoiserie</v>
      </c>
      <c r="G70" s="15">
        <v>10</v>
      </c>
      <c r="H70" s="13">
        <v>22</v>
      </c>
      <c r="I70" s="14">
        <f>Registro[[#This Row],[Cantidad]]*Registro[[#This Row],[Precio Unit]]</f>
        <v>220</v>
      </c>
    </row>
    <row r="71" spans="1:9" x14ac:dyDescent="0.3">
      <c r="A71" s="22">
        <v>64872</v>
      </c>
      <c r="B71" s="9">
        <v>1676690</v>
      </c>
      <c r="C71" s="28" t="s">
        <v>10</v>
      </c>
      <c r="D71" s="29">
        <v>44668</v>
      </c>
      <c r="E71" s="30">
        <v>0.51666666666666672</v>
      </c>
      <c r="F71" s="22" t="str">
        <f ca="1">PROPER(Registro[[#This Row],[Artículo]])</f>
        <v>Formule Sandwich</v>
      </c>
      <c r="G71" s="16">
        <v>40</v>
      </c>
      <c r="H71" s="10">
        <v>6.5</v>
      </c>
      <c r="I71" s="11">
        <f>Registro[[#This Row],[Cantidad]]*Registro[[#This Row],[Precio Unit]]</f>
        <v>260</v>
      </c>
    </row>
    <row r="72" spans="1:9" x14ac:dyDescent="0.3">
      <c r="A72" s="27">
        <v>66540</v>
      </c>
      <c r="B72" s="12">
        <v>1681070</v>
      </c>
      <c r="C72" s="31" t="s">
        <v>10</v>
      </c>
      <c r="D72" s="32">
        <v>44670</v>
      </c>
      <c r="E72" s="33">
        <v>0.39652777777777776</v>
      </c>
      <c r="F72" s="27" t="str">
        <f ca="1">PROPER(Registro[[#This Row],[Artículo]])</f>
        <v>Formule Sandwich</v>
      </c>
      <c r="G72" s="15">
        <v>30</v>
      </c>
      <c r="H72" s="13">
        <v>6.5</v>
      </c>
      <c r="I72" s="14">
        <f>Registro[[#This Row],[Cantidad]]*Registro[[#This Row],[Precio Unit]]</f>
        <v>195</v>
      </c>
    </row>
    <row r="73" spans="1:9" x14ac:dyDescent="0.3">
      <c r="A73" s="22">
        <v>66625</v>
      </c>
      <c r="B73" s="9">
        <v>1681310</v>
      </c>
      <c r="C73" s="28" t="s">
        <v>10</v>
      </c>
      <c r="D73" s="29">
        <v>44670</v>
      </c>
      <c r="E73" s="30">
        <v>0.42916666666666664</v>
      </c>
      <c r="F73" s="22" t="str">
        <f ca="1">PROPER(Registro[[#This Row],[Artículo]])</f>
        <v>Tarte Fraise 4Per</v>
      </c>
      <c r="G73" s="16">
        <v>20</v>
      </c>
      <c r="H73" s="10">
        <v>12</v>
      </c>
      <c r="I73" s="11">
        <f>Registro[[#This Row],[Cantidad]]*Registro[[#This Row],[Precio Unit]]</f>
        <v>240</v>
      </c>
    </row>
    <row r="74" spans="1:9" x14ac:dyDescent="0.3">
      <c r="A74" s="22">
        <v>67831</v>
      </c>
      <c r="B74" s="9">
        <v>1684750</v>
      </c>
      <c r="C74" s="28" t="s">
        <v>9</v>
      </c>
      <c r="D74" s="29">
        <v>44671</v>
      </c>
      <c r="E74" s="30">
        <v>0.53125</v>
      </c>
      <c r="F74" s="22" t="str">
        <f ca="1">PROPER(Registro[[#This Row],[Artículo]])</f>
        <v>Formule Sandwich</v>
      </c>
      <c r="G74" s="16">
        <v>30</v>
      </c>
      <c r="H74" s="10">
        <v>6.5</v>
      </c>
      <c r="I74" s="11">
        <f>Registro[[#This Row],[Cantidad]]*Registro[[#This Row],[Precio Unit]]</f>
        <v>195</v>
      </c>
    </row>
    <row r="75" spans="1:9" x14ac:dyDescent="0.3">
      <c r="A75" s="27">
        <v>68586</v>
      </c>
      <c r="B75" s="12">
        <v>1686890</v>
      </c>
      <c r="C75" s="31" t="s">
        <v>10</v>
      </c>
      <c r="D75" s="32">
        <v>44672</v>
      </c>
      <c r="E75" s="33">
        <v>0.54305555555555551</v>
      </c>
      <c r="F75" s="27" t="str">
        <f ca="1">PROPER(Registro[[#This Row],[Artículo]])</f>
        <v>Formule Sandwich</v>
      </c>
      <c r="G75" s="15">
        <v>30</v>
      </c>
      <c r="H75" s="13">
        <v>6.5</v>
      </c>
      <c r="I75" s="14">
        <f>Registro[[#This Row],[Cantidad]]*Registro[[#This Row],[Precio Unit]]</f>
        <v>195</v>
      </c>
    </row>
    <row r="76" spans="1:9" x14ac:dyDescent="0.3">
      <c r="A76" s="27">
        <v>68930</v>
      </c>
      <c r="B76" s="12">
        <v>1687830</v>
      </c>
      <c r="C76" s="31" t="s">
        <v>10</v>
      </c>
      <c r="D76" s="32">
        <v>44673</v>
      </c>
      <c r="E76" s="33">
        <v>0.4284722222222222</v>
      </c>
      <c r="F76" s="27" t="str">
        <f ca="1">PROPER(Registro[[#This Row],[Artículo]])</f>
        <v>Eclair</v>
      </c>
      <c r="G76" s="15">
        <v>100</v>
      </c>
      <c r="H76" s="13">
        <v>2</v>
      </c>
      <c r="I76" s="14">
        <f>Registro[[#This Row],[Cantidad]]*Registro[[#This Row],[Precio Unit]]</f>
        <v>200</v>
      </c>
    </row>
    <row r="77" spans="1:9" x14ac:dyDescent="0.3">
      <c r="A77" s="22">
        <v>70791</v>
      </c>
      <c r="B77" s="9">
        <v>1692920</v>
      </c>
      <c r="C77" s="28" t="s">
        <v>9</v>
      </c>
      <c r="D77" s="29">
        <v>44675</v>
      </c>
      <c r="E77" s="30">
        <v>0.44791666666666669</v>
      </c>
      <c r="F77" s="22" t="str">
        <f ca="1">PROPER(Registro[[#This Row],[Artículo]])</f>
        <v>Divers Viennoiserie</v>
      </c>
      <c r="G77" s="16">
        <v>10</v>
      </c>
      <c r="H77" s="10">
        <v>22</v>
      </c>
      <c r="I77" s="11">
        <f>Registro[[#This Row],[Cantidad]]*Registro[[#This Row],[Precio Unit]]</f>
        <v>220</v>
      </c>
    </row>
    <row r="78" spans="1:9" x14ac:dyDescent="0.3">
      <c r="A78" s="22">
        <v>71815</v>
      </c>
      <c r="B78" s="9">
        <v>1695600</v>
      </c>
      <c r="C78" s="28" t="s">
        <v>10</v>
      </c>
      <c r="D78" s="29">
        <v>44676</v>
      </c>
      <c r="E78" s="30">
        <v>0.44305555555555554</v>
      </c>
      <c r="F78" s="22" t="str">
        <f ca="1">PROPER(Registro[[#This Row],[Artículo]])</f>
        <v>Formule Sandwich</v>
      </c>
      <c r="G78" s="16">
        <v>60</v>
      </c>
      <c r="H78" s="10">
        <v>6.5</v>
      </c>
      <c r="I78" s="11">
        <f>Registro[[#This Row],[Cantidad]]*Registro[[#This Row],[Precio Unit]]</f>
        <v>390</v>
      </c>
    </row>
    <row r="79" spans="1:9" x14ac:dyDescent="0.3">
      <c r="A79" s="22">
        <v>72904</v>
      </c>
      <c r="B79" s="9">
        <v>1698580</v>
      </c>
      <c r="C79" s="28" t="s">
        <v>9</v>
      </c>
      <c r="D79" s="29">
        <v>44677</v>
      </c>
      <c r="E79" s="30">
        <v>0.51666666666666672</v>
      </c>
      <c r="F79" s="22" t="str">
        <f ca="1">PROPER(Registro[[#This Row],[Artículo]])</f>
        <v>Formule Sandwich</v>
      </c>
      <c r="G79" s="16">
        <v>30</v>
      </c>
      <c r="H79" s="10">
        <v>6.5</v>
      </c>
      <c r="I79" s="11">
        <f>Registro[[#This Row],[Cantidad]]*Registro[[#This Row],[Precio Unit]]</f>
        <v>195</v>
      </c>
    </row>
    <row r="80" spans="1:9" x14ac:dyDescent="0.3">
      <c r="A80" s="27">
        <v>75494</v>
      </c>
      <c r="B80" s="12">
        <v>1706000</v>
      </c>
      <c r="C80" s="31" t="s">
        <v>10</v>
      </c>
      <c r="D80" s="32">
        <v>44681</v>
      </c>
      <c r="E80" s="33">
        <v>0.4909722222222222</v>
      </c>
      <c r="F80" s="27" t="str">
        <f ca="1">PROPER(Registro[[#This Row],[Artículo]])</f>
        <v>Formule Sandwich</v>
      </c>
      <c r="G80" s="15">
        <v>30</v>
      </c>
      <c r="H80" s="13">
        <v>6.5</v>
      </c>
      <c r="I80" s="14">
        <f>Registro[[#This Row],[Cantidad]]*Registro[[#This Row],[Precio Unit]]</f>
        <v>195</v>
      </c>
    </row>
    <row r="81" spans="1:9" x14ac:dyDescent="0.3">
      <c r="A81" s="22">
        <v>75662</v>
      </c>
      <c r="B81" s="9">
        <v>1706470</v>
      </c>
      <c r="C81" s="28" t="s">
        <v>10</v>
      </c>
      <c r="D81" s="29">
        <v>44681</v>
      </c>
      <c r="E81" s="30">
        <v>0.5493055555555556</v>
      </c>
      <c r="F81" s="22" t="str">
        <f ca="1">PROPER(Registro[[#This Row],[Artículo]])</f>
        <v>Formule Sandwich</v>
      </c>
      <c r="G81" s="16">
        <v>30</v>
      </c>
      <c r="H81" s="10">
        <v>6.5</v>
      </c>
      <c r="I81" s="11">
        <f>Registro[[#This Row],[Cantidad]]*Registro[[#This Row],[Precio Unit]]</f>
        <v>195</v>
      </c>
    </row>
    <row r="82" spans="1:9" x14ac:dyDescent="0.3">
      <c r="A82" s="27">
        <v>83724</v>
      </c>
      <c r="B82" s="12">
        <v>1728100</v>
      </c>
      <c r="C82" s="31" t="s">
        <v>10</v>
      </c>
      <c r="D82" s="32">
        <v>44690</v>
      </c>
      <c r="E82" s="33">
        <v>0.47638888888888886</v>
      </c>
      <c r="F82" s="27" t="str">
        <f ca="1">PROPER(Registro[[#This Row],[Artículo]])</f>
        <v>Formule Sandwich</v>
      </c>
      <c r="G82" s="15">
        <v>40</v>
      </c>
      <c r="H82" s="13">
        <v>6.5</v>
      </c>
      <c r="I82" s="14">
        <f>Registro[[#This Row],[Cantidad]]*Registro[[#This Row],[Precio Unit]]</f>
        <v>260</v>
      </c>
    </row>
    <row r="83" spans="1:9" x14ac:dyDescent="0.3">
      <c r="A83" s="27">
        <v>87739</v>
      </c>
      <c r="B83" s="12">
        <v>1738890</v>
      </c>
      <c r="C83" s="31" t="s">
        <v>9</v>
      </c>
      <c r="D83" s="32">
        <v>44694</v>
      </c>
      <c r="E83" s="33">
        <v>0.51180555555555551</v>
      </c>
      <c r="F83" s="27" t="str">
        <f ca="1">PROPER(Registro[[#This Row],[Artículo]])</f>
        <v>Gd Kouign Amann</v>
      </c>
      <c r="G83" s="15">
        <v>30</v>
      </c>
      <c r="H83" s="13">
        <v>7.5</v>
      </c>
      <c r="I83" s="14">
        <f>Registro[[#This Row],[Cantidad]]*Registro[[#This Row],[Precio Unit]]</f>
        <v>225</v>
      </c>
    </row>
    <row r="84" spans="1:9" x14ac:dyDescent="0.3">
      <c r="A84" s="22">
        <v>89390</v>
      </c>
      <c r="B84" s="9">
        <v>1743120</v>
      </c>
      <c r="C84" s="28" t="s">
        <v>10</v>
      </c>
      <c r="D84" s="29">
        <v>44696</v>
      </c>
      <c r="E84" s="30">
        <v>0.35555555555555557</v>
      </c>
      <c r="F84" s="22" t="str">
        <f ca="1">PROPER(Registro[[#This Row],[Artículo]])</f>
        <v>Tarte Fraise 4Per</v>
      </c>
      <c r="G84" s="16">
        <v>30</v>
      </c>
      <c r="H84" s="10">
        <v>12</v>
      </c>
      <c r="I84" s="11">
        <f>Registro[[#This Row],[Cantidad]]*Registro[[#This Row],[Precio Unit]]</f>
        <v>360</v>
      </c>
    </row>
    <row r="85" spans="1:9" x14ac:dyDescent="0.3">
      <c r="A85" s="22">
        <v>90101</v>
      </c>
      <c r="B85" s="9">
        <v>1744940</v>
      </c>
      <c r="C85" s="28" t="s">
        <v>9</v>
      </c>
      <c r="D85" s="29">
        <v>44696</v>
      </c>
      <c r="E85" s="30">
        <v>0.46111111111111114</v>
      </c>
      <c r="F85" s="22" t="str">
        <f ca="1">PROPER(Registro[[#This Row],[Artículo]])</f>
        <v>Formule Sandwich</v>
      </c>
      <c r="G85" s="16">
        <v>40</v>
      </c>
      <c r="H85" s="10">
        <v>6.5</v>
      </c>
      <c r="I85" s="11">
        <f>Registro[[#This Row],[Cantidad]]*Registro[[#This Row],[Precio Unit]]</f>
        <v>260</v>
      </c>
    </row>
    <row r="86" spans="1:9" x14ac:dyDescent="0.3">
      <c r="A86" s="22">
        <v>90840</v>
      </c>
      <c r="B86" s="9">
        <v>1746900</v>
      </c>
      <c r="C86" s="28" t="s">
        <v>10</v>
      </c>
      <c r="D86" s="29">
        <v>44697</v>
      </c>
      <c r="E86" s="30">
        <v>0.33680555555555558</v>
      </c>
      <c r="F86" s="22" t="str">
        <f ca="1">PROPER(Registro[[#This Row],[Artículo]])</f>
        <v>Divers Viennoiserie</v>
      </c>
      <c r="G86" s="16">
        <v>20</v>
      </c>
      <c r="H86" s="10">
        <v>11</v>
      </c>
      <c r="I86" s="11">
        <f>Registro[[#This Row],[Cantidad]]*Registro[[#This Row],[Precio Unit]]</f>
        <v>220</v>
      </c>
    </row>
    <row r="87" spans="1:9" x14ac:dyDescent="0.3">
      <c r="A87" s="27">
        <v>91334</v>
      </c>
      <c r="B87" s="12">
        <v>1747990</v>
      </c>
      <c r="C87" s="31" t="s">
        <v>9</v>
      </c>
      <c r="D87" s="32">
        <v>44697</v>
      </c>
      <c r="E87" s="33">
        <v>0.40277777777777779</v>
      </c>
      <c r="F87" s="27" t="str">
        <f ca="1">PROPER(Registro[[#This Row],[Artículo]])</f>
        <v>Royal 4P</v>
      </c>
      <c r="G87" s="15">
        <v>20</v>
      </c>
      <c r="H87" s="13">
        <v>12</v>
      </c>
      <c r="I87" s="14">
        <f>Registro[[#This Row],[Cantidad]]*Registro[[#This Row],[Precio Unit]]</f>
        <v>240</v>
      </c>
    </row>
    <row r="88" spans="1:9" x14ac:dyDescent="0.3">
      <c r="A88" s="22">
        <v>91363</v>
      </c>
      <c r="B88" s="9">
        <v>1748070</v>
      </c>
      <c r="C88" s="28" t="s">
        <v>9</v>
      </c>
      <c r="D88" s="29">
        <v>44697</v>
      </c>
      <c r="E88" s="30">
        <v>0.40625</v>
      </c>
      <c r="F88" s="22" t="str">
        <f ca="1">PROPER(Registro[[#This Row],[Artículo]])</f>
        <v>Formule Sandwich</v>
      </c>
      <c r="G88" s="16">
        <v>50</v>
      </c>
      <c r="H88" s="10">
        <v>6.5</v>
      </c>
      <c r="I88" s="11">
        <f>Registro[[#This Row],[Cantidad]]*Registro[[#This Row],[Precio Unit]]</f>
        <v>325</v>
      </c>
    </row>
    <row r="89" spans="1:9" x14ac:dyDescent="0.3">
      <c r="A89" s="27">
        <v>92089</v>
      </c>
      <c r="B89" s="12">
        <v>1749920</v>
      </c>
      <c r="C89" s="31" t="s">
        <v>9</v>
      </c>
      <c r="D89" s="32">
        <v>44697</v>
      </c>
      <c r="E89" s="33">
        <v>0.49513888888888891</v>
      </c>
      <c r="F89" s="27" t="str">
        <f ca="1">PROPER(Registro[[#This Row],[Artículo]])</f>
        <v>Formule Sandwich</v>
      </c>
      <c r="G89" s="15">
        <v>40</v>
      </c>
      <c r="H89" s="13">
        <v>6.5</v>
      </c>
      <c r="I89" s="14">
        <f>Registro[[#This Row],[Cantidad]]*Registro[[#This Row],[Precio Unit]]</f>
        <v>260</v>
      </c>
    </row>
    <row r="90" spans="1:9" x14ac:dyDescent="0.3">
      <c r="A90" s="27">
        <v>93402</v>
      </c>
      <c r="B90" s="12">
        <v>1753350</v>
      </c>
      <c r="C90" s="31" t="s">
        <v>10</v>
      </c>
      <c r="D90" s="32">
        <v>44703</v>
      </c>
      <c r="E90" s="33">
        <v>0.4826388888888889</v>
      </c>
      <c r="F90" s="27" t="str">
        <f ca="1">PROPER(Registro[[#This Row],[Artículo]])</f>
        <v>Royal 4P</v>
      </c>
      <c r="G90" s="15">
        <v>20</v>
      </c>
      <c r="H90" s="13">
        <v>12</v>
      </c>
      <c r="I90" s="14">
        <f>Registro[[#This Row],[Cantidad]]*Registro[[#This Row],[Precio Unit]]</f>
        <v>240</v>
      </c>
    </row>
    <row r="91" spans="1:9" x14ac:dyDescent="0.3">
      <c r="A91" s="27">
        <v>93668</v>
      </c>
      <c r="B91" s="12">
        <v>1754080</v>
      </c>
      <c r="C91" s="31" t="s">
        <v>9</v>
      </c>
      <c r="D91" s="32">
        <v>44703</v>
      </c>
      <c r="E91" s="33">
        <v>0.69652777777777775</v>
      </c>
      <c r="F91" s="27" t="str">
        <f ca="1">PROPER(Registro[[#This Row],[Artículo]])</f>
        <v>Divers Viennoiserie</v>
      </c>
      <c r="G91" s="15">
        <v>10</v>
      </c>
      <c r="H91" s="13">
        <v>22</v>
      </c>
      <c r="I91" s="14">
        <f>Registro[[#This Row],[Cantidad]]*Registro[[#This Row],[Precio Unit]]</f>
        <v>220</v>
      </c>
    </row>
    <row r="92" spans="1:9" x14ac:dyDescent="0.3">
      <c r="A92" s="27">
        <v>94070</v>
      </c>
      <c r="B92" s="12">
        <v>1755060</v>
      </c>
      <c r="C92" s="31" t="s">
        <v>9</v>
      </c>
      <c r="D92" s="32">
        <v>44704</v>
      </c>
      <c r="E92" s="33">
        <v>0.38472222222222224</v>
      </c>
      <c r="F92" s="27" t="str">
        <f ca="1">PROPER(Registro[[#This Row],[Artículo]])</f>
        <v>Gd Kouign Amann</v>
      </c>
      <c r="G92" s="15">
        <v>30</v>
      </c>
      <c r="H92" s="13">
        <v>7.5</v>
      </c>
      <c r="I92" s="14">
        <f>Registro[[#This Row],[Cantidad]]*Registro[[#This Row],[Precio Unit]]</f>
        <v>225</v>
      </c>
    </row>
    <row r="93" spans="1:9" x14ac:dyDescent="0.3">
      <c r="A93" s="22">
        <v>94885</v>
      </c>
      <c r="B93" s="9">
        <v>1757170</v>
      </c>
      <c r="C93" s="28" t="s">
        <v>10</v>
      </c>
      <c r="D93" s="29">
        <v>44704</v>
      </c>
      <c r="E93" s="30">
        <v>0.48958333333333331</v>
      </c>
      <c r="F93" s="22" t="str">
        <f ca="1">PROPER(Registro[[#This Row],[Artículo]])</f>
        <v>Formule Sandwich</v>
      </c>
      <c r="G93" s="16">
        <v>40</v>
      </c>
      <c r="H93" s="10">
        <v>6.5</v>
      </c>
      <c r="I93" s="11">
        <f>Registro[[#This Row],[Cantidad]]*Registro[[#This Row],[Precio Unit]]</f>
        <v>260</v>
      </c>
    </row>
    <row r="94" spans="1:9" x14ac:dyDescent="0.3">
      <c r="A94" s="22">
        <v>95297</v>
      </c>
      <c r="B94" s="9">
        <v>1758210</v>
      </c>
      <c r="C94" s="28" t="s">
        <v>9</v>
      </c>
      <c r="D94" s="29">
        <v>44705</v>
      </c>
      <c r="E94" s="30">
        <v>0.35972222222222222</v>
      </c>
      <c r="F94" s="22" t="str">
        <f ca="1">PROPER(Registro[[#This Row],[Artículo]])</f>
        <v>Gd Kouign Amann</v>
      </c>
      <c r="G94" s="16">
        <v>30</v>
      </c>
      <c r="H94" s="10">
        <v>7.5</v>
      </c>
      <c r="I94" s="11">
        <f>Registro[[#This Row],[Cantidad]]*Registro[[#This Row],[Precio Unit]]</f>
        <v>225</v>
      </c>
    </row>
    <row r="95" spans="1:9" x14ac:dyDescent="0.3">
      <c r="A95" s="22">
        <v>95515</v>
      </c>
      <c r="B95" s="9">
        <v>1758730</v>
      </c>
      <c r="C95" s="28" t="s">
        <v>10</v>
      </c>
      <c r="D95" s="29">
        <v>44705</v>
      </c>
      <c r="E95" s="30">
        <v>0.40625</v>
      </c>
      <c r="F95" s="22" t="str">
        <f ca="1">PROPER(Registro[[#This Row],[Artículo]])</f>
        <v>Tarte Fraise 4Per</v>
      </c>
      <c r="G95" s="16">
        <v>20</v>
      </c>
      <c r="H95" s="10">
        <v>12</v>
      </c>
      <c r="I95" s="11">
        <f>Registro[[#This Row],[Cantidad]]*Registro[[#This Row],[Precio Unit]]</f>
        <v>240</v>
      </c>
    </row>
    <row r="96" spans="1:9" x14ac:dyDescent="0.3">
      <c r="A96" s="27">
        <v>97569</v>
      </c>
      <c r="B96" s="12">
        <v>1764370</v>
      </c>
      <c r="C96" s="31" t="s">
        <v>9</v>
      </c>
      <c r="D96" s="32">
        <v>44707</v>
      </c>
      <c r="E96" s="33">
        <v>0.51666666666666672</v>
      </c>
      <c r="F96" s="27" t="str">
        <f ca="1">PROPER(Registro[[#This Row],[Artículo]])</f>
        <v>Formule Sandwich</v>
      </c>
      <c r="G96" s="15">
        <v>40</v>
      </c>
      <c r="H96" s="13">
        <v>6.5</v>
      </c>
      <c r="I96" s="14">
        <f>Registro[[#This Row],[Cantidad]]*Registro[[#This Row],[Precio Unit]]</f>
        <v>260</v>
      </c>
    </row>
    <row r="97" spans="1:9" x14ac:dyDescent="0.3">
      <c r="A97" s="22">
        <v>98196</v>
      </c>
      <c r="B97" s="9">
        <v>1766150</v>
      </c>
      <c r="C97" s="28" t="s">
        <v>10</v>
      </c>
      <c r="D97" s="29">
        <v>44708</v>
      </c>
      <c r="E97" s="30">
        <v>0.51041666666666663</v>
      </c>
      <c r="F97" s="22" t="str">
        <f ca="1">PROPER(Registro[[#This Row],[Artículo]])</f>
        <v>Formule Sandwich</v>
      </c>
      <c r="G97" s="16">
        <v>40</v>
      </c>
      <c r="H97" s="10">
        <v>6.5</v>
      </c>
      <c r="I97" s="11">
        <f>Registro[[#This Row],[Cantidad]]*Registro[[#This Row],[Precio Unit]]</f>
        <v>260</v>
      </c>
    </row>
    <row r="98" spans="1:9" x14ac:dyDescent="0.3">
      <c r="A98" s="27">
        <v>98821</v>
      </c>
      <c r="B98" s="12">
        <v>1767850</v>
      </c>
      <c r="C98" s="31" t="s">
        <v>9</v>
      </c>
      <c r="D98" s="32">
        <v>44709</v>
      </c>
      <c r="E98" s="33">
        <v>0.50694444444444442</v>
      </c>
      <c r="F98" s="27" t="str">
        <f ca="1">PROPER(Registro[[#This Row],[Artículo]])</f>
        <v>Formule Sandwich</v>
      </c>
      <c r="G98" s="15">
        <v>40</v>
      </c>
      <c r="H98" s="13">
        <v>6.5</v>
      </c>
      <c r="I98" s="14">
        <f>Registro[[#This Row],[Cantidad]]*Registro[[#This Row],[Precio Unit]]</f>
        <v>260</v>
      </c>
    </row>
    <row r="99" spans="1:9" x14ac:dyDescent="0.3">
      <c r="A99" s="27">
        <v>100616</v>
      </c>
      <c r="B99" s="12">
        <v>1772540</v>
      </c>
      <c r="C99" s="31" t="s">
        <v>9</v>
      </c>
      <c r="D99" s="32">
        <v>44711</v>
      </c>
      <c r="E99" s="33">
        <v>0.43819444444444444</v>
      </c>
      <c r="F99" s="27" t="str">
        <f ca="1">PROPER(Registro[[#This Row],[Artículo]])</f>
        <v>Tarte Fraise 4Per</v>
      </c>
      <c r="G99" s="15">
        <v>20</v>
      </c>
      <c r="H99" s="13">
        <v>12</v>
      </c>
      <c r="I99" s="14">
        <f>Registro[[#This Row],[Cantidad]]*Registro[[#This Row],[Precio Unit]]</f>
        <v>240</v>
      </c>
    </row>
    <row r="100" spans="1:9" x14ac:dyDescent="0.3">
      <c r="A100" s="22">
        <v>101536</v>
      </c>
      <c r="B100" s="9">
        <v>1775050</v>
      </c>
      <c r="C100" s="28" t="s">
        <v>9</v>
      </c>
      <c r="D100" s="29">
        <v>44712</v>
      </c>
      <c r="E100" s="30">
        <v>0.47291666666666665</v>
      </c>
      <c r="F100" s="22" t="str">
        <f ca="1">PROPER(Registro[[#This Row],[Artículo]])</f>
        <v>Tarte Fraise 4Per</v>
      </c>
      <c r="G100" s="16">
        <v>20</v>
      </c>
      <c r="H100" s="10">
        <v>12</v>
      </c>
      <c r="I100" s="11">
        <f>Registro[[#This Row],[Cantidad]]*Registro[[#This Row],[Precio Unit]]</f>
        <v>240</v>
      </c>
    </row>
    <row r="101" spans="1:9" x14ac:dyDescent="0.3">
      <c r="A101" s="22">
        <v>101622</v>
      </c>
      <c r="B101" s="9">
        <v>1775310</v>
      </c>
      <c r="C101" s="28" t="s">
        <v>10</v>
      </c>
      <c r="D101" s="29">
        <v>44712</v>
      </c>
      <c r="E101" s="30">
        <v>0.50277777777777777</v>
      </c>
      <c r="F101" s="22" t="str">
        <f ca="1">PROPER(Registro[[#This Row],[Artículo]])</f>
        <v>Formule Sandwich</v>
      </c>
      <c r="G101" s="16">
        <v>40</v>
      </c>
      <c r="H101" s="10">
        <v>6.5</v>
      </c>
      <c r="I101" s="11">
        <f>Registro[[#This Row],[Cantidad]]*Registro[[#This Row],[Precio Unit]]</f>
        <v>260</v>
      </c>
    </row>
    <row r="102" spans="1:9" x14ac:dyDescent="0.3">
      <c r="A102" s="27">
        <v>102402</v>
      </c>
      <c r="B102" s="12">
        <v>1777510</v>
      </c>
      <c r="C102" s="31" t="s">
        <v>10</v>
      </c>
      <c r="D102" s="32">
        <v>44713</v>
      </c>
      <c r="E102" s="33">
        <v>0.51666666666666672</v>
      </c>
      <c r="F102" s="27" t="str">
        <f ca="1">PROPER(Registro[[#This Row],[Artículo]])</f>
        <v>Formule Sandwich</v>
      </c>
      <c r="G102" s="15">
        <v>40</v>
      </c>
      <c r="H102" s="13">
        <v>6.5</v>
      </c>
      <c r="I102" s="14">
        <f>Registro[[#This Row],[Cantidad]]*Registro[[#This Row],[Precio Unit]]</f>
        <v>260</v>
      </c>
    </row>
    <row r="103" spans="1:9" x14ac:dyDescent="0.3">
      <c r="A103" s="22">
        <v>102965</v>
      </c>
      <c r="B103" s="9">
        <v>1779120</v>
      </c>
      <c r="C103" s="28" t="s">
        <v>9</v>
      </c>
      <c r="D103" s="29">
        <v>44714</v>
      </c>
      <c r="E103" s="30">
        <v>0.51388888888888884</v>
      </c>
      <c r="F103" s="22" t="str">
        <f ca="1">PROPER(Registro[[#This Row],[Artículo]])</f>
        <v>Formule Sandwich</v>
      </c>
      <c r="G103" s="16">
        <v>40</v>
      </c>
      <c r="H103" s="10">
        <v>6.5</v>
      </c>
      <c r="I103" s="11">
        <f>Registro[[#This Row],[Cantidad]]*Registro[[#This Row],[Precio Unit]]</f>
        <v>260</v>
      </c>
    </row>
    <row r="104" spans="1:9" x14ac:dyDescent="0.3">
      <c r="A104" s="27">
        <v>103654</v>
      </c>
      <c r="B104" s="12">
        <v>1781040</v>
      </c>
      <c r="C104" s="31" t="s">
        <v>10</v>
      </c>
      <c r="D104" s="32">
        <v>44715</v>
      </c>
      <c r="E104" s="33">
        <v>0.50972222222222219</v>
      </c>
      <c r="F104" s="27" t="str">
        <f ca="1">PROPER(Registro[[#This Row],[Artículo]])</f>
        <v>Formule Sandwich</v>
      </c>
      <c r="G104" s="15">
        <v>40</v>
      </c>
      <c r="H104" s="13">
        <v>6.5</v>
      </c>
      <c r="I104" s="14">
        <f>Registro[[#This Row],[Cantidad]]*Registro[[#This Row],[Precio Unit]]</f>
        <v>260</v>
      </c>
    </row>
    <row r="105" spans="1:9" x14ac:dyDescent="0.3">
      <c r="A105" s="22">
        <v>104364</v>
      </c>
      <c r="B105" s="9">
        <v>1783020</v>
      </c>
      <c r="C105" s="28" t="s">
        <v>10</v>
      </c>
      <c r="D105" s="29">
        <v>44716</v>
      </c>
      <c r="E105" s="30">
        <v>0.51597222222222228</v>
      </c>
      <c r="F105" s="22" t="str">
        <f ca="1">PROPER(Registro[[#This Row],[Artículo]])</f>
        <v>Formule Sandwich</v>
      </c>
      <c r="G105" s="16">
        <v>40</v>
      </c>
      <c r="H105" s="10">
        <v>6.5</v>
      </c>
      <c r="I105" s="11">
        <f>Registro[[#This Row],[Cantidad]]*Registro[[#This Row],[Precio Unit]]</f>
        <v>260</v>
      </c>
    </row>
    <row r="106" spans="1:9" x14ac:dyDescent="0.3">
      <c r="A106" s="27">
        <v>107025</v>
      </c>
      <c r="B106" s="12">
        <v>1790110</v>
      </c>
      <c r="C106" s="31" t="s">
        <v>10</v>
      </c>
      <c r="D106" s="32">
        <v>44719</v>
      </c>
      <c r="E106" s="33">
        <v>0.49652777777777779</v>
      </c>
      <c r="F106" s="27" t="str">
        <f ca="1">PROPER(Registro[[#This Row],[Artículo]])</f>
        <v>Formule Sandwich</v>
      </c>
      <c r="G106" s="15">
        <v>40</v>
      </c>
      <c r="H106" s="13">
        <v>6.5</v>
      </c>
      <c r="I106" s="14">
        <f>Registro[[#This Row],[Cantidad]]*Registro[[#This Row],[Precio Unit]]</f>
        <v>260</v>
      </c>
    </row>
    <row r="107" spans="1:9" x14ac:dyDescent="0.3">
      <c r="A107" s="22">
        <v>107925</v>
      </c>
      <c r="B107" s="9">
        <v>1792590</v>
      </c>
      <c r="C107" s="28" t="s">
        <v>10</v>
      </c>
      <c r="D107" s="29">
        <v>44720</v>
      </c>
      <c r="E107" s="30">
        <v>0.55763888888888891</v>
      </c>
      <c r="F107" s="22" t="str">
        <f ca="1">PROPER(Registro[[#This Row],[Artículo]])</f>
        <v>Formule Sandwich</v>
      </c>
      <c r="G107" s="16">
        <v>40</v>
      </c>
      <c r="H107" s="10">
        <v>6.5</v>
      </c>
      <c r="I107" s="11">
        <f>Registro[[#This Row],[Cantidad]]*Registro[[#This Row],[Precio Unit]]</f>
        <v>260</v>
      </c>
    </row>
    <row r="108" spans="1:9" x14ac:dyDescent="0.3">
      <c r="A108" s="27">
        <v>108523</v>
      </c>
      <c r="B108" s="12">
        <v>1794180</v>
      </c>
      <c r="C108" s="31" t="s">
        <v>9</v>
      </c>
      <c r="D108" s="32">
        <v>44721</v>
      </c>
      <c r="E108" s="33">
        <v>0.51597222222222228</v>
      </c>
      <c r="F108" s="27" t="str">
        <f ca="1">PROPER(Registro[[#This Row],[Artículo]])</f>
        <v>Formule Sandwich</v>
      </c>
      <c r="G108" s="15">
        <v>40</v>
      </c>
      <c r="H108" s="13">
        <v>6.5</v>
      </c>
      <c r="I108" s="14">
        <f>Registro[[#This Row],[Cantidad]]*Registro[[#This Row],[Precio Unit]]</f>
        <v>260</v>
      </c>
    </row>
    <row r="109" spans="1:9" x14ac:dyDescent="0.3">
      <c r="A109" s="22">
        <v>109121</v>
      </c>
      <c r="B109" s="9">
        <v>1795870</v>
      </c>
      <c r="C109" s="28" t="s">
        <v>9</v>
      </c>
      <c r="D109" s="29">
        <v>44722</v>
      </c>
      <c r="E109" s="30">
        <v>0.51249999999999996</v>
      </c>
      <c r="F109" s="22" t="str">
        <f ca="1">PROPER(Registro[[#This Row],[Artículo]])</f>
        <v>Formule Sandwich</v>
      </c>
      <c r="G109" s="16">
        <v>40</v>
      </c>
      <c r="H109" s="10">
        <v>6.5</v>
      </c>
      <c r="I109" s="11">
        <f>Registro[[#This Row],[Cantidad]]*Registro[[#This Row],[Precio Unit]]</f>
        <v>260</v>
      </c>
    </row>
    <row r="110" spans="1:9" x14ac:dyDescent="0.3">
      <c r="A110" s="27">
        <v>109627</v>
      </c>
      <c r="B110" s="12">
        <v>1797320</v>
      </c>
      <c r="C110" s="31" t="s">
        <v>9</v>
      </c>
      <c r="D110" s="32">
        <v>44723</v>
      </c>
      <c r="E110" s="33">
        <v>0.4513888888888889</v>
      </c>
      <c r="F110" s="27" t="str">
        <f ca="1">PROPER(Registro[[#This Row],[Artículo]])</f>
        <v>Tarte Fraise 4Per</v>
      </c>
      <c r="G110" s="15">
        <v>40</v>
      </c>
      <c r="H110" s="13">
        <v>12</v>
      </c>
      <c r="I110" s="14">
        <f>Registro[[#This Row],[Cantidad]]*Registro[[#This Row],[Precio Unit]]</f>
        <v>480</v>
      </c>
    </row>
    <row r="111" spans="1:9" x14ac:dyDescent="0.3">
      <c r="A111" s="27">
        <v>110375</v>
      </c>
      <c r="B111" s="12">
        <v>1799310</v>
      </c>
      <c r="C111" s="31" t="s">
        <v>10</v>
      </c>
      <c r="D111" s="32">
        <v>44724</v>
      </c>
      <c r="E111" s="33">
        <v>0.4152777777777778</v>
      </c>
      <c r="F111" s="27" t="str">
        <f ca="1">PROPER(Registro[[#This Row],[Artículo]])</f>
        <v>Cafe Ou Eau</v>
      </c>
      <c r="G111" s="15">
        <v>2000</v>
      </c>
      <c r="H111" s="13">
        <v>1</v>
      </c>
      <c r="I111" s="14">
        <f>Registro[[#This Row],[Cantidad]]*Registro[[#This Row],[Precio Unit]]</f>
        <v>2000</v>
      </c>
    </row>
    <row r="112" spans="1:9" x14ac:dyDescent="0.3">
      <c r="A112" s="22">
        <v>112773</v>
      </c>
      <c r="B112" s="9">
        <v>1805750</v>
      </c>
      <c r="C112" s="28" t="s">
        <v>10</v>
      </c>
      <c r="D112" s="29">
        <v>44726</v>
      </c>
      <c r="E112" s="30">
        <v>0.51666666666666672</v>
      </c>
      <c r="F112" s="22" t="str">
        <f ca="1">PROPER(Registro[[#This Row],[Artículo]])</f>
        <v>Formule Sandwich</v>
      </c>
      <c r="G112" s="16">
        <v>40</v>
      </c>
      <c r="H112" s="10">
        <v>6.5</v>
      </c>
      <c r="I112" s="11">
        <f>Registro[[#This Row],[Cantidad]]*Registro[[#This Row],[Precio Unit]]</f>
        <v>260</v>
      </c>
    </row>
    <row r="113" spans="1:9" x14ac:dyDescent="0.3">
      <c r="A113" s="27">
        <v>113454</v>
      </c>
      <c r="B113" s="12">
        <v>1807670</v>
      </c>
      <c r="C113" s="31" t="s">
        <v>10</v>
      </c>
      <c r="D113" s="32">
        <v>44727</v>
      </c>
      <c r="E113" s="33">
        <v>0.5083333333333333</v>
      </c>
      <c r="F113" s="27" t="str">
        <f ca="1">PROPER(Registro[[#This Row],[Artículo]])</f>
        <v>Sandwich Complet</v>
      </c>
      <c r="G113" s="15">
        <v>60</v>
      </c>
      <c r="H113" s="13">
        <v>4.5</v>
      </c>
      <c r="I113" s="14">
        <f>Registro[[#This Row],[Cantidad]]*Registro[[#This Row],[Precio Unit]]</f>
        <v>270</v>
      </c>
    </row>
    <row r="114" spans="1:9" x14ac:dyDescent="0.3">
      <c r="A114" s="27">
        <v>113486</v>
      </c>
      <c r="B114" s="12">
        <v>1807750</v>
      </c>
      <c r="C114" s="31" t="s">
        <v>9</v>
      </c>
      <c r="D114" s="32">
        <v>44727</v>
      </c>
      <c r="E114" s="33">
        <v>0.5131944444444444</v>
      </c>
      <c r="F114" s="27" t="str">
        <f ca="1">PROPER(Registro[[#This Row],[Artículo]])</f>
        <v>Formule Sandwich</v>
      </c>
      <c r="G114" s="15">
        <v>40</v>
      </c>
      <c r="H114" s="13">
        <v>6.5</v>
      </c>
      <c r="I114" s="14">
        <f>Registro[[#This Row],[Cantidad]]*Registro[[#This Row],[Precio Unit]]</f>
        <v>260</v>
      </c>
    </row>
    <row r="115" spans="1:9" x14ac:dyDescent="0.3">
      <c r="A115" s="27">
        <v>113516</v>
      </c>
      <c r="B115" s="12">
        <v>1807840</v>
      </c>
      <c r="C115" s="31" t="s">
        <v>9</v>
      </c>
      <c r="D115" s="32">
        <v>44727</v>
      </c>
      <c r="E115" s="33">
        <v>0.53541666666666665</v>
      </c>
      <c r="F115" s="27" t="str">
        <f ca="1">PROPER(Registro[[#This Row],[Artículo]])</f>
        <v>Formule Sandwich</v>
      </c>
      <c r="G115" s="15">
        <v>50</v>
      </c>
      <c r="H115" s="13">
        <v>6.5</v>
      </c>
      <c r="I115" s="14">
        <f>Registro[[#This Row],[Cantidad]]*Registro[[#This Row],[Precio Unit]]</f>
        <v>325</v>
      </c>
    </row>
    <row r="116" spans="1:9" x14ac:dyDescent="0.3">
      <c r="A116" s="22">
        <v>118298</v>
      </c>
      <c r="B116" s="9">
        <v>1820860</v>
      </c>
      <c r="C116" s="28" t="s">
        <v>10</v>
      </c>
      <c r="D116" s="29">
        <v>44733</v>
      </c>
      <c r="E116" s="30">
        <v>0.52083333333333337</v>
      </c>
      <c r="F116" s="22" t="str">
        <f ca="1">PROPER(Registro[[#This Row],[Artículo]])</f>
        <v>Formule Sandwich</v>
      </c>
      <c r="G116" s="16">
        <v>50</v>
      </c>
      <c r="H116" s="10">
        <v>6.5</v>
      </c>
      <c r="I116" s="11">
        <f>Registro[[#This Row],[Cantidad]]*Registro[[#This Row],[Precio Unit]]</f>
        <v>325</v>
      </c>
    </row>
    <row r="117" spans="1:9" x14ac:dyDescent="0.3">
      <c r="A117" s="27">
        <v>118970</v>
      </c>
      <c r="B117" s="12">
        <v>1822770</v>
      </c>
      <c r="C117" s="31" t="s">
        <v>9</v>
      </c>
      <c r="D117" s="32">
        <v>44734</v>
      </c>
      <c r="E117" s="33">
        <v>0.51458333333333328</v>
      </c>
      <c r="F117" s="27" t="str">
        <f ca="1">PROPER(Registro[[#This Row],[Artículo]])</f>
        <v>Formule Sandwich</v>
      </c>
      <c r="G117" s="15">
        <v>50</v>
      </c>
      <c r="H117" s="13">
        <v>6.5</v>
      </c>
      <c r="I117" s="14">
        <f>Registro[[#This Row],[Cantidad]]*Registro[[#This Row],[Precio Unit]]</f>
        <v>325</v>
      </c>
    </row>
    <row r="118" spans="1:9" x14ac:dyDescent="0.3">
      <c r="A118" s="22">
        <v>119786</v>
      </c>
      <c r="B118" s="9">
        <v>1825100</v>
      </c>
      <c r="C118" s="28" t="s">
        <v>10</v>
      </c>
      <c r="D118" s="29">
        <v>44735</v>
      </c>
      <c r="E118" s="30">
        <v>0.52152777777777781</v>
      </c>
      <c r="F118" s="22" t="str">
        <f ca="1">PROPER(Registro[[#This Row],[Artículo]])</f>
        <v>Formule Sandwich</v>
      </c>
      <c r="G118" s="16">
        <v>50</v>
      </c>
      <c r="H118" s="10">
        <v>6.5</v>
      </c>
      <c r="I118" s="11">
        <f>Registro[[#This Row],[Cantidad]]*Registro[[#This Row],[Precio Unit]]</f>
        <v>325</v>
      </c>
    </row>
    <row r="119" spans="1:9" x14ac:dyDescent="0.3">
      <c r="A119" s="27">
        <v>119822</v>
      </c>
      <c r="B119" s="12">
        <v>1825210</v>
      </c>
      <c r="C119" s="31" t="s">
        <v>9</v>
      </c>
      <c r="D119" s="32">
        <v>44735</v>
      </c>
      <c r="E119" s="33">
        <v>0.53541666666666665</v>
      </c>
      <c r="F119" s="27" t="str">
        <f ca="1">PROPER(Registro[[#This Row],[Artículo]])</f>
        <v>Formule Sandwich</v>
      </c>
      <c r="G119" s="15">
        <v>50</v>
      </c>
      <c r="H119" s="13">
        <v>6.5</v>
      </c>
      <c r="I119" s="14">
        <f>Registro[[#This Row],[Cantidad]]*Registro[[#This Row],[Precio Unit]]</f>
        <v>325</v>
      </c>
    </row>
    <row r="120" spans="1:9" x14ac:dyDescent="0.3">
      <c r="A120" s="22">
        <v>120475</v>
      </c>
      <c r="B120" s="9">
        <v>1827000</v>
      </c>
      <c r="C120" s="28" t="s">
        <v>10</v>
      </c>
      <c r="D120" s="29">
        <v>44736</v>
      </c>
      <c r="E120" s="30">
        <v>0.51458333333333328</v>
      </c>
      <c r="F120" s="22" t="str">
        <f ca="1">PROPER(Registro[[#This Row],[Artículo]])</f>
        <v>Formule Sandwich</v>
      </c>
      <c r="G120" s="16">
        <v>50</v>
      </c>
      <c r="H120" s="10">
        <v>6.5</v>
      </c>
      <c r="I120" s="11">
        <f>Registro[[#This Row],[Cantidad]]*Registro[[#This Row],[Precio Unit]]</f>
        <v>325</v>
      </c>
    </row>
    <row r="121" spans="1:9" x14ac:dyDescent="0.3">
      <c r="A121" s="22">
        <v>124938</v>
      </c>
      <c r="B121" s="9">
        <v>1839110</v>
      </c>
      <c r="C121" s="28" t="s">
        <v>10</v>
      </c>
      <c r="D121" s="29">
        <v>44741</v>
      </c>
      <c r="E121" s="30">
        <v>0.50347222222222221</v>
      </c>
      <c r="F121" s="22" t="str">
        <f ca="1">PROPER(Registro[[#This Row],[Artículo]])</f>
        <v>Sandwich Complet</v>
      </c>
      <c r="G121" s="16">
        <v>60</v>
      </c>
      <c r="H121" s="10">
        <v>4.5</v>
      </c>
      <c r="I121" s="11">
        <f>Registro[[#This Row],[Cantidad]]*Registro[[#This Row],[Precio Unit]]</f>
        <v>270</v>
      </c>
    </row>
    <row r="122" spans="1:9" x14ac:dyDescent="0.3">
      <c r="A122" s="27">
        <v>127824</v>
      </c>
      <c r="B122" s="12">
        <v>1847120</v>
      </c>
      <c r="C122" s="31" t="s">
        <v>10</v>
      </c>
      <c r="D122" s="32">
        <v>44745</v>
      </c>
      <c r="E122" s="33">
        <v>0.4375</v>
      </c>
      <c r="F122" s="27" t="str">
        <f ca="1">PROPER(Registro[[#This Row],[Artículo]])</f>
        <v>Campagne</v>
      </c>
      <c r="G122" s="15">
        <v>150</v>
      </c>
      <c r="H122" s="13">
        <v>1.8</v>
      </c>
      <c r="I122" s="14">
        <f>Registro[[#This Row],[Cantidad]]*Registro[[#This Row],[Precio Unit]]</f>
        <v>270</v>
      </c>
    </row>
    <row r="123" spans="1:9" x14ac:dyDescent="0.3">
      <c r="A123" s="27">
        <v>135766</v>
      </c>
      <c r="B123" s="12">
        <v>1868240</v>
      </c>
      <c r="C123" s="31" t="s">
        <v>9</v>
      </c>
      <c r="D123" s="32">
        <v>44753</v>
      </c>
      <c r="E123" s="33">
        <v>0.40277777777777779</v>
      </c>
      <c r="F123" s="27" t="str">
        <f ca="1">PROPER(Registro[[#This Row],[Artículo]])</f>
        <v>Tarte Fruits 6P</v>
      </c>
      <c r="G123" s="15">
        <v>20</v>
      </c>
      <c r="H123" s="13">
        <v>12</v>
      </c>
      <c r="I123" s="14">
        <f>Registro[[#This Row],[Cantidad]]*Registro[[#This Row],[Precio Unit]]</f>
        <v>240</v>
      </c>
    </row>
    <row r="124" spans="1:9" x14ac:dyDescent="0.3">
      <c r="A124" s="22">
        <v>136344</v>
      </c>
      <c r="B124" s="9">
        <v>1869650</v>
      </c>
      <c r="C124" s="28" t="s">
        <v>10</v>
      </c>
      <c r="D124" s="29">
        <v>44753</v>
      </c>
      <c r="E124" s="30">
        <v>0.46944444444444444</v>
      </c>
      <c r="F124" s="22" t="str">
        <f ca="1">PROPER(Registro[[#This Row],[Artículo]])</f>
        <v>Tarte Fraise 4Per</v>
      </c>
      <c r="G124" s="16">
        <v>20</v>
      </c>
      <c r="H124" s="10">
        <v>12</v>
      </c>
      <c r="I124" s="11">
        <f>Registro[[#This Row],[Cantidad]]*Registro[[#This Row],[Precio Unit]]</f>
        <v>240</v>
      </c>
    </row>
    <row r="125" spans="1:9" x14ac:dyDescent="0.3">
      <c r="A125" s="22">
        <v>138743</v>
      </c>
      <c r="B125" s="9">
        <v>1876060</v>
      </c>
      <c r="C125" s="28" t="s">
        <v>9</v>
      </c>
      <c r="D125" s="29">
        <v>44755</v>
      </c>
      <c r="E125" s="30">
        <v>0.44097222222222221</v>
      </c>
      <c r="F125" s="22" t="str">
        <f ca="1">PROPER(Registro[[#This Row],[Artículo]])</f>
        <v>Platprepare7,00</v>
      </c>
      <c r="G125" s="16">
        <v>40</v>
      </c>
      <c r="H125" s="10">
        <v>7</v>
      </c>
      <c r="I125" s="11">
        <f>Registro[[#This Row],[Cantidad]]*Registro[[#This Row],[Precio Unit]]</f>
        <v>280</v>
      </c>
    </row>
    <row r="126" spans="1:9" x14ac:dyDescent="0.3">
      <c r="A126" s="22">
        <v>140029</v>
      </c>
      <c r="B126" s="9">
        <v>1879520</v>
      </c>
      <c r="C126" s="28" t="s">
        <v>9</v>
      </c>
      <c r="D126" s="29">
        <v>44756</v>
      </c>
      <c r="E126" s="30">
        <v>0.41180555555555554</v>
      </c>
      <c r="F126" s="22" t="str">
        <f ca="1">PROPER(Registro[[#This Row],[Artículo]])</f>
        <v>Traditional Baguette</v>
      </c>
      <c r="G126" s="16">
        <v>200</v>
      </c>
      <c r="H126" s="10">
        <v>1.2</v>
      </c>
      <c r="I126" s="11">
        <f>Registro[[#This Row],[Cantidad]]*Registro[[#This Row],[Precio Unit]]</f>
        <v>240</v>
      </c>
    </row>
    <row r="127" spans="1:9" x14ac:dyDescent="0.3">
      <c r="A127" s="27">
        <v>141440</v>
      </c>
      <c r="B127" s="12">
        <v>1883160</v>
      </c>
      <c r="C127" s="31" t="s">
        <v>10</v>
      </c>
      <c r="D127" s="32">
        <v>44757</v>
      </c>
      <c r="E127" s="33">
        <v>0.43263888888888891</v>
      </c>
      <c r="F127" s="27" t="str">
        <f ca="1">PROPER(Registro[[#This Row],[Artículo]])</f>
        <v>Formule Sandwich</v>
      </c>
      <c r="G127" s="15">
        <v>40</v>
      </c>
      <c r="H127" s="13">
        <v>6.5</v>
      </c>
      <c r="I127" s="14">
        <f>Registro[[#This Row],[Cantidad]]*Registro[[#This Row],[Precio Unit]]</f>
        <v>260</v>
      </c>
    </row>
    <row r="128" spans="1:9" x14ac:dyDescent="0.3">
      <c r="A128" s="22">
        <v>141478</v>
      </c>
      <c r="B128" s="9">
        <v>1883250</v>
      </c>
      <c r="C128" s="28" t="s">
        <v>10</v>
      </c>
      <c r="D128" s="29">
        <v>44757</v>
      </c>
      <c r="E128" s="30">
        <v>0.44027777777777777</v>
      </c>
      <c r="F128" s="22" t="str">
        <f ca="1">PROPER(Registro[[#This Row],[Artículo]])</f>
        <v>Formule Sandwich</v>
      </c>
      <c r="G128" s="16">
        <v>40</v>
      </c>
      <c r="H128" s="10">
        <v>6.5</v>
      </c>
      <c r="I128" s="11">
        <f>Registro[[#This Row],[Cantidad]]*Registro[[#This Row],[Precio Unit]]</f>
        <v>260</v>
      </c>
    </row>
    <row r="129" spans="1:9" x14ac:dyDescent="0.3">
      <c r="A129" s="27">
        <v>141765</v>
      </c>
      <c r="B129" s="12">
        <v>1884030</v>
      </c>
      <c r="C129" s="31" t="s">
        <v>9</v>
      </c>
      <c r="D129" s="32">
        <v>44757</v>
      </c>
      <c r="E129" s="33">
        <v>0.49513888888888891</v>
      </c>
      <c r="F129" s="27" t="str">
        <f ca="1">PROPER(Registro[[#This Row],[Artículo]])</f>
        <v>Formule Sandwich</v>
      </c>
      <c r="G129" s="15">
        <v>60</v>
      </c>
      <c r="H129" s="13">
        <v>6.5</v>
      </c>
      <c r="I129" s="14">
        <f>Registro[[#This Row],[Cantidad]]*Registro[[#This Row],[Precio Unit]]</f>
        <v>390</v>
      </c>
    </row>
    <row r="130" spans="1:9" x14ac:dyDescent="0.3">
      <c r="A130" s="27">
        <v>142801</v>
      </c>
      <c r="B130" s="12">
        <v>1886900</v>
      </c>
      <c r="C130" s="31" t="s">
        <v>9</v>
      </c>
      <c r="D130" s="32">
        <v>44758</v>
      </c>
      <c r="E130" s="33">
        <v>0.4465277777777778</v>
      </c>
      <c r="F130" s="27" t="str">
        <f ca="1">PROPER(Registro[[#This Row],[Artículo]])</f>
        <v>Formule Sandwich</v>
      </c>
      <c r="G130" s="15">
        <v>40</v>
      </c>
      <c r="H130" s="13">
        <v>6.5</v>
      </c>
      <c r="I130" s="14">
        <f>Registro[[#This Row],[Cantidad]]*Registro[[#This Row],[Precio Unit]]</f>
        <v>260</v>
      </c>
    </row>
    <row r="131" spans="1:9" x14ac:dyDescent="0.3">
      <c r="A131" s="22">
        <v>147505</v>
      </c>
      <c r="B131" s="9">
        <v>1899380</v>
      </c>
      <c r="C131" s="28" t="s">
        <v>9</v>
      </c>
      <c r="D131" s="29">
        <v>44761</v>
      </c>
      <c r="E131" s="30">
        <v>0.51388888888888884</v>
      </c>
      <c r="F131" s="22" t="str">
        <f ca="1">PROPER(Registro[[#This Row],[Artículo]])</f>
        <v>Formule Sandwich</v>
      </c>
      <c r="G131" s="16">
        <v>40</v>
      </c>
      <c r="H131" s="10">
        <v>6.5</v>
      </c>
      <c r="I131" s="11">
        <f>Registro[[#This Row],[Cantidad]]*Registro[[#This Row],[Precio Unit]]</f>
        <v>260</v>
      </c>
    </row>
    <row r="132" spans="1:9" x14ac:dyDescent="0.3">
      <c r="A132" s="27">
        <v>149496</v>
      </c>
      <c r="B132" s="12">
        <v>1904760</v>
      </c>
      <c r="C132" s="31" t="s">
        <v>10</v>
      </c>
      <c r="D132" s="32">
        <v>44763</v>
      </c>
      <c r="E132" s="33">
        <v>0.42499999999999999</v>
      </c>
      <c r="F132" s="27" t="str">
        <f ca="1">PROPER(Registro[[#This Row],[Artículo]])</f>
        <v>Formule Sandwich</v>
      </c>
      <c r="G132" s="15">
        <v>40</v>
      </c>
      <c r="H132" s="13">
        <v>6.5</v>
      </c>
      <c r="I132" s="14">
        <f>Registro[[#This Row],[Cantidad]]*Registro[[#This Row],[Precio Unit]]</f>
        <v>260</v>
      </c>
    </row>
    <row r="133" spans="1:9" x14ac:dyDescent="0.3">
      <c r="A133" s="27">
        <v>152338</v>
      </c>
      <c r="B133" s="12">
        <v>1912360</v>
      </c>
      <c r="C133" s="31" t="s">
        <v>9</v>
      </c>
      <c r="D133" s="32">
        <v>44765</v>
      </c>
      <c r="E133" s="33">
        <v>0.47638888888888886</v>
      </c>
      <c r="F133" s="27" t="str">
        <f ca="1">PROPER(Registro[[#This Row],[Artículo]])</f>
        <v>Tartelette</v>
      </c>
      <c r="G133" s="15">
        <v>250</v>
      </c>
      <c r="H133" s="13">
        <v>2</v>
      </c>
      <c r="I133" s="14">
        <f>Registro[[#This Row],[Cantidad]]*Registro[[#This Row],[Precio Unit]]</f>
        <v>500</v>
      </c>
    </row>
    <row r="134" spans="1:9" x14ac:dyDescent="0.3">
      <c r="A134" s="27">
        <v>152736</v>
      </c>
      <c r="B134" s="12">
        <v>1913440</v>
      </c>
      <c r="C134" s="31" t="s">
        <v>9</v>
      </c>
      <c r="D134" s="32">
        <v>44765</v>
      </c>
      <c r="E134" s="33">
        <v>0.68472222222222223</v>
      </c>
      <c r="F134" s="27" t="str">
        <f ca="1">PROPER(Registro[[#This Row],[Artículo]])</f>
        <v>Tarte Fraise 6P</v>
      </c>
      <c r="G134" s="15">
        <v>20</v>
      </c>
      <c r="H134" s="13">
        <v>18</v>
      </c>
      <c r="I134" s="14">
        <f>Registro[[#This Row],[Cantidad]]*Registro[[#This Row],[Precio Unit]]</f>
        <v>360</v>
      </c>
    </row>
    <row r="135" spans="1:9" x14ac:dyDescent="0.3">
      <c r="A135" s="22">
        <v>152745</v>
      </c>
      <c r="B135" s="9">
        <v>1913460</v>
      </c>
      <c r="C135" s="28" t="s">
        <v>9</v>
      </c>
      <c r="D135" s="29">
        <v>44765</v>
      </c>
      <c r="E135" s="30">
        <v>0.68819444444444444</v>
      </c>
      <c r="F135" s="22" t="str">
        <f ca="1">PROPER(Registro[[#This Row],[Artículo]])</f>
        <v>Tarte Fraise 6P</v>
      </c>
      <c r="G135" s="16">
        <v>20</v>
      </c>
      <c r="H135" s="10">
        <v>18</v>
      </c>
      <c r="I135" s="11">
        <f>Registro[[#This Row],[Cantidad]]*Registro[[#This Row],[Precio Unit]]</f>
        <v>360</v>
      </c>
    </row>
    <row r="136" spans="1:9" x14ac:dyDescent="0.3">
      <c r="A136" s="22">
        <v>153509</v>
      </c>
      <c r="B136" s="9">
        <v>1915440</v>
      </c>
      <c r="C136" s="28" t="s">
        <v>10</v>
      </c>
      <c r="D136" s="29">
        <v>44766</v>
      </c>
      <c r="E136" s="30">
        <v>0.43194444444444446</v>
      </c>
      <c r="F136" s="22" t="str">
        <f ca="1">PROPER(Registro[[#This Row],[Artículo]])</f>
        <v>Traiteur</v>
      </c>
      <c r="G136" s="16">
        <v>40</v>
      </c>
      <c r="H136" s="10">
        <v>7</v>
      </c>
      <c r="I136" s="11">
        <f>Registro[[#This Row],[Cantidad]]*Registro[[#This Row],[Precio Unit]]</f>
        <v>280</v>
      </c>
    </row>
    <row r="137" spans="1:9" x14ac:dyDescent="0.3">
      <c r="A137" s="27">
        <v>156661</v>
      </c>
      <c r="B137" s="12">
        <v>1923790</v>
      </c>
      <c r="C137" s="31" t="s">
        <v>9</v>
      </c>
      <c r="D137" s="32">
        <v>44768</v>
      </c>
      <c r="E137" s="33">
        <v>0.48958333333333331</v>
      </c>
      <c r="F137" s="27" t="str">
        <f ca="1">PROPER(Registro[[#This Row],[Artículo]])</f>
        <v>Formule Sandwich</v>
      </c>
      <c r="G137" s="15">
        <v>40</v>
      </c>
      <c r="H137" s="13">
        <v>6.5</v>
      </c>
      <c r="I137" s="14">
        <f>Registro[[#This Row],[Cantidad]]*Registro[[#This Row],[Precio Unit]]</f>
        <v>260</v>
      </c>
    </row>
    <row r="138" spans="1:9" x14ac:dyDescent="0.3">
      <c r="A138" s="22">
        <v>162234</v>
      </c>
      <c r="B138" s="9">
        <v>1938980</v>
      </c>
      <c r="C138" s="28" t="s">
        <v>10</v>
      </c>
      <c r="D138" s="29">
        <v>44772</v>
      </c>
      <c r="E138" s="30">
        <v>0.71319444444444446</v>
      </c>
      <c r="F138" s="22" t="str">
        <f ca="1">PROPER(Registro[[#This Row],[Artículo]])</f>
        <v>Vik Bread</v>
      </c>
      <c r="G138" s="16">
        <v>110</v>
      </c>
      <c r="H138" s="10">
        <v>2.5</v>
      </c>
      <c r="I138" s="11">
        <f>Registro[[#This Row],[Cantidad]]*Registro[[#This Row],[Precio Unit]]</f>
        <v>275</v>
      </c>
    </row>
    <row r="139" spans="1:9" x14ac:dyDescent="0.3">
      <c r="A139" s="22">
        <v>162233</v>
      </c>
      <c r="B139" s="9">
        <v>1938980</v>
      </c>
      <c r="C139" s="28" t="s">
        <v>9</v>
      </c>
      <c r="D139" s="29">
        <v>44772</v>
      </c>
      <c r="E139" s="30">
        <v>0.71319444444444446</v>
      </c>
      <c r="F139" s="22" t="str">
        <f ca="1">PROPER(Registro[[#This Row],[Artículo]])</f>
        <v>Seigle</v>
      </c>
      <c r="G139" s="16">
        <v>250</v>
      </c>
      <c r="H139" s="10">
        <v>1.8</v>
      </c>
      <c r="I139" s="11">
        <f>Registro[[#This Row],[Cantidad]]*Registro[[#This Row],[Precio Unit]]</f>
        <v>450</v>
      </c>
    </row>
    <row r="140" spans="1:9" x14ac:dyDescent="0.3">
      <c r="A140" s="22">
        <v>163378</v>
      </c>
      <c r="B140" s="9">
        <v>1941990</v>
      </c>
      <c r="C140" s="28" t="s">
        <v>10</v>
      </c>
      <c r="D140" s="29">
        <v>44773</v>
      </c>
      <c r="E140" s="30">
        <v>0.52222222222222225</v>
      </c>
      <c r="F140" s="22" t="str">
        <f ca="1">PROPER(Registro[[#This Row],[Artículo]])</f>
        <v>Gd Kouign Amann</v>
      </c>
      <c r="G140" s="16">
        <v>90</v>
      </c>
      <c r="H140" s="10">
        <v>7.5</v>
      </c>
      <c r="I140" s="11">
        <f>Registro[[#This Row],[Cantidad]]*Registro[[#This Row],[Precio Unit]]</f>
        <v>675</v>
      </c>
    </row>
    <row r="141" spans="1:9" x14ac:dyDescent="0.3">
      <c r="A141" s="27">
        <v>163377</v>
      </c>
      <c r="B141" s="12">
        <v>1941990</v>
      </c>
      <c r="C141" s="31" t="s">
        <v>9</v>
      </c>
      <c r="D141" s="32">
        <v>44773</v>
      </c>
      <c r="E141" s="33">
        <v>0.52222222222222225</v>
      </c>
      <c r="F141" s="27" t="str">
        <f ca="1">PROPER(Registro[[#This Row],[Artículo]])</f>
        <v>Gd Nantais</v>
      </c>
      <c r="G141" s="15">
        <v>110</v>
      </c>
      <c r="H141" s="13">
        <v>11</v>
      </c>
      <c r="I141" s="14">
        <f>Registro[[#This Row],[Cantidad]]*Registro[[#This Row],[Precio Unit]]</f>
        <v>1210</v>
      </c>
    </row>
    <row r="142" spans="1:9" x14ac:dyDescent="0.3">
      <c r="A142" s="27">
        <v>165121</v>
      </c>
      <c r="B142" s="12">
        <v>1946470</v>
      </c>
      <c r="C142" s="31" t="s">
        <v>9</v>
      </c>
      <c r="D142" s="32">
        <v>44774</v>
      </c>
      <c r="E142" s="33">
        <v>0.50763888888888886</v>
      </c>
      <c r="F142" s="27" t="str">
        <f ca="1">PROPER(Registro[[#This Row],[Artículo]])</f>
        <v>Tarte Fruits 6P</v>
      </c>
      <c r="G142" s="15">
        <v>20</v>
      </c>
      <c r="H142" s="13">
        <v>12</v>
      </c>
      <c r="I142" s="14">
        <f>Registro[[#This Row],[Cantidad]]*Registro[[#This Row],[Precio Unit]]</f>
        <v>240</v>
      </c>
    </row>
    <row r="143" spans="1:9" x14ac:dyDescent="0.3">
      <c r="A143" s="22">
        <v>166265</v>
      </c>
      <c r="B143" s="9">
        <v>1949490</v>
      </c>
      <c r="C143" s="28" t="s">
        <v>10</v>
      </c>
      <c r="D143" s="29">
        <v>44775</v>
      </c>
      <c r="E143" s="30">
        <v>0.49166666666666664</v>
      </c>
      <c r="F143" s="22" t="str">
        <f ca="1">PROPER(Registro[[#This Row],[Artículo]])</f>
        <v>Formule Sandwich</v>
      </c>
      <c r="G143" s="16">
        <v>40</v>
      </c>
      <c r="H143" s="10">
        <v>6.5</v>
      </c>
      <c r="I143" s="11">
        <f>Registro[[#This Row],[Cantidad]]*Registro[[#This Row],[Precio Unit]]</f>
        <v>260</v>
      </c>
    </row>
    <row r="144" spans="1:9" x14ac:dyDescent="0.3">
      <c r="A144" s="22">
        <v>168007</v>
      </c>
      <c r="B144" s="9">
        <v>1954120</v>
      </c>
      <c r="C144" s="28" t="s">
        <v>9</v>
      </c>
      <c r="D144" s="29">
        <v>44776</v>
      </c>
      <c r="E144" s="30">
        <v>0.75902777777777775</v>
      </c>
      <c r="F144" s="22" t="str">
        <f ca="1">PROPER(Registro[[#This Row],[Artículo]])</f>
        <v>Tarte Fruits 6P</v>
      </c>
      <c r="G144" s="16">
        <v>20</v>
      </c>
      <c r="H144" s="10">
        <v>12</v>
      </c>
      <c r="I144" s="11">
        <f>Registro[[#This Row],[Cantidad]]*Registro[[#This Row],[Precio Unit]]</f>
        <v>240</v>
      </c>
    </row>
    <row r="145" spans="1:9" x14ac:dyDescent="0.3">
      <c r="A145" s="27">
        <v>170417</v>
      </c>
      <c r="B145" s="12">
        <v>1960500</v>
      </c>
      <c r="C145" s="31" t="s">
        <v>10</v>
      </c>
      <c r="D145" s="32">
        <v>44778</v>
      </c>
      <c r="E145" s="33">
        <v>0.54722222222222228</v>
      </c>
      <c r="F145" s="27" t="str">
        <f ca="1">PROPER(Registro[[#This Row],[Artículo]])</f>
        <v>Formule Sandwich</v>
      </c>
      <c r="G145" s="15">
        <v>40</v>
      </c>
      <c r="H145" s="13">
        <v>6.5</v>
      </c>
      <c r="I145" s="14">
        <f>Registro[[#This Row],[Cantidad]]*Registro[[#This Row],[Precio Unit]]</f>
        <v>260</v>
      </c>
    </row>
    <row r="146" spans="1:9" x14ac:dyDescent="0.3">
      <c r="A146" s="27">
        <v>173225</v>
      </c>
      <c r="B146" s="12">
        <v>1967980</v>
      </c>
      <c r="C146" s="31" t="s">
        <v>9</v>
      </c>
      <c r="D146" s="32">
        <v>44780</v>
      </c>
      <c r="E146" s="33">
        <v>0.55486111111111114</v>
      </c>
      <c r="F146" s="27" t="str">
        <f ca="1">PROPER(Registro[[#This Row],[Artículo]])</f>
        <v>Formule Sandwich</v>
      </c>
      <c r="G146" s="15">
        <v>50</v>
      </c>
      <c r="H146" s="13">
        <v>6.5</v>
      </c>
      <c r="I146" s="14">
        <f>Registro[[#This Row],[Cantidad]]*Registro[[#This Row],[Precio Unit]]</f>
        <v>325</v>
      </c>
    </row>
    <row r="147" spans="1:9" x14ac:dyDescent="0.3">
      <c r="A147" s="22">
        <v>174909</v>
      </c>
      <c r="B147" s="9">
        <v>1972170</v>
      </c>
      <c r="C147" s="28" t="s">
        <v>10</v>
      </c>
      <c r="D147" s="29">
        <v>44781</v>
      </c>
      <c r="E147" s="30">
        <v>0.4909722222222222</v>
      </c>
      <c r="F147" s="22" t="str">
        <f ca="1">PROPER(Registro[[#This Row],[Artículo]])</f>
        <v>Formule Sandwich</v>
      </c>
      <c r="G147" s="16">
        <v>80</v>
      </c>
      <c r="H147" s="10">
        <v>6.5</v>
      </c>
      <c r="I147" s="11">
        <f>Registro[[#This Row],[Cantidad]]*Registro[[#This Row],[Precio Unit]]</f>
        <v>520</v>
      </c>
    </row>
    <row r="148" spans="1:9" x14ac:dyDescent="0.3">
      <c r="A148" s="27">
        <v>179122</v>
      </c>
      <c r="B148" s="12">
        <v>1983690</v>
      </c>
      <c r="C148" s="31" t="s">
        <v>9</v>
      </c>
      <c r="D148" s="32">
        <v>44784</v>
      </c>
      <c r="E148" s="33">
        <v>0.51111111111111107</v>
      </c>
      <c r="F148" s="27" t="str">
        <f ca="1">PROPER(Registro[[#This Row],[Artículo]])</f>
        <v>Sand Jb Emmental</v>
      </c>
      <c r="G148" s="15">
        <v>70</v>
      </c>
      <c r="H148" s="13">
        <v>3.5</v>
      </c>
      <c r="I148" s="14">
        <f>Registro[[#This Row],[Cantidad]]*Registro[[#This Row],[Precio Unit]]</f>
        <v>245</v>
      </c>
    </row>
    <row r="149" spans="1:9" x14ac:dyDescent="0.3">
      <c r="A149" s="27">
        <v>179519</v>
      </c>
      <c r="B149" s="12">
        <v>1984810</v>
      </c>
      <c r="C149" s="31" t="s">
        <v>9</v>
      </c>
      <c r="D149" s="32">
        <v>44784</v>
      </c>
      <c r="E149" s="33">
        <v>0.76875000000000004</v>
      </c>
      <c r="F149" s="27" t="str">
        <f ca="1">PROPER(Registro[[#This Row],[Artículo]])</f>
        <v>Grand Far Breton</v>
      </c>
      <c r="G149" s="15">
        <v>80</v>
      </c>
      <c r="H149" s="13">
        <v>7</v>
      </c>
      <c r="I149" s="14">
        <f>Registro[[#This Row],[Cantidad]]*Registro[[#This Row],[Precio Unit]]</f>
        <v>560</v>
      </c>
    </row>
    <row r="150" spans="1:9" x14ac:dyDescent="0.3">
      <c r="A150" s="22">
        <v>179893</v>
      </c>
      <c r="B150" s="9">
        <v>1985730</v>
      </c>
      <c r="C150" s="28" t="s">
        <v>9</v>
      </c>
      <c r="D150" s="29">
        <v>44785</v>
      </c>
      <c r="E150" s="30">
        <v>0.3923611111111111</v>
      </c>
      <c r="F150" s="22" t="str">
        <f ca="1">PROPER(Registro[[#This Row],[Artículo]])</f>
        <v>Sandwich Complet</v>
      </c>
      <c r="G150" s="16">
        <v>60</v>
      </c>
      <c r="H150" s="10">
        <v>4.5</v>
      </c>
      <c r="I150" s="11">
        <f>Registro[[#This Row],[Cantidad]]*Registro[[#This Row],[Precio Unit]]</f>
        <v>270</v>
      </c>
    </row>
    <row r="151" spans="1:9" x14ac:dyDescent="0.3">
      <c r="A151" s="27">
        <v>182650</v>
      </c>
      <c r="B151" s="12">
        <v>1993180</v>
      </c>
      <c r="C151" s="31" t="s">
        <v>10</v>
      </c>
      <c r="D151" s="32">
        <v>44787</v>
      </c>
      <c r="E151" s="33">
        <v>0.33750000000000002</v>
      </c>
      <c r="F151" s="27" t="str">
        <f ca="1">PROPER(Registro[[#This Row],[Artículo]])</f>
        <v>Gd Nantais</v>
      </c>
      <c r="G151" s="15">
        <v>30</v>
      </c>
      <c r="H151" s="13">
        <v>11</v>
      </c>
      <c r="I151" s="14">
        <f>Registro[[#This Row],[Cantidad]]*Registro[[#This Row],[Precio Unit]]</f>
        <v>330</v>
      </c>
    </row>
    <row r="152" spans="1:9" x14ac:dyDescent="0.3">
      <c r="A152" s="27">
        <v>184801</v>
      </c>
      <c r="B152" s="12">
        <v>1998720</v>
      </c>
      <c r="C152" s="31" t="s">
        <v>10</v>
      </c>
      <c r="D152" s="32">
        <v>44788</v>
      </c>
      <c r="E152" s="33">
        <v>0.40486111111111112</v>
      </c>
      <c r="F152" s="27" t="str">
        <f ca="1">PROPER(Registro[[#This Row],[Artículo]])</f>
        <v>Formule Sandwich</v>
      </c>
      <c r="G152" s="15">
        <v>40</v>
      </c>
      <c r="H152" s="13">
        <v>6.5</v>
      </c>
      <c r="I152" s="14">
        <f>Registro[[#This Row],[Cantidad]]*Registro[[#This Row],[Precio Unit]]</f>
        <v>260</v>
      </c>
    </row>
    <row r="153" spans="1:9" x14ac:dyDescent="0.3">
      <c r="A153" s="22">
        <v>185186</v>
      </c>
      <c r="B153" s="9">
        <v>1999610</v>
      </c>
      <c r="C153" s="28" t="s">
        <v>9</v>
      </c>
      <c r="D153" s="29">
        <v>44788</v>
      </c>
      <c r="E153" s="30">
        <v>0.44305555555555554</v>
      </c>
      <c r="F153" s="22" t="str">
        <f ca="1">PROPER(Registro[[#This Row],[Artículo]])</f>
        <v>Gd Kouign Amann</v>
      </c>
      <c r="G153" s="16">
        <v>40</v>
      </c>
      <c r="H153" s="10">
        <v>7.5</v>
      </c>
      <c r="I153" s="11">
        <f>Registro[[#This Row],[Cantidad]]*Registro[[#This Row],[Precio Unit]]</f>
        <v>300</v>
      </c>
    </row>
    <row r="154" spans="1:9" x14ac:dyDescent="0.3">
      <c r="A154" s="22">
        <v>188764</v>
      </c>
      <c r="B154" s="9">
        <v>2009310</v>
      </c>
      <c r="C154" s="28" t="s">
        <v>10</v>
      </c>
      <c r="D154" s="29">
        <v>44790</v>
      </c>
      <c r="E154" s="30">
        <v>0.67222222222222228</v>
      </c>
      <c r="F154" s="22" t="str">
        <f ca="1">PROPER(Registro[[#This Row],[Artículo]])</f>
        <v>Gd Nantais</v>
      </c>
      <c r="G154" s="16">
        <v>30</v>
      </c>
      <c r="H154" s="10">
        <v>11</v>
      </c>
      <c r="I154" s="11">
        <f>Registro[[#This Row],[Cantidad]]*Registro[[#This Row],[Precio Unit]]</f>
        <v>330</v>
      </c>
    </row>
    <row r="155" spans="1:9" x14ac:dyDescent="0.3">
      <c r="A155" s="22">
        <v>194601</v>
      </c>
      <c r="B155" s="9">
        <v>2024860</v>
      </c>
      <c r="C155" s="28" t="s">
        <v>10</v>
      </c>
      <c r="D155" s="29">
        <v>44794</v>
      </c>
      <c r="E155" s="30">
        <v>0.80486111111111114</v>
      </c>
      <c r="F155" s="22" t="str">
        <f ca="1">PROPER(Registro[[#This Row],[Artículo]])</f>
        <v>Formule Sandwich</v>
      </c>
      <c r="G155" s="16">
        <v>50</v>
      </c>
      <c r="H155" s="10">
        <v>6.5</v>
      </c>
      <c r="I155" s="11">
        <f>Registro[[#This Row],[Cantidad]]*Registro[[#This Row],[Precio Unit]]</f>
        <v>325</v>
      </c>
    </row>
    <row r="156" spans="1:9" x14ac:dyDescent="0.3">
      <c r="A156" s="27">
        <v>194738</v>
      </c>
      <c r="B156" s="12">
        <v>2025180</v>
      </c>
      <c r="C156" s="31" t="s">
        <v>10</v>
      </c>
      <c r="D156" s="32">
        <v>44795</v>
      </c>
      <c r="E156" s="33">
        <v>0.34444444444444444</v>
      </c>
      <c r="F156" s="27" t="str">
        <f ca="1">PROPER(Registro[[#This Row],[Artículo]])</f>
        <v>Pain Au Chocolat</v>
      </c>
      <c r="G156" s="15">
        <v>250</v>
      </c>
      <c r="H156" s="13">
        <v>1.2</v>
      </c>
      <c r="I156" s="14">
        <f>Registro[[#This Row],[Cantidad]]*Registro[[#This Row],[Precio Unit]]</f>
        <v>300</v>
      </c>
    </row>
    <row r="157" spans="1:9" x14ac:dyDescent="0.3">
      <c r="A157" s="22">
        <v>194741</v>
      </c>
      <c r="B157" s="9">
        <v>2025180</v>
      </c>
      <c r="C157" s="28" t="s">
        <v>10</v>
      </c>
      <c r="D157" s="29">
        <v>44795</v>
      </c>
      <c r="E157" s="30">
        <v>0.34444444444444444</v>
      </c>
      <c r="F157" s="22" t="str">
        <f ca="1">PROPER(Registro[[#This Row],[Artículo]])</f>
        <v>Croissant</v>
      </c>
      <c r="G157" s="16">
        <v>250</v>
      </c>
      <c r="H157" s="10">
        <v>1.1000000000000001</v>
      </c>
      <c r="I157" s="11">
        <f>Registro[[#This Row],[Cantidad]]*Registro[[#This Row],[Precio Unit]]</f>
        <v>275</v>
      </c>
    </row>
    <row r="158" spans="1:9" x14ac:dyDescent="0.3">
      <c r="A158" s="22">
        <v>198210</v>
      </c>
      <c r="B158" s="9">
        <v>2034410</v>
      </c>
      <c r="C158" s="28" t="s">
        <v>9</v>
      </c>
      <c r="D158" s="29">
        <v>44797</v>
      </c>
      <c r="E158" s="30">
        <v>0.46111111111111114</v>
      </c>
      <c r="F158" s="22" t="str">
        <f ca="1">PROPER(Registro[[#This Row],[Artículo]])</f>
        <v>Formule Sandwich</v>
      </c>
      <c r="G158" s="16">
        <v>40</v>
      </c>
      <c r="H158" s="10">
        <v>6.5</v>
      </c>
      <c r="I158" s="11">
        <f>Registro[[#This Row],[Cantidad]]*Registro[[#This Row],[Precio Unit]]</f>
        <v>260</v>
      </c>
    </row>
    <row r="159" spans="1:9" x14ac:dyDescent="0.3">
      <c r="A159" s="27">
        <v>201154</v>
      </c>
      <c r="B159" s="12">
        <v>2042370</v>
      </c>
      <c r="C159" s="31" t="s">
        <v>9</v>
      </c>
      <c r="D159" s="32">
        <v>44799</v>
      </c>
      <c r="E159" s="33">
        <v>0.55833333333333335</v>
      </c>
      <c r="F159" s="27" t="str">
        <f ca="1">PROPER(Registro[[#This Row],[Artículo]])</f>
        <v>Formule Sandwich</v>
      </c>
      <c r="G159" s="15">
        <v>50</v>
      </c>
      <c r="H159" s="13">
        <v>6.5</v>
      </c>
      <c r="I159" s="14">
        <f>Registro[[#This Row],[Cantidad]]*Registro[[#This Row],[Precio Unit]]</f>
        <v>325</v>
      </c>
    </row>
    <row r="160" spans="1:9" x14ac:dyDescent="0.3">
      <c r="A160" s="22">
        <v>202267</v>
      </c>
      <c r="B160" s="9">
        <v>2045370</v>
      </c>
      <c r="C160" s="28" t="s">
        <v>9</v>
      </c>
      <c r="D160" s="29">
        <v>44800</v>
      </c>
      <c r="E160" s="30">
        <v>0.56597222222222221</v>
      </c>
      <c r="F160" s="22" t="str">
        <f ca="1">PROPER(Registro[[#This Row],[Artículo]])</f>
        <v>Formule Sandwich</v>
      </c>
      <c r="G160" s="16">
        <v>50</v>
      </c>
      <c r="H160" s="10">
        <v>6.5</v>
      </c>
      <c r="I160" s="11">
        <f>Registro[[#This Row],[Cantidad]]*Registro[[#This Row],[Precio Unit]]</f>
        <v>325</v>
      </c>
    </row>
    <row r="161" spans="1:9" x14ac:dyDescent="0.3">
      <c r="A161" s="27">
        <v>205080</v>
      </c>
      <c r="B161" s="12">
        <v>2052720</v>
      </c>
      <c r="C161" s="31" t="s">
        <v>10</v>
      </c>
      <c r="D161" s="32">
        <v>44802</v>
      </c>
      <c r="E161" s="33">
        <v>0.50416666666666665</v>
      </c>
      <c r="F161" s="27" t="str">
        <f ca="1">PROPER(Registro[[#This Row],[Artículo]])</f>
        <v>Formule Sandwich</v>
      </c>
      <c r="G161" s="15">
        <v>50</v>
      </c>
      <c r="H161" s="13">
        <v>6.5</v>
      </c>
      <c r="I161" s="14">
        <f>Registro[[#This Row],[Cantidad]]*Registro[[#This Row],[Precio Unit]]</f>
        <v>325</v>
      </c>
    </row>
    <row r="162" spans="1:9" x14ac:dyDescent="0.3">
      <c r="A162" s="27">
        <v>208442</v>
      </c>
      <c r="B162" s="12">
        <v>2061990</v>
      </c>
      <c r="C162" s="31" t="s">
        <v>10</v>
      </c>
      <c r="D162" s="32">
        <v>44806</v>
      </c>
      <c r="E162" s="33">
        <v>0.49513888888888891</v>
      </c>
      <c r="F162" s="27" t="str">
        <f ca="1">PROPER(Registro[[#This Row],[Artículo]])</f>
        <v>Formule Sandwich</v>
      </c>
      <c r="G162" s="15">
        <v>30</v>
      </c>
      <c r="H162" s="13">
        <v>6.5</v>
      </c>
      <c r="I162" s="14">
        <f>Registro[[#This Row],[Cantidad]]*Registro[[#This Row],[Precio Unit]]</f>
        <v>195</v>
      </c>
    </row>
    <row r="163" spans="1:9" x14ac:dyDescent="0.3">
      <c r="A163" s="22">
        <v>208606</v>
      </c>
      <c r="B163" s="9">
        <v>2062470</v>
      </c>
      <c r="C163" s="28" t="s">
        <v>10</v>
      </c>
      <c r="D163" s="29">
        <v>44806</v>
      </c>
      <c r="E163" s="30">
        <v>0.53819444444444442</v>
      </c>
      <c r="F163" s="22" t="str">
        <f ca="1">PROPER(Registro[[#This Row],[Artículo]])</f>
        <v>Formule Sandwich</v>
      </c>
      <c r="G163" s="16">
        <v>30</v>
      </c>
      <c r="H163" s="10">
        <v>6.5</v>
      </c>
      <c r="I163" s="11">
        <f>Registro[[#This Row],[Cantidad]]*Registro[[#This Row],[Precio Unit]]</f>
        <v>195</v>
      </c>
    </row>
    <row r="164" spans="1:9" x14ac:dyDescent="0.3">
      <c r="A164" s="27">
        <v>209646</v>
      </c>
      <c r="B164" s="12">
        <v>2065380</v>
      </c>
      <c r="C164" s="31" t="s">
        <v>10</v>
      </c>
      <c r="D164" s="32">
        <v>44808</v>
      </c>
      <c r="E164" s="33">
        <v>0.35069444444444442</v>
      </c>
      <c r="F164" s="27" t="str">
        <f ca="1">PROPER(Registro[[#This Row],[Artículo]])</f>
        <v>Campagne</v>
      </c>
      <c r="G164" s="15">
        <v>140</v>
      </c>
      <c r="H164" s="13">
        <v>1.8</v>
      </c>
      <c r="I164" s="14">
        <f>Registro[[#This Row],[Cantidad]]*Registro[[#This Row],[Precio Unit]]</f>
        <v>252</v>
      </c>
    </row>
    <row r="165" spans="1:9" x14ac:dyDescent="0.3">
      <c r="A165" s="22">
        <v>213709</v>
      </c>
      <c r="B165" s="9">
        <v>2076290</v>
      </c>
      <c r="C165" s="28" t="s">
        <v>9</v>
      </c>
      <c r="D165" s="29">
        <v>44812</v>
      </c>
      <c r="E165" s="30">
        <v>0.47569444444444442</v>
      </c>
      <c r="F165" s="22" t="str">
        <f ca="1">PROPER(Registro[[#This Row],[Artículo]])</f>
        <v>Traiteur</v>
      </c>
      <c r="G165" s="16">
        <v>10</v>
      </c>
      <c r="H165" s="10">
        <v>24</v>
      </c>
      <c r="I165" s="11">
        <f>Registro[[#This Row],[Cantidad]]*Registro[[#This Row],[Precio Unit]]</f>
        <v>240</v>
      </c>
    </row>
    <row r="166" spans="1:9" x14ac:dyDescent="0.3">
      <c r="A166" s="27">
        <v>213824</v>
      </c>
      <c r="B166" s="12">
        <v>2076610</v>
      </c>
      <c r="C166" s="31" t="s">
        <v>9</v>
      </c>
      <c r="D166" s="32">
        <v>44812</v>
      </c>
      <c r="E166" s="33">
        <v>0.50624999999999998</v>
      </c>
      <c r="F166" s="27" t="str">
        <f ca="1">PROPER(Registro[[#This Row],[Artículo]])</f>
        <v>Traiteur</v>
      </c>
      <c r="G166" s="15">
        <v>10</v>
      </c>
      <c r="H166" s="13">
        <v>21</v>
      </c>
      <c r="I166" s="14">
        <f>Registro[[#This Row],[Cantidad]]*Registro[[#This Row],[Precio Unit]]</f>
        <v>210</v>
      </c>
    </row>
    <row r="167" spans="1:9" x14ac:dyDescent="0.3">
      <c r="A167" s="27">
        <v>214730</v>
      </c>
      <c r="B167" s="12">
        <v>2079160</v>
      </c>
      <c r="C167" s="31" t="s">
        <v>9</v>
      </c>
      <c r="D167" s="32">
        <v>44813</v>
      </c>
      <c r="E167" s="33">
        <v>0.53263888888888888</v>
      </c>
      <c r="F167" s="27" t="str">
        <f ca="1">PROPER(Registro[[#This Row],[Artículo]])</f>
        <v>Formule Sandwich</v>
      </c>
      <c r="G167" s="15">
        <v>40</v>
      </c>
      <c r="H167" s="13">
        <v>6.5</v>
      </c>
      <c r="I167" s="14">
        <f>Registro[[#This Row],[Cantidad]]*Registro[[#This Row],[Precio Unit]]</f>
        <v>260</v>
      </c>
    </row>
    <row r="168" spans="1:9" x14ac:dyDescent="0.3">
      <c r="A168" s="22">
        <v>215472</v>
      </c>
      <c r="B168" s="9">
        <v>2081250</v>
      </c>
      <c r="C168" s="28" t="s">
        <v>10</v>
      </c>
      <c r="D168" s="29">
        <v>44814</v>
      </c>
      <c r="E168" s="30">
        <v>0.54652777777777772</v>
      </c>
      <c r="F168" s="22" t="str">
        <f ca="1">PROPER(Registro[[#This Row],[Artículo]])</f>
        <v>Traiteur</v>
      </c>
      <c r="G168" s="16">
        <v>10</v>
      </c>
      <c r="H168" s="10">
        <v>35</v>
      </c>
      <c r="I168" s="11">
        <f>Registro[[#This Row],[Cantidad]]*Registro[[#This Row],[Precio Unit]]</f>
        <v>350</v>
      </c>
    </row>
    <row r="169" spans="1:9" x14ac:dyDescent="0.3">
      <c r="A169" s="27">
        <v>215471</v>
      </c>
      <c r="B169" s="12">
        <v>2081250</v>
      </c>
      <c r="C169" s="31" t="s">
        <v>9</v>
      </c>
      <c r="D169" s="32">
        <v>44814</v>
      </c>
      <c r="E169" s="33">
        <v>0.54652777777777772</v>
      </c>
      <c r="F169" s="27" t="str">
        <f ca="1">PROPER(Registro[[#This Row],[Artículo]])</f>
        <v>Traiteur</v>
      </c>
      <c r="G169" s="15">
        <v>10</v>
      </c>
      <c r="H169" s="13">
        <v>22.5</v>
      </c>
      <c r="I169" s="14">
        <f>Registro[[#This Row],[Cantidad]]*Registro[[#This Row],[Precio Unit]]</f>
        <v>225</v>
      </c>
    </row>
    <row r="170" spans="1:9" x14ac:dyDescent="0.3">
      <c r="A170" s="27">
        <v>216747</v>
      </c>
      <c r="B170" s="12">
        <v>2084600</v>
      </c>
      <c r="C170" s="31" t="s">
        <v>10</v>
      </c>
      <c r="D170" s="32">
        <v>44816</v>
      </c>
      <c r="E170" s="33">
        <v>0.36875000000000002</v>
      </c>
      <c r="F170" s="27" t="str">
        <f ca="1">PROPER(Registro[[#This Row],[Artículo]])</f>
        <v>Royal 4P</v>
      </c>
      <c r="G170" s="15">
        <v>20</v>
      </c>
      <c r="H170" s="13">
        <v>12</v>
      </c>
      <c r="I170" s="14">
        <f>Registro[[#This Row],[Cantidad]]*Registro[[#This Row],[Precio Unit]]</f>
        <v>240</v>
      </c>
    </row>
    <row r="171" spans="1:9" x14ac:dyDescent="0.3">
      <c r="A171" s="22">
        <v>218761</v>
      </c>
      <c r="B171" s="9">
        <v>2090020</v>
      </c>
      <c r="C171" s="28" t="s">
        <v>9</v>
      </c>
      <c r="D171" s="29">
        <v>44818</v>
      </c>
      <c r="E171" s="30">
        <v>0.42569444444444443</v>
      </c>
      <c r="F171" s="22" t="str">
        <f ca="1">PROPER(Registro[[#This Row],[Artículo]])</f>
        <v>Royal 4P</v>
      </c>
      <c r="G171" s="16">
        <v>40</v>
      </c>
      <c r="H171" s="10">
        <v>12</v>
      </c>
      <c r="I171" s="11">
        <f>Registro[[#This Row],[Cantidad]]*Registro[[#This Row],[Precio Unit]]</f>
        <v>480</v>
      </c>
    </row>
    <row r="172" spans="1:9" x14ac:dyDescent="0.3">
      <c r="A172" s="27">
        <v>219550</v>
      </c>
      <c r="B172" s="12">
        <v>2092260</v>
      </c>
      <c r="C172" s="31" t="s">
        <v>9</v>
      </c>
      <c r="D172" s="32">
        <v>44819</v>
      </c>
      <c r="E172" s="33">
        <v>0.48819444444444443</v>
      </c>
      <c r="F172" s="27" t="str">
        <f ca="1">PROPER(Registro[[#This Row],[Artículo]])</f>
        <v>Formule Sandwich</v>
      </c>
      <c r="G172" s="15">
        <v>30</v>
      </c>
      <c r="H172" s="13">
        <v>6.5</v>
      </c>
      <c r="I172" s="14">
        <f>Registro[[#This Row],[Cantidad]]*Registro[[#This Row],[Precio Unit]]</f>
        <v>195</v>
      </c>
    </row>
    <row r="173" spans="1:9" x14ac:dyDescent="0.3">
      <c r="A173" s="22">
        <v>220312</v>
      </c>
      <c r="B173" s="9">
        <v>2094430</v>
      </c>
      <c r="C173" s="28" t="s">
        <v>9</v>
      </c>
      <c r="D173" s="29">
        <v>44820</v>
      </c>
      <c r="E173" s="30">
        <v>0.5180555555555556</v>
      </c>
      <c r="F173" s="22" t="str">
        <f ca="1">PROPER(Registro[[#This Row],[Artículo]])</f>
        <v>Sandwich Complet</v>
      </c>
      <c r="G173" s="16">
        <v>50</v>
      </c>
      <c r="H173" s="10">
        <v>4.5</v>
      </c>
      <c r="I173" s="11">
        <f>Registro[[#This Row],[Cantidad]]*Registro[[#This Row],[Precio Unit]]</f>
        <v>225</v>
      </c>
    </row>
    <row r="174" spans="1:9" x14ac:dyDescent="0.3">
      <c r="A174" s="22">
        <v>220338</v>
      </c>
      <c r="B174" s="9">
        <v>2094510</v>
      </c>
      <c r="C174" s="28" t="s">
        <v>10</v>
      </c>
      <c r="D174" s="29">
        <v>44820</v>
      </c>
      <c r="E174" s="30">
        <v>0.52569444444444446</v>
      </c>
      <c r="F174" s="22" t="str">
        <f ca="1">PROPER(Registro[[#This Row],[Artículo]])</f>
        <v>Formule Sandwich</v>
      </c>
      <c r="G174" s="16">
        <v>30</v>
      </c>
      <c r="H174" s="10">
        <v>6.5</v>
      </c>
      <c r="I174" s="11">
        <f>Registro[[#This Row],[Cantidad]]*Registro[[#This Row],[Precio Unit]]</f>
        <v>195</v>
      </c>
    </row>
    <row r="175" spans="1:9" x14ac:dyDescent="0.3">
      <c r="A175" s="27">
        <v>220970</v>
      </c>
      <c r="B175" s="12">
        <v>2096310</v>
      </c>
      <c r="C175" s="31" t="s">
        <v>9</v>
      </c>
      <c r="D175" s="32">
        <v>44821</v>
      </c>
      <c r="E175" s="33">
        <v>0.55208333333333337</v>
      </c>
      <c r="F175" s="27" t="str">
        <f ca="1">PROPER(Registro[[#This Row],[Artículo]])</f>
        <v>Formule Sandwich</v>
      </c>
      <c r="G175" s="15">
        <v>30</v>
      </c>
      <c r="H175" s="13">
        <v>6.5</v>
      </c>
      <c r="I175" s="14">
        <f>Registro[[#This Row],[Cantidad]]*Registro[[#This Row],[Precio Unit]]</f>
        <v>195</v>
      </c>
    </row>
    <row r="176" spans="1:9" x14ac:dyDescent="0.3">
      <c r="A176" s="27">
        <v>221759</v>
      </c>
      <c r="B176" s="12">
        <v>2098500</v>
      </c>
      <c r="C176" s="31" t="s">
        <v>10</v>
      </c>
      <c r="D176" s="32">
        <v>44822</v>
      </c>
      <c r="E176" s="33">
        <v>0.67708333333333337</v>
      </c>
      <c r="F176" s="27" t="str">
        <f ca="1">PROPER(Registro[[#This Row],[Artículo]])</f>
        <v>Traditional Baguette</v>
      </c>
      <c r="G176" s="15">
        <v>200</v>
      </c>
      <c r="H176" s="13">
        <v>1.2</v>
      </c>
      <c r="I176" s="14">
        <f>Registro[[#This Row],[Cantidad]]*Registro[[#This Row],[Precio Unit]]</f>
        <v>240</v>
      </c>
    </row>
    <row r="177" spans="1:9" x14ac:dyDescent="0.3">
      <c r="A177" s="27">
        <v>224108</v>
      </c>
      <c r="B177" s="12">
        <v>2104920</v>
      </c>
      <c r="C177" s="31" t="s">
        <v>10</v>
      </c>
      <c r="D177" s="32">
        <v>44825</v>
      </c>
      <c r="E177" s="33">
        <v>0.4909722222222222</v>
      </c>
      <c r="F177" s="27" t="str">
        <f ca="1">PROPER(Registro[[#This Row],[Artículo]])</f>
        <v>Traiteur</v>
      </c>
      <c r="G177" s="15">
        <v>40</v>
      </c>
      <c r="H177" s="13">
        <v>7</v>
      </c>
      <c r="I177" s="14">
        <f>Registro[[#This Row],[Cantidad]]*Registro[[#This Row],[Precio Unit]]</f>
        <v>280</v>
      </c>
    </row>
    <row r="178" spans="1:9" x14ac:dyDescent="0.3">
      <c r="A178" s="22">
        <v>225341</v>
      </c>
      <c r="B178" s="9">
        <v>2108400</v>
      </c>
      <c r="C178" s="28" t="s">
        <v>10</v>
      </c>
      <c r="D178" s="29">
        <v>44828</v>
      </c>
      <c r="E178" s="30">
        <v>0.44444444444444442</v>
      </c>
      <c r="F178" s="22" t="str">
        <f ca="1">PROPER(Registro[[#This Row],[Artículo]])</f>
        <v>Traiteur</v>
      </c>
      <c r="G178" s="16">
        <v>30</v>
      </c>
      <c r="H178" s="10">
        <v>7</v>
      </c>
      <c r="I178" s="11">
        <f>Registro[[#This Row],[Cantidad]]*Registro[[#This Row],[Precio Unit]]</f>
        <v>210</v>
      </c>
    </row>
    <row r="179" spans="1:9" x14ac:dyDescent="0.3">
      <c r="A179" s="22">
        <v>225996</v>
      </c>
      <c r="B179" s="9">
        <v>2110200</v>
      </c>
      <c r="C179" s="28" t="s">
        <v>10</v>
      </c>
      <c r="D179" s="29">
        <v>44829</v>
      </c>
      <c r="E179" s="30">
        <v>0.39861111111111114</v>
      </c>
      <c r="F179" s="22" t="str">
        <f ca="1">PROPER(Registro[[#This Row],[Artículo]])</f>
        <v>Croissant</v>
      </c>
      <c r="G179" s="16">
        <v>200</v>
      </c>
      <c r="H179" s="10">
        <v>1.1000000000000001</v>
      </c>
      <c r="I179" s="11">
        <f>Registro[[#This Row],[Cantidad]]*Registro[[#This Row],[Precio Unit]]</f>
        <v>220.00000000000003</v>
      </c>
    </row>
    <row r="180" spans="1:9" x14ac:dyDescent="0.3">
      <c r="A180" s="22">
        <v>226656</v>
      </c>
      <c r="B180" s="9">
        <v>2112020</v>
      </c>
      <c r="C180" s="28" t="s">
        <v>10</v>
      </c>
      <c r="D180" s="29">
        <v>44829</v>
      </c>
      <c r="E180" s="30">
        <v>0.77222222222222225</v>
      </c>
      <c r="F180" s="22" t="str">
        <f ca="1">PROPER(Registro[[#This Row],[Artículo]])</f>
        <v>Campagne</v>
      </c>
      <c r="G180" s="16">
        <v>150</v>
      </c>
      <c r="H180" s="10">
        <v>1.8</v>
      </c>
      <c r="I180" s="11">
        <f>Registro[[#This Row],[Cantidad]]*Registro[[#This Row],[Precio Unit]]</f>
        <v>270</v>
      </c>
    </row>
    <row r="181" spans="1:9" x14ac:dyDescent="0.3">
      <c r="A181" s="22">
        <v>228046</v>
      </c>
      <c r="B181" s="9">
        <v>2115760</v>
      </c>
      <c r="C181" s="28" t="s">
        <v>9</v>
      </c>
      <c r="D181" s="29">
        <v>44831</v>
      </c>
      <c r="E181" s="30">
        <v>0.67708333333333337</v>
      </c>
      <c r="F181" s="22" t="str">
        <f ca="1">PROPER(Registro[[#This Row],[Artículo]])</f>
        <v>Gd Nantais</v>
      </c>
      <c r="G181" s="16">
        <v>20</v>
      </c>
      <c r="H181" s="10">
        <v>11</v>
      </c>
      <c r="I181" s="11">
        <f>Registro[[#This Row],[Cantidad]]*Registro[[#This Row],[Precio Unit]]</f>
        <v>220</v>
      </c>
    </row>
    <row r="182" spans="1:9" x14ac:dyDescent="0.3">
      <c r="A182" s="22">
        <v>230306</v>
      </c>
      <c r="B182" s="9">
        <v>2122180</v>
      </c>
      <c r="C182" s="28" t="s">
        <v>9</v>
      </c>
      <c r="D182" s="29">
        <v>44835</v>
      </c>
      <c r="E182" s="30">
        <v>0.54791666666666672</v>
      </c>
      <c r="F182" s="22" t="str">
        <f ca="1">PROPER(Registro[[#This Row],[Artículo]])</f>
        <v>Traiteur</v>
      </c>
      <c r="G182" s="16">
        <v>10</v>
      </c>
      <c r="H182" s="10">
        <v>21</v>
      </c>
      <c r="I182" s="11">
        <f>Registro[[#This Row],[Cantidad]]*Registro[[#This Row],[Precio Unit]]</f>
        <v>210</v>
      </c>
    </row>
    <row r="183" spans="1:9" x14ac:dyDescent="0.3">
      <c r="A183" s="22">
        <v>232951</v>
      </c>
      <c r="B183" s="9">
        <v>2129470</v>
      </c>
      <c r="C183" s="28" t="s">
        <v>10</v>
      </c>
      <c r="D183" s="29">
        <v>44839</v>
      </c>
      <c r="E183" s="30">
        <v>0.52708333333333335</v>
      </c>
      <c r="F183" s="22" t="str">
        <f ca="1">PROPER(Registro[[#This Row],[Artículo]])</f>
        <v>Sandwich Complet</v>
      </c>
      <c r="G183" s="16">
        <v>40</v>
      </c>
      <c r="H183" s="10">
        <v>4.5</v>
      </c>
      <c r="I183" s="11">
        <f>Registro[[#This Row],[Cantidad]]*Registro[[#This Row],[Precio Unit]]</f>
        <v>180</v>
      </c>
    </row>
    <row r="184" spans="1:9" x14ac:dyDescent="0.3">
      <c r="A184" s="22">
        <v>235215</v>
      </c>
      <c r="B184" s="9">
        <v>2135530</v>
      </c>
      <c r="C184" s="28" t="s">
        <v>10</v>
      </c>
      <c r="D184" s="29">
        <v>44843</v>
      </c>
      <c r="E184" s="30">
        <v>0.43819444444444444</v>
      </c>
      <c r="F184" s="22" t="str">
        <f ca="1">PROPER(Registro[[#This Row],[Artículo]])</f>
        <v>Sandwich Complet</v>
      </c>
      <c r="G184" s="16">
        <v>140</v>
      </c>
      <c r="H184" s="10">
        <v>4.5</v>
      </c>
      <c r="I184" s="11">
        <f>Registro[[#This Row],[Cantidad]]*Registro[[#This Row],[Precio Unit]]</f>
        <v>630</v>
      </c>
    </row>
    <row r="185" spans="1:9" x14ac:dyDescent="0.3">
      <c r="A185" s="27">
        <v>235607</v>
      </c>
      <c r="B185" s="12">
        <v>2136650</v>
      </c>
      <c r="C185" s="31" t="s">
        <v>10</v>
      </c>
      <c r="D185" s="32">
        <v>44843</v>
      </c>
      <c r="E185" s="33">
        <v>0.5444444444444444</v>
      </c>
      <c r="F185" s="27" t="str">
        <f ca="1">PROPER(Registro[[#This Row],[Artículo]])</f>
        <v>Formule Sandwich</v>
      </c>
      <c r="G185" s="15">
        <v>40</v>
      </c>
      <c r="H185" s="13">
        <v>6.5</v>
      </c>
      <c r="I185" s="14">
        <f>Registro[[#This Row],[Cantidad]]*Registro[[#This Row],[Precio Unit]]</f>
        <v>260</v>
      </c>
    </row>
    <row r="186" spans="1:9" x14ac:dyDescent="0.3">
      <c r="A186" s="27">
        <v>238851</v>
      </c>
      <c r="B186" s="12">
        <v>2145640</v>
      </c>
      <c r="C186" s="31" t="s">
        <v>9</v>
      </c>
      <c r="D186" s="32">
        <v>44849</v>
      </c>
      <c r="E186" s="33">
        <v>0.43263888888888891</v>
      </c>
      <c r="F186" s="27" t="str">
        <f ca="1">PROPER(Registro[[#This Row],[Artículo]])</f>
        <v>Croissant</v>
      </c>
      <c r="G186" s="15">
        <v>170</v>
      </c>
      <c r="H186" s="13">
        <v>1.1000000000000001</v>
      </c>
      <c r="I186" s="14">
        <f>Registro[[#This Row],[Cantidad]]*Registro[[#This Row],[Precio Unit]]</f>
        <v>187.00000000000003</v>
      </c>
    </row>
    <row r="187" spans="1:9" x14ac:dyDescent="0.3">
      <c r="A187" s="22">
        <v>238852</v>
      </c>
      <c r="B187" s="9">
        <v>2145640</v>
      </c>
      <c r="C187" s="28" t="s">
        <v>10</v>
      </c>
      <c r="D187" s="29">
        <v>44849</v>
      </c>
      <c r="E187" s="30">
        <v>0.43263888888888891</v>
      </c>
      <c r="F187" s="22" t="str">
        <f ca="1">PROPER(Registro[[#This Row],[Artículo]])</f>
        <v>Pain Au Chocolat</v>
      </c>
      <c r="G187" s="16">
        <v>180</v>
      </c>
      <c r="H187" s="10">
        <v>1.2</v>
      </c>
      <c r="I187" s="11">
        <f>Registro[[#This Row],[Cantidad]]*Registro[[#This Row],[Precio Unit]]</f>
        <v>216</v>
      </c>
    </row>
    <row r="188" spans="1:9" x14ac:dyDescent="0.3">
      <c r="A188" s="27">
        <v>238895</v>
      </c>
      <c r="B188" s="12">
        <v>2145750</v>
      </c>
      <c r="C188" s="31" t="s">
        <v>10</v>
      </c>
      <c r="D188" s="32">
        <v>44849</v>
      </c>
      <c r="E188" s="33">
        <v>0.45277777777777778</v>
      </c>
      <c r="F188" s="27" t="str">
        <f ca="1">PROPER(Registro[[#This Row],[Artículo]])</f>
        <v>Traiteur</v>
      </c>
      <c r="G188" s="15">
        <v>10</v>
      </c>
      <c r="H188" s="13">
        <v>28</v>
      </c>
      <c r="I188" s="14">
        <f>Registro[[#This Row],[Cantidad]]*Registro[[#This Row],[Precio Unit]]</f>
        <v>280</v>
      </c>
    </row>
    <row r="189" spans="1:9" x14ac:dyDescent="0.3">
      <c r="A189" s="22">
        <v>239033</v>
      </c>
      <c r="B189" s="9">
        <v>2146160</v>
      </c>
      <c r="C189" s="28" t="s">
        <v>9</v>
      </c>
      <c r="D189" s="29">
        <v>44849</v>
      </c>
      <c r="E189" s="30">
        <v>0.51527777777777772</v>
      </c>
      <c r="F189" s="22" t="str">
        <f ca="1">PROPER(Registro[[#This Row],[Artículo]])</f>
        <v>Croissant</v>
      </c>
      <c r="G189" s="16">
        <v>170</v>
      </c>
      <c r="H189" s="10">
        <v>1.1000000000000001</v>
      </c>
      <c r="I189" s="11">
        <f>Registro[[#This Row],[Cantidad]]*Registro[[#This Row],[Precio Unit]]</f>
        <v>187.00000000000003</v>
      </c>
    </row>
    <row r="190" spans="1:9" x14ac:dyDescent="0.3">
      <c r="A190" s="27">
        <v>239034</v>
      </c>
      <c r="B190" s="12">
        <v>2146160</v>
      </c>
      <c r="C190" s="31" t="s">
        <v>9</v>
      </c>
      <c r="D190" s="32">
        <v>44849</v>
      </c>
      <c r="E190" s="33">
        <v>0.51527777777777772</v>
      </c>
      <c r="F190" s="27" t="str">
        <f ca="1">PROPER(Registro[[#This Row],[Artículo]])</f>
        <v>Pain Au Chocolat</v>
      </c>
      <c r="G190" s="15">
        <v>180</v>
      </c>
      <c r="H190" s="13">
        <v>1.2</v>
      </c>
      <c r="I190" s="14">
        <f>Registro[[#This Row],[Cantidad]]*Registro[[#This Row],[Precio Unit]]</f>
        <v>216</v>
      </c>
    </row>
    <row r="191" spans="1:9" x14ac:dyDescent="0.3">
      <c r="A191" s="27">
        <v>239512</v>
      </c>
      <c r="B191" s="12">
        <v>2147480</v>
      </c>
      <c r="C191" s="31" t="s">
        <v>9</v>
      </c>
      <c r="D191" s="32">
        <v>44850</v>
      </c>
      <c r="E191" s="33">
        <v>0.47152777777777777</v>
      </c>
      <c r="F191" s="27" t="str">
        <f ca="1">PROPER(Registro[[#This Row],[Artículo]])</f>
        <v>Boule 400G</v>
      </c>
      <c r="G191" s="15">
        <v>200</v>
      </c>
      <c r="H191" s="13">
        <v>1.5</v>
      </c>
      <c r="I191" s="14">
        <f>Registro[[#This Row],[Cantidad]]*Registro[[#This Row],[Precio Unit]]</f>
        <v>300</v>
      </c>
    </row>
    <row r="192" spans="1:9" x14ac:dyDescent="0.3">
      <c r="A192" s="27">
        <v>239738</v>
      </c>
      <c r="B192" s="12">
        <v>2148120</v>
      </c>
      <c r="C192" s="31" t="s">
        <v>9</v>
      </c>
      <c r="D192" s="32">
        <v>44850</v>
      </c>
      <c r="E192" s="33">
        <v>0.53472222222222221</v>
      </c>
      <c r="F192" s="27" t="str">
        <f ca="1">PROPER(Registro[[#This Row],[Artículo]])</f>
        <v>Sandwich Complet</v>
      </c>
      <c r="G192" s="15">
        <v>60</v>
      </c>
      <c r="H192" s="13">
        <v>4.5</v>
      </c>
      <c r="I192" s="14">
        <f>Registro[[#This Row],[Cantidad]]*Registro[[#This Row],[Precio Unit]]</f>
        <v>270</v>
      </c>
    </row>
    <row r="193" spans="1:9" x14ac:dyDescent="0.3">
      <c r="A193" s="27">
        <v>241700</v>
      </c>
      <c r="B193" s="12">
        <v>2153450</v>
      </c>
      <c r="C193" s="31" t="s">
        <v>10</v>
      </c>
      <c r="D193" s="32">
        <v>44853</v>
      </c>
      <c r="E193" s="33">
        <v>0.69652777777777775</v>
      </c>
      <c r="F193" s="27" t="str">
        <f ca="1">PROPER(Registro[[#This Row],[Artículo]])</f>
        <v>Traditional Baguette</v>
      </c>
      <c r="G193" s="15">
        <v>250</v>
      </c>
      <c r="H193" s="13">
        <v>1.2</v>
      </c>
      <c r="I193" s="14">
        <f>Registro[[#This Row],[Cantidad]]*Registro[[#This Row],[Precio Unit]]</f>
        <v>300</v>
      </c>
    </row>
    <row r="194" spans="1:9" x14ac:dyDescent="0.3">
      <c r="A194" s="22">
        <v>242151</v>
      </c>
      <c r="B194" s="9">
        <v>2154750</v>
      </c>
      <c r="C194" s="28" t="s">
        <v>10</v>
      </c>
      <c r="D194" s="29">
        <v>44854</v>
      </c>
      <c r="E194" s="30">
        <v>0.50972222222222219</v>
      </c>
      <c r="F194" s="22" t="str">
        <f ca="1">PROPER(Registro[[#This Row],[Artículo]])</f>
        <v>Traiteur</v>
      </c>
      <c r="G194" s="16">
        <v>10</v>
      </c>
      <c r="H194" s="10">
        <v>18</v>
      </c>
      <c r="I194" s="11">
        <f>Registro[[#This Row],[Cantidad]]*Registro[[#This Row],[Precio Unit]]</f>
        <v>180</v>
      </c>
    </row>
    <row r="195" spans="1:9" x14ac:dyDescent="0.3">
      <c r="A195" s="27">
        <v>244623</v>
      </c>
      <c r="B195" s="12">
        <v>2161440</v>
      </c>
      <c r="C195" s="31" t="s">
        <v>9</v>
      </c>
      <c r="D195" s="32">
        <v>44858</v>
      </c>
      <c r="E195" s="33">
        <v>0.39861111111111114</v>
      </c>
      <c r="F195" s="27" t="str">
        <f ca="1">PROPER(Registro[[#This Row],[Artículo]])</f>
        <v>Gd Kouign Amann</v>
      </c>
      <c r="G195" s="15">
        <v>30</v>
      </c>
      <c r="H195" s="13">
        <v>7.5</v>
      </c>
      <c r="I195" s="14">
        <f>Registro[[#This Row],[Cantidad]]*Registro[[#This Row],[Precio Unit]]</f>
        <v>225</v>
      </c>
    </row>
    <row r="196" spans="1:9" x14ac:dyDescent="0.3">
      <c r="A196" s="22">
        <v>245089</v>
      </c>
      <c r="B196" s="9">
        <v>2162650</v>
      </c>
      <c r="C196" s="28" t="s">
        <v>9</v>
      </c>
      <c r="D196" s="29">
        <v>44858</v>
      </c>
      <c r="E196" s="30">
        <v>0.47083333333333333</v>
      </c>
      <c r="F196" s="22" t="str">
        <f ca="1">PROPER(Registro[[#This Row],[Artículo]])</f>
        <v>Formule Sandwich</v>
      </c>
      <c r="G196" s="16">
        <v>30</v>
      </c>
      <c r="H196" s="10">
        <v>6.5</v>
      </c>
      <c r="I196" s="11">
        <f>Registro[[#This Row],[Cantidad]]*Registro[[#This Row],[Precio Unit]]</f>
        <v>195</v>
      </c>
    </row>
    <row r="197" spans="1:9" x14ac:dyDescent="0.3">
      <c r="A197" s="22">
        <v>245104</v>
      </c>
      <c r="B197" s="9">
        <v>2162690</v>
      </c>
      <c r="C197" s="28" t="s">
        <v>9</v>
      </c>
      <c r="D197" s="29">
        <v>44858</v>
      </c>
      <c r="E197" s="30">
        <v>0.47291666666666665</v>
      </c>
      <c r="F197" s="22" t="str">
        <f ca="1">PROPER(Registro[[#This Row],[Artículo]])</f>
        <v>Royal 4P</v>
      </c>
      <c r="G197" s="16">
        <v>40</v>
      </c>
      <c r="H197" s="10">
        <v>12</v>
      </c>
      <c r="I197" s="11">
        <f>Registro[[#This Row],[Cantidad]]*Registro[[#This Row],[Precio Unit]]</f>
        <v>480</v>
      </c>
    </row>
    <row r="198" spans="1:9" x14ac:dyDescent="0.3">
      <c r="A198" s="27">
        <v>245204</v>
      </c>
      <c r="B198" s="12">
        <v>2162970</v>
      </c>
      <c r="C198" s="31" t="s">
        <v>9</v>
      </c>
      <c r="D198" s="32">
        <v>44858</v>
      </c>
      <c r="E198" s="33">
        <v>0.48541666666666666</v>
      </c>
      <c r="F198" s="27" t="str">
        <f ca="1">PROPER(Registro[[#This Row],[Artículo]])</f>
        <v>Tarte Fruits 4P</v>
      </c>
      <c r="G198" s="15">
        <v>20</v>
      </c>
      <c r="H198" s="13">
        <v>9</v>
      </c>
      <c r="I198" s="14">
        <f>Registro[[#This Row],[Cantidad]]*Registro[[#This Row],[Precio Unit]]</f>
        <v>180</v>
      </c>
    </row>
    <row r="199" spans="1:9" x14ac:dyDescent="0.3">
      <c r="A199" s="27">
        <v>245798</v>
      </c>
      <c r="B199" s="12">
        <v>2164600</v>
      </c>
      <c r="C199" s="31" t="s">
        <v>10</v>
      </c>
      <c r="D199" s="32">
        <v>44859</v>
      </c>
      <c r="E199" s="33">
        <v>0.5</v>
      </c>
      <c r="F199" s="27" t="str">
        <f ca="1">PROPER(Registro[[#This Row],[Artículo]])</f>
        <v>Traiteur</v>
      </c>
      <c r="G199" s="15">
        <v>30</v>
      </c>
      <c r="H199" s="13">
        <v>8</v>
      </c>
      <c r="I199" s="14">
        <f>Registro[[#This Row],[Cantidad]]*Registro[[#This Row],[Precio Unit]]</f>
        <v>240</v>
      </c>
    </row>
    <row r="200" spans="1:9" x14ac:dyDescent="0.3">
      <c r="A200" s="22">
        <v>249184</v>
      </c>
      <c r="B200" s="9">
        <v>2173960</v>
      </c>
      <c r="C200" s="28" t="s">
        <v>10</v>
      </c>
      <c r="D200" s="29">
        <v>44863</v>
      </c>
      <c r="E200" s="30">
        <v>0.52083333333333337</v>
      </c>
      <c r="F200" s="22" t="str">
        <f ca="1">PROPER(Registro[[#This Row],[Artículo]])</f>
        <v>Grand Far Breton</v>
      </c>
      <c r="G200" s="16">
        <v>30</v>
      </c>
      <c r="H200" s="10">
        <v>7</v>
      </c>
      <c r="I200" s="11">
        <f>Registro[[#This Row],[Cantidad]]*Registro[[#This Row],[Precio Unit]]</f>
        <v>210</v>
      </c>
    </row>
    <row r="201" spans="1:9" x14ac:dyDescent="0.3">
      <c r="A201" s="22">
        <v>250844</v>
      </c>
      <c r="B201" s="9">
        <v>2178210</v>
      </c>
      <c r="C201" s="28" t="s">
        <v>9</v>
      </c>
      <c r="D201" s="29">
        <v>44865</v>
      </c>
      <c r="E201" s="30">
        <v>0.44583333333333336</v>
      </c>
      <c r="F201" s="22" t="str">
        <f ca="1">PROPER(Registro[[#This Row],[Artículo]])</f>
        <v>Traditional Baguette</v>
      </c>
      <c r="G201" s="16">
        <v>550</v>
      </c>
      <c r="H201" s="10">
        <v>1.2</v>
      </c>
      <c r="I201" s="11">
        <f>Registro[[#This Row],[Cantidad]]*Registro[[#This Row],[Precio Unit]]</f>
        <v>660</v>
      </c>
    </row>
    <row r="202" spans="1:9" x14ac:dyDescent="0.3">
      <c r="A202" s="27">
        <v>251573</v>
      </c>
      <c r="B202" s="12">
        <v>2180090</v>
      </c>
      <c r="C202" s="31" t="s">
        <v>10</v>
      </c>
      <c r="D202" s="32">
        <v>44866</v>
      </c>
      <c r="E202" s="33">
        <v>0.37361111111111112</v>
      </c>
      <c r="F202" s="27" t="str">
        <f ca="1">PROPER(Registro[[#This Row],[Artículo]])</f>
        <v>Gd Nantais</v>
      </c>
      <c r="G202" s="15">
        <v>30</v>
      </c>
      <c r="H202" s="13">
        <v>11</v>
      </c>
      <c r="I202" s="14">
        <f>Registro[[#This Row],[Cantidad]]*Registro[[#This Row],[Precio Unit]]</f>
        <v>330</v>
      </c>
    </row>
    <row r="203" spans="1:9" x14ac:dyDescent="0.3">
      <c r="A203" s="22">
        <v>252486</v>
      </c>
      <c r="B203" s="9">
        <v>2182420</v>
      </c>
      <c r="C203" s="28" t="s">
        <v>9</v>
      </c>
      <c r="D203" s="29">
        <v>44866</v>
      </c>
      <c r="E203" s="30">
        <v>0.52569444444444446</v>
      </c>
      <c r="F203" s="22" t="str">
        <f ca="1">PROPER(Registro[[#This Row],[Artículo]])</f>
        <v>Tarte Fruits 6P</v>
      </c>
      <c r="G203" s="16">
        <v>20</v>
      </c>
      <c r="H203" s="10">
        <v>12</v>
      </c>
      <c r="I203" s="11">
        <f>Registro[[#This Row],[Cantidad]]*Registro[[#This Row],[Precio Unit]]</f>
        <v>240</v>
      </c>
    </row>
    <row r="204" spans="1:9" x14ac:dyDescent="0.3">
      <c r="A204" s="22">
        <v>253348</v>
      </c>
      <c r="B204" s="9">
        <v>2184730</v>
      </c>
      <c r="C204" s="28" t="s">
        <v>9</v>
      </c>
      <c r="D204" s="29">
        <v>44867</v>
      </c>
      <c r="E204" s="30">
        <v>0.57638888888888884</v>
      </c>
      <c r="F204" s="22" t="str">
        <f ca="1">PROPER(Registro[[#This Row],[Artículo]])</f>
        <v>Formule Sandwich</v>
      </c>
      <c r="G204" s="16">
        <v>30</v>
      </c>
      <c r="H204" s="10">
        <v>6.5</v>
      </c>
      <c r="I204" s="11">
        <f>Registro[[#This Row],[Cantidad]]*Registro[[#This Row],[Precio Unit]]</f>
        <v>195</v>
      </c>
    </row>
    <row r="205" spans="1:9" x14ac:dyDescent="0.3">
      <c r="A205" s="27">
        <v>254729</v>
      </c>
      <c r="B205" s="12">
        <v>2188520</v>
      </c>
      <c r="C205" s="31" t="s">
        <v>9</v>
      </c>
      <c r="D205" s="32">
        <v>44869</v>
      </c>
      <c r="E205" s="33">
        <v>0.53680555555555554</v>
      </c>
      <c r="F205" s="27" t="str">
        <f ca="1">PROPER(Registro[[#This Row],[Artículo]])</f>
        <v>Formule Sandwich</v>
      </c>
      <c r="G205" s="15">
        <v>40</v>
      </c>
      <c r="H205" s="13">
        <v>6.5</v>
      </c>
      <c r="I205" s="14">
        <f>Registro[[#This Row],[Cantidad]]*Registro[[#This Row],[Precio Unit]]</f>
        <v>260</v>
      </c>
    </row>
    <row r="206" spans="1:9" x14ac:dyDescent="0.3">
      <c r="A206" s="27">
        <v>256168</v>
      </c>
      <c r="B206" s="12">
        <v>2192460</v>
      </c>
      <c r="C206" s="31" t="s">
        <v>9</v>
      </c>
      <c r="D206" s="32">
        <v>44871</v>
      </c>
      <c r="E206" s="33">
        <v>0.48125000000000001</v>
      </c>
      <c r="F206" s="27" t="str">
        <f ca="1">PROPER(Registro[[#This Row],[Artículo]])</f>
        <v>Formule Sandwich</v>
      </c>
      <c r="G206" s="15">
        <v>50</v>
      </c>
      <c r="H206" s="13">
        <v>6.5</v>
      </c>
      <c r="I206" s="14">
        <f>Registro[[#This Row],[Cantidad]]*Registro[[#This Row],[Precio Unit]]</f>
        <v>325</v>
      </c>
    </row>
    <row r="207" spans="1:9" x14ac:dyDescent="0.3">
      <c r="A207" s="22">
        <v>257470</v>
      </c>
      <c r="B207" s="9">
        <v>2196000</v>
      </c>
      <c r="C207" s="28" t="s">
        <v>9</v>
      </c>
      <c r="D207" s="29">
        <v>44873</v>
      </c>
      <c r="E207" s="30">
        <v>0.41875000000000001</v>
      </c>
      <c r="F207" s="22" t="str">
        <f ca="1">PROPER(Registro[[#This Row],[Artículo]])</f>
        <v>Campagne</v>
      </c>
      <c r="G207" s="16">
        <v>210</v>
      </c>
      <c r="H207" s="10">
        <v>1.8</v>
      </c>
      <c r="I207" s="11">
        <f>Registro[[#This Row],[Cantidad]]*Registro[[#This Row],[Precio Unit]]</f>
        <v>378</v>
      </c>
    </row>
    <row r="208" spans="1:9" x14ac:dyDescent="0.3">
      <c r="A208" s="27">
        <v>257472</v>
      </c>
      <c r="B208" s="12">
        <v>2196000</v>
      </c>
      <c r="C208" s="31" t="s">
        <v>10</v>
      </c>
      <c r="D208" s="32">
        <v>44873</v>
      </c>
      <c r="E208" s="33">
        <v>0.41875000000000001</v>
      </c>
      <c r="F208" s="27" t="str">
        <f ca="1">PROPER(Registro[[#This Row],[Artículo]])</f>
        <v>Baguette</v>
      </c>
      <c r="G208" s="15">
        <v>430</v>
      </c>
      <c r="H208" s="13">
        <v>0.9</v>
      </c>
      <c r="I208" s="14">
        <f>Registro[[#This Row],[Cantidad]]*Registro[[#This Row],[Precio Unit]]</f>
        <v>387</v>
      </c>
    </row>
    <row r="209" spans="1:9" x14ac:dyDescent="0.3">
      <c r="A209" s="22">
        <v>257615</v>
      </c>
      <c r="B209" s="9">
        <v>2196410</v>
      </c>
      <c r="C209" s="28" t="s">
        <v>9</v>
      </c>
      <c r="D209" s="29">
        <v>44873</v>
      </c>
      <c r="E209" s="30">
        <v>0.50347222222222221</v>
      </c>
      <c r="F209" s="22" t="str">
        <f ca="1">PROPER(Registro[[#This Row],[Artículo]])</f>
        <v>Sandwich Complet</v>
      </c>
      <c r="G209" s="16">
        <v>40</v>
      </c>
      <c r="H209" s="10">
        <v>4.5</v>
      </c>
      <c r="I209" s="11">
        <f>Registro[[#This Row],[Cantidad]]*Registro[[#This Row],[Precio Unit]]</f>
        <v>180</v>
      </c>
    </row>
    <row r="210" spans="1:9" x14ac:dyDescent="0.3">
      <c r="A210" s="22">
        <v>258031</v>
      </c>
      <c r="B210" s="9">
        <v>2197600</v>
      </c>
      <c r="C210" s="28" t="s">
        <v>9</v>
      </c>
      <c r="D210" s="29">
        <v>44874</v>
      </c>
      <c r="E210" s="30">
        <v>0.42986111111111114</v>
      </c>
      <c r="F210" s="22" t="str">
        <f ca="1">PROPER(Registro[[#This Row],[Artículo]])</f>
        <v>Baguette</v>
      </c>
      <c r="G210" s="16">
        <v>250</v>
      </c>
      <c r="H210" s="10">
        <v>0.9</v>
      </c>
      <c r="I210" s="11">
        <f>Registro[[#This Row],[Cantidad]]*Registro[[#This Row],[Precio Unit]]</f>
        <v>225</v>
      </c>
    </row>
    <row r="211" spans="1:9" x14ac:dyDescent="0.3">
      <c r="A211" s="22">
        <v>258056</v>
      </c>
      <c r="B211" s="9">
        <v>2197650</v>
      </c>
      <c r="C211" s="28" t="s">
        <v>9</v>
      </c>
      <c r="D211" s="29">
        <v>44874</v>
      </c>
      <c r="E211" s="30">
        <v>0.45208333333333334</v>
      </c>
      <c r="F211" s="22" t="str">
        <f ca="1">PROPER(Registro[[#This Row],[Artículo]])</f>
        <v>Sandwich Complet</v>
      </c>
      <c r="G211" s="16">
        <v>60</v>
      </c>
      <c r="H211" s="10">
        <v>4.5</v>
      </c>
      <c r="I211" s="11">
        <f>Registro[[#This Row],[Cantidad]]*Registro[[#This Row],[Precio Unit]]</f>
        <v>270</v>
      </c>
    </row>
    <row r="212" spans="1:9" x14ac:dyDescent="0.3">
      <c r="A212" s="27">
        <v>258423</v>
      </c>
      <c r="B212" s="12">
        <v>2198690</v>
      </c>
      <c r="C212" s="31" t="s">
        <v>10</v>
      </c>
      <c r="D212" s="32">
        <v>44874</v>
      </c>
      <c r="E212" s="33">
        <v>0.79374999999999996</v>
      </c>
      <c r="F212" s="27" t="str">
        <f ca="1">PROPER(Registro[[#This Row],[Artículo]])</f>
        <v>Traiteur</v>
      </c>
      <c r="G212" s="15">
        <v>10</v>
      </c>
      <c r="H212" s="13">
        <v>21</v>
      </c>
      <c r="I212" s="14">
        <f>Registro[[#This Row],[Cantidad]]*Registro[[#This Row],[Precio Unit]]</f>
        <v>210</v>
      </c>
    </row>
    <row r="213" spans="1:9" x14ac:dyDescent="0.3">
      <c r="A213" s="22">
        <v>259780</v>
      </c>
      <c r="B213" s="9">
        <v>2202380</v>
      </c>
      <c r="C213" s="28" t="s">
        <v>10</v>
      </c>
      <c r="D213" s="29">
        <v>44877</v>
      </c>
      <c r="E213" s="30">
        <v>0.36805555555555558</v>
      </c>
      <c r="F213" s="22" t="str">
        <f ca="1">PROPER(Registro[[#This Row],[Artículo]])</f>
        <v>Divers Patisserie</v>
      </c>
      <c r="G213" s="16">
        <v>10</v>
      </c>
      <c r="H213" s="10">
        <v>24</v>
      </c>
      <c r="I213" s="11">
        <f>Registro[[#This Row],[Cantidad]]*Registro[[#This Row],[Precio Unit]]</f>
        <v>240</v>
      </c>
    </row>
    <row r="214" spans="1:9" x14ac:dyDescent="0.3">
      <c r="A214" s="27">
        <v>259781</v>
      </c>
      <c r="B214" s="12">
        <v>2202380</v>
      </c>
      <c r="C214" s="31" t="s">
        <v>9</v>
      </c>
      <c r="D214" s="32">
        <v>44877</v>
      </c>
      <c r="E214" s="33">
        <v>0.36805555555555558</v>
      </c>
      <c r="F214" s="27" t="str">
        <f ca="1">PROPER(Registro[[#This Row],[Artículo]])</f>
        <v>Royal 6P</v>
      </c>
      <c r="G214" s="15">
        <v>20</v>
      </c>
      <c r="H214" s="13">
        <v>18</v>
      </c>
      <c r="I214" s="14">
        <f>Registro[[#This Row],[Cantidad]]*Registro[[#This Row],[Precio Unit]]</f>
        <v>360</v>
      </c>
    </row>
    <row r="215" spans="1:9" x14ac:dyDescent="0.3">
      <c r="A215" s="27">
        <v>263271</v>
      </c>
      <c r="B215" s="12">
        <v>2212030</v>
      </c>
      <c r="C215" s="31" t="s">
        <v>9</v>
      </c>
      <c r="D215" s="32">
        <v>44884</v>
      </c>
      <c r="E215" s="33">
        <v>0.37291666666666667</v>
      </c>
      <c r="F215" s="27" t="str">
        <f ca="1">PROPER(Registro[[#This Row],[Artículo]])</f>
        <v>Croissant</v>
      </c>
      <c r="G215" s="15">
        <v>170</v>
      </c>
      <c r="H215" s="13">
        <v>1.1000000000000001</v>
      </c>
      <c r="I215" s="14">
        <f>Registro[[#This Row],[Cantidad]]*Registro[[#This Row],[Precio Unit]]</f>
        <v>187.00000000000003</v>
      </c>
    </row>
    <row r="216" spans="1:9" x14ac:dyDescent="0.3">
      <c r="A216" s="27">
        <v>263733</v>
      </c>
      <c r="B216" s="12">
        <v>2213340</v>
      </c>
      <c r="C216" s="31" t="s">
        <v>9</v>
      </c>
      <c r="D216" s="32">
        <v>44885</v>
      </c>
      <c r="E216" s="33">
        <v>0.37013888888888891</v>
      </c>
      <c r="F216" s="27" t="str">
        <f ca="1">PROPER(Registro[[#This Row],[Artículo]])</f>
        <v>Formule Sandwich</v>
      </c>
      <c r="G216" s="15">
        <v>30</v>
      </c>
      <c r="H216" s="13">
        <v>6.5</v>
      </c>
      <c r="I216" s="14">
        <f>Registro[[#This Row],[Cantidad]]*Registro[[#This Row],[Precio Unit]]</f>
        <v>195</v>
      </c>
    </row>
    <row r="217" spans="1:9" x14ac:dyDescent="0.3">
      <c r="A217" s="22">
        <v>264056</v>
      </c>
      <c r="B217" s="9">
        <v>2214220</v>
      </c>
      <c r="C217" s="28" t="s">
        <v>9</v>
      </c>
      <c r="D217" s="29">
        <v>44885</v>
      </c>
      <c r="E217" s="30">
        <v>0.48958333333333331</v>
      </c>
      <c r="F217" s="22" t="str">
        <f ca="1">PROPER(Registro[[#This Row],[Artículo]])</f>
        <v>Gd Nantais</v>
      </c>
      <c r="G217" s="16">
        <v>20</v>
      </c>
      <c r="H217" s="10">
        <v>11</v>
      </c>
      <c r="I217" s="11">
        <f>Registro[[#This Row],[Cantidad]]*Registro[[#This Row],[Precio Unit]]</f>
        <v>220</v>
      </c>
    </row>
    <row r="218" spans="1:9" x14ac:dyDescent="0.3">
      <c r="A218" s="27">
        <v>264054</v>
      </c>
      <c r="B218" s="12">
        <v>2214220</v>
      </c>
      <c r="C218" s="31" t="s">
        <v>10</v>
      </c>
      <c r="D218" s="32">
        <v>44885</v>
      </c>
      <c r="E218" s="33">
        <v>0.48958333333333331</v>
      </c>
      <c r="F218" s="27" t="str">
        <f ca="1">PROPER(Registro[[#This Row],[Artículo]])</f>
        <v>Pt Nantais</v>
      </c>
      <c r="G218" s="15">
        <v>60</v>
      </c>
      <c r="H218" s="13">
        <v>3</v>
      </c>
      <c r="I218" s="14">
        <f>Registro[[#This Row],[Cantidad]]*Registro[[#This Row],[Precio Unit]]</f>
        <v>180</v>
      </c>
    </row>
    <row r="219" spans="1:9" x14ac:dyDescent="0.3">
      <c r="A219" s="27">
        <v>265187</v>
      </c>
      <c r="B219" s="12">
        <v>2217290</v>
      </c>
      <c r="C219" s="31" t="s">
        <v>10</v>
      </c>
      <c r="D219" s="32">
        <v>44887</v>
      </c>
      <c r="E219" s="33">
        <v>0.50486111111111109</v>
      </c>
      <c r="F219" s="27" t="str">
        <f ca="1">PROPER(Registro[[#This Row],[Artículo]])</f>
        <v>Traiteur</v>
      </c>
      <c r="G219" s="15">
        <v>10</v>
      </c>
      <c r="H219" s="13">
        <v>21</v>
      </c>
      <c r="I219" s="14">
        <f>Registro[[#This Row],[Cantidad]]*Registro[[#This Row],[Precio Unit]]</f>
        <v>210</v>
      </c>
    </row>
    <row r="220" spans="1:9" x14ac:dyDescent="0.3">
      <c r="A220" s="22">
        <v>267094</v>
      </c>
      <c r="B220" s="9">
        <v>2222670</v>
      </c>
      <c r="C220" s="28" t="s">
        <v>10</v>
      </c>
      <c r="D220" s="29">
        <v>44892</v>
      </c>
      <c r="E220" s="30">
        <v>0.46180555555555558</v>
      </c>
      <c r="F220" s="22" t="str">
        <f ca="1">PROPER(Registro[[#This Row],[Artículo]])</f>
        <v>Divers Patisserie</v>
      </c>
      <c r="G220" s="16">
        <v>10</v>
      </c>
      <c r="H220" s="10">
        <v>24</v>
      </c>
      <c r="I220" s="11">
        <f>Registro[[#This Row],[Cantidad]]*Registro[[#This Row],[Precio Unit]]</f>
        <v>240</v>
      </c>
    </row>
    <row r="221" spans="1:9" x14ac:dyDescent="0.3">
      <c r="A221" s="27">
        <v>269095</v>
      </c>
      <c r="B221" s="12">
        <v>2228040</v>
      </c>
      <c r="C221" s="31" t="s">
        <v>9</v>
      </c>
      <c r="D221" s="32">
        <v>44895</v>
      </c>
      <c r="E221" s="33">
        <v>0.75763888888888886</v>
      </c>
      <c r="F221" s="27" t="str">
        <f ca="1">PROPER(Registro[[#This Row],[Artículo]])</f>
        <v>Traiteur</v>
      </c>
      <c r="G221" s="15">
        <v>10</v>
      </c>
      <c r="H221" s="13">
        <v>16.600000000000001</v>
      </c>
      <c r="I221" s="14">
        <f>Registro[[#This Row],[Cantidad]]*Registro[[#This Row],[Precio Unit]]</f>
        <v>166</v>
      </c>
    </row>
    <row r="222" spans="1:9" x14ac:dyDescent="0.3">
      <c r="A222" s="27">
        <v>271763</v>
      </c>
      <c r="B222" s="12">
        <v>2235390</v>
      </c>
      <c r="C222" s="31" t="s">
        <v>10</v>
      </c>
      <c r="D222" s="32">
        <v>44905</v>
      </c>
      <c r="E222" s="33">
        <v>0.48055555555555557</v>
      </c>
      <c r="F222" s="27" t="str">
        <f ca="1">PROPER(Registro[[#This Row],[Artículo]])</f>
        <v>Formule Sandwich</v>
      </c>
      <c r="G222" s="15">
        <v>40</v>
      </c>
      <c r="H222" s="13">
        <v>6.5</v>
      </c>
      <c r="I222" s="14">
        <f>Registro[[#This Row],[Cantidad]]*Registro[[#This Row],[Precio Unit]]</f>
        <v>260</v>
      </c>
    </row>
    <row r="223" spans="1:9" x14ac:dyDescent="0.3">
      <c r="A223" s="27">
        <v>277854</v>
      </c>
      <c r="B223" s="12">
        <v>2252570</v>
      </c>
      <c r="C223" s="31" t="s">
        <v>9</v>
      </c>
      <c r="D223" s="32">
        <v>44916</v>
      </c>
      <c r="E223" s="33">
        <v>0.52083333333333337</v>
      </c>
      <c r="F223" s="27" t="str">
        <f ca="1">PROPER(Registro[[#This Row],[Artículo]])</f>
        <v>Gd Nantais</v>
      </c>
      <c r="G223" s="15">
        <v>20</v>
      </c>
      <c r="H223" s="13">
        <v>11</v>
      </c>
      <c r="I223" s="14">
        <f>Registro[[#This Row],[Cantidad]]*Registro[[#This Row],[Precio Unit]]</f>
        <v>220</v>
      </c>
    </row>
    <row r="224" spans="1:9" x14ac:dyDescent="0.3">
      <c r="A224" s="22">
        <v>278696</v>
      </c>
      <c r="B224" s="9">
        <v>2254860</v>
      </c>
      <c r="C224" s="28" t="s">
        <v>10</v>
      </c>
      <c r="D224" s="29">
        <v>44918</v>
      </c>
      <c r="E224" s="30">
        <v>0.40763888888888888</v>
      </c>
      <c r="F224" s="22" t="str">
        <f ca="1">PROPER(Registro[[#This Row],[Artículo]])</f>
        <v>Traiteur</v>
      </c>
      <c r="G224" s="16">
        <v>20</v>
      </c>
      <c r="H224" s="10">
        <v>12.6</v>
      </c>
      <c r="I224" s="11">
        <f>Registro[[#This Row],[Cantidad]]*Registro[[#This Row],[Precio Unit]]</f>
        <v>252</v>
      </c>
    </row>
    <row r="225" spans="1:9" x14ac:dyDescent="0.3">
      <c r="A225" s="22">
        <v>279405</v>
      </c>
      <c r="B225" s="9">
        <v>2256700</v>
      </c>
      <c r="C225" s="28" t="s">
        <v>10</v>
      </c>
      <c r="D225" s="29">
        <v>44919</v>
      </c>
      <c r="E225" s="30">
        <v>0.39444444444444443</v>
      </c>
      <c r="F225" s="22" t="str">
        <f ca="1">PROPER(Registro[[#This Row],[Artículo]])</f>
        <v>Buche 6Pers</v>
      </c>
      <c r="G225" s="16">
        <v>10</v>
      </c>
      <c r="H225" s="10">
        <v>21</v>
      </c>
      <c r="I225" s="11">
        <f>Registro[[#This Row],[Cantidad]]*Registro[[#This Row],[Precio Unit]]</f>
        <v>210</v>
      </c>
    </row>
    <row r="226" spans="1:9" x14ac:dyDescent="0.3">
      <c r="A226" s="27">
        <v>279818</v>
      </c>
      <c r="B226" s="12">
        <v>2257660</v>
      </c>
      <c r="C226" s="31" t="s">
        <v>10</v>
      </c>
      <c r="D226" s="32">
        <v>44919</v>
      </c>
      <c r="E226" s="33">
        <v>0.46527777777777779</v>
      </c>
      <c r="F226" s="27" t="str">
        <f ca="1">PROPER(Registro[[#This Row],[Artículo]])</f>
        <v>Buche 8Pers</v>
      </c>
      <c r="G226" s="15">
        <v>20</v>
      </c>
      <c r="H226" s="13">
        <v>28</v>
      </c>
      <c r="I226" s="14">
        <f>Registro[[#This Row],[Cantidad]]*Registro[[#This Row],[Precio Unit]]</f>
        <v>560</v>
      </c>
    </row>
    <row r="227" spans="1:9" x14ac:dyDescent="0.3">
      <c r="A227" s="22">
        <v>279990</v>
      </c>
      <c r="B227" s="9">
        <v>2258020</v>
      </c>
      <c r="C227" s="28" t="s">
        <v>9</v>
      </c>
      <c r="D227" s="29">
        <v>44919</v>
      </c>
      <c r="E227" s="30">
        <v>0.49375000000000002</v>
      </c>
      <c r="F227" s="22" t="str">
        <f ca="1">PROPER(Registro[[#This Row],[Artículo]])</f>
        <v>Gd Nantais</v>
      </c>
      <c r="G227" s="16">
        <v>20</v>
      </c>
      <c r="H227" s="10">
        <v>11</v>
      </c>
      <c r="I227" s="11">
        <f>Registro[[#This Row],[Cantidad]]*Registro[[#This Row],[Precio Unit]]</f>
        <v>220</v>
      </c>
    </row>
    <row r="228" spans="1:9" x14ac:dyDescent="0.3">
      <c r="A228" s="27">
        <v>280064</v>
      </c>
      <c r="B228" s="12">
        <v>2258200</v>
      </c>
      <c r="C228" s="31" t="s">
        <v>9</v>
      </c>
      <c r="D228" s="32">
        <v>44919</v>
      </c>
      <c r="E228" s="33">
        <v>0.50763888888888886</v>
      </c>
      <c r="F228" s="27" t="str">
        <f ca="1">PROPER(Registro[[#This Row],[Artículo]])</f>
        <v>Buche 6Pers</v>
      </c>
      <c r="G228" s="15">
        <v>10</v>
      </c>
      <c r="H228" s="13">
        <v>21</v>
      </c>
      <c r="I228" s="14">
        <f>Registro[[#This Row],[Cantidad]]*Registro[[#This Row],[Precio Unit]]</f>
        <v>210</v>
      </c>
    </row>
    <row r="229" spans="1:9" x14ac:dyDescent="0.3">
      <c r="A229" s="22">
        <v>280142</v>
      </c>
      <c r="B229" s="9">
        <v>2258380</v>
      </c>
      <c r="C229" s="28" t="s">
        <v>9</v>
      </c>
      <c r="D229" s="29">
        <v>44919</v>
      </c>
      <c r="E229" s="30">
        <v>0.52777777777777779</v>
      </c>
      <c r="F229" s="22" t="str">
        <f ca="1">PROPER(Registro[[#This Row],[Artículo]])</f>
        <v>Traiteur</v>
      </c>
      <c r="G229" s="16">
        <v>40</v>
      </c>
      <c r="H229" s="10">
        <v>9.6</v>
      </c>
      <c r="I229" s="11">
        <f>Registro[[#This Row],[Cantidad]]*Registro[[#This Row],[Precio Unit]]</f>
        <v>384</v>
      </c>
    </row>
    <row r="230" spans="1:9" x14ac:dyDescent="0.3">
      <c r="A230" s="22">
        <v>280192</v>
      </c>
      <c r="B230" s="9">
        <v>2258480</v>
      </c>
      <c r="C230" s="28" t="s">
        <v>9</v>
      </c>
      <c r="D230" s="29">
        <v>44919</v>
      </c>
      <c r="E230" s="30">
        <v>0.66666666666666663</v>
      </c>
      <c r="F230" s="22" t="str">
        <f ca="1">PROPER(Registro[[#This Row],[Artículo]])</f>
        <v>Divers Boulangerie</v>
      </c>
      <c r="G230" s="16">
        <v>10</v>
      </c>
      <c r="H230" s="10">
        <v>21</v>
      </c>
      <c r="I230" s="11">
        <f>Registro[[#This Row],[Cantidad]]*Registro[[#This Row],[Precio Unit]]</f>
        <v>210</v>
      </c>
    </row>
    <row r="231" spans="1:9" x14ac:dyDescent="0.3">
      <c r="A231" s="27">
        <v>280277</v>
      </c>
      <c r="B231" s="12">
        <v>2258680</v>
      </c>
      <c r="C231" s="31" t="s">
        <v>10</v>
      </c>
      <c r="D231" s="32">
        <v>44919</v>
      </c>
      <c r="E231" s="33">
        <v>0.6875</v>
      </c>
      <c r="F231" s="27" t="str">
        <f ca="1">PROPER(Registro[[#This Row],[Artículo]])</f>
        <v>Buche 6Pers</v>
      </c>
      <c r="G231" s="15">
        <v>10</v>
      </c>
      <c r="H231" s="13">
        <v>21</v>
      </c>
      <c r="I231" s="14">
        <f>Registro[[#This Row],[Cantidad]]*Registro[[#This Row],[Precio Unit]]</f>
        <v>210</v>
      </c>
    </row>
    <row r="232" spans="1:9" x14ac:dyDescent="0.3">
      <c r="A232" s="22">
        <v>280373</v>
      </c>
      <c r="B232" s="9">
        <v>2258900</v>
      </c>
      <c r="C232" s="28" t="s">
        <v>9</v>
      </c>
      <c r="D232" s="29">
        <v>44919</v>
      </c>
      <c r="E232" s="30">
        <v>0.72499999999999998</v>
      </c>
      <c r="F232" s="22" t="str">
        <f ca="1">PROPER(Registro[[#This Row],[Artículo]])</f>
        <v>Buche 6Pers</v>
      </c>
      <c r="G232" s="16">
        <v>10</v>
      </c>
      <c r="H232" s="10">
        <v>21</v>
      </c>
      <c r="I232" s="11">
        <f>Registro[[#This Row],[Cantidad]]*Registro[[#This Row],[Precio Unit]]</f>
        <v>210</v>
      </c>
    </row>
    <row r="233" spans="1:9" x14ac:dyDescent="0.3">
      <c r="A233" s="27">
        <v>280598</v>
      </c>
      <c r="B233" s="12">
        <v>2259370</v>
      </c>
      <c r="C233" s="31" t="s">
        <v>9</v>
      </c>
      <c r="D233" s="32">
        <v>44920</v>
      </c>
      <c r="E233" s="33">
        <v>0.41041666666666665</v>
      </c>
      <c r="F233" s="27" t="str">
        <f ca="1">PROPER(Registro[[#This Row],[Artículo]])</f>
        <v>Buche 6Pers</v>
      </c>
      <c r="G233" s="15">
        <v>10</v>
      </c>
      <c r="H233" s="13">
        <v>21</v>
      </c>
      <c r="I233" s="14">
        <f>Registro[[#This Row],[Cantidad]]*Registro[[#This Row],[Precio Unit]]</f>
        <v>210</v>
      </c>
    </row>
    <row r="234" spans="1:9" x14ac:dyDescent="0.3">
      <c r="A234" s="22">
        <v>280613</v>
      </c>
      <c r="B234" s="9">
        <v>2259400</v>
      </c>
      <c r="C234" s="28" t="s">
        <v>9</v>
      </c>
      <c r="D234" s="29">
        <v>44920</v>
      </c>
      <c r="E234" s="30">
        <v>0.41319444444444442</v>
      </c>
      <c r="F234" s="22" t="str">
        <f ca="1">PROPER(Registro[[#This Row],[Artículo]])</f>
        <v>Traiteur</v>
      </c>
      <c r="G234" s="16">
        <v>30</v>
      </c>
      <c r="H234" s="10">
        <v>11.65</v>
      </c>
      <c r="I234" s="11">
        <f>Registro[[#This Row],[Cantidad]]*Registro[[#This Row],[Precio Unit]]</f>
        <v>349.5</v>
      </c>
    </row>
    <row r="235" spans="1:9" x14ac:dyDescent="0.3">
      <c r="A235" s="27">
        <v>280954</v>
      </c>
      <c r="B235" s="12">
        <v>2260260</v>
      </c>
      <c r="C235" s="31" t="s">
        <v>10</v>
      </c>
      <c r="D235" s="32">
        <v>44920</v>
      </c>
      <c r="E235" s="33">
        <v>0.50208333333333333</v>
      </c>
      <c r="F235" s="27" t="str">
        <f ca="1">PROPER(Registro[[#This Row],[Artículo]])</f>
        <v>Buche 4Pers</v>
      </c>
      <c r="G235" s="15">
        <v>20</v>
      </c>
      <c r="H235" s="13">
        <v>14</v>
      </c>
      <c r="I235" s="14">
        <f>Registro[[#This Row],[Cantidad]]*Registro[[#This Row],[Precio Unit]]</f>
        <v>280</v>
      </c>
    </row>
    <row r="236" spans="1:9" x14ac:dyDescent="0.3">
      <c r="A236" s="22">
        <v>282481</v>
      </c>
      <c r="B236" s="9">
        <v>2264220</v>
      </c>
      <c r="C236" s="28" t="s">
        <v>9</v>
      </c>
      <c r="D236" s="29">
        <v>44922</v>
      </c>
      <c r="E236" s="30">
        <v>0.66666666666666663</v>
      </c>
      <c r="F236" s="22" t="str">
        <f ca="1">PROPER(Registro[[#This Row],[Artículo]])</f>
        <v>Traiteur</v>
      </c>
      <c r="G236" s="16">
        <v>20</v>
      </c>
      <c r="H236" s="10">
        <v>11.65</v>
      </c>
      <c r="I236" s="11">
        <f>Registro[[#This Row],[Cantidad]]*Registro[[#This Row],[Precio Unit]]</f>
        <v>233</v>
      </c>
    </row>
    <row r="237" spans="1:9" x14ac:dyDescent="0.3">
      <c r="A237" s="27">
        <v>284478</v>
      </c>
      <c r="B237" s="12">
        <v>2269640</v>
      </c>
      <c r="C237" s="31" t="s">
        <v>10</v>
      </c>
      <c r="D237" s="32">
        <v>44925</v>
      </c>
      <c r="E237" s="33">
        <v>0.49444444444444446</v>
      </c>
      <c r="F237" s="27" t="str">
        <f ca="1">PROPER(Registro[[#This Row],[Artículo]])</f>
        <v>Traiteur</v>
      </c>
      <c r="G237" s="15">
        <v>20</v>
      </c>
      <c r="H237" s="13">
        <v>11.65</v>
      </c>
      <c r="I237" s="14">
        <f>Registro[[#This Row],[Cantidad]]*Registro[[#This Row],[Precio Unit]]</f>
        <v>233</v>
      </c>
    </row>
    <row r="238" spans="1:9" x14ac:dyDescent="0.3">
      <c r="A238" s="22">
        <v>285414</v>
      </c>
      <c r="B238" s="9">
        <v>2271890</v>
      </c>
      <c r="C238" s="28" t="s">
        <v>9</v>
      </c>
      <c r="D238" s="29">
        <v>44926</v>
      </c>
      <c r="E238" s="30">
        <v>0.48680555555555555</v>
      </c>
      <c r="F238" s="22" t="str">
        <f ca="1">PROPER(Registro[[#This Row],[Artículo]])</f>
        <v>Gal Frangipane 6P</v>
      </c>
      <c r="G238" s="16">
        <v>20</v>
      </c>
      <c r="H238" s="10">
        <v>12</v>
      </c>
      <c r="I238" s="11">
        <f>Registro[[#This Row],[Cantidad]]*Registro[[#This Row],[Precio Unit]]</f>
        <v>240</v>
      </c>
    </row>
    <row r="239" spans="1:9" x14ac:dyDescent="0.3">
      <c r="A239" s="27">
        <v>285420</v>
      </c>
      <c r="B239" s="12">
        <v>2271900</v>
      </c>
      <c r="C239" s="31" t="s">
        <v>10</v>
      </c>
      <c r="D239" s="32">
        <v>44926</v>
      </c>
      <c r="E239" s="33">
        <v>0.48819444444444443</v>
      </c>
      <c r="F239" s="27" t="str">
        <f ca="1">PROPER(Registro[[#This Row],[Artículo]])</f>
        <v>Traiteur</v>
      </c>
      <c r="G239" s="15">
        <v>20</v>
      </c>
      <c r="H239" s="13">
        <v>11.65</v>
      </c>
      <c r="I239" s="14">
        <f>Registro[[#This Row],[Cantidad]]*Registro[[#This Row],[Precio Unit]]</f>
        <v>233</v>
      </c>
    </row>
    <row r="240" spans="1:9" x14ac:dyDescent="0.3">
      <c r="A240" s="27">
        <v>285435</v>
      </c>
      <c r="B240" s="12">
        <v>2271930</v>
      </c>
      <c r="C240" s="31" t="s">
        <v>9</v>
      </c>
      <c r="D240" s="32">
        <v>44926</v>
      </c>
      <c r="E240" s="33">
        <v>0.49166666666666664</v>
      </c>
      <c r="F240" s="27" t="str">
        <f ca="1">PROPER(Registro[[#This Row],[Artículo]])</f>
        <v>Traiteur</v>
      </c>
      <c r="G240" s="15">
        <v>30</v>
      </c>
      <c r="H240" s="13">
        <v>8.3000000000000007</v>
      </c>
      <c r="I240" s="14">
        <f>Registro[[#This Row],[Cantidad]]*Registro[[#This Row],[Precio Unit]]</f>
        <v>249.00000000000003</v>
      </c>
    </row>
    <row r="241" spans="1:9" x14ac:dyDescent="0.3">
      <c r="A241" s="57">
        <v>285806</v>
      </c>
      <c r="B241" s="58">
        <v>2272760</v>
      </c>
      <c r="C241" s="60" t="s">
        <v>10</v>
      </c>
      <c r="D241" s="61">
        <v>44926</v>
      </c>
      <c r="E241" s="62">
        <v>0.7368055555555556</v>
      </c>
      <c r="F241" s="57" t="str">
        <f ca="1">PROPER(Registro[[#This Row],[Artículo]])</f>
        <v>Traiteur</v>
      </c>
      <c r="G241" s="63">
        <v>20</v>
      </c>
      <c r="H241" s="64">
        <v>11.65</v>
      </c>
      <c r="I241" s="65">
        <f>Registro[[#This Row],[Cantidad]]*Registro[[#This Row],[Precio Unit]]</f>
        <v>233</v>
      </c>
    </row>
  </sheetData>
  <conditionalFormatting sqref="A2:A21">
    <cfRule type="duplicateValues" dxfId="1" priority="2"/>
  </conditionalFormatting>
  <conditionalFormatting sqref="A22:A41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EDBA4-37C2-4529-96B3-0040CB264B10}">
  <sheetPr>
    <tabColor rgb="FF00B0F0"/>
  </sheetPr>
  <dimension ref="A1:R63"/>
  <sheetViews>
    <sheetView tabSelected="1" topLeftCell="A13" zoomScale="70" zoomScaleNormal="70" workbookViewId="0">
      <selection activeCell="Y25" sqref="Y25"/>
    </sheetView>
  </sheetViews>
  <sheetFormatPr baseColWidth="10" defaultRowHeight="14.4" x14ac:dyDescent="0.3"/>
  <cols>
    <col min="2" max="2" width="25.44140625" bestFit="1" customWidth="1"/>
    <col min="3" max="3" width="16.109375" bestFit="1" customWidth="1"/>
    <col min="4" max="4" width="15" bestFit="1" customWidth="1"/>
    <col min="5" max="5" width="17.33203125" bestFit="1" customWidth="1"/>
    <col min="6" max="6" width="18.88671875" bestFit="1" customWidth="1"/>
    <col min="7" max="7" width="15" bestFit="1" customWidth="1"/>
    <col min="8" max="8" width="13.5546875" customWidth="1"/>
    <col min="9" max="9" width="16.6640625" bestFit="1" customWidth="1"/>
    <col min="10" max="10" width="10.88671875" bestFit="1" customWidth="1"/>
    <col min="11" max="11" width="10.5546875" bestFit="1" customWidth="1"/>
    <col min="12" max="12" width="8.77734375" bestFit="1" customWidth="1"/>
    <col min="13" max="13" width="23" customWidth="1"/>
    <col min="14" max="14" width="36.5546875" bestFit="1" customWidth="1"/>
    <col min="15" max="15" width="18.44140625" bestFit="1" customWidth="1"/>
    <col min="16" max="16" width="12" bestFit="1" customWidth="1"/>
    <col min="17" max="17" width="4" bestFit="1" customWidth="1"/>
    <col min="18" max="18" width="45.77734375" bestFit="1" customWidth="1"/>
    <col min="19" max="23" width="4" bestFit="1" customWidth="1"/>
    <col min="24" max="24" width="5" bestFit="1" customWidth="1"/>
    <col min="25" max="25" width="12.21875" bestFit="1" customWidth="1"/>
  </cols>
  <sheetData>
    <row r="1" spans="1:14" x14ac:dyDescent="0.3">
      <c r="A1" s="41"/>
      <c r="B1" s="43" t="s">
        <v>19</v>
      </c>
      <c r="C1" s="42" t="s">
        <v>20</v>
      </c>
      <c r="D1" s="34"/>
      <c r="F1" s="34" t="s">
        <v>18</v>
      </c>
      <c r="H1" s="47"/>
      <c r="I1" s="34" t="s">
        <v>87</v>
      </c>
    </row>
    <row r="2" spans="1:14" x14ac:dyDescent="0.3">
      <c r="A2" s="35"/>
      <c r="B2" s="35"/>
      <c r="C2" s="35"/>
      <c r="D2" s="35"/>
      <c r="F2" s="35" t="s">
        <v>24</v>
      </c>
      <c r="G2" s="35"/>
      <c r="H2" s="35"/>
      <c r="I2" s="35" t="s">
        <v>88</v>
      </c>
    </row>
    <row r="3" spans="1:14" x14ac:dyDescent="0.3">
      <c r="A3" s="38"/>
      <c r="B3" s="39" t="s">
        <v>6</v>
      </c>
      <c r="C3" s="39" t="s">
        <v>11</v>
      </c>
      <c r="D3" s="39" t="s">
        <v>12</v>
      </c>
      <c r="F3" s="35" t="s">
        <v>25</v>
      </c>
      <c r="G3" s="35"/>
      <c r="H3" s="35"/>
      <c r="I3" t="s">
        <v>89</v>
      </c>
    </row>
    <row r="4" spans="1:14" x14ac:dyDescent="0.3">
      <c r="A4" s="40" t="s">
        <v>13</v>
      </c>
      <c r="B4" s="36">
        <f>AVERAGE('Ventas Pasteleria'!G:G)</f>
        <v>59.875</v>
      </c>
      <c r="C4" s="36">
        <f>AVERAGE('Ventas Pasteleria'!H:H)</f>
        <v>9.0306250000000023</v>
      </c>
      <c r="D4" s="36">
        <f>AVERAGE('Ventas Pasteleria'!I:I)</f>
        <v>263.37291666666664</v>
      </c>
      <c r="F4" s="35" t="s">
        <v>47</v>
      </c>
      <c r="G4" s="35"/>
      <c r="H4" s="35"/>
      <c r="J4" s="37"/>
    </row>
    <row r="5" spans="1:14" x14ac:dyDescent="0.3">
      <c r="A5" s="40" t="s">
        <v>14</v>
      </c>
      <c r="B5" s="35">
        <f>MEDIAN('Ventas Pasteleria'!G:G)</f>
        <v>30</v>
      </c>
      <c r="C5" s="35">
        <f>MEDIAN('Ventas Pasteleria'!H:H)</f>
        <v>6.5</v>
      </c>
      <c r="D5" s="35">
        <f>MEDIAN('Ventas Pasteleria'!I:I)</f>
        <v>240</v>
      </c>
      <c r="F5" s="35" t="s">
        <v>48</v>
      </c>
      <c r="G5" s="35"/>
      <c r="H5" s="35"/>
      <c r="I5" s="35"/>
      <c r="J5" s="37"/>
    </row>
    <row r="6" spans="1:14" x14ac:dyDescent="0.3">
      <c r="A6" s="40" t="s">
        <v>15</v>
      </c>
      <c r="B6" s="35">
        <f>MIN('Ventas Pasteleria'!G:G)</f>
        <v>10</v>
      </c>
      <c r="C6" s="35">
        <f>MIN('Ventas Pasteleria'!H:H)</f>
        <v>0.9</v>
      </c>
      <c r="D6" s="35">
        <f>MIN('Ventas Pasteleria'!I:I)</f>
        <v>135</v>
      </c>
      <c r="F6" s="35" t="s">
        <v>49</v>
      </c>
      <c r="G6" s="35"/>
      <c r="H6" s="35"/>
      <c r="J6" s="37"/>
    </row>
    <row r="7" spans="1:14" x14ac:dyDescent="0.3">
      <c r="A7" s="40" t="s">
        <v>16</v>
      </c>
      <c r="B7" s="35">
        <f>MAX('Ventas Pasteleria'!G:G)</f>
        <v>2000</v>
      </c>
      <c r="C7" s="35">
        <f>MAX('Ventas Pasteleria'!H:H)</f>
        <v>44</v>
      </c>
      <c r="D7" s="35">
        <f>MAX('Ventas Pasteleria'!I:I)</f>
        <v>2000</v>
      </c>
      <c r="F7" s="35" t="s">
        <v>50</v>
      </c>
      <c r="J7" s="37"/>
    </row>
    <row r="8" spans="1:14" x14ac:dyDescent="0.3">
      <c r="A8" s="40" t="s">
        <v>17</v>
      </c>
      <c r="B8" s="35">
        <f>B7-B6</f>
        <v>1990</v>
      </c>
      <c r="C8" s="35">
        <f>C7-C6</f>
        <v>43.1</v>
      </c>
      <c r="D8" s="35">
        <f>D7-D6</f>
        <v>1865</v>
      </c>
      <c r="F8" s="35" t="s">
        <v>62</v>
      </c>
      <c r="J8" s="35"/>
    </row>
    <row r="9" spans="1:14" x14ac:dyDescent="0.3">
      <c r="F9" s="35" t="s">
        <v>63</v>
      </c>
      <c r="G9" s="35"/>
      <c r="H9" s="35"/>
      <c r="I9" s="35"/>
      <c r="J9" s="35"/>
    </row>
    <row r="10" spans="1:14" x14ac:dyDescent="0.3">
      <c r="N10" s="50" t="s">
        <v>24</v>
      </c>
    </row>
    <row r="11" spans="1:14" x14ac:dyDescent="0.3">
      <c r="A11" s="50" t="s">
        <v>24</v>
      </c>
      <c r="B11" s="51"/>
    </row>
    <row r="12" spans="1:14" x14ac:dyDescent="0.3">
      <c r="A12" s="44" t="s">
        <v>21</v>
      </c>
      <c r="B12" t="s">
        <v>77</v>
      </c>
      <c r="C12" t="s">
        <v>78</v>
      </c>
    </row>
    <row r="13" spans="1:14" x14ac:dyDescent="0.3">
      <c r="A13" s="45" t="s">
        <v>10</v>
      </c>
      <c r="B13" s="46">
        <v>30876</v>
      </c>
      <c r="C13" s="71">
        <v>7810</v>
      </c>
      <c r="E13" s="72" t="s">
        <v>80</v>
      </c>
    </row>
    <row r="14" spans="1:14" x14ac:dyDescent="0.3">
      <c r="A14" s="45" t="s">
        <v>9</v>
      </c>
      <c r="B14" s="48">
        <v>32333.5</v>
      </c>
      <c r="C14">
        <v>6560</v>
      </c>
      <c r="E14" s="68" t="s">
        <v>79</v>
      </c>
      <c r="F14" s="66">
        <f>B15</f>
        <v>63209.5</v>
      </c>
    </row>
    <row r="15" spans="1:14" x14ac:dyDescent="0.3">
      <c r="A15" s="45" t="s">
        <v>22</v>
      </c>
      <c r="B15" s="46">
        <v>63209.5</v>
      </c>
      <c r="C15">
        <v>14370</v>
      </c>
      <c r="E15" s="68" t="s">
        <v>6</v>
      </c>
      <c r="F15" s="67">
        <f>C15</f>
        <v>14370</v>
      </c>
    </row>
    <row r="18" spans="1:18" x14ac:dyDescent="0.3">
      <c r="A18" s="50" t="s">
        <v>25</v>
      </c>
      <c r="B18" s="51"/>
      <c r="D18" s="50" t="s">
        <v>49</v>
      </c>
      <c r="I18" s="70" t="s">
        <v>86</v>
      </c>
    </row>
    <row r="19" spans="1:18" x14ac:dyDescent="0.3">
      <c r="A19" s="44" t="s">
        <v>21</v>
      </c>
      <c r="B19" t="s">
        <v>23</v>
      </c>
      <c r="D19" s="44" t="s">
        <v>21</v>
      </c>
      <c r="E19" t="s">
        <v>12</v>
      </c>
      <c r="I19" s="44" t="s">
        <v>21</v>
      </c>
      <c r="J19" t="s">
        <v>84</v>
      </c>
      <c r="K19" t="s">
        <v>23</v>
      </c>
    </row>
    <row r="20" spans="1:18" x14ac:dyDescent="0.3">
      <c r="A20" s="45" t="s">
        <v>9</v>
      </c>
      <c r="B20">
        <v>3000</v>
      </c>
      <c r="D20" s="45" t="s">
        <v>10</v>
      </c>
      <c r="E20">
        <v>695</v>
      </c>
      <c r="I20" s="45" t="s">
        <v>46</v>
      </c>
      <c r="J20">
        <v>168</v>
      </c>
      <c r="K20">
        <v>80</v>
      </c>
    </row>
    <row r="21" spans="1:18" x14ac:dyDescent="0.3">
      <c r="A21" s="49" t="s">
        <v>31</v>
      </c>
      <c r="B21">
        <v>1420</v>
      </c>
      <c r="D21" s="49" t="s">
        <v>40</v>
      </c>
      <c r="E21">
        <v>180</v>
      </c>
      <c r="I21" s="45" t="s">
        <v>36</v>
      </c>
      <c r="J21">
        <v>180</v>
      </c>
      <c r="K21">
        <v>60</v>
      </c>
    </row>
    <row r="22" spans="1:18" x14ac:dyDescent="0.3">
      <c r="A22" s="49" t="s">
        <v>42</v>
      </c>
      <c r="B22">
        <v>870</v>
      </c>
      <c r="D22" s="49" t="s">
        <v>37</v>
      </c>
      <c r="E22">
        <v>175</v>
      </c>
      <c r="I22" s="45" t="s">
        <v>44</v>
      </c>
      <c r="J22">
        <v>210</v>
      </c>
      <c r="K22">
        <v>10</v>
      </c>
    </row>
    <row r="23" spans="1:18" x14ac:dyDescent="0.3">
      <c r="A23" s="49" t="s">
        <v>30</v>
      </c>
      <c r="B23">
        <v>710</v>
      </c>
      <c r="D23" s="49" t="s">
        <v>36</v>
      </c>
      <c r="E23">
        <v>180</v>
      </c>
      <c r="I23" s="45" t="s">
        <v>45</v>
      </c>
      <c r="J23">
        <v>240</v>
      </c>
      <c r="K23">
        <v>20</v>
      </c>
    </row>
    <row r="24" spans="1:18" x14ac:dyDescent="0.3">
      <c r="A24" s="45" t="s">
        <v>10</v>
      </c>
      <c r="B24">
        <v>4880</v>
      </c>
      <c r="D24" s="49" t="s">
        <v>33</v>
      </c>
      <c r="E24">
        <v>160</v>
      </c>
      <c r="I24" s="45" t="s">
        <v>41</v>
      </c>
      <c r="J24">
        <v>240</v>
      </c>
      <c r="K24">
        <v>80</v>
      </c>
    </row>
    <row r="25" spans="1:18" x14ac:dyDescent="0.3">
      <c r="A25" s="49" t="s">
        <v>29</v>
      </c>
      <c r="B25">
        <v>2000</v>
      </c>
      <c r="D25" s="45" t="s">
        <v>9</v>
      </c>
      <c r="E25">
        <v>488</v>
      </c>
      <c r="I25" s="45" t="s">
        <v>22</v>
      </c>
      <c r="J25">
        <v>1038</v>
      </c>
      <c r="K25">
        <v>250</v>
      </c>
      <c r="N25" s="50" t="s">
        <v>25</v>
      </c>
      <c r="R25" s="50" t="s">
        <v>90</v>
      </c>
    </row>
    <row r="26" spans="1:18" x14ac:dyDescent="0.3">
      <c r="A26" s="49" t="s">
        <v>31</v>
      </c>
      <c r="B26">
        <v>1530</v>
      </c>
      <c r="D26" s="49" t="s">
        <v>46</v>
      </c>
      <c r="E26">
        <v>168</v>
      </c>
    </row>
    <row r="27" spans="1:18" x14ac:dyDescent="0.3">
      <c r="A27" s="49" t="s">
        <v>30</v>
      </c>
      <c r="B27">
        <v>450</v>
      </c>
      <c r="D27" s="49" t="s">
        <v>33</v>
      </c>
      <c r="E27">
        <v>160</v>
      </c>
    </row>
    <row r="28" spans="1:18" x14ac:dyDescent="0.3">
      <c r="A28" s="49" t="s">
        <v>42</v>
      </c>
      <c r="B28">
        <v>450</v>
      </c>
      <c r="D28" s="49" t="s">
        <v>32</v>
      </c>
      <c r="E28">
        <v>160</v>
      </c>
    </row>
    <row r="29" spans="1:18" x14ac:dyDescent="0.3">
      <c r="A29" s="49" t="s">
        <v>38</v>
      </c>
      <c r="B29">
        <v>450</v>
      </c>
      <c r="D29" s="45" t="s">
        <v>22</v>
      </c>
      <c r="E29">
        <v>1183</v>
      </c>
    </row>
    <row r="30" spans="1:18" x14ac:dyDescent="0.3">
      <c r="A30" s="45" t="s">
        <v>22</v>
      </c>
      <c r="B30">
        <v>7880</v>
      </c>
    </row>
    <row r="33" spans="1:18" x14ac:dyDescent="0.3">
      <c r="A33" s="50" t="s">
        <v>47</v>
      </c>
      <c r="B33" s="51"/>
      <c r="D33" s="50" t="s">
        <v>82</v>
      </c>
      <c r="E33" s="51" t="s">
        <v>83</v>
      </c>
      <c r="F33" s="51"/>
    </row>
    <row r="34" spans="1:18" x14ac:dyDescent="0.3">
      <c r="A34" s="44" t="s">
        <v>21</v>
      </c>
      <c r="B34" t="s">
        <v>78</v>
      </c>
      <c r="D34" s="44" t="s">
        <v>81</v>
      </c>
      <c r="E34" t="s">
        <v>12</v>
      </c>
      <c r="F34" t="s">
        <v>78</v>
      </c>
    </row>
    <row r="35" spans="1:18" x14ac:dyDescent="0.3">
      <c r="A35" s="45" t="s">
        <v>10</v>
      </c>
      <c r="B35">
        <v>110</v>
      </c>
      <c r="D35" s="45" t="s">
        <v>51</v>
      </c>
      <c r="E35" s="52">
        <v>4232</v>
      </c>
      <c r="F35">
        <v>1150</v>
      </c>
    </row>
    <row r="36" spans="1:18" x14ac:dyDescent="0.3">
      <c r="A36" s="49" t="s">
        <v>39</v>
      </c>
      <c r="B36">
        <v>20</v>
      </c>
      <c r="D36" s="45" t="s">
        <v>52</v>
      </c>
      <c r="E36" s="52">
        <v>7201.5</v>
      </c>
      <c r="F36">
        <v>2930</v>
      </c>
    </row>
    <row r="37" spans="1:18" x14ac:dyDescent="0.3">
      <c r="A37" s="49" t="s">
        <v>26</v>
      </c>
      <c r="B37">
        <v>20</v>
      </c>
      <c r="D37" s="45" t="s">
        <v>53</v>
      </c>
      <c r="E37" s="53">
        <v>10248</v>
      </c>
      <c r="F37">
        <v>3370</v>
      </c>
    </row>
    <row r="38" spans="1:18" x14ac:dyDescent="0.3">
      <c r="A38" s="49" t="s">
        <v>40</v>
      </c>
      <c r="B38">
        <v>20</v>
      </c>
      <c r="D38" s="45" t="s">
        <v>54</v>
      </c>
      <c r="E38" s="53">
        <v>11445</v>
      </c>
      <c r="F38">
        <v>1820</v>
      </c>
    </row>
    <row r="39" spans="1:18" x14ac:dyDescent="0.3">
      <c r="A39" s="49" t="s">
        <v>27</v>
      </c>
      <c r="B39">
        <v>20</v>
      </c>
      <c r="D39" s="45" t="s">
        <v>55</v>
      </c>
      <c r="E39" s="53">
        <v>17302</v>
      </c>
      <c r="F39">
        <v>2680</v>
      </c>
    </row>
    <row r="40" spans="1:18" x14ac:dyDescent="0.3">
      <c r="A40" s="49" t="s">
        <v>28</v>
      </c>
      <c r="B40">
        <v>20</v>
      </c>
      <c r="D40" s="45" t="s">
        <v>56</v>
      </c>
      <c r="E40" s="52">
        <v>6410</v>
      </c>
      <c r="F40">
        <v>910</v>
      </c>
    </row>
    <row r="41" spans="1:18" x14ac:dyDescent="0.3">
      <c r="A41" s="49" t="s">
        <v>33</v>
      </c>
      <c r="B41">
        <v>10</v>
      </c>
      <c r="D41" s="45" t="s">
        <v>57</v>
      </c>
      <c r="E41" s="52">
        <v>455</v>
      </c>
      <c r="F41">
        <v>70</v>
      </c>
    </row>
    <row r="42" spans="1:18" x14ac:dyDescent="0.3">
      <c r="A42" s="45" t="s">
        <v>9</v>
      </c>
      <c r="B42">
        <v>60</v>
      </c>
      <c r="D42" s="45" t="s">
        <v>58</v>
      </c>
      <c r="E42" s="52">
        <v>2683</v>
      </c>
      <c r="F42">
        <v>590</v>
      </c>
    </row>
    <row r="43" spans="1:18" x14ac:dyDescent="0.3">
      <c r="A43" s="49" t="s">
        <v>45</v>
      </c>
      <c r="B43">
        <v>20</v>
      </c>
      <c r="D43" s="45" t="s">
        <v>59</v>
      </c>
      <c r="E43" s="52">
        <v>1312</v>
      </c>
      <c r="F43">
        <v>510</v>
      </c>
    </row>
    <row r="44" spans="1:18" x14ac:dyDescent="0.3">
      <c r="A44" s="49" t="s">
        <v>32</v>
      </c>
      <c r="B44">
        <v>20</v>
      </c>
      <c r="D44" s="45" t="s">
        <v>60</v>
      </c>
      <c r="E44" s="52">
        <v>1386</v>
      </c>
      <c r="F44">
        <v>280</v>
      </c>
      <c r="I44" s="70" t="s">
        <v>85</v>
      </c>
      <c r="N44" s="73" t="s">
        <v>48</v>
      </c>
      <c r="R44" s="50" t="s">
        <v>49</v>
      </c>
    </row>
    <row r="45" spans="1:18" x14ac:dyDescent="0.3">
      <c r="A45" s="49" t="s">
        <v>33</v>
      </c>
      <c r="B45">
        <v>10</v>
      </c>
      <c r="D45" s="45" t="s">
        <v>61</v>
      </c>
      <c r="E45" s="52">
        <v>535</v>
      </c>
      <c r="F45">
        <v>60</v>
      </c>
      <c r="I45" s="44" t="s">
        <v>21</v>
      </c>
      <c r="J45" t="s">
        <v>12</v>
      </c>
      <c r="K45" t="s">
        <v>78</v>
      </c>
    </row>
    <row r="46" spans="1:18" x14ac:dyDescent="0.3">
      <c r="A46" s="49" t="s">
        <v>44</v>
      </c>
      <c r="B46">
        <v>10</v>
      </c>
      <c r="D46" s="45" t="s">
        <v>22</v>
      </c>
      <c r="E46" s="52">
        <v>63209.5</v>
      </c>
      <c r="F46">
        <v>14370</v>
      </c>
      <c r="I46" s="45" t="s">
        <v>31</v>
      </c>
      <c r="J46">
        <v>19175</v>
      </c>
      <c r="K46">
        <v>2950</v>
      </c>
    </row>
    <row r="47" spans="1:18" x14ac:dyDescent="0.3">
      <c r="A47" s="45" t="s">
        <v>22</v>
      </c>
      <c r="B47">
        <v>170</v>
      </c>
      <c r="I47" s="45" t="s">
        <v>43</v>
      </c>
      <c r="J47">
        <v>5457.5</v>
      </c>
      <c r="K47">
        <v>440</v>
      </c>
    </row>
    <row r="48" spans="1:18" x14ac:dyDescent="0.3">
      <c r="I48" s="45" t="s">
        <v>34</v>
      </c>
      <c r="J48">
        <v>3975</v>
      </c>
      <c r="K48">
        <v>530</v>
      </c>
    </row>
    <row r="49" spans="1:18" x14ac:dyDescent="0.3">
      <c r="D49" s="50" t="s">
        <v>62</v>
      </c>
      <c r="I49" s="45" t="s">
        <v>38</v>
      </c>
      <c r="J49">
        <v>3555</v>
      </c>
      <c r="K49">
        <v>790</v>
      </c>
    </row>
    <row r="50" spans="1:18" x14ac:dyDescent="0.3">
      <c r="A50" s="50" t="s">
        <v>48</v>
      </c>
      <c r="D50" s="44" t="s">
        <v>21</v>
      </c>
      <c r="E50" t="s">
        <v>79</v>
      </c>
      <c r="F50" t="s">
        <v>78</v>
      </c>
      <c r="G50" t="s">
        <v>76</v>
      </c>
      <c r="I50" s="45" t="s">
        <v>35</v>
      </c>
      <c r="J50">
        <v>3080</v>
      </c>
      <c r="K50">
        <v>280</v>
      </c>
      <c r="N50" s="69"/>
    </row>
    <row r="51" spans="1:18" x14ac:dyDescent="0.3">
      <c r="A51" s="44" t="s">
        <v>21</v>
      </c>
      <c r="B51" t="s">
        <v>12</v>
      </c>
      <c r="D51" s="45" t="s">
        <v>64</v>
      </c>
      <c r="E51" s="52">
        <v>3905</v>
      </c>
      <c r="F51">
        <v>640</v>
      </c>
      <c r="G51" s="54">
        <v>6.1015625</v>
      </c>
      <c r="I51" s="45" t="s">
        <v>22</v>
      </c>
      <c r="J51">
        <v>35242.5</v>
      </c>
      <c r="K51">
        <v>4990</v>
      </c>
    </row>
    <row r="52" spans="1:18" x14ac:dyDescent="0.3">
      <c r="A52" s="45" t="s">
        <v>10</v>
      </c>
      <c r="B52" s="46">
        <v>15161</v>
      </c>
      <c r="D52" s="45" t="s">
        <v>65</v>
      </c>
      <c r="E52" s="52">
        <v>3645</v>
      </c>
      <c r="F52">
        <v>560</v>
      </c>
      <c r="G52" s="54">
        <v>6.5089285714285712</v>
      </c>
    </row>
    <row r="53" spans="1:18" x14ac:dyDescent="0.3">
      <c r="A53" s="49" t="s">
        <v>31</v>
      </c>
      <c r="B53" s="46">
        <v>9945</v>
      </c>
      <c r="D53" s="45" t="s">
        <v>66</v>
      </c>
      <c r="E53" s="52">
        <v>3787</v>
      </c>
      <c r="F53">
        <v>830</v>
      </c>
      <c r="G53" s="54">
        <v>4.5626506024096383</v>
      </c>
    </row>
    <row r="54" spans="1:18" x14ac:dyDescent="0.3">
      <c r="A54" s="49" t="s">
        <v>38</v>
      </c>
      <c r="B54" s="46">
        <v>2025</v>
      </c>
      <c r="D54" s="45" t="s">
        <v>67</v>
      </c>
      <c r="E54" s="52">
        <v>4910</v>
      </c>
      <c r="F54">
        <v>680</v>
      </c>
      <c r="G54" s="54">
        <v>7.2205882352941178</v>
      </c>
    </row>
    <row r="55" spans="1:18" x14ac:dyDescent="0.3">
      <c r="A55" s="49" t="s">
        <v>43</v>
      </c>
      <c r="B55" s="46">
        <v>3191</v>
      </c>
      <c r="D55" s="45" t="s">
        <v>68</v>
      </c>
      <c r="E55" s="52">
        <v>5080</v>
      </c>
      <c r="F55">
        <v>620</v>
      </c>
      <c r="G55" s="55">
        <v>8.193548387096774</v>
      </c>
    </row>
    <row r="56" spans="1:18" x14ac:dyDescent="0.3">
      <c r="A56" s="45" t="s">
        <v>9</v>
      </c>
      <c r="B56" s="46">
        <v>14046.5</v>
      </c>
      <c r="D56" s="45" t="s">
        <v>69</v>
      </c>
      <c r="E56" s="52">
        <v>7570</v>
      </c>
      <c r="F56">
        <v>2860</v>
      </c>
      <c r="G56" s="56">
        <v>2.6468531468531467</v>
      </c>
    </row>
    <row r="57" spans="1:18" x14ac:dyDescent="0.3">
      <c r="A57" s="49" t="s">
        <v>31</v>
      </c>
      <c r="B57" s="46">
        <v>9230</v>
      </c>
      <c r="D57" s="45" t="s">
        <v>70</v>
      </c>
      <c r="E57" s="52">
        <v>7330</v>
      </c>
      <c r="F57">
        <v>1620</v>
      </c>
      <c r="G57" s="54">
        <v>4.5246913580246915</v>
      </c>
    </row>
    <row r="58" spans="1:18" x14ac:dyDescent="0.3">
      <c r="A58" s="49" t="s">
        <v>34</v>
      </c>
      <c r="B58" s="46">
        <v>2550</v>
      </c>
      <c r="D58" s="45" t="s">
        <v>71</v>
      </c>
      <c r="E58" s="52">
        <v>6275</v>
      </c>
      <c r="F58">
        <v>1340</v>
      </c>
      <c r="G58" s="54">
        <v>4.6828358208955221</v>
      </c>
    </row>
    <row r="59" spans="1:18" x14ac:dyDescent="0.3">
      <c r="A59" s="49" t="s">
        <v>43</v>
      </c>
      <c r="B59" s="46">
        <v>2266.5</v>
      </c>
      <c r="D59" s="45" t="s">
        <v>72</v>
      </c>
      <c r="E59" s="52">
        <v>4897</v>
      </c>
      <c r="F59">
        <v>1120</v>
      </c>
      <c r="G59" s="54">
        <v>4.3723214285714285</v>
      </c>
    </row>
    <row r="60" spans="1:18" x14ac:dyDescent="0.3">
      <c r="A60" s="45" t="s">
        <v>22</v>
      </c>
      <c r="B60" s="46">
        <v>29207.5</v>
      </c>
      <c r="D60" s="45" t="s">
        <v>73</v>
      </c>
      <c r="E60" s="52">
        <v>5606</v>
      </c>
      <c r="F60">
        <v>2190</v>
      </c>
      <c r="G60" s="56">
        <v>2.5598173515981735</v>
      </c>
    </row>
    <row r="61" spans="1:18" x14ac:dyDescent="0.3">
      <c r="D61" s="45" t="s">
        <v>74</v>
      </c>
      <c r="E61" s="52">
        <v>4998</v>
      </c>
      <c r="F61">
        <v>1510</v>
      </c>
      <c r="G61" s="54">
        <v>3.3099337748344371</v>
      </c>
    </row>
    <row r="62" spans="1:18" x14ac:dyDescent="0.3">
      <c r="D62" s="45" t="s">
        <v>75</v>
      </c>
      <c r="E62" s="52">
        <v>5206.5</v>
      </c>
      <c r="F62">
        <v>400</v>
      </c>
      <c r="G62" s="55">
        <v>13.016249999999999</v>
      </c>
    </row>
    <row r="63" spans="1:18" x14ac:dyDescent="0.3">
      <c r="D63" s="45" t="s">
        <v>22</v>
      </c>
      <c r="E63" s="52">
        <v>63209.5</v>
      </c>
      <c r="F63">
        <v>14370</v>
      </c>
      <c r="G63" s="54">
        <v>4.3987125956854563</v>
      </c>
      <c r="N63" s="73" t="s">
        <v>50</v>
      </c>
      <c r="O63" s="51"/>
      <c r="R63" s="50" t="s">
        <v>62</v>
      </c>
    </row>
  </sheetData>
  <pageMargins left="0.7" right="0.7" top="0.75" bottom="0.75" header="0.3" footer="0.3"/>
  <drawing r:id="rId10"/>
  <extLst>
    <ext xmlns:x14="http://schemas.microsoft.com/office/spreadsheetml/2009/9/main" uri="{A8765BA9-456A-4dab-B4F3-ACF838C121DE}">
      <x14:slicerList>
        <x14:slicer r:id="rId11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6CF0A-B1EE-4BC3-A99F-FE366B895814}">
  <sheetPr>
    <tabColor rgb="FF00B0F0"/>
  </sheetPr>
  <dimension ref="A1"/>
  <sheetViews>
    <sheetView topLeftCell="G1" zoomScale="85" zoomScaleNormal="85" workbookViewId="0">
      <selection activeCell="K43" sqref="K43"/>
    </sheetView>
  </sheetViews>
  <sheetFormatPr baseColWidth="10" defaultRowHeight="14.4" x14ac:dyDescent="0.3"/>
  <sheetData/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 Pasteleria</vt:lpstr>
      <vt:lpstr>Análisis</vt:lpstr>
      <vt:lpstr>Compartir 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ALONSO GARCIA VILLAFAÑA</dc:creator>
  <cp:lastModifiedBy>CESAR ALONSO GARCIA VILLAFAÑA</cp:lastModifiedBy>
  <dcterms:created xsi:type="dcterms:W3CDTF">2024-03-20T23:54:51Z</dcterms:created>
  <dcterms:modified xsi:type="dcterms:W3CDTF">2024-03-22T06:46:42Z</dcterms:modified>
</cp:coreProperties>
</file>