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result_analysis\"/>
    </mc:Choice>
  </mc:AlternateContent>
  <bookViews>
    <workbookView xWindow="0" yWindow="0" windowWidth="19335" windowHeight="9540"/>
  </bookViews>
  <sheets>
    <sheet name="Sheet1" sheetId="1" r:id="rId1"/>
    <sheet name="country_10" sheetId="8" r:id="rId2"/>
    <sheet name="country_100" sheetId="2" r:id="rId3"/>
    <sheet name="summary_10" sheetId="3" r:id="rId4"/>
    <sheet name="summary_100" sheetId="9" r:id="rId5"/>
    <sheet name="summary_NZE" sheetId="6" r:id="rId6"/>
    <sheet name="Figure 2b_100" sheetId="10" r:id="rId7"/>
    <sheet name="Figure 2b" sheetId="4" r:id="rId8"/>
    <sheet name="potential_100" sheetId="5" r:id="rId9"/>
    <sheet name="curtailment" sheetId="11" r:id="rId10"/>
    <sheet name="storage" sheetId="12" r:id="rId11"/>
    <sheet name="potential" sheetId="7" r:id="rId12"/>
  </sheets>
  <definedNames>
    <definedName name="_xlnm._FilterDatabase" localSheetId="1" hidden="1">country_10!$A$1:$L$212</definedName>
    <definedName name="_xlnm._FilterDatabase" localSheetId="2" hidden="1">country_100!$A$1:$M$212</definedName>
    <definedName name="_xlnm._FilterDatabase" localSheetId="7" hidden="1">'Figure 2b'!$A$1:$J$212</definedName>
    <definedName name="_xlnm._FilterDatabase" localSheetId="6" hidden="1">'Figure 2b_100'!$A$1:$J$212</definedName>
    <definedName name="_xlnm._FilterDatabase" localSheetId="8" hidden="1">potential_100!$A$1:$I$212</definedName>
    <definedName name="_xlnm._FilterDatabase" localSheetId="3" hidden="1">summary_10!$A$1:$Y$217</definedName>
    <definedName name="_xlnm._FilterDatabase" localSheetId="4" hidden="1">summary_100!$A$1:$Y$217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G58" i="1"/>
  <c r="G48" i="1"/>
  <c r="G37" i="1"/>
  <c r="G17" i="1"/>
  <c r="G8" i="1"/>
  <c r="G7" i="1"/>
  <c r="O62" i="1" l="1"/>
  <c r="G53" i="1"/>
  <c r="T36" i="1"/>
  <c r="S36" i="1"/>
  <c r="Q36" i="1"/>
  <c r="P36" i="1"/>
  <c r="O36" i="1"/>
  <c r="T35" i="1"/>
  <c r="S35" i="1"/>
  <c r="Q35" i="1"/>
  <c r="P35" i="1"/>
  <c r="O35" i="1"/>
  <c r="T34" i="1"/>
  <c r="S34" i="1"/>
  <c r="Q34" i="1"/>
  <c r="P34" i="1"/>
  <c r="O34" i="1"/>
  <c r="T33" i="1"/>
  <c r="S33" i="1"/>
  <c r="Q33" i="1"/>
  <c r="P33" i="1"/>
  <c r="O33" i="1"/>
  <c r="T32" i="1"/>
  <c r="S32" i="1"/>
  <c r="Q32" i="1"/>
  <c r="P32" i="1"/>
  <c r="O32" i="1"/>
  <c r="T31" i="1"/>
  <c r="S31" i="1"/>
  <c r="S37" i="1" s="1"/>
  <c r="Q31" i="1"/>
  <c r="P31" i="1"/>
  <c r="O31" i="1"/>
  <c r="K37" i="1"/>
  <c r="L37" i="1"/>
  <c r="O37" i="1" s="1"/>
  <c r="G36" i="1"/>
  <c r="F36" i="1"/>
  <c r="G35" i="1"/>
  <c r="F35" i="1"/>
  <c r="G34" i="1"/>
  <c r="F34" i="1"/>
  <c r="G33" i="1"/>
  <c r="F33" i="1"/>
  <c r="G32" i="1"/>
  <c r="F32" i="1"/>
  <c r="G31" i="1"/>
  <c r="F31" i="1"/>
  <c r="T63" i="1"/>
  <c r="D37" i="1"/>
  <c r="F37" i="1" s="1"/>
  <c r="C37" i="1"/>
  <c r="T37" i="1" l="1"/>
  <c r="C38" i="1"/>
  <c r="D38" i="1" s="1"/>
  <c r="T164" i="9"/>
  <c r="U2" i="9" l="1"/>
  <c r="T2" i="9"/>
  <c r="V2" i="3"/>
  <c r="T3" i="3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T189" i="3"/>
  <c r="U189" i="3"/>
  <c r="T190" i="3"/>
  <c r="U190" i="3"/>
  <c r="T191" i="3"/>
  <c r="U191" i="3"/>
  <c r="T192" i="3"/>
  <c r="U192" i="3"/>
  <c r="T193" i="3"/>
  <c r="U193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207" i="3"/>
  <c r="U207" i="3"/>
  <c r="T208" i="3"/>
  <c r="U208" i="3"/>
  <c r="T209" i="3"/>
  <c r="U209" i="3"/>
  <c r="T210" i="3"/>
  <c r="U210" i="3"/>
  <c r="T211" i="3"/>
  <c r="U211" i="3"/>
  <c r="T212" i="3"/>
  <c r="U212" i="3"/>
  <c r="T2" i="3"/>
  <c r="U2" i="3"/>
  <c r="V3" i="9" l="1"/>
  <c r="W3" i="9"/>
  <c r="V4" i="9"/>
  <c r="W4" i="9"/>
  <c r="V5" i="9"/>
  <c r="W5" i="9"/>
  <c r="V6" i="9"/>
  <c r="W6" i="9"/>
  <c r="V7" i="9"/>
  <c r="W7" i="9"/>
  <c r="V8" i="9"/>
  <c r="W8" i="9"/>
  <c r="V9" i="9"/>
  <c r="W9" i="9"/>
  <c r="V10" i="9"/>
  <c r="W10" i="9"/>
  <c r="V11" i="9"/>
  <c r="W11" i="9"/>
  <c r="V12" i="9"/>
  <c r="W12" i="9"/>
  <c r="V13" i="9"/>
  <c r="W13" i="9"/>
  <c r="V14" i="9"/>
  <c r="W14" i="9"/>
  <c r="V15" i="9"/>
  <c r="W15" i="9"/>
  <c r="V16" i="9"/>
  <c r="W16" i="9"/>
  <c r="V17" i="9"/>
  <c r="W17" i="9"/>
  <c r="V18" i="9"/>
  <c r="W18" i="9"/>
  <c r="V19" i="9"/>
  <c r="W19" i="9"/>
  <c r="V20" i="9"/>
  <c r="W20" i="9"/>
  <c r="V21" i="9"/>
  <c r="W21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V100" i="9"/>
  <c r="W100" i="9"/>
  <c r="V101" i="9"/>
  <c r="W101" i="9"/>
  <c r="V102" i="9"/>
  <c r="W102" i="9"/>
  <c r="V103" i="9"/>
  <c r="W103" i="9"/>
  <c r="V104" i="9"/>
  <c r="W104" i="9"/>
  <c r="V105" i="9"/>
  <c r="W105" i="9"/>
  <c r="V106" i="9"/>
  <c r="W106" i="9"/>
  <c r="V107" i="9"/>
  <c r="W107" i="9"/>
  <c r="V108" i="9"/>
  <c r="W108" i="9"/>
  <c r="V109" i="9"/>
  <c r="W109" i="9"/>
  <c r="V110" i="9"/>
  <c r="W110" i="9"/>
  <c r="V111" i="9"/>
  <c r="W111" i="9"/>
  <c r="V112" i="9"/>
  <c r="W112" i="9"/>
  <c r="V113" i="9"/>
  <c r="W113" i="9"/>
  <c r="V114" i="9"/>
  <c r="W114" i="9"/>
  <c r="V115" i="9"/>
  <c r="W115" i="9"/>
  <c r="V116" i="9"/>
  <c r="W116" i="9"/>
  <c r="V117" i="9"/>
  <c r="W117" i="9"/>
  <c r="V118" i="9"/>
  <c r="W118" i="9"/>
  <c r="V119" i="9"/>
  <c r="W119" i="9"/>
  <c r="V120" i="9"/>
  <c r="W120" i="9"/>
  <c r="V121" i="9"/>
  <c r="W121" i="9"/>
  <c r="V122" i="9"/>
  <c r="W122" i="9"/>
  <c r="V123" i="9"/>
  <c r="W123" i="9"/>
  <c r="V124" i="9"/>
  <c r="W124" i="9"/>
  <c r="V125" i="9"/>
  <c r="W125" i="9"/>
  <c r="V126" i="9"/>
  <c r="W126" i="9"/>
  <c r="V127" i="9"/>
  <c r="W127" i="9"/>
  <c r="V128" i="9"/>
  <c r="W128" i="9"/>
  <c r="V129" i="9"/>
  <c r="W129" i="9"/>
  <c r="V130" i="9"/>
  <c r="W130" i="9"/>
  <c r="V131" i="9"/>
  <c r="W131" i="9"/>
  <c r="V132" i="9"/>
  <c r="W132" i="9"/>
  <c r="V133" i="9"/>
  <c r="W133" i="9"/>
  <c r="V134" i="9"/>
  <c r="W134" i="9"/>
  <c r="V135" i="9"/>
  <c r="W135" i="9"/>
  <c r="V136" i="9"/>
  <c r="W136" i="9"/>
  <c r="V137" i="9"/>
  <c r="W137" i="9"/>
  <c r="V138" i="9"/>
  <c r="W138" i="9"/>
  <c r="V139" i="9"/>
  <c r="W139" i="9"/>
  <c r="V140" i="9"/>
  <c r="W140" i="9"/>
  <c r="V141" i="9"/>
  <c r="W141" i="9"/>
  <c r="V142" i="9"/>
  <c r="W142" i="9"/>
  <c r="V143" i="9"/>
  <c r="W143" i="9"/>
  <c r="V144" i="9"/>
  <c r="W144" i="9"/>
  <c r="V145" i="9"/>
  <c r="W145" i="9"/>
  <c r="V146" i="9"/>
  <c r="W146" i="9"/>
  <c r="V147" i="9"/>
  <c r="W147" i="9"/>
  <c r="V148" i="9"/>
  <c r="W148" i="9"/>
  <c r="V149" i="9"/>
  <c r="W149" i="9"/>
  <c r="V150" i="9"/>
  <c r="W150" i="9"/>
  <c r="V151" i="9"/>
  <c r="W151" i="9"/>
  <c r="V152" i="9"/>
  <c r="W152" i="9"/>
  <c r="V153" i="9"/>
  <c r="W153" i="9"/>
  <c r="V154" i="9"/>
  <c r="W154" i="9"/>
  <c r="V155" i="9"/>
  <c r="W155" i="9"/>
  <c r="V156" i="9"/>
  <c r="W156" i="9"/>
  <c r="V157" i="9"/>
  <c r="W157" i="9"/>
  <c r="V158" i="9"/>
  <c r="W158" i="9"/>
  <c r="V159" i="9"/>
  <c r="W159" i="9"/>
  <c r="V160" i="9"/>
  <c r="W160" i="9"/>
  <c r="V161" i="9"/>
  <c r="W161" i="9"/>
  <c r="V162" i="9"/>
  <c r="W162" i="9"/>
  <c r="V163" i="9"/>
  <c r="W163" i="9"/>
  <c r="V164" i="9"/>
  <c r="W164" i="9"/>
  <c r="V165" i="9"/>
  <c r="W165" i="9"/>
  <c r="V166" i="9"/>
  <c r="W166" i="9"/>
  <c r="V167" i="9"/>
  <c r="W167" i="9"/>
  <c r="V168" i="9"/>
  <c r="W168" i="9"/>
  <c r="V169" i="9"/>
  <c r="W169" i="9"/>
  <c r="V170" i="9"/>
  <c r="W170" i="9"/>
  <c r="V171" i="9"/>
  <c r="W171" i="9"/>
  <c r="V172" i="9"/>
  <c r="W172" i="9"/>
  <c r="V173" i="9"/>
  <c r="W173" i="9"/>
  <c r="V174" i="9"/>
  <c r="W174" i="9"/>
  <c r="V175" i="9"/>
  <c r="W175" i="9"/>
  <c r="V176" i="9"/>
  <c r="W176" i="9"/>
  <c r="V177" i="9"/>
  <c r="W177" i="9"/>
  <c r="V178" i="9"/>
  <c r="W178" i="9"/>
  <c r="V179" i="9"/>
  <c r="W179" i="9"/>
  <c r="V180" i="9"/>
  <c r="W180" i="9"/>
  <c r="V181" i="9"/>
  <c r="W181" i="9"/>
  <c r="V182" i="9"/>
  <c r="W182" i="9"/>
  <c r="V183" i="9"/>
  <c r="W183" i="9"/>
  <c r="V184" i="9"/>
  <c r="W184" i="9"/>
  <c r="V185" i="9"/>
  <c r="W185" i="9"/>
  <c r="V186" i="9"/>
  <c r="W186" i="9"/>
  <c r="V187" i="9"/>
  <c r="W187" i="9"/>
  <c r="V188" i="9"/>
  <c r="W188" i="9"/>
  <c r="V189" i="9"/>
  <c r="W189" i="9"/>
  <c r="V190" i="9"/>
  <c r="W190" i="9"/>
  <c r="V191" i="9"/>
  <c r="W191" i="9"/>
  <c r="V192" i="9"/>
  <c r="W192" i="9"/>
  <c r="V193" i="9"/>
  <c r="W193" i="9"/>
  <c r="V194" i="9"/>
  <c r="W194" i="9"/>
  <c r="V195" i="9"/>
  <c r="W195" i="9"/>
  <c r="V196" i="9"/>
  <c r="W196" i="9"/>
  <c r="V197" i="9"/>
  <c r="W197" i="9"/>
  <c r="V198" i="9"/>
  <c r="W198" i="9"/>
  <c r="V199" i="9"/>
  <c r="W199" i="9"/>
  <c r="V200" i="9"/>
  <c r="W200" i="9"/>
  <c r="V201" i="9"/>
  <c r="W201" i="9"/>
  <c r="V202" i="9"/>
  <c r="W202" i="9"/>
  <c r="V203" i="9"/>
  <c r="W203" i="9"/>
  <c r="V204" i="9"/>
  <c r="W204" i="9"/>
  <c r="V205" i="9"/>
  <c r="W205" i="9"/>
  <c r="V206" i="9"/>
  <c r="W206" i="9"/>
  <c r="V207" i="9"/>
  <c r="W207" i="9"/>
  <c r="V208" i="9"/>
  <c r="W208" i="9"/>
  <c r="V209" i="9"/>
  <c r="W209" i="9"/>
  <c r="V210" i="9"/>
  <c r="W210" i="9"/>
  <c r="V211" i="9"/>
  <c r="W211" i="9"/>
  <c r="V212" i="9"/>
  <c r="W212" i="9"/>
  <c r="W2" i="9"/>
  <c r="V2" i="9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W2" i="3"/>
  <c r="X215" i="3" l="1"/>
  <c r="Y215" i="3"/>
  <c r="Y215" i="9" l="1"/>
  <c r="X215" i="9"/>
  <c r="G13" i="1" l="1"/>
  <c r="F13" i="1"/>
  <c r="M212" i="8" l="1"/>
  <c r="W214" i="3" l="1"/>
  <c r="M2" i="4" l="1"/>
  <c r="S2" i="9" l="1"/>
  <c r="D17" i="1" l="1"/>
  <c r="C17" i="1"/>
  <c r="F17" i="1" l="1"/>
  <c r="P2" i="1"/>
  <c r="P3" i="1"/>
  <c r="P4" i="1"/>
  <c r="P5" i="1"/>
  <c r="P6" i="1"/>
  <c r="P7" i="1"/>
  <c r="O52" i="1" l="1"/>
  <c r="L58" i="1"/>
  <c r="O58" i="1" s="1"/>
  <c r="K58" i="1"/>
  <c r="T57" i="1"/>
  <c r="S57" i="1"/>
  <c r="Q57" i="1"/>
  <c r="P57" i="1"/>
  <c r="O57" i="1"/>
  <c r="T56" i="1"/>
  <c r="S56" i="1"/>
  <c r="Q56" i="1"/>
  <c r="P56" i="1"/>
  <c r="O56" i="1"/>
  <c r="T55" i="1"/>
  <c r="S55" i="1"/>
  <c r="Q55" i="1"/>
  <c r="P55" i="1"/>
  <c r="O55" i="1"/>
  <c r="T54" i="1"/>
  <c r="S54" i="1"/>
  <c r="Q54" i="1"/>
  <c r="P54" i="1"/>
  <c r="O54" i="1"/>
  <c r="T53" i="1"/>
  <c r="S53" i="1"/>
  <c r="Q53" i="1"/>
  <c r="P53" i="1"/>
  <c r="O53" i="1"/>
  <c r="T52" i="1"/>
  <c r="S52" i="1"/>
  <c r="Q52" i="1"/>
  <c r="P52" i="1"/>
  <c r="D58" i="1"/>
  <c r="C58" i="1"/>
  <c r="G57" i="1"/>
  <c r="F57" i="1"/>
  <c r="G56" i="1"/>
  <c r="F56" i="1"/>
  <c r="G55" i="1"/>
  <c r="F55" i="1"/>
  <c r="G54" i="1"/>
  <c r="F54" i="1"/>
  <c r="F53" i="1"/>
  <c r="G52" i="1"/>
  <c r="F52" i="1"/>
  <c r="T16" i="1"/>
  <c r="S16" i="1"/>
  <c r="T15" i="1"/>
  <c r="S15" i="1"/>
  <c r="T14" i="1"/>
  <c r="S14" i="1"/>
  <c r="T13" i="1"/>
  <c r="S13" i="1"/>
  <c r="T12" i="1"/>
  <c r="S12" i="1"/>
  <c r="T11" i="1"/>
  <c r="S11" i="1"/>
  <c r="P11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O11" i="1"/>
  <c r="G16" i="1"/>
  <c r="F16" i="1"/>
  <c r="G15" i="1"/>
  <c r="F15" i="1"/>
  <c r="G14" i="1"/>
  <c r="F14" i="1"/>
  <c r="G12" i="1"/>
  <c r="F12" i="1"/>
  <c r="G11" i="1"/>
  <c r="F11" i="1"/>
  <c r="S58" i="1" l="1"/>
  <c r="C59" i="1"/>
  <c r="D59" i="1" s="1"/>
  <c r="T58" i="1"/>
  <c r="T17" i="1"/>
  <c r="F58" i="1"/>
  <c r="S17" i="1"/>
  <c r="O2" i="1"/>
  <c r="F7" i="1" l="1"/>
  <c r="S5" i="1" l="1"/>
  <c r="J212" i="5" l="1"/>
  <c r="H212" i="8"/>
  <c r="M2" i="8" l="1"/>
  <c r="V216" i="3" l="1"/>
  <c r="T86" i="1"/>
  <c r="S86" i="1"/>
  <c r="T85" i="1"/>
  <c r="S85" i="1"/>
  <c r="T84" i="1"/>
  <c r="S84" i="1"/>
  <c r="T83" i="1"/>
  <c r="S83" i="1"/>
  <c r="T82" i="1"/>
  <c r="S82" i="1"/>
  <c r="T81" i="1"/>
  <c r="S81" i="1"/>
  <c r="T77" i="1"/>
  <c r="S77" i="1"/>
  <c r="T76" i="1"/>
  <c r="S76" i="1"/>
  <c r="T75" i="1"/>
  <c r="S75" i="1"/>
  <c r="T74" i="1"/>
  <c r="S74" i="1"/>
  <c r="T73" i="1"/>
  <c r="S73" i="1"/>
  <c r="T72" i="1"/>
  <c r="S72" i="1"/>
  <c r="S7" i="1"/>
  <c r="S87" i="1" l="1"/>
  <c r="T78" i="1"/>
  <c r="S78" i="1"/>
  <c r="T87" i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" i="11"/>
  <c r="F91" i="11"/>
  <c r="U212" i="9" l="1"/>
  <c r="T212" i="9"/>
  <c r="U211" i="9"/>
  <c r="T211" i="9"/>
  <c r="U210" i="9"/>
  <c r="T210" i="9"/>
  <c r="U209" i="9"/>
  <c r="T209" i="9"/>
  <c r="U208" i="9"/>
  <c r="T208" i="9"/>
  <c r="U207" i="9"/>
  <c r="T207" i="9"/>
  <c r="U206" i="9"/>
  <c r="T206" i="9"/>
  <c r="U205" i="9"/>
  <c r="T205" i="9"/>
  <c r="U204" i="9"/>
  <c r="T204" i="9"/>
  <c r="U203" i="9"/>
  <c r="T203" i="9"/>
  <c r="U202" i="9"/>
  <c r="T202" i="9"/>
  <c r="U201" i="9"/>
  <c r="T201" i="9"/>
  <c r="U200" i="9"/>
  <c r="T200" i="9"/>
  <c r="U199" i="9"/>
  <c r="T199" i="9"/>
  <c r="U198" i="9"/>
  <c r="T198" i="9"/>
  <c r="U197" i="9"/>
  <c r="T197" i="9"/>
  <c r="U196" i="9"/>
  <c r="T196" i="9"/>
  <c r="U195" i="9"/>
  <c r="T195" i="9"/>
  <c r="U194" i="9"/>
  <c r="T194" i="9"/>
  <c r="U193" i="9"/>
  <c r="T193" i="9"/>
  <c r="U192" i="9"/>
  <c r="T192" i="9"/>
  <c r="U191" i="9"/>
  <c r="T191" i="9"/>
  <c r="U190" i="9"/>
  <c r="T190" i="9"/>
  <c r="U189" i="9"/>
  <c r="T189" i="9"/>
  <c r="U188" i="9"/>
  <c r="T188" i="9"/>
  <c r="U187" i="9"/>
  <c r="T187" i="9"/>
  <c r="U186" i="9"/>
  <c r="T186" i="9"/>
  <c r="U185" i="9"/>
  <c r="T185" i="9"/>
  <c r="U184" i="9"/>
  <c r="T184" i="9"/>
  <c r="U183" i="9"/>
  <c r="T183" i="9"/>
  <c r="U182" i="9"/>
  <c r="T182" i="9"/>
  <c r="U181" i="9"/>
  <c r="T181" i="9"/>
  <c r="U180" i="9"/>
  <c r="T180" i="9"/>
  <c r="U179" i="9"/>
  <c r="T179" i="9"/>
  <c r="U178" i="9"/>
  <c r="T178" i="9"/>
  <c r="U177" i="9"/>
  <c r="T177" i="9"/>
  <c r="U176" i="9"/>
  <c r="T176" i="9"/>
  <c r="U175" i="9"/>
  <c r="T175" i="9"/>
  <c r="U174" i="9"/>
  <c r="T174" i="9"/>
  <c r="U173" i="9"/>
  <c r="T173" i="9"/>
  <c r="U172" i="9"/>
  <c r="T172" i="9"/>
  <c r="U171" i="9"/>
  <c r="T171" i="9"/>
  <c r="U170" i="9"/>
  <c r="T170" i="9"/>
  <c r="U169" i="9"/>
  <c r="T169" i="9"/>
  <c r="U168" i="9"/>
  <c r="T168" i="9"/>
  <c r="U167" i="9"/>
  <c r="T167" i="9"/>
  <c r="U166" i="9"/>
  <c r="T166" i="9"/>
  <c r="U165" i="9"/>
  <c r="T165" i="9"/>
  <c r="U164" i="9"/>
  <c r="U163" i="9"/>
  <c r="T163" i="9"/>
  <c r="U162" i="9"/>
  <c r="T162" i="9"/>
  <c r="U161" i="9"/>
  <c r="T161" i="9"/>
  <c r="U160" i="9"/>
  <c r="T160" i="9"/>
  <c r="U159" i="9"/>
  <c r="T159" i="9"/>
  <c r="U158" i="9"/>
  <c r="T158" i="9"/>
  <c r="U157" i="9"/>
  <c r="T157" i="9"/>
  <c r="U156" i="9"/>
  <c r="T156" i="9"/>
  <c r="U155" i="9"/>
  <c r="T155" i="9"/>
  <c r="U154" i="9"/>
  <c r="T154" i="9"/>
  <c r="U153" i="9"/>
  <c r="T153" i="9"/>
  <c r="U152" i="9"/>
  <c r="T152" i="9"/>
  <c r="U151" i="9"/>
  <c r="T151" i="9"/>
  <c r="U150" i="9"/>
  <c r="T150" i="9"/>
  <c r="U149" i="9"/>
  <c r="T149" i="9"/>
  <c r="U148" i="9"/>
  <c r="T148" i="9"/>
  <c r="U147" i="9"/>
  <c r="T147" i="9"/>
  <c r="U146" i="9"/>
  <c r="T146" i="9"/>
  <c r="U145" i="9"/>
  <c r="T145" i="9"/>
  <c r="U144" i="9"/>
  <c r="T144" i="9"/>
  <c r="U143" i="9"/>
  <c r="T143" i="9"/>
  <c r="U142" i="9"/>
  <c r="T142" i="9"/>
  <c r="U141" i="9"/>
  <c r="T141" i="9"/>
  <c r="U140" i="9"/>
  <c r="T140" i="9"/>
  <c r="U139" i="9"/>
  <c r="T139" i="9"/>
  <c r="U138" i="9"/>
  <c r="T138" i="9"/>
  <c r="U137" i="9"/>
  <c r="T137" i="9"/>
  <c r="U136" i="9"/>
  <c r="T136" i="9"/>
  <c r="U135" i="9"/>
  <c r="T135" i="9"/>
  <c r="U134" i="9"/>
  <c r="T134" i="9"/>
  <c r="U133" i="9"/>
  <c r="T133" i="9"/>
  <c r="U132" i="9"/>
  <c r="T132" i="9"/>
  <c r="U131" i="9"/>
  <c r="T131" i="9"/>
  <c r="U130" i="9"/>
  <c r="T130" i="9"/>
  <c r="U129" i="9"/>
  <c r="T129" i="9"/>
  <c r="U128" i="9"/>
  <c r="T128" i="9"/>
  <c r="U127" i="9"/>
  <c r="T127" i="9"/>
  <c r="U126" i="9"/>
  <c r="T126" i="9"/>
  <c r="U125" i="9"/>
  <c r="T125" i="9"/>
  <c r="U124" i="9"/>
  <c r="T124" i="9"/>
  <c r="U123" i="9"/>
  <c r="T123" i="9"/>
  <c r="U122" i="9"/>
  <c r="T122" i="9"/>
  <c r="U121" i="9"/>
  <c r="T121" i="9"/>
  <c r="U120" i="9"/>
  <c r="T120" i="9"/>
  <c r="U119" i="9"/>
  <c r="T119" i="9"/>
  <c r="U118" i="9"/>
  <c r="T118" i="9"/>
  <c r="U117" i="9"/>
  <c r="T117" i="9"/>
  <c r="U116" i="9"/>
  <c r="T116" i="9"/>
  <c r="U115" i="9"/>
  <c r="T115" i="9"/>
  <c r="U114" i="9"/>
  <c r="T114" i="9"/>
  <c r="U113" i="9"/>
  <c r="T113" i="9"/>
  <c r="U112" i="9"/>
  <c r="T112" i="9"/>
  <c r="U111" i="9"/>
  <c r="T111" i="9"/>
  <c r="U110" i="9"/>
  <c r="T110" i="9"/>
  <c r="U109" i="9"/>
  <c r="T109" i="9"/>
  <c r="U108" i="9"/>
  <c r="T108" i="9"/>
  <c r="U107" i="9"/>
  <c r="T107" i="9"/>
  <c r="U106" i="9"/>
  <c r="T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G2" i="9" l="1"/>
  <c r="H3" i="12" l="1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H31" i="12"/>
  <c r="I31" i="12"/>
  <c r="H32" i="12"/>
  <c r="I32" i="12"/>
  <c r="H33" i="12"/>
  <c r="I33" i="12"/>
  <c r="H34" i="12"/>
  <c r="I34" i="12"/>
  <c r="H35" i="12"/>
  <c r="I35" i="12"/>
  <c r="H36" i="12"/>
  <c r="I36" i="12"/>
  <c r="H37" i="12"/>
  <c r="I37" i="12"/>
  <c r="H38" i="12"/>
  <c r="I38" i="12"/>
  <c r="H39" i="12"/>
  <c r="I39" i="12"/>
  <c r="H40" i="12"/>
  <c r="I40" i="12"/>
  <c r="H41" i="12"/>
  <c r="I41" i="12"/>
  <c r="H42" i="12"/>
  <c r="I42" i="12"/>
  <c r="H43" i="12"/>
  <c r="I43" i="12"/>
  <c r="H44" i="12"/>
  <c r="I44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H52" i="12"/>
  <c r="I52" i="12"/>
  <c r="H53" i="12"/>
  <c r="I53" i="12"/>
  <c r="H54" i="12"/>
  <c r="I54" i="12"/>
  <c r="H55" i="12"/>
  <c r="I55" i="12"/>
  <c r="H56" i="12"/>
  <c r="I56" i="12"/>
  <c r="H57" i="12"/>
  <c r="I57" i="12"/>
  <c r="H58" i="12"/>
  <c r="I58" i="12"/>
  <c r="H59" i="12"/>
  <c r="I59" i="12"/>
  <c r="H60" i="12"/>
  <c r="I60" i="12"/>
  <c r="H61" i="12"/>
  <c r="I61" i="12"/>
  <c r="H62" i="12"/>
  <c r="I62" i="12"/>
  <c r="H63" i="12"/>
  <c r="I63" i="12"/>
  <c r="H64" i="12"/>
  <c r="I64" i="12"/>
  <c r="H65" i="12"/>
  <c r="I65" i="12"/>
  <c r="H66" i="12"/>
  <c r="I66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H75" i="12"/>
  <c r="I75" i="12"/>
  <c r="H76" i="12"/>
  <c r="I76" i="12"/>
  <c r="H77" i="12"/>
  <c r="I77" i="12"/>
  <c r="H78" i="12"/>
  <c r="I78" i="12"/>
  <c r="H79" i="12"/>
  <c r="I79" i="12"/>
  <c r="H80" i="12"/>
  <c r="I80" i="12"/>
  <c r="H81" i="12"/>
  <c r="I81" i="12"/>
  <c r="H82" i="12"/>
  <c r="I82" i="12"/>
  <c r="H83" i="12"/>
  <c r="I83" i="12"/>
  <c r="H84" i="12"/>
  <c r="I84" i="12"/>
  <c r="H85" i="12"/>
  <c r="I85" i="12"/>
  <c r="H86" i="12"/>
  <c r="I86" i="12"/>
  <c r="H87" i="12"/>
  <c r="I87" i="12"/>
  <c r="H88" i="12"/>
  <c r="I88" i="12"/>
  <c r="H89" i="12"/>
  <c r="I89" i="12"/>
  <c r="H90" i="12"/>
  <c r="I90" i="12"/>
  <c r="H91" i="12"/>
  <c r="I91" i="12"/>
  <c r="H92" i="12"/>
  <c r="I92" i="12"/>
  <c r="H93" i="12"/>
  <c r="I93" i="12"/>
  <c r="H94" i="12"/>
  <c r="I94" i="12"/>
  <c r="H95" i="12"/>
  <c r="I95" i="12"/>
  <c r="H96" i="12"/>
  <c r="I96" i="12"/>
  <c r="H97" i="12"/>
  <c r="I97" i="12"/>
  <c r="H98" i="12"/>
  <c r="I98" i="12"/>
  <c r="H99" i="12"/>
  <c r="I99" i="12"/>
  <c r="H100" i="12"/>
  <c r="I100" i="12"/>
  <c r="H101" i="12"/>
  <c r="I101" i="12"/>
  <c r="H102" i="12"/>
  <c r="I102" i="12"/>
  <c r="H103" i="12"/>
  <c r="I103" i="12"/>
  <c r="H104" i="12"/>
  <c r="I104" i="12"/>
  <c r="H105" i="12"/>
  <c r="I105" i="12"/>
  <c r="H106" i="12"/>
  <c r="I106" i="12"/>
  <c r="H107" i="12"/>
  <c r="I107" i="12"/>
  <c r="H108" i="12"/>
  <c r="I108" i="12"/>
  <c r="H109" i="12"/>
  <c r="I109" i="12"/>
  <c r="H110" i="12"/>
  <c r="I110" i="12"/>
  <c r="H111" i="12"/>
  <c r="I111" i="12"/>
  <c r="H112" i="12"/>
  <c r="I112" i="12"/>
  <c r="H113" i="12"/>
  <c r="I113" i="12"/>
  <c r="H114" i="12"/>
  <c r="I114" i="12"/>
  <c r="H115" i="12"/>
  <c r="I115" i="12"/>
  <c r="H116" i="12"/>
  <c r="I116" i="12"/>
  <c r="H117" i="12"/>
  <c r="I117" i="12"/>
  <c r="H118" i="12"/>
  <c r="I118" i="12"/>
  <c r="H119" i="12"/>
  <c r="I119" i="12"/>
  <c r="H120" i="12"/>
  <c r="I120" i="12"/>
  <c r="H121" i="12"/>
  <c r="I121" i="12"/>
  <c r="H122" i="12"/>
  <c r="I122" i="12"/>
  <c r="H123" i="12"/>
  <c r="I123" i="12"/>
  <c r="H124" i="12"/>
  <c r="I124" i="12"/>
  <c r="H125" i="12"/>
  <c r="I125" i="12"/>
  <c r="H126" i="12"/>
  <c r="I126" i="12"/>
  <c r="H127" i="12"/>
  <c r="I127" i="12"/>
  <c r="H128" i="12"/>
  <c r="I128" i="12"/>
  <c r="H129" i="12"/>
  <c r="I129" i="12"/>
  <c r="H130" i="12"/>
  <c r="I130" i="12"/>
  <c r="H131" i="12"/>
  <c r="I131" i="12"/>
  <c r="H132" i="12"/>
  <c r="I132" i="12"/>
  <c r="H133" i="12"/>
  <c r="I133" i="12"/>
  <c r="H134" i="12"/>
  <c r="I134" i="12"/>
  <c r="H135" i="12"/>
  <c r="I135" i="12"/>
  <c r="H136" i="12"/>
  <c r="I136" i="12"/>
  <c r="H137" i="12"/>
  <c r="I137" i="12"/>
  <c r="H138" i="12"/>
  <c r="I138" i="12"/>
  <c r="H139" i="12"/>
  <c r="I139" i="12"/>
  <c r="H140" i="12"/>
  <c r="I140" i="12"/>
  <c r="H141" i="12"/>
  <c r="I141" i="12"/>
  <c r="H142" i="12"/>
  <c r="I142" i="12"/>
  <c r="H143" i="12"/>
  <c r="I143" i="12"/>
  <c r="H144" i="12"/>
  <c r="I144" i="12"/>
  <c r="H145" i="12"/>
  <c r="I145" i="12"/>
  <c r="H146" i="12"/>
  <c r="I146" i="12"/>
  <c r="H147" i="12"/>
  <c r="I147" i="12"/>
  <c r="H148" i="12"/>
  <c r="I148" i="12"/>
  <c r="H149" i="12"/>
  <c r="I149" i="12"/>
  <c r="H150" i="12"/>
  <c r="I150" i="12"/>
  <c r="H151" i="12"/>
  <c r="I151" i="12"/>
  <c r="H152" i="12"/>
  <c r="I152" i="12"/>
  <c r="H153" i="12"/>
  <c r="I153" i="12"/>
  <c r="H154" i="12"/>
  <c r="I154" i="12"/>
  <c r="H155" i="12"/>
  <c r="I155" i="12"/>
  <c r="H156" i="12"/>
  <c r="I156" i="12"/>
  <c r="H157" i="12"/>
  <c r="I157" i="12"/>
  <c r="H158" i="12"/>
  <c r="I158" i="12"/>
  <c r="H159" i="12"/>
  <c r="I159" i="12"/>
  <c r="H160" i="12"/>
  <c r="I160" i="12"/>
  <c r="H161" i="12"/>
  <c r="I161" i="12"/>
  <c r="H162" i="12"/>
  <c r="I162" i="12"/>
  <c r="H163" i="12"/>
  <c r="I163" i="12"/>
  <c r="H164" i="12"/>
  <c r="I164" i="12"/>
  <c r="H165" i="12"/>
  <c r="I165" i="12"/>
  <c r="H166" i="12"/>
  <c r="I166" i="12"/>
  <c r="H167" i="12"/>
  <c r="I167" i="12"/>
  <c r="H168" i="12"/>
  <c r="I168" i="12"/>
  <c r="H169" i="12"/>
  <c r="I169" i="12"/>
  <c r="H170" i="12"/>
  <c r="I170" i="12"/>
  <c r="H171" i="12"/>
  <c r="I171" i="12"/>
  <c r="H172" i="12"/>
  <c r="I172" i="12"/>
  <c r="H173" i="12"/>
  <c r="I173" i="12"/>
  <c r="H174" i="12"/>
  <c r="I174" i="12"/>
  <c r="H175" i="12"/>
  <c r="I175" i="12"/>
  <c r="H176" i="12"/>
  <c r="I176" i="12"/>
  <c r="H177" i="12"/>
  <c r="I177" i="12"/>
  <c r="H178" i="12"/>
  <c r="I178" i="12"/>
  <c r="H179" i="12"/>
  <c r="I179" i="12"/>
  <c r="H180" i="12"/>
  <c r="I180" i="12"/>
  <c r="H181" i="12"/>
  <c r="I181" i="12"/>
  <c r="H182" i="12"/>
  <c r="I182" i="12"/>
  <c r="H183" i="12"/>
  <c r="I183" i="12"/>
  <c r="H184" i="12"/>
  <c r="I184" i="12"/>
  <c r="H185" i="12"/>
  <c r="I185" i="12"/>
  <c r="H186" i="12"/>
  <c r="I186" i="12"/>
  <c r="H187" i="12"/>
  <c r="I187" i="12"/>
  <c r="H188" i="12"/>
  <c r="I188" i="12"/>
  <c r="H189" i="12"/>
  <c r="I189" i="12"/>
  <c r="H190" i="12"/>
  <c r="I190" i="12"/>
  <c r="H191" i="12"/>
  <c r="I191" i="12"/>
  <c r="H192" i="12"/>
  <c r="I192" i="12"/>
  <c r="H193" i="12"/>
  <c r="I193" i="12"/>
  <c r="H194" i="12"/>
  <c r="I194" i="12"/>
  <c r="H195" i="12"/>
  <c r="I195" i="12"/>
  <c r="H196" i="12"/>
  <c r="I196" i="12"/>
  <c r="H197" i="12"/>
  <c r="I197" i="12"/>
  <c r="H198" i="12"/>
  <c r="I198" i="12"/>
  <c r="H199" i="12"/>
  <c r="I199" i="12"/>
  <c r="H200" i="12"/>
  <c r="I200" i="12"/>
  <c r="H201" i="12"/>
  <c r="I201" i="12"/>
  <c r="H202" i="12"/>
  <c r="I202" i="12"/>
  <c r="H203" i="12"/>
  <c r="I203" i="12"/>
  <c r="H204" i="12"/>
  <c r="I204" i="12"/>
  <c r="H205" i="12"/>
  <c r="I205" i="12"/>
  <c r="H206" i="12"/>
  <c r="I206" i="12"/>
  <c r="H207" i="12"/>
  <c r="I207" i="12"/>
  <c r="H208" i="12"/>
  <c r="I208" i="12"/>
  <c r="H209" i="12"/>
  <c r="I209" i="12"/>
  <c r="H210" i="12"/>
  <c r="I210" i="12"/>
  <c r="H211" i="12"/>
  <c r="I211" i="12"/>
  <c r="H212" i="12"/>
  <c r="I212" i="12"/>
  <c r="I2" i="12"/>
  <c r="H2" i="12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" i="11"/>
  <c r="V215" i="3" l="1"/>
  <c r="V219" i="3" s="1"/>
  <c r="V214" i="3"/>
  <c r="W215" i="3"/>
  <c r="V217" i="3" l="1"/>
  <c r="V221" i="3" s="1"/>
  <c r="W217" i="3"/>
  <c r="W221" i="3" s="1"/>
  <c r="W216" i="3"/>
  <c r="M2" i="3" l="1"/>
  <c r="T26" i="1" l="1"/>
  <c r="S26" i="1"/>
  <c r="T25" i="1"/>
  <c r="S25" i="1"/>
  <c r="T24" i="1"/>
  <c r="S24" i="1"/>
  <c r="T23" i="1"/>
  <c r="S23" i="1"/>
  <c r="T22" i="1"/>
  <c r="S22" i="1"/>
  <c r="T21" i="1"/>
  <c r="S21" i="1"/>
  <c r="S27" i="1" l="1"/>
  <c r="T27" i="1"/>
  <c r="W214" i="9"/>
  <c r="V214" i="9"/>
  <c r="U214" i="9" l="1"/>
  <c r="T214" i="9"/>
  <c r="U216" i="9"/>
  <c r="U220" i="9" s="1"/>
  <c r="Q2" i="3"/>
  <c r="L11" i="3"/>
  <c r="L10" i="3"/>
  <c r="V220" i="3" l="1"/>
  <c r="W220" i="3"/>
  <c r="W219" i="3"/>
  <c r="T216" i="9"/>
  <c r="T220" i="9" s="1"/>
  <c r="U215" i="9"/>
  <c r="U219" i="9" s="1"/>
  <c r="V217" i="9"/>
  <c r="V221" i="9" s="1"/>
  <c r="V216" i="9"/>
  <c r="V220" i="9" s="1"/>
  <c r="V215" i="9"/>
  <c r="V219" i="9" s="1"/>
  <c r="W216" i="9"/>
  <c r="W220" i="9" s="1"/>
  <c r="W215" i="9"/>
  <c r="W219" i="9" s="1"/>
  <c r="W217" i="9"/>
  <c r="W221" i="9" s="1"/>
  <c r="T215" i="9"/>
  <c r="T219" i="9" s="1"/>
  <c r="T217" i="9"/>
  <c r="U217" i="9"/>
  <c r="L78" i="1"/>
  <c r="K78" i="1"/>
  <c r="O77" i="1"/>
  <c r="O76" i="1"/>
  <c r="O75" i="1"/>
  <c r="O74" i="1"/>
  <c r="O73" i="1"/>
  <c r="O72" i="1"/>
  <c r="L27" i="1"/>
  <c r="K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D27" i="1"/>
  <c r="F27" i="1" s="1"/>
  <c r="C27" i="1"/>
  <c r="G26" i="1"/>
  <c r="F26" i="1"/>
  <c r="G25" i="1"/>
  <c r="F25" i="1"/>
  <c r="G24" i="1"/>
  <c r="F24" i="1"/>
  <c r="G23" i="1"/>
  <c r="F23" i="1"/>
  <c r="G22" i="1"/>
  <c r="F22" i="1"/>
  <c r="G21" i="1"/>
  <c r="F21" i="1"/>
  <c r="G83" i="1"/>
  <c r="D78" i="1"/>
  <c r="C78" i="1"/>
  <c r="G77" i="1"/>
  <c r="F77" i="1"/>
  <c r="G76" i="1"/>
  <c r="F76" i="1"/>
  <c r="G75" i="1"/>
  <c r="F75" i="1"/>
  <c r="G74" i="1"/>
  <c r="F74" i="1"/>
  <c r="G73" i="1"/>
  <c r="F73" i="1"/>
  <c r="G72" i="1"/>
  <c r="F72" i="1"/>
  <c r="O27" i="1" l="1"/>
  <c r="C28" i="1"/>
  <c r="D28" i="1" s="1"/>
  <c r="F78" i="1"/>
  <c r="O78" i="1"/>
  <c r="U216" i="3" l="1"/>
  <c r="U215" i="3"/>
  <c r="U217" i="3"/>
  <c r="T216" i="3"/>
  <c r="T217" i="3"/>
  <c r="M2" i="9"/>
  <c r="Q2" i="9" s="1"/>
  <c r="Y214" i="9" l="1"/>
  <c r="X214" i="9"/>
  <c r="Y214" i="3"/>
  <c r="X214" i="3"/>
  <c r="M36" i="2" l="1"/>
  <c r="U214" i="3" l="1"/>
  <c r="T214" i="3"/>
  <c r="T220" i="3" s="1"/>
  <c r="U220" i="3" l="1"/>
  <c r="U219" i="3"/>
  <c r="T215" i="3"/>
  <c r="T219" i="3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" i="3"/>
  <c r="S44" i="1" l="1"/>
  <c r="O3" i="1"/>
  <c r="S43" i="1"/>
  <c r="Q7" i="1"/>
  <c r="M7" i="4" l="1"/>
  <c r="M6" i="4"/>
  <c r="M5" i="4"/>
  <c r="M4" i="4"/>
  <c r="M3" i="4"/>
  <c r="M3" i="10"/>
  <c r="M4" i="10"/>
  <c r="M5" i="10"/>
  <c r="M6" i="10"/>
  <c r="M7" i="10"/>
  <c r="M2" i="10"/>
  <c r="P42" i="1" l="1"/>
  <c r="V42" i="1" s="1"/>
  <c r="F6" i="1" l="1"/>
  <c r="F5" i="1"/>
  <c r="F4" i="1"/>
  <c r="F3" i="1"/>
  <c r="F2" i="1"/>
  <c r="G2" i="1"/>
  <c r="G3" i="1"/>
  <c r="I2" i="10" l="1"/>
  <c r="I206" i="10"/>
  <c r="J206" i="10" s="1"/>
  <c r="I60" i="10"/>
  <c r="J60" i="10" s="1"/>
  <c r="I100" i="10"/>
  <c r="J100" i="10" s="1"/>
  <c r="I182" i="10"/>
  <c r="J182" i="10" s="1"/>
  <c r="I174" i="10"/>
  <c r="J174" i="10" s="1"/>
  <c r="I5" i="10"/>
  <c r="J5" i="10" s="1"/>
  <c r="I69" i="10"/>
  <c r="J69" i="10" s="1"/>
  <c r="I91" i="10"/>
  <c r="J91" i="10" s="1"/>
  <c r="I142" i="10"/>
  <c r="J142" i="10" s="1"/>
  <c r="I134" i="10"/>
  <c r="J134" i="10" s="1"/>
  <c r="I126" i="10"/>
  <c r="J126" i="10" s="1"/>
  <c r="I112" i="10"/>
  <c r="J112" i="10" s="1"/>
  <c r="I176" i="10"/>
  <c r="J176" i="10" s="1"/>
  <c r="I102" i="10"/>
  <c r="J102" i="10" s="1"/>
  <c r="I14" i="10"/>
  <c r="J14" i="10" s="1"/>
  <c r="I86" i="10"/>
  <c r="J86" i="10" s="1"/>
  <c r="I87" i="10"/>
  <c r="J87" i="10" s="1"/>
  <c r="I110" i="10"/>
  <c r="J110" i="10" s="1"/>
  <c r="I62" i="10"/>
  <c r="J62" i="10" s="1"/>
  <c r="I92" i="10"/>
  <c r="J92" i="10" s="1"/>
  <c r="I46" i="10"/>
  <c r="J46" i="10" s="1"/>
  <c r="I38" i="10"/>
  <c r="J38" i="10" s="1"/>
  <c r="I30" i="10"/>
  <c r="J30" i="10" s="1"/>
  <c r="I22" i="10"/>
  <c r="J22" i="10" s="1"/>
  <c r="I72" i="10"/>
  <c r="J72" i="10" s="1"/>
  <c r="I6" i="10"/>
  <c r="J6" i="10" s="1"/>
  <c r="I212" i="10"/>
  <c r="J212" i="10" s="1"/>
  <c r="I211" i="10"/>
  <c r="J211" i="10" s="1"/>
  <c r="I210" i="10"/>
  <c r="J210" i="10" s="1"/>
  <c r="I21" i="10"/>
  <c r="J21" i="10" s="1"/>
  <c r="I208" i="10"/>
  <c r="J208" i="10" s="1"/>
  <c r="I207" i="10"/>
  <c r="J207" i="10" s="1"/>
  <c r="I205" i="10"/>
  <c r="J205" i="10" s="1"/>
  <c r="I204" i="10"/>
  <c r="J204" i="10" s="1"/>
  <c r="I203" i="10"/>
  <c r="J203" i="10" s="1"/>
  <c r="I202" i="10"/>
  <c r="J202" i="10" s="1"/>
  <c r="I103" i="10"/>
  <c r="J103" i="10" s="1"/>
  <c r="I200" i="10"/>
  <c r="J200" i="10" s="1"/>
  <c r="I199" i="10"/>
  <c r="J199" i="10" s="1"/>
  <c r="I197" i="10"/>
  <c r="J197" i="10" s="1"/>
  <c r="I196" i="10"/>
  <c r="J196" i="10" s="1"/>
  <c r="I150" i="10"/>
  <c r="J150" i="10" s="1"/>
  <c r="I24" i="10"/>
  <c r="J24" i="10" s="1"/>
  <c r="I49" i="10"/>
  <c r="J49" i="10" s="1"/>
  <c r="I192" i="10"/>
  <c r="J192" i="10" s="1"/>
  <c r="I191" i="10"/>
  <c r="J191" i="10" s="1"/>
  <c r="I146" i="10"/>
  <c r="J146" i="10" s="1"/>
  <c r="I188" i="10"/>
  <c r="J188" i="10" s="1"/>
  <c r="I187" i="10"/>
  <c r="J187" i="10" s="1"/>
  <c r="I186" i="10"/>
  <c r="J186" i="10" s="1"/>
  <c r="I185" i="10"/>
  <c r="J185" i="10" s="1"/>
  <c r="I35" i="10"/>
  <c r="J35" i="10" s="1"/>
  <c r="I183" i="10"/>
  <c r="J183" i="10" s="1"/>
  <c r="I70" i="10"/>
  <c r="J70" i="10" s="1"/>
  <c r="I166" i="10"/>
  <c r="J166" i="10" s="1"/>
  <c r="I181" i="10"/>
  <c r="J181" i="10" s="1"/>
  <c r="I178" i="10"/>
  <c r="J178" i="10" s="1"/>
  <c r="I177" i="10"/>
  <c r="J177" i="10" s="1"/>
  <c r="I96" i="10"/>
  <c r="J96" i="10" s="1"/>
  <c r="I175" i="10"/>
  <c r="J175" i="10" s="1"/>
  <c r="I173" i="10"/>
  <c r="J173" i="10" s="1"/>
  <c r="I172" i="10"/>
  <c r="J172" i="10" s="1"/>
  <c r="I171" i="10"/>
  <c r="J171" i="10" s="1"/>
  <c r="I170" i="10"/>
  <c r="J170" i="10" s="1"/>
  <c r="I169" i="10"/>
  <c r="J169" i="10" s="1"/>
  <c r="I168" i="10"/>
  <c r="J168" i="10" s="1"/>
  <c r="I167" i="10"/>
  <c r="J167" i="10" s="1"/>
  <c r="I165" i="10"/>
  <c r="J165" i="10" s="1"/>
  <c r="I85" i="10"/>
  <c r="J85" i="10" s="1"/>
  <c r="I66" i="10"/>
  <c r="J66" i="10" s="1"/>
  <c r="I116" i="10"/>
  <c r="J116" i="10" s="1"/>
  <c r="I161" i="10"/>
  <c r="J161" i="10" s="1"/>
  <c r="I155" i="10"/>
  <c r="J155" i="10" s="1"/>
  <c r="I159" i="10"/>
  <c r="J159" i="10" s="1"/>
  <c r="I157" i="10"/>
  <c r="J157" i="10" s="1"/>
  <c r="I156" i="10"/>
  <c r="J156" i="10" s="1"/>
  <c r="I94" i="10"/>
  <c r="J94" i="10" s="1"/>
  <c r="I154" i="10"/>
  <c r="J154" i="10" s="1"/>
  <c r="I153" i="10"/>
  <c r="J153" i="10" s="1"/>
  <c r="I152" i="10"/>
  <c r="J152" i="10" s="1"/>
  <c r="I151" i="10"/>
  <c r="J151" i="10" s="1"/>
  <c r="I16" i="10"/>
  <c r="J16" i="10" s="1"/>
  <c r="I148" i="10"/>
  <c r="J148" i="10" s="1"/>
  <c r="I147" i="10"/>
  <c r="J147" i="10" s="1"/>
  <c r="I130" i="10"/>
  <c r="J130" i="10" s="1"/>
  <c r="I58" i="10"/>
  <c r="J58" i="10" s="1"/>
  <c r="I97" i="10"/>
  <c r="J97" i="10" s="1"/>
  <c r="I143" i="10"/>
  <c r="J143" i="10" s="1"/>
  <c r="I141" i="10"/>
  <c r="J141" i="10" s="1"/>
  <c r="I140" i="10"/>
  <c r="J140" i="10" s="1"/>
  <c r="I139" i="10"/>
  <c r="J139" i="10" s="1"/>
  <c r="I138" i="10"/>
  <c r="J138" i="10" s="1"/>
  <c r="I137" i="10"/>
  <c r="J137" i="10" s="1"/>
  <c r="I136" i="10"/>
  <c r="J136" i="10" s="1"/>
  <c r="I135" i="10"/>
  <c r="J135" i="10" s="1"/>
  <c r="I133" i="10"/>
  <c r="J133" i="10" s="1"/>
  <c r="I132" i="10"/>
  <c r="J132" i="10" s="1"/>
  <c r="I131" i="10"/>
  <c r="J131" i="10" s="1"/>
  <c r="I93" i="10"/>
  <c r="J93" i="10" s="1"/>
  <c r="I180" i="10"/>
  <c r="J180" i="10" s="1"/>
  <c r="I128" i="10"/>
  <c r="J128" i="10" s="1"/>
  <c r="I194" i="10"/>
  <c r="J194" i="10" s="1"/>
  <c r="I145" i="10"/>
  <c r="J145" i="10" s="1"/>
  <c r="I124" i="10"/>
  <c r="J124" i="10" s="1"/>
  <c r="I189" i="10"/>
  <c r="J189" i="10" s="1"/>
  <c r="I122" i="10"/>
  <c r="J122" i="10" s="1"/>
  <c r="I120" i="10"/>
  <c r="J120" i="10" s="1"/>
  <c r="I20" i="10"/>
  <c r="J20" i="10" s="1"/>
  <c r="I190" i="10"/>
  <c r="J190" i="10" s="1"/>
  <c r="I193" i="10"/>
  <c r="J193" i="10" s="1"/>
  <c r="I125" i="10"/>
  <c r="J125" i="10" s="1"/>
  <c r="I115" i="10"/>
  <c r="J115" i="10" s="1"/>
  <c r="I119" i="10"/>
  <c r="J119" i="10" s="1"/>
  <c r="I113" i="10"/>
  <c r="J113" i="10" s="1"/>
  <c r="I9" i="10"/>
  <c r="J9" i="10" s="1"/>
  <c r="I111" i="10"/>
  <c r="J111" i="10" s="1"/>
  <c r="I109" i="10"/>
  <c r="J109" i="10" s="1"/>
  <c r="I95" i="10"/>
  <c r="J95" i="10" s="1"/>
  <c r="I201" i="10"/>
  <c r="J201" i="10" s="1"/>
  <c r="I106" i="10"/>
  <c r="J106" i="10" s="1"/>
  <c r="I105" i="10"/>
  <c r="J105" i="10" s="1"/>
  <c r="I104" i="10"/>
  <c r="J104" i="10" s="1"/>
  <c r="I123" i="10"/>
  <c r="J123" i="10" s="1"/>
  <c r="I37" i="10"/>
  <c r="J37" i="10" s="1"/>
  <c r="I114" i="10"/>
  <c r="J114" i="10" s="1"/>
  <c r="I50" i="10"/>
  <c r="J50" i="10" s="1"/>
  <c r="I98" i="10"/>
  <c r="J98" i="10" s="1"/>
  <c r="I61" i="10"/>
  <c r="J61" i="10" s="1"/>
  <c r="I99" i="10"/>
  <c r="J99" i="10" s="1"/>
  <c r="I63" i="10"/>
  <c r="J63" i="10" s="1"/>
  <c r="I31" i="10"/>
  <c r="J31" i="10" s="1"/>
  <c r="I67" i="10"/>
  <c r="J67" i="10" s="1"/>
  <c r="I3" i="10"/>
  <c r="J3" i="10" s="1"/>
  <c r="I90" i="10"/>
  <c r="J90" i="10" s="1"/>
  <c r="I108" i="10"/>
  <c r="J108" i="10" s="1"/>
  <c r="I88" i="10"/>
  <c r="J88" i="10" s="1"/>
  <c r="I118" i="10"/>
  <c r="J118" i="10" s="1"/>
  <c r="I195" i="10"/>
  <c r="J195" i="10" s="1"/>
  <c r="I84" i="10"/>
  <c r="J84" i="10" s="1"/>
  <c r="I83" i="10"/>
  <c r="J83" i="10" s="1"/>
  <c r="I82" i="10"/>
  <c r="J82" i="10" s="1"/>
  <c r="I81" i="10"/>
  <c r="J81" i="10" s="1"/>
  <c r="I80" i="10"/>
  <c r="J80" i="10" s="1"/>
  <c r="I79" i="10"/>
  <c r="J79" i="10" s="1"/>
  <c r="I77" i="10"/>
  <c r="J77" i="10" s="1"/>
  <c r="I76" i="10"/>
  <c r="J76" i="10" s="1"/>
  <c r="I75" i="10"/>
  <c r="J75" i="10" s="1"/>
  <c r="I74" i="10"/>
  <c r="J74" i="10" s="1"/>
  <c r="I73" i="10"/>
  <c r="J73" i="10" s="1"/>
  <c r="I198" i="10"/>
  <c r="J198" i="10" s="1"/>
  <c r="I71" i="10"/>
  <c r="J71" i="10" s="1"/>
  <c r="I54" i="10"/>
  <c r="J54" i="10" s="1"/>
  <c r="I68" i="10"/>
  <c r="J68" i="10" s="1"/>
  <c r="I184" i="10"/>
  <c r="J184" i="10" s="1"/>
  <c r="I51" i="10"/>
  <c r="J51" i="10" s="1"/>
  <c r="I65" i="10"/>
  <c r="J65" i="10" s="1"/>
  <c r="I64" i="10"/>
  <c r="J64" i="10" s="1"/>
  <c r="I117" i="10"/>
  <c r="J117" i="10" s="1"/>
  <c r="I129" i="10"/>
  <c r="J129" i="10" s="1"/>
  <c r="I23" i="10"/>
  <c r="J23" i="10" s="1"/>
  <c r="I59" i="10"/>
  <c r="J59" i="10" s="1"/>
  <c r="I13" i="10"/>
  <c r="J13" i="10" s="1"/>
  <c r="I57" i="10"/>
  <c r="J57" i="10" s="1"/>
  <c r="I7" i="10"/>
  <c r="J7" i="10" s="1"/>
  <c r="I55" i="10"/>
  <c r="J55" i="10" s="1"/>
  <c r="I53" i="10"/>
  <c r="J53" i="10" s="1"/>
  <c r="I52" i="10"/>
  <c r="J52" i="10" s="1"/>
  <c r="I89" i="10"/>
  <c r="J89" i="10" s="1"/>
  <c r="I149" i="10"/>
  <c r="J149" i="10" s="1"/>
  <c r="I158" i="10"/>
  <c r="J158" i="10" s="1"/>
  <c r="I48" i="10"/>
  <c r="J48" i="10" s="1"/>
  <c r="I47" i="10"/>
  <c r="J47" i="10" s="1"/>
  <c r="I45" i="10"/>
  <c r="J45" i="10" s="1"/>
  <c r="I44" i="10"/>
  <c r="J44" i="10" s="1"/>
  <c r="I43" i="10"/>
  <c r="J43" i="10" s="1"/>
  <c r="I42" i="10"/>
  <c r="J42" i="10" s="1"/>
  <c r="I41" i="10"/>
  <c r="J41" i="10" s="1"/>
  <c r="I40" i="10"/>
  <c r="J40" i="10" s="1"/>
  <c r="I39" i="10"/>
  <c r="J39" i="10" s="1"/>
  <c r="I19" i="10"/>
  <c r="J19" i="10" s="1"/>
  <c r="I36" i="10"/>
  <c r="J36" i="10" s="1"/>
  <c r="I179" i="10"/>
  <c r="J179" i="10" s="1"/>
  <c r="I34" i="10"/>
  <c r="J34" i="10" s="1"/>
  <c r="I33" i="10"/>
  <c r="J33" i="10" s="1"/>
  <c r="I32" i="10"/>
  <c r="J32" i="10" s="1"/>
  <c r="I164" i="10"/>
  <c r="J164" i="10" s="1"/>
  <c r="I29" i="10"/>
  <c r="J29" i="10" s="1"/>
  <c r="I28" i="10"/>
  <c r="J28" i="10" s="1"/>
  <c r="I27" i="10"/>
  <c r="J27" i="10" s="1"/>
  <c r="I26" i="10"/>
  <c r="J26" i="10" s="1"/>
  <c r="I25" i="10"/>
  <c r="I144" i="10"/>
  <c r="J144" i="10" s="1"/>
  <c r="I127" i="10"/>
  <c r="J127" i="10" s="1"/>
  <c r="I209" i="10"/>
  <c r="J209" i="10" s="1"/>
  <c r="I78" i="10"/>
  <c r="J78" i="10" s="1"/>
  <c r="I107" i="10"/>
  <c r="J107" i="10" s="1"/>
  <c r="I18" i="10"/>
  <c r="J18" i="10" s="1"/>
  <c r="I17" i="10"/>
  <c r="J17" i="10" s="1"/>
  <c r="I163" i="10"/>
  <c r="J163" i="10" s="1"/>
  <c r="I15" i="10"/>
  <c r="J15" i="10" s="1"/>
  <c r="I160" i="10"/>
  <c r="J160" i="10" s="1"/>
  <c r="I12" i="10"/>
  <c r="J12" i="10" s="1"/>
  <c r="I11" i="10"/>
  <c r="J11" i="10" s="1"/>
  <c r="I10" i="10"/>
  <c r="I121" i="10"/>
  <c r="J121" i="10" s="1"/>
  <c r="I8" i="10"/>
  <c r="J8" i="10" s="1"/>
  <c r="I56" i="10"/>
  <c r="J56" i="10" s="1"/>
  <c r="I162" i="10"/>
  <c r="I4" i="10"/>
  <c r="I101" i="10"/>
  <c r="J101" i="10" l="1"/>
  <c r="N3" i="10"/>
  <c r="O3" i="10" s="1"/>
  <c r="J162" i="10"/>
  <c r="N4" i="10"/>
  <c r="O4" i="10" s="1"/>
  <c r="J25" i="10"/>
  <c r="N5" i="10"/>
  <c r="O5" i="10" s="1"/>
  <c r="J10" i="10"/>
  <c r="N7" i="10"/>
  <c r="O7" i="10" s="1"/>
  <c r="J4" i="10"/>
  <c r="N2" i="10"/>
  <c r="O2" i="10" s="1"/>
  <c r="J2" i="10"/>
  <c r="N6" i="10"/>
  <c r="O6" i="10" s="1"/>
  <c r="I157" i="4"/>
  <c r="J157" i="4" s="1"/>
  <c r="I210" i="4"/>
  <c r="I198" i="4"/>
  <c r="I6" i="4"/>
  <c r="J6" i="4" s="1"/>
  <c r="I129" i="4"/>
  <c r="J129" i="4" s="1"/>
  <c r="I8" i="4"/>
  <c r="J8" i="4" s="1"/>
  <c r="I179" i="4"/>
  <c r="J179" i="4" s="1"/>
  <c r="I147" i="4"/>
  <c r="I11" i="4"/>
  <c r="J11" i="4" s="1"/>
  <c r="I10" i="4"/>
  <c r="J10" i="4" s="1"/>
  <c r="I118" i="4"/>
  <c r="J118" i="4" s="1"/>
  <c r="I184" i="4"/>
  <c r="J184" i="4" s="1"/>
  <c r="I136" i="4"/>
  <c r="J136" i="4" s="1"/>
  <c r="I70" i="4"/>
  <c r="J70" i="4" s="1"/>
  <c r="I62" i="4"/>
  <c r="J62" i="4" s="1"/>
  <c r="I102" i="4"/>
  <c r="J102" i="4" s="1"/>
  <c r="I19" i="4"/>
  <c r="J19" i="4" s="1"/>
  <c r="I23" i="4"/>
  <c r="J23" i="4" s="1"/>
  <c r="I24" i="4"/>
  <c r="J24" i="4" s="1"/>
  <c r="I22" i="4"/>
  <c r="J22" i="4" s="1"/>
  <c r="I163" i="4"/>
  <c r="J163" i="4" s="1"/>
  <c r="I20" i="4"/>
  <c r="J20" i="4" s="1"/>
  <c r="I25" i="4"/>
  <c r="I26" i="4"/>
  <c r="J26" i="4" s="1"/>
  <c r="I27" i="4"/>
  <c r="J27" i="4" s="1"/>
  <c r="I28" i="4"/>
  <c r="J28" i="4" s="1"/>
  <c r="I29" i="4"/>
  <c r="J29" i="4" s="1"/>
  <c r="I161" i="4"/>
  <c r="J161" i="4" s="1"/>
  <c r="I201" i="4"/>
  <c r="J201" i="4" s="1"/>
  <c r="I111" i="4"/>
  <c r="J111" i="4" s="1"/>
  <c r="I172" i="4"/>
  <c r="J172" i="4" s="1"/>
  <c r="I34" i="4"/>
  <c r="J34" i="4" s="1"/>
  <c r="I58" i="4"/>
  <c r="J58" i="4" s="1"/>
  <c r="I36" i="4"/>
  <c r="J36" i="4" s="1"/>
  <c r="I107" i="4"/>
  <c r="J107" i="4" s="1"/>
  <c r="I138" i="4"/>
  <c r="J138" i="4" s="1"/>
  <c r="I165" i="4"/>
  <c r="J165" i="4" s="1"/>
  <c r="I211" i="4"/>
  <c r="J211" i="4" s="1"/>
  <c r="I76" i="4"/>
  <c r="J76" i="4" s="1"/>
  <c r="I109" i="4"/>
  <c r="J109" i="4" s="1"/>
  <c r="I43" i="4"/>
  <c r="J43" i="4" s="1"/>
  <c r="I17" i="4"/>
  <c r="J17" i="4" s="1"/>
  <c r="I32" i="4"/>
  <c r="J32" i="4" s="1"/>
  <c r="I46" i="4"/>
  <c r="J46" i="4" s="1"/>
  <c r="I47" i="4"/>
  <c r="J47" i="4" s="1"/>
  <c r="I48" i="4"/>
  <c r="J48" i="4" s="1"/>
  <c r="I121" i="4"/>
  <c r="J121" i="4" s="1"/>
  <c r="I66" i="4"/>
  <c r="J66" i="4" s="1"/>
  <c r="I92" i="4"/>
  <c r="J92" i="4" s="1"/>
  <c r="I182" i="4"/>
  <c r="J182" i="4" s="1"/>
  <c r="I53" i="4"/>
  <c r="J53" i="4" s="1"/>
  <c r="I108" i="4"/>
  <c r="J108" i="4" s="1"/>
  <c r="I55" i="4"/>
  <c r="J55" i="4" s="1"/>
  <c r="I96" i="4"/>
  <c r="J96" i="4" s="1"/>
  <c r="I57" i="4"/>
  <c r="J57" i="4" s="1"/>
  <c r="I145" i="4"/>
  <c r="J145" i="4" s="1"/>
  <c r="I71" i="4"/>
  <c r="J71" i="4" s="1"/>
  <c r="I56" i="4"/>
  <c r="J56" i="4" s="1"/>
  <c r="I61" i="4"/>
  <c r="J61" i="4" s="1"/>
  <c r="I212" i="4"/>
  <c r="J212" i="4" s="1"/>
  <c r="I50" i="4"/>
  <c r="J50" i="4" s="1"/>
  <c r="I90" i="4"/>
  <c r="J90" i="4" s="1"/>
  <c r="I65" i="4"/>
  <c r="J65" i="4" s="1"/>
  <c r="I78" i="4"/>
  <c r="J78" i="4" s="1"/>
  <c r="I87" i="4"/>
  <c r="J87" i="4" s="1"/>
  <c r="I38" i="4"/>
  <c r="J38" i="4" s="1"/>
  <c r="I13" i="4"/>
  <c r="J13" i="4" s="1"/>
  <c r="I209" i="4"/>
  <c r="J209" i="4" s="1"/>
  <c r="I40" i="4"/>
  <c r="J40" i="4" s="1"/>
  <c r="I67" i="4"/>
  <c r="J67" i="4" s="1"/>
  <c r="I183" i="4"/>
  <c r="J183" i="4" s="1"/>
  <c r="I74" i="4"/>
  <c r="J74" i="4" s="1"/>
  <c r="I75" i="4"/>
  <c r="J75" i="4" s="1"/>
  <c r="I44" i="4"/>
  <c r="J44" i="4" s="1"/>
  <c r="I33" i="4"/>
  <c r="J33" i="4" s="1"/>
  <c r="I72" i="4"/>
  <c r="J72" i="4" s="1"/>
  <c r="I79" i="4"/>
  <c r="J79" i="4" s="1"/>
  <c r="I80" i="4"/>
  <c r="J80" i="4" s="1"/>
  <c r="I81" i="4"/>
  <c r="J81" i="4" s="1"/>
  <c r="I82" i="4"/>
  <c r="J82" i="4" s="1"/>
  <c r="I153" i="4"/>
  <c r="J153" i="4" s="1"/>
  <c r="I84" i="4"/>
  <c r="J84" i="4" s="1"/>
  <c r="I91" i="4"/>
  <c r="J91" i="4" s="1"/>
  <c r="I86" i="4"/>
  <c r="J86" i="4" s="1"/>
  <c r="I125" i="4"/>
  <c r="J125" i="4" s="1"/>
  <c r="I88" i="4"/>
  <c r="J88" i="4" s="1"/>
  <c r="I16" i="4"/>
  <c r="J16" i="4" s="1"/>
  <c r="I208" i="4"/>
  <c r="J208" i="4" s="1"/>
  <c r="I130" i="4"/>
  <c r="J130" i="4" s="1"/>
  <c r="I99" i="4"/>
  <c r="J99" i="4" s="1"/>
  <c r="I119" i="4"/>
  <c r="J119" i="4" s="1"/>
  <c r="I149" i="4"/>
  <c r="J149" i="4" s="1"/>
  <c r="I89" i="4"/>
  <c r="J89" i="4" s="1"/>
  <c r="I127" i="4"/>
  <c r="J127" i="4" s="1"/>
  <c r="I110" i="4"/>
  <c r="J110" i="4" s="1"/>
  <c r="I98" i="4"/>
  <c r="J98" i="4" s="1"/>
  <c r="I155" i="4"/>
  <c r="J155" i="4" s="1"/>
  <c r="I100" i="4"/>
  <c r="J100" i="4" s="1"/>
  <c r="I103" i="4"/>
  <c r="J103" i="4" s="1"/>
  <c r="I135" i="4"/>
  <c r="J135" i="4" s="1"/>
  <c r="I93" i="4"/>
  <c r="J93" i="4" s="1"/>
  <c r="I30" i="4"/>
  <c r="J30" i="4" s="1"/>
  <c r="I105" i="4"/>
  <c r="J105" i="4" s="1"/>
  <c r="I106" i="4"/>
  <c r="J106" i="4" s="1"/>
  <c r="I85" i="4"/>
  <c r="J85" i="4" s="1"/>
  <c r="I117" i="4"/>
  <c r="J117" i="4" s="1"/>
  <c r="I42" i="4"/>
  <c r="J42" i="4" s="1"/>
  <c r="I112" i="4"/>
  <c r="J112" i="4" s="1"/>
  <c r="I196" i="4"/>
  <c r="J196" i="4" s="1"/>
  <c r="I160" i="4"/>
  <c r="J160" i="4" s="1"/>
  <c r="I113" i="4"/>
  <c r="J113" i="4" s="1"/>
  <c r="I190" i="4"/>
  <c r="J190" i="4" s="1"/>
  <c r="I168" i="4"/>
  <c r="J168" i="4" s="1"/>
  <c r="I9" i="4"/>
  <c r="J9" i="4" s="1"/>
  <c r="I21" i="4"/>
  <c r="J21" i="4" s="1"/>
  <c r="I181" i="4"/>
  <c r="J181" i="4" s="1"/>
  <c r="I31" i="4"/>
  <c r="J31" i="4" s="1"/>
  <c r="I69" i="4"/>
  <c r="J69" i="4" s="1"/>
  <c r="I51" i="4"/>
  <c r="J51" i="4" s="1"/>
  <c r="I141" i="4"/>
  <c r="J141" i="4" s="1"/>
  <c r="I37" i="4"/>
  <c r="J37" i="4" s="1"/>
  <c r="I124" i="4"/>
  <c r="J124" i="4" s="1"/>
  <c r="I144" i="4"/>
  <c r="J144" i="4" s="1"/>
  <c r="I140" i="4"/>
  <c r="J140" i="4" s="1"/>
  <c r="I60" i="4"/>
  <c r="J60" i="4" s="1"/>
  <c r="I169" i="4"/>
  <c r="J169" i="4" s="1"/>
  <c r="I194" i="4"/>
  <c r="J194" i="4" s="1"/>
  <c r="I3" i="4"/>
  <c r="J3" i="4" s="1"/>
  <c r="I131" i="4"/>
  <c r="J131" i="4" s="1"/>
  <c r="I170" i="4"/>
  <c r="J170" i="4" s="1"/>
  <c r="I133" i="4"/>
  <c r="J133" i="4" s="1"/>
  <c r="I134" i="4"/>
  <c r="J134" i="4" s="1"/>
  <c r="I41" i="4"/>
  <c r="J41" i="4" s="1"/>
  <c r="I187" i="4"/>
  <c r="J187" i="4" s="1"/>
  <c r="I191" i="4"/>
  <c r="J191" i="4" s="1"/>
  <c r="I186" i="4"/>
  <c r="J186" i="4" s="1"/>
  <c r="I154" i="4"/>
  <c r="J154" i="4" s="1"/>
  <c r="I132" i="4"/>
  <c r="J132" i="4" s="1"/>
  <c r="I39" i="4"/>
  <c r="J39" i="4" s="1"/>
  <c r="I142" i="4"/>
  <c r="J142" i="4" s="1"/>
  <c r="I104" i="4"/>
  <c r="J104" i="4" s="1"/>
  <c r="I7" i="4"/>
  <c r="J7" i="4" s="1"/>
  <c r="I193" i="4"/>
  <c r="J193" i="4" s="1"/>
  <c r="I146" i="4"/>
  <c r="J146" i="4" s="1"/>
  <c r="I128" i="4"/>
  <c r="J128" i="4" s="1"/>
  <c r="I12" i="4"/>
  <c r="J12" i="4" s="1"/>
  <c r="I166" i="4"/>
  <c r="J166" i="4" s="1"/>
  <c r="I150" i="4"/>
  <c r="J150" i="4" s="1"/>
  <c r="I151" i="4"/>
  <c r="J151" i="4" s="1"/>
  <c r="I152" i="4"/>
  <c r="J152" i="4" s="1"/>
  <c r="I188" i="4"/>
  <c r="J188" i="4" s="1"/>
  <c r="I64" i="4"/>
  <c r="J64" i="4" s="1"/>
  <c r="I49" i="4"/>
  <c r="J49" i="4" s="1"/>
  <c r="I156" i="4"/>
  <c r="J156" i="4" s="1"/>
  <c r="I195" i="4"/>
  <c r="J195" i="4" s="1"/>
  <c r="I162" i="4"/>
  <c r="J162" i="4" s="1"/>
  <c r="I159" i="4"/>
  <c r="J159" i="4" s="1"/>
  <c r="I116" i="4"/>
  <c r="J116" i="4" s="1"/>
  <c r="I148" i="4"/>
  <c r="J148" i="4" s="1"/>
  <c r="I120" i="4"/>
  <c r="J120" i="4" s="1"/>
  <c r="I5" i="4"/>
  <c r="J5" i="4" s="1"/>
  <c r="I164" i="4"/>
  <c r="J164" i="4" s="1"/>
  <c r="I77" i="4"/>
  <c r="J77" i="4" s="1"/>
  <c r="I94" i="4"/>
  <c r="J94" i="4" s="1"/>
  <c r="I68" i="4"/>
  <c r="J68" i="4" s="1"/>
  <c r="I115" i="4"/>
  <c r="J115" i="4" s="1"/>
  <c r="I171" i="4"/>
  <c r="J171" i="4" s="1"/>
  <c r="I4" i="4"/>
  <c r="J4" i="4" s="1"/>
  <c r="I143" i="4"/>
  <c r="J143" i="4" s="1"/>
  <c r="I197" i="4"/>
  <c r="J197" i="4" s="1"/>
  <c r="I173" i="4"/>
  <c r="J173" i="4" s="1"/>
  <c r="I167" i="4"/>
  <c r="J167" i="4" s="1"/>
  <c r="I175" i="4"/>
  <c r="J175" i="4" s="1"/>
  <c r="I95" i="4"/>
  <c r="J95" i="4" s="1"/>
  <c r="I18" i="4"/>
  <c r="J18" i="4" s="1"/>
  <c r="I178" i="4"/>
  <c r="J178" i="4" s="1"/>
  <c r="I54" i="4"/>
  <c r="J54" i="4" s="1"/>
  <c r="I97" i="4"/>
  <c r="J97" i="4" s="1"/>
  <c r="I14" i="4"/>
  <c r="J14" i="4" s="1"/>
  <c r="I52" i="4"/>
  <c r="J52" i="4" s="1"/>
  <c r="I15" i="4"/>
  <c r="J15" i="4" s="1"/>
  <c r="I180" i="4"/>
  <c r="J180" i="4" s="1"/>
  <c r="I185" i="4"/>
  <c r="J185" i="4" s="1"/>
  <c r="I122" i="4"/>
  <c r="J122" i="4" s="1"/>
  <c r="I59" i="4"/>
  <c r="J59" i="4" s="1"/>
  <c r="I207" i="4"/>
  <c r="J207" i="4" s="1"/>
  <c r="I189" i="4"/>
  <c r="J189" i="4" s="1"/>
  <c r="I123" i="4"/>
  <c r="J123" i="4" s="1"/>
  <c r="I137" i="4"/>
  <c r="J137" i="4" s="1"/>
  <c r="I192" i="4"/>
  <c r="J192" i="4" s="1"/>
  <c r="I35" i="4"/>
  <c r="J35" i="4" s="1"/>
  <c r="I63" i="4"/>
  <c r="J63" i="4" s="1"/>
  <c r="I114" i="4"/>
  <c r="J114" i="4" s="1"/>
  <c r="I126" i="4"/>
  <c r="J126" i="4" s="1"/>
  <c r="I174" i="4"/>
  <c r="J174" i="4" s="1"/>
  <c r="I158" i="4"/>
  <c r="J158" i="4" s="1"/>
  <c r="I199" i="4"/>
  <c r="J199" i="4" s="1"/>
  <c r="I200" i="4"/>
  <c r="J200" i="4" s="1"/>
  <c r="I101" i="4"/>
  <c r="J101" i="4" s="1"/>
  <c r="I202" i="4"/>
  <c r="J202" i="4" s="1"/>
  <c r="I203" i="4"/>
  <c r="J203" i="4" s="1"/>
  <c r="I204" i="4"/>
  <c r="J204" i="4" s="1"/>
  <c r="I205" i="4"/>
  <c r="J205" i="4" s="1"/>
  <c r="I206" i="4"/>
  <c r="J206" i="4" s="1"/>
  <c r="I83" i="4"/>
  <c r="J83" i="4" s="1"/>
  <c r="I139" i="4"/>
  <c r="J139" i="4" s="1"/>
  <c r="I176" i="4"/>
  <c r="J176" i="4" s="1"/>
  <c r="I73" i="4"/>
  <c r="J73" i="4" s="1"/>
  <c r="I177" i="4"/>
  <c r="J177" i="4" s="1"/>
  <c r="I45" i="4"/>
  <c r="J45" i="4" s="1"/>
  <c r="I2" i="4"/>
  <c r="J2" i="4" s="1"/>
  <c r="H2" i="2"/>
  <c r="L2" i="2" s="1"/>
  <c r="N2" i="4" l="1"/>
  <c r="O2" i="4" s="1"/>
  <c r="J147" i="4"/>
  <c r="N7" i="4"/>
  <c r="O7" i="4" s="1"/>
  <c r="J25" i="4"/>
  <c r="N5" i="4"/>
  <c r="O5" i="4" s="1"/>
  <c r="J198" i="4"/>
  <c r="N4" i="4"/>
  <c r="O4" i="4" s="1"/>
  <c r="N6" i="4"/>
  <c r="O6" i="4" s="1"/>
  <c r="J210" i="4"/>
  <c r="N3" i="4"/>
  <c r="O3" i="4" s="1"/>
  <c r="Q217" i="9"/>
  <c r="S212" i="9"/>
  <c r="M212" i="9"/>
  <c r="Q212" i="9" s="1"/>
  <c r="L212" i="9"/>
  <c r="G212" i="9"/>
  <c r="S211" i="9"/>
  <c r="M211" i="9"/>
  <c r="L211" i="9"/>
  <c r="G211" i="9"/>
  <c r="S210" i="9"/>
  <c r="M210" i="9"/>
  <c r="Q210" i="9" s="1"/>
  <c r="L210" i="9"/>
  <c r="G210" i="9"/>
  <c r="S209" i="9"/>
  <c r="M209" i="9"/>
  <c r="L209" i="9"/>
  <c r="G209" i="9"/>
  <c r="S208" i="9"/>
  <c r="M208" i="9"/>
  <c r="Q208" i="9" s="1"/>
  <c r="L208" i="9"/>
  <c r="G208" i="9"/>
  <c r="S207" i="9"/>
  <c r="M207" i="9"/>
  <c r="L207" i="9"/>
  <c r="G207" i="9"/>
  <c r="S206" i="9"/>
  <c r="M206" i="9"/>
  <c r="L206" i="9"/>
  <c r="G206" i="9"/>
  <c r="S205" i="9"/>
  <c r="M205" i="9"/>
  <c r="L205" i="9"/>
  <c r="G205" i="9"/>
  <c r="S204" i="9"/>
  <c r="M204" i="9"/>
  <c r="Q204" i="9" s="1"/>
  <c r="L204" i="9"/>
  <c r="G204" i="9"/>
  <c r="S203" i="9"/>
  <c r="M203" i="9"/>
  <c r="L203" i="9"/>
  <c r="G203" i="9"/>
  <c r="S202" i="9"/>
  <c r="M202" i="9"/>
  <c r="Q202" i="9" s="1"/>
  <c r="L202" i="9"/>
  <c r="G202" i="9"/>
  <c r="S201" i="9"/>
  <c r="M201" i="9"/>
  <c r="L201" i="9"/>
  <c r="G201" i="9"/>
  <c r="S200" i="9"/>
  <c r="M200" i="9"/>
  <c r="Q200" i="9" s="1"/>
  <c r="L200" i="9"/>
  <c r="G200" i="9"/>
  <c r="S199" i="9"/>
  <c r="M199" i="9"/>
  <c r="L199" i="9"/>
  <c r="G199" i="9"/>
  <c r="S198" i="9"/>
  <c r="M198" i="9"/>
  <c r="Q198" i="9" s="1"/>
  <c r="L198" i="9"/>
  <c r="G198" i="9"/>
  <c r="S197" i="9"/>
  <c r="M197" i="9"/>
  <c r="L197" i="9"/>
  <c r="G197" i="9"/>
  <c r="S196" i="9"/>
  <c r="M196" i="9"/>
  <c r="Q196" i="9" s="1"/>
  <c r="L196" i="9"/>
  <c r="G196" i="9"/>
  <c r="S195" i="9"/>
  <c r="M195" i="9"/>
  <c r="L195" i="9"/>
  <c r="G195" i="9"/>
  <c r="S194" i="9"/>
  <c r="M194" i="9"/>
  <c r="Q194" i="9" s="1"/>
  <c r="L194" i="9"/>
  <c r="G194" i="9"/>
  <c r="S193" i="9"/>
  <c r="M193" i="9"/>
  <c r="L193" i="9"/>
  <c r="G193" i="9"/>
  <c r="S192" i="9"/>
  <c r="M192" i="9"/>
  <c r="Q192" i="9" s="1"/>
  <c r="L192" i="9"/>
  <c r="G192" i="9"/>
  <c r="S191" i="9"/>
  <c r="M191" i="9"/>
  <c r="L191" i="9"/>
  <c r="G191" i="9"/>
  <c r="S190" i="9"/>
  <c r="M190" i="9"/>
  <c r="L190" i="9"/>
  <c r="G190" i="9"/>
  <c r="S189" i="9"/>
  <c r="M189" i="9"/>
  <c r="L189" i="9"/>
  <c r="G189" i="9"/>
  <c r="S188" i="9"/>
  <c r="M188" i="9"/>
  <c r="Q188" i="9" s="1"/>
  <c r="L188" i="9"/>
  <c r="G188" i="9"/>
  <c r="S187" i="9"/>
  <c r="M187" i="9"/>
  <c r="L187" i="9"/>
  <c r="G187" i="9"/>
  <c r="S186" i="9"/>
  <c r="M186" i="9"/>
  <c r="L186" i="9"/>
  <c r="G186" i="9"/>
  <c r="S185" i="9"/>
  <c r="M185" i="9"/>
  <c r="L185" i="9"/>
  <c r="G185" i="9"/>
  <c r="S184" i="9"/>
  <c r="M184" i="9"/>
  <c r="Q184" i="9" s="1"/>
  <c r="L184" i="9"/>
  <c r="G184" i="9"/>
  <c r="S183" i="9"/>
  <c r="M183" i="9"/>
  <c r="L183" i="9"/>
  <c r="G183" i="9"/>
  <c r="S182" i="9"/>
  <c r="M182" i="9"/>
  <c r="Q182" i="9" s="1"/>
  <c r="L182" i="9"/>
  <c r="G182" i="9"/>
  <c r="S181" i="9"/>
  <c r="M181" i="9"/>
  <c r="L181" i="9"/>
  <c r="G181" i="9"/>
  <c r="S180" i="9"/>
  <c r="M180" i="9"/>
  <c r="Q180" i="9" s="1"/>
  <c r="L180" i="9"/>
  <c r="G180" i="9"/>
  <c r="S179" i="9"/>
  <c r="M179" i="9"/>
  <c r="L179" i="9"/>
  <c r="G179" i="9"/>
  <c r="S178" i="9"/>
  <c r="M178" i="9"/>
  <c r="L178" i="9"/>
  <c r="G178" i="9"/>
  <c r="S177" i="9"/>
  <c r="M177" i="9"/>
  <c r="L177" i="9"/>
  <c r="G177" i="9"/>
  <c r="S176" i="9"/>
  <c r="M176" i="9"/>
  <c r="Q176" i="9" s="1"/>
  <c r="L176" i="9"/>
  <c r="G176" i="9"/>
  <c r="S175" i="9"/>
  <c r="M175" i="9"/>
  <c r="L175" i="9"/>
  <c r="G175" i="9"/>
  <c r="S174" i="9"/>
  <c r="M174" i="9"/>
  <c r="L174" i="9"/>
  <c r="G174" i="9"/>
  <c r="S173" i="9"/>
  <c r="M173" i="9"/>
  <c r="L173" i="9"/>
  <c r="G173" i="9"/>
  <c r="S172" i="9"/>
  <c r="M172" i="9"/>
  <c r="Q172" i="9" s="1"/>
  <c r="L172" i="9"/>
  <c r="G172" i="9"/>
  <c r="S171" i="9"/>
  <c r="M171" i="9"/>
  <c r="L171" i="9"/>
  <c r="G171" i="9"/>
  <c r="S170" i="9"/>
  <c r="M170" i="9"/>
  <c r="Q170" i="9" s="1"/>
  <c r="L170" i="9"/>
  <c r="G170" i="9"/>
  <c r="S169" i="9"/>
  <c r="M169" i="9"/>
  <c r="L169" i="9"/>
  <c r="G169" i="9"/>
  <c r="S168" i="9"/>
  <c r="M168" i="9"/>
  <c r="Q168" i="9" s="1"/>
  <c r="L168" i="9"/>
  <c r="G168" i="9"/>
  <c r="S167" i="9"/>
  <c r="M167" i="9"/>
  <c r="L167" i="9"/>
  <c r="G167" i="9"/>
  <c r="S166" i="9"/>
  <c r="M166" i="9"/>
  <c r="Q166" i="9" s="1"/>
  <c r="L166" i="9"/>
  <c r="G166" i="9"/>
  <c r="S165" i="9"/>
  <c r="M165" i="9"/>
  <c r="L165" i="9"/>
  <c r="G165" i="9"/>
  <c r="S164" i="9"/>
  <c r="M164" i="9"/>
  <c r="Q164" i="9" s="1"/>
  <c r="L164" i="9"/>
  <c r="G164" i="9"/>
  <c r="S163" i="9"/>
  <c r="M163" i="9"/>
  <c r="L163" i="9"/>
  <c r="G163" i="9"/>
  <c r="S162" i="9"/>
  <c r="M162" i="9"/>
  <c r="Q162" i="9" s="1"/>
  <c r="L162" i="9"/>
  <c r="G162" i="9"/>
  <c r="S161" i="9"/>
  <c r="M161" i="9"/>
  <c r="L161" i="9"/>
  <c r="G161" i="9"/>
  <c r="S160" i="9"/>
  <c r="M160" i="9"/>
  <c r="Q160" i="9" s="1"/>
  <c r="L160" i="9"/>
  <c r="G160" i="9"/>
  <c r="S159" i="9"/>
  <c r="M159" i="9"/>
  <c r="L159" i="9"/>
  <c r="G159" i="9"/>
  <c r="S158" i="9"/>
  <c r="M158" i="9"/>
  <c r="L158" i="9"/>
  <c r="G158" i="9"/>
  <c r="S157" i="9"/>
  <c r="M157" i="9"/>
  <c r="L157" i="9"/>
  <c r="G157" i="9"/>
  <c r="S156" i="9"/>
  <c r="M156" i="9"/>
  <c r="Q156" i="9" s="1"/>
  <c r="L156" i="9"/>
  <c r="G156" i="9"/>
  <c r="S155" i="9"/>
  <c r="M155" i="9"/>
  <c r="L155" i="9"/>
  <c r="G155" i="9"/>
  <c r="S154" i="9"/>
  <c r="M154" i="9"/>
  <c r="L154" i="9"/>
  <c r="G154" i="9"/>
  <c r="S153" i="9"/>
  <c r="M153" i="9"/>
  <c r="L153" i="9"/>
  <c r="G153" i="9"/>
  <c r="S152" i="9"/>
  <c r="M152" i="9"/>
  <c r="Q152" i="9" s="1"/>
  <c r="L152" i="9"/>
  <c r="G152" i="9"/>
  <c r="S151" i="9"/>
  <c r="M151" i="9"/>
  <c r="L151" i="9"/>
  <c r="G151" i="9"/>
  <c r="S150" i="9"/>
  <c r="M150" i="9"/>
  <c r="L150" i="9"/>
  <c r="G150" i="9"/>
  <c r="S149" i="9"/>
  <c r="M149" i="9"/>
  <c r="L149" i="9"/>
  <c r="G149" i="9"/>
  <c r="S148" i="9"/>
  <c r="M148" i="9"/>
  <c r="Q148" i="9" s="1"/>
  <c r="L148" i="9"/>
  <c r="G148" i="9"/>
  <c r="S147" i="9"/>
  <c r="M147" i="9"/>
  <c r="L147" i="9"/>
  <c r="G147" i="9"/>
  <c r="S146" i="9"/>
  <c r="M146" i="9"/>
  <c r="Q146" i="9" s="1"/>
  <c r="L146" i="9"/>
  <c r="G146" i="9"/>
  <c r="S145" i="9"/>
  <c r="M145" i="9"/>
  <c r="L145" i="9"/>
  <c r="G145" i="9"/>
  <c r="S144" i="9"/>
  <c r="M144" i="9"/>
  <c r="Q144" i="9" s="1"/>
  <c r="L144" i="9"/>
  <c r="G144" i="9"/>
  <c r="S143" i="9"/>
  <c r="M143" i="9"/>
  <c r="L143" i="9"/>
  <c r="G143" i="9"/>
  <c r="S142" i="9"/>
  <c r="M142" i="9"/>
  <c r="L142" i="9"/>
  <c r="G142" i="9"/>
  <c r="S141" i="9"/>
  <c r="M141" i="9"/>
  <c r="L141" i="9"/>
  <c r="G141" i="9"/>
  <c r="S140" i="9"/>
  <c r="M140" i="9"/>
  <c r="Q140" i="9" s="1"/>
  <c r="L140" i="9"/>
  <c r="G140" i="9"/>
  <c r="S139" i="9"/>
  <c r="M139" i="9"/>
  <c r="L139" i="9"/>
  <c r="G139" i="9"/>
  <c r="S138" i="9"/>
  <c r="M138" i="9"/>
  <c r="Q138" i="9" s="1"/>
  <c r="L138" i="9"/>
  <c r="G138" i="9"/>
  <c r="S137" i="9"/>
  <c r="M137" i="9"/>
  <c r="L137" i="9"/>
  <c r="G137" i="9"/>
  <c r="S136" i="9"/>
  <c r="M136" i="9"/>
  <c r="Q136" i="9" s="1"/>
  <c r="L136" i="9"/>
  <c r="G136" i="9"/>
  <c r="S135" i="9"/>
  <c r="M135" i="9"/>
  <c r="L135" i="9"/>
  <c r="G135" i="9"/>
  <c r="S134" i="9"/>
  <c r="M134" i="9"/>
  <c r="Q134" i="9" s="1"/>
  <c r="L134" i="9"/>
  <c r="G134" i="9"/>
  <c r="S133" i="9"/>
  <c r="M133" i="9"/>
  <c r="L133" i="9"/>
  <c r="G133" i="9"/>
  <c r="S132" i="9"/>
  <c r="M132" i="9"/>
  <c r="Q132" i="9" s="1"/>
  <c r="L132" i="9"/>
  <c r="G132" i="9"/>
  <c r="S131" i="9"/>
  <c r="M131" i="9"/>
  <c r="L131" i="9"/>
  <c r="G131" i="9"/>
  <c r="S130" i="9"/>
  <c r="M130" i="9"/>
  <c r="Q130" i="9" s="1"/>
  <c r="L130" i="9"/>
  <c r="G130" i="9"/>
  <c r="S129" i="9"/>
  <c r="M129" i="9"/>
  <c r="L129" i="9"/>
  <c r="G129" i="9"/>
  <c r="S128" i="9"/>
  <c r="M128" i="9"/>
  <c r="Q128" i="9" s="1"/>
  <c r="L128" i="9"/>
  <c r="G128" i="9"/>
  <c r="S127" i="9"/>
  <c r="M127" i="9"/>
  <c r="L127" i="9"/>
  <c r="G127" i="9"/>
  <c r="S126" i="9"/>
  <c r="M126" i="9"/>
  <c r="L126" i="9"/>
  <c r="G126" i="9"/>
  <c r="S125" i="9"/>
  <c r="M125" i="9"/>
  <c r="L125" i="9"/>
  <c r="G125" i="9"/>
  <c r="S124" i="9"/>
  <c r="M124" i="9"/>
  <c r="Q124" i="9" s="1"/>
  <c r="L124" i="9"/>
  <c r="G124" i="9"/>
  <c r="S123" i="9"/>
  <c r="M123" i="9"/>
  <c r="L123" i="9"/>
  <c r="G123" i="9"/>
  <c r="S122" i="9"/>
  <c r="M122" i="9"/>
  <c r="L122" i="9"/>
  <c r="G122" i="9"/>
  <c r="S121" i="9"/>
  <c r="M121" i="9"/>
  <c r="L121" i="9"/>
  <c r="G121" i="9"/>
  <c r="S120" i="9"/>
  <c r="M120" i="9"/>
  <c r="Q120" i="9" s="1"/>
  <c r="L120" i="9"/>
  <c r="G120" i="9"/>
  <c r="S119" i="9"/>
  <c r="M119" i="9"/>
  <c r="L119" i="9"/>
  <c r="G119" i="9"/>
  <c r="S118" i="9"/>
  <c r="M118" i="9"/>
  <c r="Q118" i="9" s="1"/>
  <c r="L118" i="9"/>
  <c r="G118" i="9"/>
  <c r="S117" i="9"/>
  <c r="M117" i="9"/>
  <c r="L117" i="9"/>
  <c r="G117" i="9"/>
  <c r="S116" i="9"/>
  <c r="M116" i="9"/>
  <c r="Q116" i="9" s="1"/>
  <c r="L116" i="9"/>
  <c r="G116" i="9"/>
  <c r="S115" i="9"/>
  <c r="M115" i="9"/>
  <c r="L115" i="9"/>
  <c r="G115" i="9"/>
  <c r="S114" i="9"/>
  <c r="M114" i="9"/>
  <c r="Q114" i="9" s="1"/>
  <c r="L114" i="9"/>
  <c r="G114" i="9"/>
  <c r="S113" i="9"/>
  <c r="M113" i="9"/>
  <c r="L113" i="9"/>
  <c r="G113" i="9"/>
  <c r="S112" i="9"/>
  <c r="M112" i="9"/>
  <c r="Q112" i="9" s="1"/>
  <c r="L112" i="9"/>
  <c r="G112" i="9"/>
  <c r="S111" i="9"/>
  <c r="M111" i="9"/>
  <c r="L111" i="9"/>
  <c r="G111" i="9"/>
  <c r="S110" i="9"/>
  <c r="M110" i="9"/>
  <c r="L110" i="9"/>
  <c r="G110" i="9"/>
  <c r="S109" i="9"/>
  <c r="M109" i="9"/>
  <c r="L109" i="9"/>
  <c r="G109" i="9"/>
  <c r="S108" i="9"/>
  <c r="M108" i="9"/>
  <c r="Q108" i="9" s="1"/>
  <c r="L108" i="9"/>
  <c r="G108" i="9"/>
  <c r="S107" i="9"/>
  <c r="M107" i="9"/>
  <c r="L107" i="9"/>
  <c r="G107" i="9"/>
  <c r="S106" i="9"/>
  <c r="M106" i="9"/>
  <c r="Q106" i="9" s="1"/>
  <c r="L106" i="9"/>
  <c r="G106" i="9"/>
  <c r="S105" i="9"/>
  <c r="M105" i="9"/>
  <c r="L105" i="9"/>
  <c r="G105" i="9"/>
  <c r="S104" i="9"/>
  <c r="M104" i="9"/>
  <c r="Q104" i="9" s="1"/>
  <c r="L104" i="9"/>
  <c r="G104" i="9"/>
  <c r="S103" i="9"/>
  <c r="M103" i="9"/>
  <c r="L103" i="9"/>
  <c r="G103" i="9"/>
  <c r="S102" i="9"/>
  <c r="M102" i="9"/>
  <c r="Q102" i="9" s="1"/>
  <c r="L102" i="9"/>
  <c r="G102" i="9"/>
  <c r="S101" i="9"/>
  <c r="M101" i="9"/>
  <c r="L101" i="9"/>
  <c r="G101" i="9"/>
  <c r="S100" i="9"/>
  <c r="M100" i="9"/>
  <c r="Q100" i="9" s="1"/>
  <c r="L100" i="9"/>
  <c r="G100" i="9"/>
  <c r="S99" i="9"/>
  <c r="M99" i="9"/>
  <c r="L99" i="9"/>
  <c r="G99" i="9"/>
  <c r="S98" i="9"/>
  <c r="M98" i="9"/>
  <c r="Q98" i="9" s="1"/>
  <c r="L98" i="9"/>
  <c r="G98" i="9"/>
  <c r="S97" i="9"/>
  <c r="M97" i="9"/>
  <c r="L97" i="9"/>
  <c r="G97" i="9"/>
  <c r="S96" i="9"/>
  <c r="M96" i="9"/>
  <c r="Q96" i="9" s="1"/>
  <c r="L96" i="9"/>
  <c r="G96" i="9"/>
  <c r="S95" i="9"/>
  <c r="M95" i="9"/>
  <c r="L95" i="9"/>
  <c r="G95" i="9"/>
  <c r="S94" i="9"/>
  <c r="M94" i="9"/>
  <c r="L94" i="9"/>
  <c r="G94" i="9"/>
  <c r="S93" i="9"/>
  <c r="M93" i="9"/>
  <c r="L93" i="9"/>
  <c r="G93" i="9"/>
  <c r="S92" i="9"/>
  <c r="M92" i="9"/>
  <c r="Q92" i="9" s="1"/>
  <c r="L92" i="9"/>
  <c r="G92" i="9"/>
  <c r="S91" i="9"/>
  <c r="M91" i="9"/>
  <c r="L91" i="9"/>
  <c r="G91" i="9"/>
  <c r="S90" i="9"/>
  <c r="M90" i="9"/>
  <c r="L90" i="9"/>
  <c r="G90" i="9"/>
  <c r="S89" i="9"/>
  <c r="M89" i="9"/>
  <c r="L89" i="9"/>
  <c r="G89" i="9"/>
  <c r="S88" i="9"/>
  <c r="M88" i="9"/>
  <c r="Q88" i="9" s="1"/>
  <c r="L88" i="9"/>
  <c r="G88" i="9"/>
  <c r="S87" i="9"/>
  <c r="M87" i="9"/>
  <c r="L87" i="9"/>
  <c r="G87" i="9"/>
  <c r="S86" i="9"/>
  <c r="M86" i="9"/>
  <c r="L86" i="9"/>
  <c r="G86" i="9"/>
  <c r="S85" i="9"/>
  <c r="M85" i="9"/>
  <c r="L85" i="9"/>
  <c r="G85" i="9"/>
  <c r="S84" i="9"/>
  <c r="M84" i="9"/>
  <c r="Q84" i="9" s="1"/>
  <c r="L84" i="9"/>
  <c r="G84" i="9"/>
  <c r="S83" i="9"/>
  <c r="M83" i="9"/>
  <c r="L83" i="9"/>
  <c r="G83" i="9"/>
  <c r="S82" i="9"/>
  <c r="M82" i="9"/>
  <c r="Q82" i="9" s="1"/>
  <c r="L82" i="9"/>
  <c r="G82" i="9"/>
  <c r="S81" i="9"/>
  <c r="M81" i="9"/>
  <c r="L81" i="9"/>
  <c r="G81" i="9"/>
  <c r="S80" i="9"/>
  <c r="M80" i="9"/>
  <c r="Q80" i="9" s="1"/>
  <c r="L80" i="9"/>
  <c r="G80" i="9"/>
  <c r="S79" i="9"/>
  <c r="M79" i="9"/>
  <c r="L79" i="9"/>
  <c r="G79" i="9"/>
  <c r="S78" i="9"/>
  <c r="M78" i="9"/>
  <c r="L78" i="9"/>
  <c r="G78" i="9"/>
  <c r="S77" i="9"/>
  <c r="M77" i="9"/>
  <c r="L77" i="9"/>
  <c r="G77" i="9"/>
  <c r="S76" i="9"/>
  <c r="M76" i="9"/>
  <c r="Q76" i="9" s="1"/>
  <c r="L76" i="9"/>
  <c r="G76" i="9"/>
  <c r="S75" i="9"/>
  <c r="M75" i="9"/>
  <c r="L75" i="9"/>
  <c r="G75" i="9"/>
  <c r="S74" i="9"/>
  <c r="M74" i="9"/>
  <c r="Q74" i="9" s="1"/>
  <c r="L74" i="9"/>
  <c r="G74" i="9"/>
  <c r="S73" i="9"/>
  <c r="M73" i="9"/>
  <c r="L73" i="9"/>
  <c r="G73" i="9"/>
  <c r="S72" i="9"/>
  <c r="M72" i="9"/>
  <c r="Q72" i="9" s="1"/>
  <c r="L72" i="9"/>
  <c r="G72" i="9"/>
  <c r="S71" i="9"/>
  <c r="M71" i="9"/>
  <c r="L71" i="9"/>
  <c r="G71" i="9"/>
  <c r="S70" i="9"/>
  <c r="M70" i="9"/>
  <c r="Q70" i="9" s="1"/>
  <c r="L70" i="9"/>
  <c r="G70" i="9"/>
  <c r="S69" i="9"/>
  <c r="M69" i="9"/>
  <c r="L69" i="9"/>
  <c r="G69" i="9"/>
  <c r="S68" i="9"/>
  <c r="M68" i="9"/>
  <c r="Q68" i="9" s="1"/>
  <c r="L68" i="9"/>
  <c r="G68" i="9"/>
  <c r="S67" i="9"/>
  <c r="M67" i="9"/>
  <c r="L67" i="9"/>
  <c r="G67" i="9"/>
  <c r="S66" i="9"/>
  <c r="M66" i="9"/>
  <c r="Q66" i="9" s="1"/>
  <c r="L66" i="9"/>
  <c r="G66" i="9"/>
  <c r="S65" i="9"/>
  <c r="M65" i="9"/>
  <c r="L65" i="9"/>
  <c r="G65" i="9"/>
  <c r="S64" i="9"/>
  <c r="M64" i="9"/>
  <c r="Q64" i="9" s="1"/>
  <c r="L64" i="9"/>
  <c r="G64" i="9"/>
  <c r="S63" i="9"/>
  <c r="M63" i="9"/>
  <c r="L63" i="9"/>
  <c r="G63" i="9"/>
  <c r="S62" i="9"/>
  <c r="M62" i="9"/>
  <c r="L62" i="9"/>
  <c r="G62" i="9"/>
  <c r="S61" i="9"/>
  <c r="M61" i="9"/>
  <c r="L61" i="9"/>
  <c r="G61" i="9"/>
  <c r="S60" i="9"/>
  <c r="M60" i="9"/>
  <c r="Q60" i="9" s="1"/>
  <c r="L60" i="9"/>
  <c r="G60" i="9"/>
  <c r="S59" i="9"/>
  <c r="M59" i="9"/>
  <c r="L59" i="9"/>
  <c r="G59" i="9"/>
  <c r="S58" i="9"/>
  <c r="M58" i="9"/>
  <c r="L58" i="9"/>
  <c r="G58" i="9"/>
  <c r="S57" i="9"/>
  <c r="M57" i="9"/>
  <c r="L57" i="9"/>
  <c r="G57" i="9"/>
  <c r="S56" i="9"/>
  <c r="M56" i="9"/>
  <c r="Q56" i="9" s="1"/>
  <c r="L56" i="9"/>
  <c r="G56" i="9"/>
  <c r="S55" i="9"/>
  <c r="M55" i="9"/>
  <c r="L55" i="9"/>
  <c r="G55" i="9"/>
  <c r="S54" i="9"/>
  <c r="M54" i="9"/>
  <c r="L54" i="9"/>
  <c r="G54" i="9"/>
  <c r="S53" i="9"/>
  <c r="M53" i="9"/>
  <c r="L53" i="9"/>
  <c r="G53" i="9"/>
  <c r="S52" i="9"/>
  <c r="M52" i="9"/>
  <c r="Q52" i="9" s="1"/>
  <c r="L52" i="9"/>
  <c r="G52" i="9"/>
  <c r="S51" i="9"/>
  <c r="M51" i="9"/>
  <c r="L51" i="9"/>
  <c r="G51" i="9"/>
  <c r="S50" i="9"/>
  <c r="M50" i="9"/>
  <c r="Q50" i="9" s="1"/>
  <c r="L50" i="9"/>
  <c r="G50" i="9"/>
  <c r="S49" i="9"/>
  <c r="M49" i="9"/>
  <c r="L49" i="9"/>
  <c r="G49" i="9"/>
  <c r="S48" i="9"/>
  <c r="M48" i="9"/>
  <c r="Q48" i="9" s="1"/>
  <c r="L48" i="9"/>
  <c r="G48" i="9"/>
  <c r="S47" i="9"/>
  <c r="M47" i="9"/>
  <c r="L47" i="9"/>
  <c r="G47" i="9"/>
  <c r="S46" i="9"/>
  <c r="M46" i="9"/>
  <c r="L46" i="9"/>
  <c r="G46" i="9"/>
  <c r="S45" i="9"/>
  <c r="M45" i="9"/>
  <c r="L45" i="9"/>
  <c r="G45" i="9"/>
  <c r="S44" i="9"/>
  <c r="M44" i="9"/>
  <c r="Q44" i="9" s="1"/>
  <c r="L44" i="9"/>
  <c r="G44" i="9"/>
  <c r="S43" i="9"/>
  <c r="M43" i="9"/>
  <c r="L43" i="9"/>
  <c r="G43" i="9"/>
  <c r="S42" i="9"/>
  <c r="M42" i="9"/>
  <c r="Q42" i="9" s="1"/>
  <c r="L42" i="9"/>
  <c r="G42" i="9"/>
  <c r="S41" i="9"/>
  <c r="M41" i="9"/>
  <c r="L41" i="9"/>
  <c r="G41" i="9"/>
  <c r="S40" i="9"/>
  <c r="M40" i="9"/>
  <c r="Q40" i="9" s="1"/>
  <c r="L40" i="9"/>
  <c r="G40" i="9"/>
  <c r="S39" i="9"/>
  <c r="M39" i="9"/>
  <c r="L39" i="9"/>
  <c r="G39" i="9"/>
  <c r="S38" i="9"/>
  <c r="M38" i="9"/>
  <c r="Q38" i="9" s="1"/>
  <c r="L38" i="9"/>
  <c r="G38" i="9"/>
  <c r="S37" i="9"/>
  <c r="M37" i="9"/>
  <c r="L37" i="9"/>
  <c r="G37" i="9"/>
  <c r="S36" i="9"/>
  <c r="M36" i="9"/>
  <c r="Q36" i="9" s="1"/>
  <c r="L36" i="9"/>
  <c r="G36" i="9"/>
  <c r="S35" i="9"/>
  <c r="M35" i="9"/>
  <c r="Q35" i="9" s="1"/>
  <c r="L35" i="9"/>
  <c r="G35" i="9"/>
  <c r="S34" i="9"/>
  <c r="M34" i="9"/>
  <c r="Q34" i="9" s="1"/>
  <c r="L34" i="9"/>
  <c r="G34" i="9"/>
  <c r="S33" i="9"/>
  <c r="M33" i="9"/>
  <c r="L33" i="9"/>
  <c r="G33" i="9"/>
  <c r="S32" i="9"/>
  <c r="M32" i="9"/>
  <c r="Q32" i="9" s="1"/>
  <c r="L32" i="9"/>
  <c r="G32" i="9"/>
  <c r="S31" i="9"/>
  <c r="M31" i="9"/>
  <c r="Q31" i="9" s="1"/>
  <c r="L31" i="9"/>
  <c r="G31" i="9"/>
  <c r="S30" i="9"/>
  <c r="M30" i="9"/>
  <c r="Q30" i="9" s="1"/>
  <c r="L30" i="9"/>
  <c r="G30" i="9"/>
  <c r="S29" i="9"/>
  <c r="M29" i="9"/>
  <c r="L29" i="9"/>
  <c r="G29" i="9"/>
  <c r="S28" i="9"/>
  <c r="M28" i="9"/>
  <c r="Q28" i="9" s="1"/>
  <c r="L28" i="9"/>
  <c r="G28" i="9"/>
  <c r="S27" i="9"/>
  <c r="M27" i="9"/>
  <c r="Q27" i="9" s="1"/>
  <c r="L27" i="9"/>
  <c r="G27" i="9"/>
  <c r="S26" i="9"/>
  <c r="M26" i="9"/>
  <c r="Q26" i="9" s="1"/>
  <c r="L26" i="9"/>
  <c r="G26" i="9"/>
  <c r="S25" i="9"/>
  <c r="M25" i="9"/>
  <c r="L25" i="9"/>
  <c r="G25" i="9"/>
  <c r="S24" i="9"/>
  <c r="M24" i="9"/>
  <c r="Q24" i="9" s="1"/>
  <c r="L24" i="9"/>
  <c r="G24" i="9"/>
  <c r="S23" i="9"/>
  <c r="M23" i="9"/>
  <c r="Q23" i="9" s="1"/>
  <c r="L23" i="9"/>
  <c r="G23" i="9"/>
  <c r="S22" i="9"/>
  <c r="M22" i="9"/>
  <c r="L22" i="9"/>
  <c r="G22" i="9"/>
  <c r="S21" i="9"/>
  <c r="M21" i="9"/>
  <c r="L21" i="9"/>
  <c r="G21" i="9"/>
  <c r="S20" i="9"/>
  <c r="M20" i="9"/>
  <c r="Q20" i="9" s="1"/>
  <c r="L20" i="9"/>
  <c r="G20" i="9"/>
  <c r="S19" i="9"/>
  <c r="M19" i="9"/>
  <c r="Q19" i="9" s="1"/>
  <c r="L19" i="9"/>
  <c r="G19" i="9"/>
  <c r="S18" i="9"/>
  <c r="M18" i="9"/>
  <c r="Q18" i="9" s="1"/>
  <c r="L18" i="9"/>
  <c r="G18" i="9"/>
  <c r="S17" i="9"/>
  <c r="M17" i="9"/>
  <c r="L17" i="9"/>
  <c r="G17" i="9"/>
  <c r="S16" i="9"/>
  <c r="M16" i="9"/>
  <c r="Q16" i="9" s="1"/>
  <c r="L16" i="9"/>
  <c r="G16" i="9"/>
  <c r="S15" i="9"/>
  <c r="M15" i="9"/>
  <c r="Q15" i="9" s="1"/>
  <c r="L15" i="9"/>
  <c r="G15" i="9"/>
  <c r="S14" i="9"/>
  <c r="M14" i="9"/>
  <c r="Q14" i="9" s="1"/>
  <c r="L14" i="9"/>
  <c r="G14" i="9"/>
  <c r="S13" i="9"/>
  <c r="M13" i="9"/>
  <c r="L13" i="9"/>
  <c r="G13" i="9"/>
  <c r="S12" i="9"/>
  <c r="M12" i="9"/>
  <c r="Q12" i="9" s="1"/>
  <c r="L12" i="9"/>
  <c r="G12" i="9"/>
  <c r="S11" i="9"/>
  <c r="M11" i="9"/>
  <c r="Q11" i="9" s="1"/>
  <c r="L11" i="9"/>
  <c r="G11" i="9"/>
  <c r="S10" i="9"/>
  <c r="M10" i="9"/>
  <c r="L10" i="9"/>
  <c r="G10" i="9"/>
  <c r="S9" i="9"/>
  <c r="M9" i="9"/>
  <c r="Q9" i="9" s="1"/>
  <c r="L9" i="9"/>
  <c r="G9" i="9"/>
  <c r="S8" i="9"/>
  <c r="M8" i="9"/>
  <c r="Q8" i="9" s="1"/>
  <c r="L8" i="9"/>
  <c r="G8" i="9"/>
  <c r="S7" i="9"/>
  <c r="M7" i="9"/>
  <c r="Q7" i="9" s="1"/>
  <c r="L7" i="9"/>
  <c r="G7" i="9"/>
  <c r="S6" i="9"/>
  <c r="M6" i="9"/>
  <c r="L6" i="9"/>
  <c r="G6" i="9"/>
  <c r="S5" i="9"/>
  <c r="M5" i="9"/>
  <c r="L5" i="9"/>
  <c r="G5" i="9"/>
  <c r="S4" i="9"/>
  <c r="M4" i="9"/>
  <c r="Q4" i="9" s="1"/>
  <c r="L4" i="9"/>
  <c r="G4" i="9"/>
  <c r="S3" i="9"/>
  <c r="M3" i="9"/>
  <c r="Q3" i="9" s="1"/>
  <c r="L3" i="9"/>
  <c r="G3" i="9"/>
  <c r="L2" i="9"/>
  <c r="L2" i="3"/>
  <c r="R157" i="9" l="1"/>
  <c r="Q157" i="9"/>
  <c r="R161" i="9"/>
  <c r="Q161" i="9"/>
  <c r="R163" i="9"/>
  <c r="Q163" i="9"/>
  <c r="R167" i="9"/>
  <c r="Q167" i="9"/>
  <c r="R169" i="9"/>
  <c r="Q169" i="9"/>
  <c r="R171" i="9"/>
  <c r="Q171" i="9"/>
  <c r="R173" i="9"/>
  <c r="Q173" i="9"/>
  <c r="R175" i="9"/>
  <c r="Q175" i="9"/>
  <c r="R177" i="9"/>
  <c r="Q177" i="9"/>
  <c r="R179" i="9"/>
  <c r="Q179" i="9"/>
  <c r="R183" i="9"/>
  <c r="Q183" i="9"/>
  <c r="R185" i="9"/>
  <c r="Q185" i="9"/>
  <c r="R187" i="9"/>
  <c r="Q187" i="9"/>
  <c r="R189" i="9"/>
  <c r="Q189" i="9"/>
  <c r="R191" i="9"/>
  <c r="Q191" i="9"/>
  <c r="R193" i="9"/>
  <c r="Q193" i="9"/>
  <c r="R195" i="9"/>
  <c r="Q195" i="9"/>
  <c r="R197" i="9"/>
  <c r="Q197" i="9"/>
  <c r="R199" i="9"/>
  <c r="Q199" i="9"/>
  <c r="R201" i="9"/>
  <c r="Q201" i="9"/>
  <c r="R203" i="9"/>
  <c r="Q203" i="9"/>
  <c r="R205" i="9"/>
  <c r="Q205" i="9"/>
  <c r="R207" i="9"/>
  <c r="Q207" i="9"/>
  <c r="R209" i="9"/>
  <c r="Q209" i="9"/>
  <c r="R211" i="9"/>
  <c r="Q211" i="9"/>
  <c r="R29" i="9"/>
  <c r="Q29" i="9"/>
  <c r="R41" i="9"/>
  <c r="Q41" i="9"/>
  <c r="R53" i="9"/>
  <c r="Q53" i="9"/>
  <c r="R63" i="9"/>
  <c r="Q63" i="9"/>
  <c r="R73" i="9"/>
  <c r="Q73" i="9"/>
  <c r="R79" i="9"/>
  <c r="Q79" i="9"/>
  <c r="R85" i="9"/>
  <c r="Q85" i="9"/>
  <c r="R89" i="9"/>
  <c r="Q89" i="9"/>
  <c r="R93" i="9"/>
  <c r="Q93" i="9"/>
  <c r="R95" i="9"/>
  <c r="Q95" i="9"/>
  <c r="R97" i="9"/>
  <c r="Q97" i="9"/>
  <c r="R99" i="9"/>
  <c r="Q99" i="9"/>
  <c r="R101" i="9"/>
  <c r="Q101" i="9"/>
  <c r="R103" i="9"/>
  <c r="Q103" i="9"/>
  <c r="R111" i="9"/>
  <c r="Q111" i="9"/>
  <c r="R113" i="9"/>
  <c r="Q113" i="9"/>
  <c r="R115" i="9"/>
  <c r="Q115" i="9"/>
  <c r="R117" i="9"/>
  <c r="Q117" i="9"/>
  <c r="R119" i="9"/>
  <c r="Q119" i="9"/>
  <c r="R121" i="9"/>
  <c r="Q121" i="9"/>
  <c r="R123" i="9"/>
  <c r="Q123" i="9"/>
  <c r="R125" i="9"/>
  <c r="Q125" i="9"/>
  <c r="R127" i="9"/>
  <c r="Q127" i="9"/>
  <c r="R129" i="9"/>
  <c r="Q129" i="9"/>
  <c r="R131" i="9"/>
  <c r="Q131" i="9"/>
  <c r="R133" i="9"/>
  <c r="Q133" i="9"/>
  <c r="R135" i="9"/>
  <c r="Q135" i="9"/>
  <c r="R137" i="9"/>
  <c r="Q137" i="9"/>
  <c r="R139" i="9"/>
  <c r="Q139" i="9"/>
  <c r="R141" i="9"/>
  <c r="Q141" i="9"/>
  <c r="R143" i="9"/>
  <c r="Q143" i="9"/>
  <c r="R145" i="9"/>
  <c r="Q145" i="9"/>
  <c r="R147" i="9"/>
  <c r="Q147" i="9"/>
  <c r="R149" i="9"/>
  <c r="Q149" i="9"/>
  <c r="R151" i="9"/>
  <c r="Q151" i="9"/>
  <c r="R153" i="9"/>
  <c r="Q153" i="9"/>
  <c r="R155" i="9"/>
  <c r="Q155" i="9"/>
  <c r="R159" i="9"/>
  <c r="Q159" i="9"/>
  <c r="R165" i="9"/>
  <c r="Q165" i="9"/>
  <c r="R181" i="9"/>
  <c r="Q181" i="9"/>
  <c r="R17" i="9"/>
  <c r="Q17" i="9"/>
  <c r="R43" i="9"/>
  <c r="Q43" i="9"/>
  <c r="R55" i="9"/>
  <c r="Q55" i="9"/>
  <c r="R65" i="9"/>
  <c r="Q65" i="9"/>
  <c r="R71" i="9"/>
  <c r="Q71" i="9"/>
  <c r="R77" i="9"/>
  <c r="Q77" i="9"/>
  <c r="R87" i="9"/>
  <c r="Q87" i="9"/>
  <c r="R91" i="9"/>
  <c r="Q91" i="9"/>
  <c r="R105" i="9"/>
  <c r="Q105" i="9"/>
  <c r="R6" i="9"/>
  <c r="Q6" i="9"/>
  <c r="R62" i="9"/>
  <c r="Q62" i="9"/>
  <c r="R86" i="9"/>
  <c r="Q86" i="9"/>
  <c r="R122" i="9"/>
  <c r="Q122" i="9"/>
  <c r="R142" i="9"/>
  <c r="Q142" i="9"/>
  <c r="R150" i="9"/>
  <c r="Q150" i="9"/>
  <c r="R154" i="9"/>
  <c r="Q154" i="9"/>
  <c r="R158" i="9"/>
  <c r="Q158" i="9"/>
  <c r="R174" i="9"/>
  <c r="Q174" i="9"/>
  <c r="R178" i="9"/>
  <c r="Q178" i="9"/>
  <c r="R186" i="9"/>
  <c r="Q186" i="9"/>
  <c r="R190" i="9"/>
  <c r="Q190" i="9"/>
  <c r="R206" i="9"/>
  <c r="Q206" i="9"/>
  <c r="R5" i="9"/>
  <c r="Q5" i="9"/>
  <c r="R13" i="9"/>
  <c r="Q13" i="9"/>
  <c r="R33" i="9"/>
  <c r="Q33" i="9"/>
  <c r="R37" i="9"/>
  <c r="Q37" i="9"/>
  <c r="R45" i="9"/>
  <c r="Q45" i="9"/>
  <c r="R49" i="9"/>
  <c r="Q49" i="9"/>
  <c r="R57" i="9"/>
  <c r="Q57" i="9"/>
  <c r="R61" i="9"/>
  <c r="Q61" i="9"/>
  <c r="R69" i="9"/>
  <c r="Q69" i="9"/>
  <c r="R83" i="9"/>
  <c r="Q83" i="9"/>
  <c r="R107" i="9"/>
  <c r="Q107" i="9"/>
  <c r="R22" i="9"/>
  <c r="Q22" i="9"/>
  <c r="R54" i="9"/>
  <c r="Q54" i="9"/>
  <c r="R58" i="9"/>
  <c r="Q58" i="9"/>
  <c r="R78" i="9"/>
  <c r="Q78" i="9"/>
  <c r="R110" i="9"/>
  <c r="Q110" i="9"/>
  <c r="R126" i="9"/>
  <c r="Q126" i="9"/>
  <c r="R21" i="9"/>
  <c r="Q21" i="9"/>
  <c r="R25" i="9"/>
  <c r="Q25" i="9"/>
  <c r="R39" i="9"/>
  <c r="Q39" i="9"/>
  <c r="R47" i="9"/>
  <c r="Q47" i="9"/>
  <c r="R51" i="9"/>
  <c r="Q51" i="9"/>
  <c r="R59" i="9"/>
  <c r="Q59" i="9"/>
  <c r="R67" i="9"/>
  <c r="Q67" i="9"/>
  <c r="R75" i="9"/>
  <c r="Q75" i="9"/>
  <c r="R81" i="9"/>
  <c r="Q81" i="9"/>
  <c r="R109" i="9"/>
  <c r="Q109" i="9"/>
  <c r="R10" i="9"/>
  <c r="Q10" i="9"/>
  <c r="R46" i="9"/>
  <c r="Q46" i="9"/>
  <c r="R90" i="9"/>
  <c r="Q90" i="9"/>
  <c r="R94" i="9"/>
  <c r="Q94" i="9"/>
  <c r="R14" i="9"/>
  <c r="R3" i="9"/>
  <c r="R96" i="9"/>
  <c r="R82" i="9"/>
  <c r="S214" i="9"/>
  <c r="R170" i="9"/>
  <c r="R74" i="9"/>
  <c r="R210" i="9"/>
  <c r="R188" i="9"/>
  <c r="R31" i="9"/>
  <c r="R70" i="9"/>
  <c r="R134" i="9"/>
  <c r="R194" i="9"/>
  <c r="R38" i="9"/>
  <c r="R130" i="9"/>
  <c r="S216" i="9"/>
  <c r="R35" i="9"/>
  <c r="R202" i="9"/>
  <c r="R2" i="9"/>
  <c r="R182" i="9"/>
  <c r="R26" i="9"/>
  <c r="R88" i="9"/>
  <c r="R152" i="9"/>
  <c r="R120" i="9"/>
  <c r="R50" i="9"/>
  <c r="R7" i="9"/>
  <c r="R42" i="9"/>
  <c r="R102" i="9"/>
  <c r="R30" i="9"/>
  <c r="R64" i="9"/>
  <c r="R114" i="9"/>
  <c r="R162" i="9"/>
  <c r="R198" i="9"/>
  <c r="R168" i="9"/>
  <c r="R34" i="9"/>
  <c r="R11" i="9"/>
  <c r="R18" i="9"/>
  <c r="R23" i="9"/>
  <c r="R40" i="9"/>
  <c r="R80" i="9"/>
  <c r="R118" i="9"/>
  <c r="R138" i="9"/>
  <c r="R160" i="9"/>
  <c r="R200" i="9"/>
  <c r="R15" i="9"/>
  <c r="R66" i="9"/>
  <c r="R104" i="9"/>
  <c r="R144" i="9"/>
  <c r="R166" i="9"/>
  <c r="R184" i="9"/>
  <c r="R27" i="9"/>
  <c r="R48" i="9"/>
  <c r="R106" i="9"/>
  <c r="R128" i="9"/>
  <c r="R146" i="9"/>
  <c r="R19" i="9"/>
  <c r="R72" i="9"/>
  <c r="R112" i="9"/>
  <c r="R192" i="9"/>
  <c r="R56" i="9"/>
  <c r="R98" i="9"/>
  <c r="R136" i="9"/>
  <c r="R4" i="9"/>
  <c r="R12" i="9"/>
  <c r="R20" i="9"/>
  <c r="R28" i="9"/>
  <c r="R36" i="9"/>
  <c r="R68" i="9"/>
  <c r="R100" i="9"/>
  <c r="R132" i="9"/>
  <c r="R164" i="9"/>
  <c r="R196" i="9"/>
  <c r="R176" i="9"/>
  <c r="R208" i="9"/>
  <c r="R60" i="9"/>
  <c r="R92" i="9"/>
  <c r="R124" i="9"/>
  <c r="R156" i="9"/>
  <c r="R8" i="9"/>
  <c r="R16" i="9"/>
  <c r="R24" i="9"/>
  <c r="R32" i="9"/>
  <c r="R52" i="9"/>
  <c r="R84" i="9"/>
  <c r="R116" i="9"/>
  <c r="R148" i="9"/>
  <c r="R180" i="9"/>
  <c r="R212" i="9"/>
  <c r="R44" i="9"/>
  <c r="R76" i="9"/>
  <c r="R108" i="9"/>
  <c r="R140" i="9"/>
  <c r="R172" i="9"/>
  <c r="R204" i="9"/>
  <c r="R9" i="9"/>
  <c r="S215" i="9"/>
  <c r="S2" i="3"/>
  <c r="Q214" i="9" l="1"/>
  <c r="R214" i="9" s="1"/>
  <c r="Q216" i="9"/>
  <c r="R216" i="9" s="1"/>
  <c r="Q215" i="9"/>
  <c r="R215" i="9" s="1"/>
  <c r="H3" i="8"/>
  <c r="H4" i="8"/>
  <c r="H5" i="8"/>
  <c r="H6" i="8"/>
  <c r="H7" i="8"/>
  <c r="J7" i="8" s="1"/>
  <c r="H8" i="8"/>
  <c r="H9" i="8"/>
  <c r="J9" i="8" s="1"/>
  <c r="H10" i="8"/>
  <c r="H11" i="8"/>
  <c r="H12" i="8"/>
  <c r="H13" i="8"/>
  <c r="H14" i="8"/>
  <c r="H15" i="8"/>
  <c r="J15" i="8" s="1"/>
  <c r="H16" i="8"/>
  <c r="H17" i="8"/>
  <c r="J17" i="8" s="1"/>
  <c r="H18" i="8"/>
  <c r="H19" i="8"/>
  <c r="H20" i="8"/>
  <c r="H21" i="8"/>
  <c r="H22" i="8"/>
  <c r="H23" i="8"/>
  <c r="L23" i="8" s="1"/>
  <c r="H24" i="8"/>
  <c r="H25" i="8"/>
  <c r="J25" i="8" s="1"/>
  <c r="H26" i="8"/>
  <c r="H27" i="8"/>
  <c r="H28" i="8"/>
  <c r="H29" i="8"/>
  <c r="H30" i="8"/>
  <c r="H31" i="8"/>
  <c r="J31" i="8" s="1"/>
  <c r="H32" i="8"/>
  <c r="H33" i="8"/>
  <c r="J33" i="8" s="1"/>
  <c r="H34" i="8"/>
  <c r="H35" i="8"/>
  <c r="H36" i="8"/>
  <c r="H37" i="8"/>
  <c r="H38" i="8"/>
  <c r="H39" i="8"/>
  <c r="J39" i="8" s="1"/>
  <c r="H40" i="8"/>
  <c r="H41" i="8"/>
  <c r="J41" i="8" s="1"/>
  <c r="H42" i="8"/>
  <c r="H43" i="8"/>
  <c r="H44" i="8"/>
  <c r="H45" i="8"/>
  <c r="H46" i="8"/>
  <c r="H47" i="8"/>
  <c r="J47" i="8" s="1"/>
  <c r="H48" i="8"/>
  <c r="H49" i="8"/>
  <c r="L49" i="8" s="1"/>
  <c r="H50" i="8"/>
  <c r="H51" i="8"/>
  <c r="H52" i="8"/>
  <c r="H53" i="8"/>
  <c r="H54" i="8"/>
  <c r="H55" i="8"/>
  <c r="J55" i="8" s="1"/>
  <c r="H56" i="8"/>
  <c r="H57" i="8"/>
  <c r="J57" i="8" s="1"/>
  <c r="H58" i="8"/>
  <c r="H59" i="8"/>
  <c r="H60" i="8"/>
  <c r="H61" i="8"/>
  <c r="H62" i="8"/>
  <c r="H63" i="8"/>
  <c r="L63" i="8" s="1"/>
  <c r="H64" i="8"/>
  <c r="H65" i="8"/>
  <c r="L65" i="8" s="1"/>
  <c r="H66" i="8"/>
  <c r="H67" i="8"/>
  <c r="H68" i="8"/>
  <c r="H69" i="8"/>
  <c r="H70" i="8"/>
  <c r="H71" i="8"/>
  <c r="L71" i="8" s="1"/>
  <c r="H72" i="8"/>
  <c r="H73" i="8"/>
  <c r="J73" i="8" s="1"/>
  <c r="H74" i="8"/>
  <c r="H75" i="8"/>
  <c r="H76" i="8"/>
  <c r="H77" i="8"/>
  <c r="H78" i="8"/>
  <c r="H79" i="8"/>
  <c r="J79" i="8" s="1"/>
  <c r="H80" i="8"/>
  <c r="H81" i="8"/>
  <c r="L81" i="8" s="1"/>
  <c r="H82" i="8"/>
  <c r="H83" i="8"/>
  <c r="H84" i="8"/>
  <c r="H85" i="8"/>
  <c r="H86" i="8"/>
  <c r="H87" i="8"/>
  <c r="L87" i="8" s="1"/>
  <c r="H88" i="8"/>
  <c r="H89" i="8"/>
  <c r="J89" i="8" s="1"/>
  <c r="H90" i="8"/>
  <c r="H91" i="8"/>
  <c r="H92" i="8"/>
  <c r="H93" i="8"/>
  <c r="H94" i="8"/>
  <c r="H95" i="8"/>
  <c r="L95" i="8" s="1"/>
  <c r="H96" i="8"/>
  <c r="H97" i="8"/>
  <c r="L97" i="8" s="1"/>
  <c r="H98" i="8"/>
  <c r="H99" i="8"/>
  <c r="H100" i="8"/>
  <c r="H101" i="8"/>
  <c r="H102" i="8"/>
  <c r="H103" i="8"/>
  <c r="L103" i="8" s="1"/>
  <c r="H104" i="8"/>
  <c r="H105" i="8"/>
  <c r="J105" i="8" s="1"/>
  <c r="H106" i="8"/>
  <c r="H107" i="8"/>
  <c r="H108" i="8"/>
  <c r="H109" i="8"/>
  <c r="H110" i="8"/>
  <c r="H111" i="8"/>
  <c r="L111" i="8" s="1"/>
  <c r="H112" i="8"/>
  <c r="H113" i="8"/>
  <c r="L113" i="8" s="1"/>
  <c r="H114" i="8"/>
  <c r="H115" i="8"/>
  <c r="H116" i="8"/>
  <c r="H117" i="8"/>
  <c r="H118" i="8"/>
  <c r="H119" i="8"/>
  <c r="L119" i="8" s="1"/>
  <c r="H120" i="8"/>
  <c r="H121" i="8"/>
  <c r="J121" i="8" s="1"/>
  <c r="H122" i="8"/>
  <c r="H123" i="8"/>
  <c r="H124" i="8"/>
  <c r="H125" i="8"/>
  <c r="H126" i="8"/>
  <c r="H127" i="8"/>
  <c r="L127" i="8" s="1"/>
  <c r="H128" i="8"/>
  <c r="H129" i="8"/>
  <c r="L129" i="8" s="1"/>
  <c r="H130" i="8"/>
  <c r="H131" i="8"/>
  <c r="H132" i="8"/>
  <c r="H133" i="8"/>
  <c r="H134" i="8"/>
  <c r="H135" i="8"/>
  <c r="L135" i="8" s="1"/>
  <c r="H136" i="8"/>
  <c r="H137" i="8"/>
  <c r="J137" i="8" s="1"/>
  <c r="H138" i="8"/>
  <c r="H139" i="8"/>
  <c r="H140" i="8"/>
  <c r="H141" i="8"/>
  <c r="H142" i="8"/>
  <c r="H143" i="8"/>
  <c r="L143" i="8" s="1"/>
  <c r="H144" i="8"/>
  <c r="H145" i="8"/>
  <c r="L145" i="8" s="1"/>
  <c r="H146" i="8"/>
  <c r="H147" i="8"/>
  <c r="H148" i="8"/>
  <c r="H149" i="8"/>
  <c r="H150" i="8"/>
  <c r="H151" i="8"/>
  <c r="L151" i="8" s="1"/>
  <c r="H152" i="8"/>
  <c r="H153" i="8"/>
  <c r="J153" i="8" s="1"/>
  <c r="H154" i="8"/>
  <c r="H155" i="8"/>
  <c r="J155" i="8" s="1"/>
  <c r="H156" i="8"/>
  <c r="H157" i="8"/>
  <c r="H158" i="8"/>
  <c r="H159" i="8"/>
  <c r="L159" i="8" s="1"/>
  <c r="H160" i="8"/>
  <c r="H161" i="8"/>
  <c r="L161" i="8" s="1"/>
  <c r="H162" i="8"/>
  <c r="H163" i="8"/>
  <c r="L163" i="8" s="1"/>
  <c r="H164" i="8"/>
  <c r="J164" i="8" s="1"/>
  <c r="H165" i="8"/>
  <c r="H166" i="8"/>
  <c r="H167" i="8"/>
  <c r="J167" i="8" s="1"/>
  <c r="H168" i="8"/>
  <c r="H169" i="8"/>
  <c r="L169" i="8" s="1"/>
  <c r="H170" i="8"/>
  <c r="H171" i="8"/>
  <c r="L171" i="8" s="1"/>
  <c r="H172" i="8"/>
  <c r="J172" i="8" s="1"/>
  <c r="H173" i="8"/>
  <c r="H174" i="8"/>
  <c r="H175" i="8"/>
  <c r="L175" i="8" s="1"/>
  <c r="H176" i="8"/>
  <c r="H177" i="8"/>
  <c r="L177" i="8" s="1"/>
  <c r="H178" i="8"/>
  <c r="H179" i="8"/>
  <c r="L179" i="8" s="1"/>
  <c r="H180" i="8"/>
  <c r="J180" i="8" s="1"/>
  <c r="H181" i="8"/>
  <c r="H182" i="8"/>
  <c r="H183" i="8"/>
  <c r="L183" i="8" s="1"/>
  <c r="H184" i="8"/>
  <c r="H185" i="8"/>
  <c r="L185" i="8" s="1"/>
  <c r="H186" i="8"/>
  <c r="H187" i="8"/>
  <c r="J187" i="8" s="1"/>
  <c r="H188" i="8"/>
  <c r="L188" i="8" s="1"/>
  <c r="H189" i="8"/>
  <c r="H190" i="8"/>
  <c r="H191" i="8"/>
  <c r="L191" i="8" s="1"/>
  <c r="H192" i="8"/>
  <c r="H193" i="8"/>
  <c r="L193" i="8" s="1"/>
  <c r="H194" i="8"/>
  <c r="L194" i="8" s="1"/>
  <c r="H195" i="8"/>
  <c r="L195" i="8" s="1"/>
  <c r="H196" i="8"/>
  <c r="L196" i="8" s="1"/>
  <c r="H197" i="8"/>
  <c r="H198" i="8"/>
  <c r="H199" i="8"/>
  <c r="L199" i="8" s="1"/>
  <c r="H200" i="8"/>
  <c r="H201" i="8"/>
  <c r="L201" i="8" s="1"/>
  <c r="H202" i="8"/>
  <c r="J202" i="8" s="1"/>
  <c r="H203" i="8"/>
  <c r="L203" i="8" s="1"/>
  <c r="H204" i="8"/>
  <c r="L204" i="8" s="1"/>
  <c r="H205" i="8"/>
  <c r="H206" i="8"/>
  <c r="H207" i="8"/>
  <c r="L207" i="8" s="1"/>
  <c r="H208" i="8"/>
  <c r="H209" i="8"/>
  <c r="L209" i="8" s="1"/>
  <c r="H210" i="8"/>
  <c r="J210" i="8" s="1"/>
  <c r="H211" i="8"/>
  <c r="L211" i="8" s="1"/>
  <c r="H2" i="8"/>
  <c r="L2" i="8" s="1"/>
  <c r="M211" i="8"/>
  <c r="M210" i="8"/>
  <c r="L210" i="8"/>
  <c r="M209" i="8"/>
  <c r="M208" i="8"/>
  <c r="L208" i="8"/>
  <c r="J208" i="8"/>
  <c r="M207" i="8"/>
  <c r="M206" i="8"/>
  <c r="L206" i="8"/>
  <c r="J206" i="8"/>
  <c r="M205" i="8"/>
  <c r="L205" i="8"/>
  <c r="J205" i="8"/>
  <c r="M204" i="8"/>
  <c r="M203" i="8"/>
  <c r="J203" i="8"/>
  <c r="M202" i="8"/>
  <c r="L202" i="8"/>
  <c r="M201" i="8"/>
  <c r="M200" i="8"/>
  <c r="L200" i="8"/>
  <c r="J200" i="8"/>
  <c r="M199" i="8"/>
  <c r="J199" i="8"/>
  <c r="M198" i="8"/>
  <c r="L198" i="8"/>
  <c r="J198" i="8"/>
  <c r="M197" i="8"/>
  <c r="L197" i="8"/>
  <c r="J197" i="8"/>
  <c r="M196" i="8"/>
  <c r="M195" i="8"/>
  <c r="J195" i="8"/>
  <c r="M194" i="8"/>
  <c r="J194" i="8"/>
  <c r="M193" i="8"/>
  <c r="M192" i="8"/>
  <c r="L192" i="8"/>
  <c r="J192" i="8"/>
  <c r="M191" i="8"/>
  <c r="M190" i="8"/>
  <c r="L190" i="8"/>
  <c r="J190" i="8"/>
  <c r="M189" i="8"/>
  <c r="L189" i="8"/>
  <c r="J189" i="8"/>
  <c r="M188" i="8"/>
  <c r="M187" i="8"/>
  <c r="L187" i="8"/>
  <c r="M186" i="8"/>
  <c r="L186" i="8"/>
  <c r="J186" i="8"/>
  <c r="M185" i="8"/>
  <c r="M184" i="8"/>
  <c r="L184" i="8"/>
  <c r="J184" i="8"/>
  <c r="M183" i="8"/>
  <c r="M182" i="8"/>
  <c r="L182" i="8"/>
  <c r="J182" i="8"/>
  <c r="M181" i="8"/>
  <c r="L181" i="8"/>
  <c r="J181" i="8"/>
  <c r="M180" i="8"/>
  <c r="L180" i="8"/>
  <c r="M179" i="8"/>
  <c r="J179" i="8"/>
  <c r="M178" i="8"/>
  <c r="L178" i="8"/>
  <c r="J178" i="8"/>
  <c r="M177" i="8"/>
  <c r="M176" i="8"/>
  <c r="L176" i="8"/>
  <c r="J176" i="8"/>
  <c r="M175" i="8"/>
  <c r="M174" i="8"/>
  <c r="L174" i="8"/>
  <c r="J174" i="8"/>
  <c r="M173" i="8"/>
  <c r="L173" i="8"/>
  <c r="J173" i="8"/>
  <c r="M172" i="8"/>
  <c r="L172" i="8"/>
  <c r="M171" i="8"/>
  <c r="M170" i="8"/>
  <c r="L170" i="8"/>
  <c r="J170" i="8"/>
  <c r="M169" i="8"/>
  <c r="M168" i="8"/>
  <c r="L168" i="8"/>
  <c r="J168" i="8"/>
  <c r="M167" i="8"/>
  <c r="L167" i="8"/>
  <c r="M166" i="8"/>
  <c r="L166" i="8"/>
  <c r="J166" i="8"/>
  <c r="M165" i="8"/>
  <c r="L165" i="8"/>
  <c r="J165" i="8"/>
  <c r="M164" i="8"/>
  <c r="L164" i="8"/>
  <c r="M163" i="8"/>
  <c r="M162" i="8"/>
  <c r="L162" i="8"/>
  <c r="J162" i="8"/>
  <c r="M161" i="8"/>
  <c r="M160" i="8"/>
  <c r="L160" i="8"/>
  <c r="J160" i="8"/>
  <c r="M159" i="8"/>
  <c r="M158" i="8"/>
  <c r="L158" i="8"/>
  <c r="J158" i="8"/>
  <c r="M157" i="8"/>
  <c r="L157" i="8"/>
  <c r="M156" i="8"/>
  <c r="L156" i="8"/>
  <c r="J156" i="8"/>
  <c r="M155" i="8"/>
  <c r="L155" i="8"/>
  <c r="M154" i="8"/>
  <c r="L154" i="8"/>
  <c r="J154" i="8"/>
  <c r="M153" i="8"/>
  <c r="M152" i="8"/>
  <c r="L152" i="8"/>
  <c r="J152" i="8"/>
  <c r="M151" i="8"/>
  <c r="M150" i="8"/>
  <c r="L150" i="8"/>
  <c r="J150" i="8"/>
  <c r="M149" i="8"/>
  <c r="L149" i="8"/>
  <c r="J149" i="8"/>
  <c r="M148" i="8"/>
  <c r="L148" i="8"/>
  <c r="J148" i="8"/>
  <c r="M147" i="8"/>
  <c r="L147" i="8"/>
  <c r="M146" i="8"/>
  <c r="J146" i="8"/>
  <c r="M145" i="8"/>
  <c r="M144" i="8"/>
  <c r="J144" i="8"/>
  <c r="M143" i="8"/>
  <c r="M142" i="8"/>
  <c r="L142" i="8"/>
  <c r="J142" i="8"/>
  <c r="M141" i="8"/>
  <c r="L141" i="8"/>
  <c r="M140" i="8"/>
  <c r="J140" i="8"/>
  <c r="M139" i="8"/>
  <c r="J139" i="8"/>
  <c r="L139" i="8"/>
  <c r="M138" i="8"/>
  <c r="J138" i="8"/>
  <c r="M137" i="8"/>
  <c r="M136" i="8"/>
  <c r="L136" i="8"/>
  <c r="J136" i="8"/>
  <c r="M135" i="8"/>
  <c r="J135" i="8"/>
  <c r="M134" i="8"/>
  <c r="J134" i="8"/>
  <c r="M133" i="8"/>
  <c r="L133" i="8"/>
  <c r="J133" i="8"/>
  <c r="M132" i="8"/>
  <c r="L132" i="8"/>
  <c r="J132" i="8"/>
  <c r="M131" i="8"/>
  <c r="L131" i="8"/>
  <c r="M130" i="8"/>
  <c r="J130" i="8"/>
  <c r="M129" i="8"/>
  <c r="M128" i="8"/>
  <c r="J128" i="8"/>
  <c r="M127" i="8"/>
  <c r="M126" i="8"/>
  <c r="L126" i="8"/>
  <c r="J126" i="8"/>
  <c r="M125" i="8"/>
  <c r="L125" i="8"/>
  <c r="M124" i="8"/>
  <c r="J124" i="8"/>
  <c r="M123" i="8"/>
  <c r="J123" i="8"/>
  <c r="L123" i="8"/>
  <c r="M122" i="8"/>
  <c r="J122" i="8"/>
  <c r="M121" i="8"/>
  <c r="M120" i="8"/>
  <c r="L120" i="8"/>
  <c r="J120" i="8"/>
  <c r="M119" i="8"/>
  <c r="M118" i="8"/>
  <c r="J118" i="8"/>
  <c r="M117" i="8"/>
  <c r="L117" i="8"/>
  <c r="J117" i="8"/>
  <c r="M116" i="8"/>
  <c r="L116" i="8"/>
  <c r="J116" i="8"/>
  <c r="M115" i="8"/>
  <c r="L115" i="8"/>
  <c r="M114" i="8"/>
  <c r="J114" i="8"/>
  <c r="M113" i="8"/>
  <c r="M112" i="8"/>
  <c r="J112" i="8"/>
  <c r="M111" i="8"/>
  <c r="M110" i="8"/>
  <c r="L110" i="8"/>
  <c r="J110" i="8"/>
  <c r="M109" i="8"/>
  <c r="L109" i="8"/>
  <c r="M108" i="8"/>
  <c r="J108" i="8"/>
  <c r="M107" i="8"/>
  <c r="J107" i="8"/>
  <c r="L107" i="8"/>
  <c r="M106" i="8"/>
  <c r="J106" i="8"/>
  <c r="M105" i="8"/>
  <c r="M104" i="8"/>
  <c r="L104" i="8"/>
  <c r="J104" i="8"/>
  <c r="M103" i="8"/>
  <c r="M102" i="8"/>
  <c r="J102" i="8"/>
  <c r="M101" i="8"/>
  <c r="L101" i="8"/>
  <c r="J101" i="8"/>
  <c r="M100" i="8"/>
  <c r="L100" i="8"/>
  <c r="J100" i="8"/>
  <c r="M99" i="8"/>
  <c r="L99" i="8"/>
  <c r="M98" i="8"/>
  <c r="J98" i="8"/>
  <c r="M97" i="8"/>
  <c r="M96" i="8"/>
  <c r="J96" i="8"/>
  <c r="M95" i="8"/>
  <c r="M94" i="8"/>
  <c r="L94" i="8"/>
  <c r="J94" i="8"/>
  <c r="M93" i="8"/>
  <c r="L93" i="8"/>
  <c r="M92" i="8"/>
  <c r="J92" i="8"/>
  <c r="M91" i="8"/>
  <c r="J91" i="8"/>
  <c r="L91" i="8"/>
  <c r="M90" i="8"/>
  <c r="J90" i="8"/>
  <c r="M89" i="8"/>
  <c r="M88" i="8"/>
  <c r="L88" i="8"/>
  <c r="J88" i="8"/>
  <c r="M87" i="8"/>
  <c r="M86" i="8"/>
  <c r="J86" i="8"/>
  <c r="M85" i="8"/>
  <c r="L85" i="8"/>
  <c r="J85" i="8"/>
  <c r="M84" i="8"/>
  <c r="L84" i="8"/>
  <c r="J84" i="8"/>
  <c r="M83" i="8"/>
  <c r="L83" i="8"/>
  <c r="M82" i="8"/>
  <c r="J82" i="8"/>
  <c r="M81" i="8"/>
  <c r="M80" i="8"/>
  <c r="J80" i="8"/>
  <c r="M79" i="8"/>
  <c r="L79" i="8"/>
  <c r="M78" i="8"/>
  <c r="L78" i="8"/>
  <c r="J78" i="8"/>
  <c r="M77" i="8"/>
  <c r="L77" i="8"/>
  <c r="M76" i="8"/>
  <c r="J76" i="8"/>
  <c r="M75" i="8"/>
  <c r="J75" i="8"/>
  <c r="L75" i="8"/>
  <c r="M74" i="8"/>
  <c r="J74" i="8"/>
  <c r="M73" i="8"/>
  <c r="M72" i="8"/>
  <c r="L72" i="8"/>
  <c r="J72" i="8"/>
  <c r="M71" i="8"/>
  <c r="M70" i="8"/>
  <c r="J70" i="8"/>
  <c r="M69" i="8"/>
  <c r="L69" i="8"/>
  <c r="J69" i="8"/>
  <c r="M68" i="8"/>
  <c r="L68" i="8"/>
  <c r="J68" i="8"/>
  <c r="M67" i="8"/>
  <c r="L67" i="8"/>
  <c r="M66" i="8"/>
  <c r="J66" i="8"/>
  <c r="M65" i="8"/>
  <c r="M64" i="8"/>
  <c r="J64" i="8"/>
  <c r="M63" i="8"/>
  <c r="M62" i="8"/>
  <c r="L62" i="8"/>
  <c r="J62" i="8"/>
  <c r="M61" i="8"/>
  <c r="J61" i="8"/>
  <c r="M60" i="8"/>
  <c r="J60" i="8"/>
  <c r="M59" i="8"/>
  <c r="J59" i="8"/>
  <c r="L59" i="8"/>
  <c r="M58" i="8"/>
  <c r="J58" i="8"/>
  <c r="M57" i="8"/>
  <c r="M56" i="8"/>
  <c r="L56" i="8"/>
  <c r="J56" i="8"/>
  <c r="M55" i="8"/>
  <c r="L55" i="8"/>
  <c r="M54" i="8"/>
  <c r="J54" i="8"/>
  <c r="M53" i="8"/>
  <c r="L53" i="8"/>
  <c r="J53" i="8"/>
  <c r="M52" i="8"/>
  <c r="L52" i="8"/>
  <c r="J52" i="8"/>
  <c r="M51" i="8"/>
  <c r="L51" i="8"/>
  <c r="M50" i="8"/>
  <c r="J50" i="8"/>
  <c r="M49" i="8"/>
  <c r="M48" i="8"/>
  <c r="J48" i="8"/>
  <c r="M47" i="8"/>
  <c r="L47" i="8"/>
  <c r="M46" i="8"/>
  <c r="L46" i="8"/>
  <c r="J46" i="8"/>
  <c r="M45" i="8"/>
  <c r="J45" i="8"/>
  <c r="M44" i="8"/>
  <c r="J44" i="8"/>
  <c r="M43" i="8"/>
  <c r="J43" i="8"/>
  <c r="L43" i="8"/>
  <c r="M42" i="8"/>
  <c r="L42" i="8"/>
  <c r="M41" i="8"/>
  <c r="M40" i="8"/>
  <c r="L40" i="8"/>
  <c r="M39" i="8"/>
  <c r="M38" i="8"/>
  <c r="L38" i="8"/>
  <c r="M37" i="8"/>
  <c r="J37" i="8"/>
  <c r="L37" i="8"/>
  <c r="M36" i="8"/>
  <c r="L36" i="8"/>
  <c r="M35" i="8"/>
  <c r="J35" i="8"/>
  <c r="L35" i="8"/>
  <c r="M34" i="8"/>
  <c r="L34" i="8"/>
  <c r="M33" i="8"/>
  <c r="M32" i="8"/>
  <c r="L32" i="8"/>
  <c r="M31" i="8"/>
  <c r="M30" i="8"/>
  <c r="L30" i="8"/>
  <c r="M29" i="8"/>
  <c r="J29" i="8"/>
  <c r="L29" i="8"/>
  <c r="M28" i="8"/>
  <c r="L28" i="8"/>
  <c r="M27" i="8"/>
  <c r="J27" i="8"/>
  <c r="L27" i="8"/>
  <c r="M26" i="8"/>
  <c r="L26" i="8"/>
  <c r="M25" i="8"/>
  <c r="M24" i="8"/>
  <c r="L24" i="8"/>
  <c r="M23" i="8"/>
  <c r="J23" i="8"/>
  <c r="M22" i="8"/>
  <c r="L22" i="8"/>
  <c r="M21" i="8"/>
  <c r="J21" i="8"/>
  <c r="L21" i="8"/>
  <c r="M20" i="8"/>
  <c r="L20" i="8"/>
  <c r="M19" i="8"/>
  <c r="J19" i="8"/>
  <c r="L19" i="8"/>
  <c r="M18" i="8"/>
  <c r="L18" i="8"/>
  <c r="M17" i="8"/>
  <c r="L17" i="8"/>
  <c r="M16" i="8"/>
  <c r="L16" i="8"/>
  <c r="M15" i="8"/>
  <c r="L15" i="8"/>
  <c r="M14" i="8"/>
  <c r="L14" i="8"/>
  <c r="M13" i="8"/>
  <c r="J13" i="8"/>
  <c r="L13" i="8"/>
  <c r="M12" i="8"/>
  <c r="L12" i="8"/>
  <c r="M11" i="8"/>
  <c r="J11" i="8"/>
  <c r="L11" i="8"/>
  <c r="M10" i="8"/>
  <c r="L10" i="8"/>
  <c r="M9" i="8"/>
  <c r="M8" i="8"/>
  <c r="L8" i="8"/>
  <c r="M7" i="8"/>
  <c r="M6" i="8"/>
  <c r="L6" i="8"/>
  <c r="M5" i="8"/>
  <c r="J5" i="8"/>
  <c r="L5" i="8"/>
  <c r="M4" i="8"/>
  <c r="L4" i="8"/>
  <c r="M3" i="8"/>
  <c r="J3" i="8"/>
  <c r="L3" i="8"/>
  <c r="L31" i="8" l="1"/>
  <c r="J87" i="8"/>
  <c r="J111" i="8"/>
  <c r="J171" i="8"/>
  <c r="J183" i="8"/>
  <c r="L7" i="8"/>
  <c r="J63" i="8"/>
  <c r="J207" i="8"/>
  <c r="L39" i="8"/>
  <c r="J119" i="8"/>
  <c r="J143" i="8"/>
  <c r="J159" i="8"/>
  <c r="J95" i="8"/>
  <c r="J175" i="8"/>
  <c r="J71" i="8"/>
  <c r="J191" i="8"/>
  <c r="J127" i="8"/>
  <c r="J151" i="8"/>
  <c r="J103" i="8"/>
  <c r="J201" i="8"/>
  <c r="J177" i="8"/>
  <c r="J169" i="8"/>
  <c r="J209" i="8"/>
  <c r="J193" i="8"/>
  <c r="J185" i="8"/>
  <c r="J211" i="8"/>
  <c r="L9" i="8"/>
  <c r="L25" i="8"/>
  <c r="L41" i="8"/>
  <c r="J161" i="8"/>
  <c r="J188" i="8"/>
  <c r="J196" i="8"/>
  <c r="J204" i="8"/>
  <c r="L33" i="8"/>
  <c r="J49" i="8"/>
  <c r="J81" i="8"/>
  <c r="J97" i="8"/>
  <c r="J113" i="8"/>
  <c r="J129" i="8"/>
  <c r="J145" i="8"/>
  <c r="J65" i="8"/>
  <c r="L45" i="8"/>
  <c r="L61" i="8"/>
  <c r="L48" i="8"/>
  <c r="L57" i="8"/>
  <c r="L64" i="8"/>
  <c r="L73" i="8"/>
  <c r="L80" i="8"/>
  <c r="L89" i="8"/>
  <c r="L96" i="8"/>
  <c r="L105" i="8"/>
  <c r="L112" i="8"/>
  <c r="L121" i="8"/>
  <c r="L128" i="8"/>
  <c r="L137" i="8"/>
  <c r="L144" i="8"/>
  <c r="L153" i="8"/>
  <c r="J4" i="8"/>
  <c r="J10" i="8"/>
  <c r="J16" i="8"/>
  <c r="J20" i="8"/>
  <c r="J26" i="8"/>
  <c r="J32" i="8"/>
  <c r="J36" i="8"/>
  <c r="J42" i="8"/>
  <c r="L76" i="8"/>
  <c r="J83" i="8"/>
  <c r="L92" i="8"/>
  <c r="J99" i="8"/>
  <c r="L108" i="8"/>
  <c r="J115" i="8"/>
  <c r="L124" i="8"/>
  <c r="J131" i="8"/>
  <c r="L140" i="8"/>
  <c r="J147" i="8"/>
  <c r="J163" i="8"/>
  <c r="J2" i="8"/>
  <c r="J6" i="8"/>
  <c r="J8" i="8"/>
  <c r="J12" i="8"/>
  <c r="J14" i="8"/>
  <c r="J18" i="8"/>
  <c r="J22" i="8"/>
  <c r="J24" i="8"/>
  <c r="J28" i="8"/>
  <c r="J30" i="8"/>
  <c r="J34" i="8"/>
  <c r="J38" i="8"/>
  <c r="J40" i="8"/>
  <c r="L44" i="8"/>
  <c r="J51" i="8"/>
  <c r="L60" i="8"/>
  <c r="J67" i="8"/>
  <c r="L58" i="8"/>
  <c r="L74" i="8"/>
  <c r="L90" i="8"/>
  <c r="L106" i="8"/>
  <c r="L122" i="8"/>
  <c r="L138" i="8"/>
  <c r="L54" i="8"/>
  <c r="L70" i="8"/>
  <c r="J77" i="8"/>
  <c r="L86" i="8"/>
  <c r="J93" i="8"/>
  <c r="L102" i="8"/>
  <c r="J109" i="8"/>
  <c r="L118" i="8"/>
  <c r="J125" i="8"/>
  <c r="L134" i="8"/>
  <c r="J141" i="8"/>
  <c r="J157" i="8"/>
  <c r="L50" i="8"/>
  <c r="L66" i="8"/>
  <c r="L82" i="8"/>
  <c r="L98" i="8"/>
  <c r="L114" i="8"/>
  <c r="L130" i="8"/>
  <c r="L146" i="8"/>
  <c r="L212" i="7"/>
  <c r="J212" i="7"/>
  <c r="H212" i="7"/>
  <c r="L211" i="7"/>
  <c r="J211" i="7"/>
  <c r="H211" i="7"/>
  <c r="L210" i="7"/>
  <c r="J210" i="7"/>
  <c r="K210" i="7" s="1"/>
  <c r="H210" i="7"/>
  <c r="L209" i="7"/>
  <c r="J209" i="7"/>
  <c r="K209" i="7" s="1"/>
  <c r="H209" i="7"/>
  <c r="L208" i="7"/>
  <c r="J208" i="7"/>
  <c r="H208" i="7"/>
  <c r="L207" i="7"/>
  <c r="J207" i="7"/>
  <c r="K207" i="7" s="1"/>
  <c r="H207" i="7"/>
  <c r="L206" i="7"/>
  <c r="J206" i="7"/>
  <c r="H206" i="7"/>
  <c r="K206" i="7" s="1"/>
  <c r="L205" i="7"/>
  <c r="J205" i="7"/>
  <c r="K205" i="7" s="1"/>
  <c r="H205" i="7"/>
  <c r="L204" i="7"/>
  <c r="J204" i="7"/>
  <c r="H204" i="7"/>
  <c r="L203" i="7"/>
  <c r="J203" i="7"/>
  <c r="H203" i="7"/>
  <c r="L202" i="7"/>
  <c r="J202" i="7"/>
  <c r="H202" i="7"/>
  <c r="K202" i="7" s="1"/>
  <c r="L201" i="7"/>
  <c r="J201" i="7"/>
  <c r="H201" i="7"/>
  <c r="L200" i="7"/>
  <c r="J200" i="7"/>
  <c r="H200" i="7"/>
  <c r="L199" i="7"/>
  <c r="J199" i="7"/>
  <c r="H199" i="7"/>
  <c r="L198" i="7"/>
  <c r="J198" i="7"/>
  <c r="H198" i="7"/>
  <c r="K198" i="7" s="1"/>
  <c r="L197" i="7"/>
  <c r="J197" i="7"/>
  <c r="K197" i="7" s="1"/>
  <c r="H197" i="7"/>
  <c r="L196" i="7"/>
  <c r="J196" i="7"/>
  <c r="H196" i="7"/>
  <c r="L195" i="7"/>
  <c r="J195" i="7"/>
  <c r="H195" i="7"/>
  <c r="L194" i="7"/>
  <c r="J194" i="7"/>
  <c r="H194" i="7"/>
  <c r="L193" i="7"/>
  <c r="J193" i="7"/>
  <c r="H193" i="7"/>
  <c r="L192" i="7"/>
  <c r="J192" i="7"/>
  <c r="K192" i="7" s="1"/>
  <c r="H192" i="7"/>
  <c r="L191" i="7"/>
  <c r="J191" i="7"/>
  <c r="H191" i="7"/>
  <c r="L190" i="7"/>
  <c r="J190" i="7"/>
  <c r="H190" i="7"/>
  <c r="K190" i="7" s="1"/>
  <c r="L189" i="7"/>
  <c r="J189" i="7"/>
  <c r="H189" i="7"/>
  <c r="L188" i="7"/>
  <c r="J188" i="7"/>
  <c r="H188" i="7"/>
  <c r="L187" i="7"/>
  <c r="J187" i="7"/>
  <c r="K187" i="7" s="1"/>
  <c r="H187" i="7"/>
  <c r="L186" i="7"/>
  <c r="J186" i="7"/>
  <c r="H186" i="7"/>
  <c r="K186" i="7" s="1"/>
  <c r="L185" i="7"/>
  <c r="J185" i="7"/>
  <c r="H185" i="7"/>
  <c r="L184" i="7"/>
  <c r="J184" i="7"/>
  <c r="K184" i="7" s="1"/>
  <c r="H184" i="7"/>
  <c r="L183" i="7"/>
  <c r="J183" i="7"/>
  <c r="H183" i="7"/>
  <c r="L182" i="7"/>
  <c r="K182" i="7"/>
  <c r="J182" i="7"/>
  <c r="H182" i="7"/>
  <c r="L181" i="7"/>
  <c r="J181" i="7"/>
  <c r="H181" i="7"/>
  <c r="L180" i="7"/>
  <c r="J180" i="7"/>
  <c r="H180" i="7"/>
  <c r="L179" i="7"/>
  <c r="J179" i="7"/>
  <c r="K179" i="7" s="1"/>
  <c r="H179" i="7"/>
  <c r="L178" i="7"/>
  <c r="J178" i="7"/>
  <c r="H178" i="7"/>
  <c r="L177" i="7"/>
  <c r="J177" i="7"/>
  <c r="H177" i="7"/>
  <c r="L176" i="7"/>
  <c r="J176" i="7"/>
  <c r="H176" i="7"/>
  <c r="L175" i="7"/>
  <c r="J175" i="7"/>
  <c r="H175" i="7"/>
  <c r="L174" i="7"/>
  <c r="K174" i="7"/>
  <c r="J174" i="7"/>
  <c r="H174" i="7"/>
  <c r="L173" i="7"/>
  <c r="J173" i="7"/>
  <c r="H173" i="7"/>
  <c r="L172" i="7"/>
  <c r="J172" i="7"/>
  <c r="H172" i="7"/>
  <c r="L171" i="7"/>
  <c r="J171" i="7"/>
  <c r="H171" i="7"/>
  <c r="L170" i="7"/>
  <c r="J170" i="7"/>
  <c r="H170" i="7"/>
  <c r="K170" i="7" s="1"/>
  <c r="L169" i="7"/>
  <c r="J169" i="7"/>
  <c r="K169" i="7" s="1"/>
  <c r="H169" i="7"/>
  <c r="L168" i="7"/>
  <c r="J168" i="7"/>
  <c r="H168" i="7"/>
  <c r="L167" i="7"/>
  <c r="J167" i="7"/>
  <c r="H167" i="7"/>
  <c r="L166" i="7"/>
  <c r="K166" i="7"/>
  <c r="J166" i="7"/>
  <c r="H166" i="7"/>
  <c r="L165" i="7"/>
  <c r="J165" i="7"/>
  <c r="H165" i="7"/>
  <c r="L164" i="7"/>
  <c r="J164" i="7"/>
  <c r="K164" i="7" s="1"/>
  <c r="H164" i="7"/>
  <c r="L163" i="7"/>
  <c r="J163" i="7"/>
  <c r="H163" i="7"/>
  <c r="L162" i="7"/>
  <c r="J162" i="7"/>
  <c r="H162" i="7"/>
  <c r="L161" i="7"/>
  <c r="J161" i="7"/>
  <c r="K161" i="7" s="1"/>
  <c r="H161" i="7"/>
  <c r="L160" i="7"/>
  <c r="J160" i="7"/>
  <c r="H160" i="7"/>
  <c r="L159" i="7"/>
  <c r="J159" i="7"/>
  <c r="H159" i="7"/>
  <c r="L158" i="7"/>
  <c r="J158" i="7"/>
  <c r="H158" i="7"/>
  <c r="K158" i="7" s="1"/>
  <c r="L157" i="7"/>
  <c r="J157" i="7"/>
  <c r="H157" i="7"/>
  <c r="L156" i="7"/>
  <c r="J156" i="7"/>
  <c r="K156" i="7" s="1"/>
  <c r="H156" i="7"/>
  <c r="L155" i="7"/>
  <c r="J155" i="7"/>
  <c r="H155" i="7"/>
  <c r="L154" i="7"/>
  <c r="J154" i="7"/>
  <c r="H154" i="7"/>
  <c r="K154" i="7" s="1"/>
  <c r="L153" i="7"/>
  <c r="J153" i="7"/>
  <c r="H153" i="7"/>
  <c r="L152" i="7"/>
  <c r="J152" i="7"/>
  <c r="H152" i="7"/>
  <c r="L151" i="7"/>
  <c r="J151" i="7"/>
  <c r="K151" i="7" s="1"/>
  <c r="H151" i="7"/>
  <c r="L150" i="7"/>
  <c r="J150" i="7"/>
  <c r="H150" i="7"/>
  <c r="K150" i="7" s="1"/>
  <c r="L149" i="7"/>
  <c r="J149" i="7"/>
  <c r="H149" i="7"/>
  <c r="L148" i="7"/>
  <c r="J148" i="7"/>
  <c r="H148" i="7"/>
  <c r="L147" i="7"/>
  <c r="J147" i="7"/>
  <c r="H147" i="7"/>
  <c r="L146" i="7"/>
  <c r="J146" i="7"/>
  <c r="K146" i="7" s="1"/>
  <c r="H146" i="7"/>
  <c r="L145" i="7"/>
  <c r="J145" i="7"/>
  <c r="K145" i="7" s="1"/>
  <c r="H145" i="7"/>
  <c r="L144" i="7"/>
  <c r="J144" i="7"/>
  <c r="H144" i="7"/>
  <c r="L143" i="7"/>
  <c r="J143" i="7"/>
  <c r="K143" i="7" s="1"/>
  <c r="H143" i="7"/>
  <c r="L142" i="7"/>
  <c r="J142" i="7"/>
  <c r="H142" i="7"/>
  <c r="K142" i="7" s="1"/>
  <c r="L141" i="7"/>
  <c r="J141" i="7"/>
  <c r="K141" i="7" s="1"/>
  <c r="H141" i="7"/>
  <c r="L140" i="7"/>
  <c r="J140" i="7"/>
  <c r="K140" i="7" s="1"/>
  <c r="H140" i="7"/>
  <c r="L139" i="7"/>
  <c r="J139" i="7"/>
  <c r="H139" i="7"/>
  <c r="L138" i="7"/>
  <c r="J138" i="7"/>
  <c r="K138" i="7" s="1"/>
  <c r="H138" i="7"/>
  <c r="L137" i="7"/>
  <c r="J137" i="7"/>
  <c r="H137" i="7"/>
  <c r="L136" i="7"/>
  <c r="J136" i="7"/>
  <c r="H136" i="7"/>
  <c r="L135" i="7"/>
  <c r="J135" i="7"/>
  <c r="H135" i="7"/>
  <c r="L134" i="7"/>
  <c r="J134" i="7"/>
  <c r="H134" i="7"/>
  <c r="K134" i="7" s="1"/>
  <c r="L133" i="7"/>
  <c r="J133" i="7"/>
  <c r="K133" i="7" s="1"/>
  <c r="H133" i="7"/>
  <c r="L132" i="7"/>
  <c r="J132" i="7"/>
  <c r="H132" i="7"/>
  <c r="L131" i="7"/>
  <c r="J131" i="7"/>
  <c r="H131" i="7"/>
  <c r="L130" i="7"/>
  <c r="J130" i="7"/>
  <c r="H130" i="7"/>
  <c r="L129" i="7"/>
  <c r="J129" i="7"/>
  <c r="H129" i="7"/>
  <c r="L128" i="7"/>
  <c r="J128" i="7"/>
  <c r="H128" i="7"/>
  <c r="K128" i="7" s="1"/>
  <c r="L127" i="7"/>
  <c r="J127" i="7"/>
  <c r="K127" i="7" s="1"/>
  <c r="H127" i="7"/>
  <c r="L126" i="7"/>
  <c r="J126" i="7"/>
  <c r="H126" i="7"/>
  <c r="K126" i="7" s="1"/>
  <c r="L125" i="7"/>
  <c r="J125" i="7"/>
  <c r="H125" i="7"/>
  <c r="L124" i="7"/>
  <c r="J124" i="7"/>
  <c r="H124" i="7"/>
  <c r="L123" i="7"/>
  <c r="J123" i="7"/>
  <c r="K123" i="7" s="1"/>
  <c r="H123" i="7"/>
  <c r="L122" i="7"/>
  <c r="J122" i="7"/>
  <c r="H122" i="7"/>
  <c r="K122" i="7" s="1"/>
  <c r="L121" i="7"/>
  <c r="J121" i="7"/>
  <c r="H121" i="7"/>
  <c r="L120" i="7"/>
  <c r="J120" i="7"/>
  <c r="K120" i="7" s="1"/>
  <c r="H120" i="7"/>
  <c r="L119" i="7"/>
  <c r="J119" i="7"/>
  <c r="H119" i="7"/>
  <c r="L118" i="7"/>
  <c r="K118" i="7"/>
  <c r="J118" i="7"/>
  <c r="H118" i="7"/>
  <c r="L117" i="7"/>
  <c r="J117" i="7"/>
  <c r="H117" i="7"/>
  <c r="L116" i="7"/>
  <c r="J116" i="7"/>
  <c r="H116" i="7"/>
  <c r="L115" i="7"/>
  <c r="J115" i="7"/>
  <c r="K115" i="7" s="1"/>
  <c r="H115" i="7"/>
  <c r="L114" i="7"/>
  <c r="J114" i="7"/>
  <c r="H114" i="7"/>
  <c r="L113" i="7"/>
  <c r="J113" i="7"/>
  <c r="H113" i="7"/>
  <c r="L112" i="7"/>
  <c r="J112" i="7"/>
  <c r="H112" i="7"/>
  <c r="K112" i="7" s="1"/>
  <c r="L111" i="7"/>
  <c r="J111" i="7"/>
  <c r="H111" i="7"/>
  <c r="L110" i="7"/>
  <c r="K110" i="7"/>
  <c r="J110" i="7"/>
  <c r="H110" i="7"/>
  <c r="L109" i="7"/>
  <c r="J109" i="7"/>
  <c r="H109" i="7"/>
  <c r="L108" i="7"/>
  <c r="J108" i="7"/>
  <c r="K108" i="7" s="1"/>
  <c r="H108" i="7"/>
  <c r="L107" i="7"/>
  <c r="J107" i="7"/>
  <c r="H107" i="7"/>
  <c r="L106" i="7"/>
  <c r="J106" i="7"/>
  <c r="H106" i="7"/>
  <c r="L105" i="7"/>
  <c r="J105" i="7"/>
  <c r="K105" i="7" s="1"/>
  <c r="H105" i="7"/>
  <c r="L104" i="7"/>
  <c r="J104" i="7"/>
  <c r="H104" i="7"/>
  <c r="L103" i="7"/>
  <c r="J103" i="7"/>
  <c r="H103" i="7"/>
  <c r="L102" i="7"/>
  <c r="J102" i="7"/>
  <c r="H102" i="7"/>
  <c r="K102" i="7" s="1"/>
  <c r="L101" i="7"/>
  <c r="J101" i="7"/>
  <c r="H101" i="7"/>
  <c r="L100" i="7"/>
  <c r="J100" i="7"/>
  <c r="K100" i="7" s="1"/>
  <c r="H100" i="7"/>
  <c r="L99" i="7"/>
  <c r="J99" i="7"/>
  <c r="H99" i="7"/>
  <c r="L98" i="7"/>
  <c r="J98" i="7"/>
  <c r="H98" i="7"/>
  <c r="L97" i="7"/>
  <c r="J97" i="7"/>
  <c r="K97" i="7" s="1"/>
  <c r="H97" i="7"/>
  <c r="L96" i="7"/>
  <c r="J96" i="7"/>
  <c r="H96" i="7"/>
  <c r="K96" i="7" s="1"/>
  <c r="L95" i="7"/>
  <c r="J95" i="7"/>
  <c r="K95" i="7" s="1"/>
  <c r="H95" i="7"/>
  <c r="L94" i="7"/>
  <c r="J94" i="7"/>
  <c r="H94" i="7"/>
  <c r="K94" i="7" s="1"/>
  <c r="L93" i="7"/>
  <c r="J93" i="7"/>
  <c r="K93" i="7" s="1"/>
  <c r="H93" i="7"/>
  <c r="L92" i="7"/>
  <c r="J92" i="7"/>
  <c r="H92" i="7"/>
  <c r="L91" i="7"/>
  <c r="J91" i="7"/>
  <c r="H91" i="7"/>
  <c r="L90" i="7"/>
  <c r="J90" i="7"/>
  <c r="K90" i="7" s="1"/>
  <c r="H90" i="7"/>
  <c r="L89" i="7"/>
  <c r="J89" i="7"/>
  <c r="H89" i="7"/>
  <c r="L88" i="7"/>
  <c r="J88" i="7"/>
  <c r="H88" i="7"/>
  <c r="L87" i="7"/>
  <c r="J87" i="7"/>
  <c r="K87" i="7" s="1"/>
  <c r="H87" i="7"/>
  <c r="L86" i="7"/>
  <c r="J86" i="7"/>
  <c r="H86" i="7"/>
  <c r="K86" i="7" s="1"/>
  <c r="L85" i="7"/>
  <c r="J85" i="7"/>
  <c r="K85" i="7" s="1"/>
  <c r="H85" i="7"/>
  <c r="L84" i="7"/>
  <c r="J84" i="7"/>
  <c r="H84" i="7"/>
  <c r="L83" i="7"/>
  <c r="J83" i="7"/>
  <c r="H83" i="7"/>
  <c r="L82" i="7"/>
  <c r="J82" i="7"/>
  <c r="H82" i="7"/>
  <c r="L81" i="7"/>
  <c r="J81" i="7"/>
  <c r="K81" i="7" s="1"/>
  <c r="H81" i="7"/>
  <c r="L80" i="7"/>
  <c r="K80" i="7"/>
  <c r="J80" i="7"/>
  <c r="H80" i="7"/>
  <c r="L79" i="7"/>
  <c r="J79" i="7"/>
  <c r="H79" i="7"/>
  <c r="L78" i="7"/>
  <c r="K78" i="7"/>
  <c r="J78" i="7"/>
  <c r="H78" i="7"/>
  <c r="L77" i="7"/>
  <c r="J77" i="7"/>
  <c r="H77" i="7"/>
  <c r="L76" i="7"/>
  <c r="J76" i="7"/>
  <c r="H76" i="7"/>
  <c r="L75" i="7"/>
  <c r="J75" i="7"/>
  <c r="K75" i="7" s="1"/>
  <c r="H75" i="7"/>
  <c r="L74" i="7"/>
  <c r="J74" i="7"/>
  <c r="H74" i="7"/>
  <c r="L73" i="7"/>
  <c r="J73" i="7"/>
  <c r="H73" i="7"/>
  <c r="L72" i="7"/>
  <c r="J72" i="7"/>
  <c r="H72" i="7"/>
  <c r="L71" i="7"/>
  <c r="J71" i="7"/>
  <c r="K71" i="7" s="1"/>
  <c r="H71" i="7"/>
  <c r="L70" i="7"/>
  <c r="J70" i="7"/>
  <c r="H70" i="7"/>
  <c r="K70" i="7" s="1"/>
  <c r="L69" i="7"/>
  <c r="J69" i="7"/>
  <c r="H69" i="7"/>
  <c r="L68" i="7"/>
  <c r="J68" i="7"/>
  <c r="H68" i="7"/>
  <c r="L67" i="7"/>
  <c r="J67" i="7"/>
  <c r="H67" i="7"/>
  <c r="L66" i="7"/>
  <c r="J66" i="7"/>
  <c r="H66" i="7"/>
  <c r="L65" i="7"/>
  <c r="J65" i="7"/>
  <c r="H65" i="7"/>
  <c r="L64" i="7"/>
  <c r="J64" i="7"/>
  <c r="H64" i="7"/>
  <c r="K64" i="7" s="1"/>
  <c r="L63" i="7"/>
  <c r="J63" i="7"/>
  <c r="H63" i="7"/>
  <c r="L62" i="7"/>
  <c r="K62" i="7"/>
  <c r="J62" i="7"/>
  <c r="H62" i="7"/>
  <c r="L61" i="7"/>
  <c r="J61" i="7"/>
  <c r="K61" i="7" s="1"/>
  <c r="H61" i="7"/>
  <c r="L60" i="7"/>
  <c r="J60" i="7"/>
  <c r="K60" i="7" s="1"/>
  <c r="H60" i="7"/>
  <c r="L59" i="7"/>
  <c r="J59" i="7"/>
  <c r="H59" i="7"/>
  <c r="L58" i="7"/>
  <c r="J58" i="7"/>
  <c r="H58" i="7"/>
  <c r="L57" i="7"/>
  <c r="J57" i="7"/>
  <c r="H57" i="7"/>
  <c r="L56" i="7"/>
  <c r="J56" i="7"/>
  <c r="H56" i="7"/>
  <c r="L55" i="7"/>
  <c r="J55" i="7"/>
  <c r="H55" i="7"/>
  <c r="L54" i="7"/>
  <c r="J54" i="7"/>
  <c r="H54" i="7"/>
  <c r="K54" i="7" s="1"/>
  <c r="L53" i="7"/>
  <c r="J53" i="7"/>
  <c r="H53" i="7"/>
  <c r="L52" i="7"/>
  <c r="J52" i="7"/>
  <c r="K52" i="7" s="1"/>
  <c r="H52" i="7"/>
  <c r="L51" i="7"/>
  <c r="J51" i="7"/>
  <c r="H51" i="7"/>
  <c r="L50" i="7"/>
  <c r="J50" i="7"/>
  <c r="H50" i="7"/>
  <c r="L49" i="7"/>
  <c r="J49" i="7"/>
  <c r="H49" i="7"/>
  <c r="L48" i="7"/>
  <c r="J48" i="7"/>
  <c r="H48" i="7"/>
  <c r="K48" i="7" s="1"/>
  <c r="L47" i="7"/>
  <c r="J47" i="7"/>
  <c r="H47" i="7"/>
  <c r="L46" i="7"/>
  <c r="J46" i="7"/>
  <c r="H46" i="7"/>
  <c r="K46" i="7" s="1"/>
  <c r="L45" i="7"/>
  <c r="J45" i="7"/>
  <c r="K45" i="7" s="1"/>
  <c r="H45" i="7"/>
  <c r="L44" i="7"/>
  <c r="J44" i="7"/>
  <c r="H44" i="7"/>
  <c r="L43" i="7"/>
  <c r="J43" i="7"/>
  <c r="H43" i="7"/>
  <c r="L42" i="7"/>
  <c r="J42" i="7"/>
  <c r="K42" i="7" s="1"/>
  <c r="H42" i="7"/>
  <c r="L41" i="7"/>
  <c r="J41" i="7"/>
  <c r="H41" i="7"/>
  <c r="L40" i="7"/>
  <c r="J40" i="7"/>
  <c r="H40" i="7"/>
  <c r="L39" i="7"/>
  <c r="J39" i="7"/>
  <c r="H39" i="7"/>
  <c r="L38" i="7"/>
  <c r="J38" i="7"/>
  <c r="K38" i="7" s="1"/>
  <c r="H38" i="7"/>
  <c r="L37" i="7"/>
  <c r="J37" i="7"/>
  <c r="K37" i="7" s="1"/>
  <c r="H37" i="7"/>
  <c r="L36" i="7"/>
  <c r="J36" i="7"/>
  <c r="H36" i="7"/>
  <c r="L35" i="7"/>
  <c r="J35" i="7"/>
  <c r="H35" i="7"/>
  <c r="L34" i="7"/>
  <c r="J34" i="7"/>
  <c r="K34" i="7" s="1"/>
  <c r="H34" i="7"/>
  <c r="L33" i="7"/>
  <c r="J33" i="7"/>
  <c r="H33" i="7"/>
  <c r="L32" i="7"/>
  <c r="J32" i="7"/>
  <c r="H32" i="7"/>
  <c r="L31" i="7"/>
  <c r="J31" i="7"/>
  <c r="H31" i="7"/>
  <c r="L30" i="7"/>
  <c r="J30" i="7"/>
  <c r="K30" i="7" s="1"/>
  <c r="H30" i="7"/>
  <c r="L29" i="7"/>
  <c r="J29" i="7"/>
  <c r="K29" i="7" s="1"/>
  <c r="H29" i="7"/>
  <c r="L28" i="7"/>
  <c r="J28" i="7"/>
  <c r="H28" i="7"/>
  <c r="L27" i="7"/>
  <c r="J27" i="7"/>
  <c r="H27" i="7"/>
  <c r="L26" i="7"/>
  <c r="J26" i="7"/>
  <c r="K26" i="7" s="1"/>
  <c r="H26" i="7"/>
  <c r="L25" i="7"/>
  <c r="J25" i="7"/>
  <c r="H25" i="7"/>
  <c r="L24" i="7"/>
  <c r="J24" i="7"/>
  <c r="H24" i="7"/>
  <c r="L23" i="7"/>
  <c r="J23" i="7"/>
  <c r="H23" i="7"/>
  <c r="L22" i="7"/>
  <c r="J22" i="7"/>
  <c r="K22" i="7" s="1"/>
  <c r="H22" i="7"/>
  <c r="L21" i="7"/>
  <c r="J21" i="7"/>
  <c r="K21" i="7" s="1"/>
  <c r="H21" i="7"/>
  <c r="L20" i="7"/>
  <c r="J20" i="7"/>
  <c r="H20" i="7"/>
  <c r="L19" i="7"/>
  <c r="J19" i="7"/>
  <c r="H19" i="7"/>
  <c r="L18" i="7"/>
  <c r="J18" i="7"/>
  <c r="K18" i="7" s="1"/>
  <c r="H18" i="7"/>
  <c r="L17" i="7"/>
  <c r="J17" i="7"/>
  <c r="H17" i="7"/>
  <c r="L16" i="7"/>
  <c r="J16" i="7"/>
  <c r="H16" i="7"/>
  <c r="L15" i="7"/>
  <c r="J15" i="7"/>
  <c r="H15" i="7"/>
  <c r="L14" i="7"/>
  <c r="J14" i="7"/>
  <c r="K14" i="7" s="1"/>
  <c r="H14" i="7"/>
  <c r="L13" i="7"/>
  <c r="J13" i="7"/>
  <c r="K13" i="7" s="1"/>
  <c r="H13" i="7"/>
  <c r="L12" i="7"/>
  <c r="J12" i="7"/>
  <c r="H12" i="7"/>
  <c r="L11" i="7"/>
  <c r="J11" i="7"/>
  <c r="H11" i="7"/>
  <c r="L10" i="7"/>
  <c r="J10" i="7"/>
  <c r="K10" i="7" s="1"/>
  <c r="H10" i="7"/>
  <c r="L9" i="7"/>
  <c r="J9" i="7"/>
  <c r="H9" i="7"/>
  <c r="L8" i="7"/>
  <c r="J8" i="7"/>
  <c r="H8" i="7"/>
  <c r="L7" i="7"/>
  <c r="J7" i="7"/>
  <c r="H7" i="7"/>
  <c r="L6" i="7"/>
  <c r="J6" i="7"/>
  <c r="K6" i="7" s="1"/>
  <c r="H6" i="7"/>
  <c r="L5" i="7"/>
  <c r="J5" i="7"/>
  <c r="K5" i="7" s="1"/>
  <c r="H5" i="7"/>
  <c r="L4" i="7"/>
  <c r="J4" i="7"/>
  <c r="H4" i="7"/>
  <c r="L3" i="7"/>
  <c r="J3" i="7"/>
  <c r="H3" i="7"/>
  <c r="L2" i="7"/>
  <c r="J2" i="7"/>
  <c r="K2" i="7" s="1"/>
  <c r="H2" i="7"/>
  <c r="K8" i="7" l="1"/>
  <c r="K98" i="7"/>
  <c r="K195" i="7"/>
  <c r="K3" i="7"/>
  <c r="K11" i="7"/>
  <c r="K19" i="7"/>
  <c r="K27" i="7"/>
  <c r="K35" i="7"/>
  <c r="K53" i="7"/>
  <c r="K58" i="7"/>
  <c r="K68" i="7"/>
  <c r="K76" i="7"/>
  <c r="K91" i="7"/>
  <c r="K101" i="7"/>
  <c r="K106" i="7"/>
  <c r="K111" i="7"/>
  <c r="K116" i="7"/>
  <c r="K121" i="7"/>
  <c r="K139" i="7"/>
  <c r="K144" i="7"/>
  <c r="K157" i="7"/>
  <c r="K162" i="7"/>
  <c r="K167" i="7"/>
  <c r="K180" i="7"/>
  <c r="K185" i="7"/>
  <c r="K203" i="7"/>
  <c r="K208" i="7"/>
  <c r="K55" i="7"/>
  <c r="K88" i="7"/>
  <c r="K109" i="7"/>
  <c r="K124" i="7"/>
  <c r="K129" i="7"/>
  <c r="K147" i="7"/>
  <c r="K152" i="7"/>
  <c r="K165" i="7"/>
  <c r="K175" i="7"/>
  <c r="K188" i="7"/>
  <c r="K193" i="7"/>
  <c r="K211" i="7"/>
  <c r="K16" i="7"/>
  <c r="K50" i="7"/>
  <c r="K113" i="7"/>
  <c r="K131" i="7"/>
  <c r="K9" i="7"/>
  <c r="K17" i="7"/>
  <c r="K25" i="7"/>
  <c r="K33" i="7"/>
  <c r="K41" i="7"/>
  <c r="K56" i="7"/>
  <c r="K66" i="7"/>
  <c r="K74" i="7"/>
  <c r="K79" i="7"/>
  <c r="K84" i="7"/>
  <c r="K89" i="7"/>
  <c r="K99" i="7"/>
  <c r="K104" i="7"/>
  <c r="K114" i="7"/>
  <c r="K119" i="7"/>
  <c r="K132" i="7"/>
  <c r="K137" i="7"/>
  <c r="K155" i="7"/>
  <c r="K160" i="7"/>
  <c r="K173" i="7"/>
  <c r="K178" i="7"/>
  <c r="K183" i="7"/>
  <c r="K196" i="7"/>
  <c r="K201" i="7"/>
  <c r="K73" i="7"/>
  <c r="K149" i="7"/>
  <c r="K177" i="7"/>
  <c r="K200" i="7"/>
  <c r="K4" i="7"/>
  <c r="K12" i="7"/>
  <c r="K20" i="7"/>
  <c r="K28" i="7"/>
  <c r="K36" i="7"/>
  <c r="K44" i="7"/>
  <c r="K69" i="7"/>
  <c r="K77" i="7"/>
  <c r="K92" i="7"/>
  <c r="K107" i="7"/>
  <c r="K117" i="7"/>
  <c r="K163" i="7"/>
  <c r="K168" i="7"/>
  <c r="K181" i="7"/>
  <c r="K191" i="7"/>
  <c r="K204" i="7"/>
  <c r="K24" i="7"/>
  <c r="K32" i="7"/>
  <c r="K83" i="7"/>
  <c r="K103" i="7"/>
  <c r="K136" i="7"/>
  <c r="K159" i="7"/>
  <c r="K172" i="7"/>
  <c r="K7" i="7"/>
  <c r="K15" i="7"/>
  <c r="K23" i="7"/>
  <c r="K31" i="7"/>
  <c r="K39" i="7"/>
  <c r="K72" i="7"/>
  <c r="K82" i="7"/>
  <c r="K125" i="7"/>
  <c r="K130" i="7"/>
  <c r="K135" i="7"/>
  <c r="K148" i="7"/>
  <c r="K153" i="7"/>
  <c r="K171" i="7"/>
  <c r="K176" i="7"/>
  <c r="K189" i="7"/>
  <c r="K194" i="7"/>
  <c r="K199" i="7"/>
  <c r="K212" i="7"/>
  <c r="K40" i="7"/>
  <c r="K67" i="7"/>
  <c r="K49" i="7"/>
  <c r="K65" i="7"/>
  <c r="K51" i="7"/>
  <c r="K47" i="7"/>
  <c r="K63" i="7"/>
  <c r="K43" i="7"/>
  <c r="K59" i="7"/>
  <c r="K57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" i="5"/>
  <c r="J3" i="5"/>
  <c r="J2" i="5"/>
  <c r="L48" i="1" l="1"/>
  <c r="K48" i="1"/>
  <c r="D48" i="1"/>
  <c r="C48" i="1"/>
  <c r="O47" i="1"/>
  <c r="C49" i="1" l="1"/>
  <c r="D49" i="1" s="1"/>
  <c r="O48" i="1"/>
  <c r="F48" i="1"/>
  <c r="G42" i="1"/>
  <c r="F42" i="1"/>
  <c r="C68" i="1" l="1"/>
  <c r="D68" i="1"/>
  <c r="C69" i="1" l="1"/>
  <c r="D69" i="1" s="1"/>
  <c r="O81" i="1"/>
  <c r="O82" i="1"/>
  <c r="O83" i="1"/>
  <c r="O84" i="1"/>
  <c r="O85" i="1"/>
  <c r="O86" i="1"/>
  <c r="O44" i="1"/>
  <c r="L87" i="1" l="1"/>
  <c r="K87" i="1"/>
  <c r="P86" i="1"/>
  <c r="P85" i="1"/>
  <c r="P84" i="1"/>
  <c r="P83" i="1"/>
  <c r="P82" i="1"/>
  <c r="P81" i="1"/>
  <c r="D87" i="1"/>
  <c r="C87" i="1"/>
  <c r="G86" i="1"/>
  <c r="F86" i="1"/>
  <c r="G85" i="1"/>
  <c r="F85" i="1"/>
  <c r="G84" i="1"/>
  <c r="F84" i="1"/>
  <c r="F83" i="1"/>
  <c r="G82" i="1"/>
  <c r="F82" i="1"/>
  <c r="G81" i="1"/>
  <c r="F81" i="1"/>
  <c r="F87" i="1" l="1"/>
  <c r="O87" i="1"/>
  <c r="M3" i="3"/>
  <c r="Q3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R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G4" i="1" l="1"/>
  <c r="G5" i="1"/>
  <c r="G6" i="1"/>
  <c r="C8" i="1"/>
  <c r="D8" i="1"/>
  <c r="F8" i="1" l="1"/>
  <c r="P77" i="1"/>
  <c r="P76" i="1"/>
  <c r="P75" i="1"/>
  <c r="P74" i="1"/>
  <c r="P73" i="1"/>
  <c r="P72" i="1"/>
  <c r="T47" i="1" l="1"/>
  <c r="S47" i="1"/>
  <c r="T46" i="1"/>
  <c r="S46" i="1"/>
  <c r="T45" i="1"/>
  <c r="S45" i="1"/>
  <c r="T44" i="1"/>
  <c r="T43" i="1"/>
  <c r="T42" i="1"/>
  <c r="S42" i="1"/>
  <c r="O42" i="1"/>
  <c r="S48" i="1" l="1"/>
  <c r="T48" i="1"/>
  <c r="G47" i="1"/>
  <c r="F47" i="1"/>
  <c r="G46" i="1"/>
  <c r="F46" i="1"/>
  <c r="G45" i="1"/>
  <c r="F45" i="1"/>
  <c r="G44" i="1"/>
  <c r="F44" i="1"/>
  <c r="G43" i="1"/>
  <c r="F43" i="1"/>
  <c r="Q47" i="1" l="1"/>
  <c r="P47" i="1"/>
  <c r="V47" i="1" s="1"/>
  <c r="Q46" i="1"/>
  <c r="P46" i="1"/>
  <c r="V46" i="1" s="1"/>
  <c r="O46" i="1"/>
  <c r="Q45" i="1"/>
  <c r="P45" i="1"/>
  <c r="V45" i="1" s="1"/>
  <c r="O45" i="1"/>
  <c r="Q44" i="1"/>
  <c r="P44" i="1"/>
  <c r="V44" i="1" s="1"/>
  <c r="Q43" i="1"/>
  <c r="P43" i="1"/>
  <c r="V43" i="1" s="1"/>
  <c r="O43" i="1"/>
  <c r="Q42" i="1"/>
  <c r="T67" i="1" l="1"/>
  <c r="S67" i="1"/>
  <c r="T66" i="1"/>
  <c r="S66" i="1"/>
  <c r="T65" i="1"/>
  <c r="S65" i="1"/>
  <c r="T64" i="1"/>
  <c r="S64" i="1"/>
  <c r="S63" i="1"/>
  <c r="T62" i="1"/>
  <c r="S62" i="1"/>
  <c r="S2" i="1"/>
  <c r="P62" i="1"/>
  <c r="G62" i="1"/>
  <c r="S68" i="1" l="1"/>
  <c r="T68" i="1"/>
  <c r="Q2" i="1"/>
  <c r="Q4" i="1"/>
  <c r="Q5" i="1"/>
  <c r="Q6" i="1"/>
  <c r="Q3" i="1"/>
  <c r="L8" i="1" l="1"/>
  <c r="K8" i="1"/>
  <c r="S3" i="3" l="1"/>
  <c r="L68" i="1" l="1"/>
  <c r="K68" i="1"/>
  <c r="F68" i="1"/>
  <c r="N217" i="6"/>
  <c r="P212" i="6"/>
  <c r="M212" i="6"/>
  <c r="N212" i="6" s="1"/>
  <c r="L212" i="6"/>
  <c r="G212" i="6"/>
  <c r="P211" i="6"/>
  <c r="M211" i="6"/>
  <c r="N211" i="6" s="1"/>
  <c r="L211" i="6"/>
  <c r="G211" i="6"/>
  <c r="P210" i="6"/>
  <c r="M210" i="6"/>
  <c r="O210" i="6" s="1"/>
  <c r="L210" i="6"/>
  <c r="G210" i="6"/>
  <c r="P209" i="6"/>
  <c r="M209" i="6"/>
  <c r="N209" i="6" s="1"/>
  <c r="L209" i="6"/>
  <c r="G209" i="6"/>
  <c r="P208" i="6"/>
  <c r="N208" i="6"/>
  <c r="M208" i="6"/>
  <c r="O208" i="6" s="1"/>
  <c r="L208" i="6"/>
  <c r="G208" i="6"/>
  <c r="P207" i="6"/>
  <c r="O207" i="6"/>
  <c r="M207" i="6"/>
  <c r="N207" i="6" s="1"/>
  <c r="L207" i="6"/>
  <c r="G207" i="6"/>
  <c r="P206" i="6"/>
  <c r="M206" i="6"/>
  <c r="O206" i="6" s="1"/>
  <c r="L206" i="6"/>
  <c r="G206" i="6"/>
  <c r="P205" i="6"/>
  <c r="M205" i="6"/>
  <c r="O205" i="6" s="1"/>
  <c r="L205" i="6"/>
  <c r="G205" i="6"/>
  <c r="P204" i="6"/>
  <c r="M204" i="6"/>
  <c r="O204" i="6" s="1"/>
  <c r="L204" i="6"/>
  <c r="G204" i="6"/>
  <c r="P203" i="6"/>
  <c r="M203" i="6"/>
  <c r="N203" i="6" s="1"/>
  <c r="L203" i="6"/>
  <c r="G203" i="6"/>
  <c r="P202" i="6"/>
  <c r="M202" i="6"/>
  <c r="O202" i="6" s="1"/>
  <c r="L202" i="6"/>
  <c r="G202" i="6"/>
  <c r="P201" i="6"/>
  <c r="M201" i="6"/>
  <c r="O201" i="6" s="1"/>
  <c r="L201" i="6"/>
  <c r="G201" i="6"/>
  <c r="P200" i="6"/>
  <c r="M200" i="6"/>
  <c r="N200" i="6" s="1"/>
  <c r="L200" i="6"/>
  <c r="G200" i="6"/>
  <c r="P199" i="6"/>
  <c r="M199" i="6"/>
  <c r="N199" i="6" s="1"/>
  <c r="L199" i="6"/>
  <c r="G199" i="6"/>
  <c r="P198" i="6"/>
  <c r="M198" i="6"/>
  <c r="O198" i="6" s="1"/>
  <c r="L198" i="6"/>
  <c r="G198" i="6"/>
  <c r="P197" i="6"/>
  <c r="O197" i="6"/>
  <c r="M197" i="6"/>
  <c r="N197" i="6" s="1"/>
  <c r="L197" i="6"/>
  <c r="G197" i="6"/>
  <c r="P196" i="6"/>
  <c r="M196" i="6"/>
  <c r="O196" i="6" s="1"/>
  <c r="L196" i="6"/>
  <c r="G196" i="6"/>
  <c r="P195" i="6"/>
  <c r="M195" i="6"/>
  <c r="N195" i="6" s="1"/>
  <c r="L195" i="6"/>
  <c r="G195" i="6"/>
  <c r="P194" i="6"/>
  <c r="M194" i="6"/>
  <c r="O194" i="6" s="1"/>
  <c r="L194" i="6"/>
  <c r="G194" i="6"/>
  <c r="P193" i="6"/>
  <c r="O193" i="6"/>
  <c r="M193" i="6"/>
  <c r="N193" i="6" s="1"/>
  <c r="L193" i="6"/>
  <c r="G193" i="6"/>
  <c r="P192" i="6"/>
  <c r="M192" i="6"/>
  <c r="O192" i="6" s="1"/>
  <c r="L192" i="6"/>
  <c r="G192" i="6"/>
  <c r="P191" i="6"/>
  <c r="M191" i="6"/>
  <c r="N191" i="6" s="1"/>
  <c r="L191" i="6"/>
  <c r="G191" i="6"/>
  <c r="P190" i="6"/>
  <c r="M190" i="6"/>
  <c r="O190" i="6" s="1"/>
  <c r="L190" i="6"/>
  <c r="G190" i="6"/>
  <c r="P189" i="6"/>
  <c r="M189" i="6"/>
  <c r="O189" i="6" s="1"/>
  <c r="L189" i="6"/>
  <c r="G189" i="6"/>
  <c r="P188" i="6"/>
  <c r="O188" i="6"/>
  <c r="M188" i="6"/>
  <c r="N188" i="6" s="1"/>
  <c r="L188" i="6"/>
  <c r="G188" i="6"/>
  <c r="P187" i="6"/>
  <c r="O187" i="6"/>
  <c r="M187" i="6"/>
  <c r="N187" i="6" s="1"/>
  <c r="L187" i="6"/>
  <c r="G187" i="6"/>
  <c r="P186" i="6"/>
  <c r="M186" i="6"/>
  <c r="O186" i="6" s="1"/>
  <c r="L186" i="6"/>
  <c r="G186" i="6"/>
  <c r="P185" i="6"/>
  <c r="N185" i="6"/>
  <c r="M185" i="6"/>
  <c r="O185" i="6" s="1"/>
  <c r="L185" i="6"/>
  <c r="G185" i="6"/>
  <c r="P184" i="6"/>
  <c r="N184" i="6"/>
  <c r="M184" i="6"/>
  <c r="O184" i="6" s="1"/>
  <c r="L184" i="6"/>
  <c r="G184" i="6"/>
  <c r="P183" i="6"/>
  <c r="O183" i="6"/>
  <c r="M183" i="6"/>
  <c r="N183" i="6" s="1"/>
  <c r="L183" i="6"/>
  <c r="G183" i="6"/>
  <c r="P182" i="6"/>
  <c r="M182" i="6"/>
  <c r="O182" i="6" s="1"/>
  <c r="L182" i="6"/>
  <c r="G182" i="6"/>
  <c r="P181" i="6"/>
  <c r="M181" i="6"/>
  <c r="O181" i="6" s="1"/>
  <c r="L181" i="6"/>
  <c r="G181" i="6"/>
  <c r="P180" i="6"/>
  <c r="N180" i="6"/>
  <c r="M180" i="6"/>
  <c r="O180" i="6" s="1"/>
  <c r="L180" i="6"/>
  <c r="G180" i="6"/>
  <c r="P179" i="6"/>
  <c r="O179" i="6"/>
  <c r="M179" i="6"/>
  <c r="N179" i="6" s="1"/>
  <c r="L179" i="6"/>
  <c r="G179" i="6"/>
  <c r="P178" i="6"/>
  <c r="M178" i="6"/>
  <c r="O178" i="6" s="1"/>
  <c r="L178" i="6"/>
  <c r="G178" i="6"/>
  <c r="P177" i="6"/>
  <c r="M177" i="6"/>
  <c r="N177" i="6" s="1"/>
  <c r="L177" i="6"/>
  <c r="G177" i="6"/>
  <c r="P176" i="6"/>
  <c r="M176" i="6"/>
  <c r="O176" i="6" s="1"/>
  <c r="L176" i="6"/>
  <c r="G176" i="6"/>
  <c r="P175" i="6"/>
  <c r="M175" i="6"/>
  <c r="N175" i="6" s="1"/>
  <c r="L175" i="6"/>
  <c r="G175" i="6"/>
  <c r="P174" i="6"/>
  <c r="M174" i="6"/>
  <c r="O174" i="6" s="1"/>
  <c r="L174" i="6"/>
  <c r="G174" i="6"/>
  <c r="P173" i="6"/>
  <c r="M173" i="6"/>
  <c r="O173" i="6" s="1"/>
  <c r="L173" i="6"/>
  <c r="G173" i="6"/>
  <c r="P172" i="6"/>
  <c r="O172" i="6"/>
  <c r="N172" i="6"/>
  <c r="M172" i="6"/>
  <c r="L172" i="6"/>
  <c r="G172" i="6"/>
  <c r="P171" i="6"/>
  <c r="M171" i="6"/>
  <c r="N171" i="6" s="1"/>
  <c r="L171" i="6"/>
  <c r="G171" i="6"/>
  <c r="P170" i="6"/>
  <c r="M170" i="6"/>
  <c r="O170" i="6" s="1"/>
  <c r="L170" i="6"/>
  <c r="G170" i="6"/>
  <c r="P169" i="6"/>
  <c r="M169" i="6"/>
  <c r="O169" i="6" s="1"/>
  <c r="L169" i="6"/>
  <c r="G169" i="6"/>
  <c r="P168" i="6"/>
  <c r="M168" i="6"/>
  <c r="N168" i="6" s="1"/>
  <c r="L168" i="6"/>
  <c r="G168" i="6"/>
  <c r="P167" i="6"/>
  <c r="M167" i="6"/>
  <c r="N167" i="6" s="1"/>
  <c r="L167" i="6"/>
  <c r="G167" i="6"/>
  <c r="P166" i="6"/>
  <c r="M166" i="6"/>
  <c r="O166" i="6" s="1"/>
  <c r="L166" i="6"/>
  <c r="G166" i="6"/>
  <c r="P165" i="6"/>
  <c r="O165" i="6"/>
  <c r="M165" i="6"/>
  <c r="N165" i="6" s="1"/>
  <c r="L165" i="6"/>
  <c r="G165" i="6"/>
  <c r="P164" i="6"/>
  <c r="M164" i="6"/>
  <c r="O164" i="6" s="1"/>
  <c r="L164" i="6"/>
  <c r="G164" i="6"/>
  <c r="P163" i="6"/>
  <c r="M163" i="6"/>
  <c r="N163" i="6" s="1"/>
  <c r="L163" i="6"/>
  <c r="G163" i="6"/>
  <c r="P162" i="6"/>
  <c r="M162" i="6"/>
  <c r="O162" i="6" s="1"/>
  <c r="L162" i="6"/>
  <c r="G162" i="6"/>
  <c r="P161" i="6"/>
  <c r="N161" i="6"/>
  <c r="M161" i="6"/>
  <c r="O161" i="6" s="1"/>
  <c r="L161" i="6"/>
  <c r="G161" i="6"/>
  <c r="P160" i="6"/>
  <c r="M160" i="6"/>
  <c r="O160" i="6" s="1"/>
  <c r="L160" i="6"/>
  <c r="G160" i="6"/>
  <c r="P159" i="6"/>
  <c r="M159" i="6"/>
  <c r="N159" i="6" s="1"/>
  <c r="L159" i="6"/>
  <c r="G159" i="6"/>
  <c r="P158" i="6"/>
  <c r="M158" i="6"/>
  <c r="O158" i="6" s="1"/>
  <c r="L158" i="6"/>
  <c r="G158" i="6"/>
  <c r="P157" i="6"/>
  <c r="O157" i="6"/>
  <c r="N157" i="6"/>
  <c r="M157" i="6"/>
  <c r="L157" i="6"/>
  <c r="G157" i="6"/>
  <c r="P156" i="6"/>
  <c r="M156" i="6"/>
  <c r="N156" i="6" s="1"/>
  <c r="L156" i="6"/>
  <c r="G156" i="6"/>
  <c r="P155" i="6"/>
  <c r="O155" i="6"/>
  <c r="M155" i="6"/>
  <c r="N155" i="6" s="1"/>
  <c r="L155" i="6"/>
  <c r="G155" i="6"/>
  <c r="P154" i="6"/>
  <c r="M154" i="6"/>
  <c r="O154" i="6" s="1"/>
  <c r="L154" i="6"/>
  <c r="G154" i="6"/>
  <c r="P153" i="6"/>
  <c r="N153" i="6"/>
  <c r="M153" i="6"/>
  <c r="O153" i="6" s="1"/>
  <c r="L153" i="6"/>
  <c r="G153" i="6"/>
  <c r="P152" i="6"/>
  <c r="O152" i="6"/>
  <c r="M152" i="6"/>
  <c r="N152" i="6" s="1"/>
  <c r="L152" i="6"/>
  <c r="G152" i="6"/>
  <c r="P151" i="6"/>
  <c r="M151" i="6"/>
  <c r="N151" i="6" s="1"/>
  <c r="L151" i="6"/>
  <c r="G151" i="6"/>
  <c r="P150" i="6"/>
  <c r="M150" i="6"/>
  <c r="O150" i="6" s="1"/>
  <c r="L150" i="6"/>
  <c r="G150" i="6"/>
  <c r="P149" i="6"/>
  <c r="O149" i="6"/>
  <c r="N149" i="6"/>
  <c r="M149" i="6"/>
  <c r="L149" i="6"/>
  <c r="G149" i="6"/>
  <c r="P148" i="6"/>
  <c r="M148" i="6"/>
  <c r="O148" i="6" s="1"/>
  <c r="L148" i="6"/>
  <c r="G148" i="6"/>
  <c r="P147" i="6"/>
  <c r="M147" i="6"/>
  <c r="N147" i="6" s="1"/>
  <c r="L147" i="6"/>
  <c r="G147" i="6"/>
  <c r="P146" i="6"/>
  <c r="M146" i="6"/>
  <c r="O146" i="6" s="1"/>
  <c r="L146" i="6"/>
  <c r="G146" i="6"/>
  <c r="P145" i="6"/>
  <c r="M145" i="6"/>
  <c r="N145" i="6" s="1"/>
  <c r="L145" i="6"/>
  <c r="G145" i="6"/>
  <c r="P144" i="6"/>
  <c r="N144" i="6"/>
  <c r="M144" i="6"/>
  <c r="O144" i="6" s="1"/>
  <c r="L144" i="6"/>
  <c r="G144" i="6"/>
  <c r="P143" i="6"/>
  <c r="O143" i="6"/>
  <c r="M143" i="6"/>
  <c r="N143" i="6" s="1"/>
  <c r="L143" i="6"/>
  <c r="G143" i="6"/>
  <c r="P142" i="6"/>
  <c r="M142" i="6"/>
  <c r="O142" i="6" s="1"/>
  <c r="L142" i="6"/>
  <c r="G142" i="6"/>
  <c r="P141" i="6"/>
  <c r="M141" i="6"/>
  <c r="O141" i="6" s="1"/>
  <c r="L141" i="6"/>
  <c r="G141" i="6"/>
  <c r="P140" i="6"/>
  <c r="M140" i="6"/>
  <c r="O140" i="6" s="1"/>
  <c r="L140" i="6"/>
  <c r="G140" i="6"/>
  <c r="P139" i="6"/>
  <c r="M139" i="6"/>
  <c r="N139" i="6" s="1"/>
  <c r="L139" i="6"/>
  <c r="G139" i="6"/>
  <c r="P138" i="6"/>
  <c r="M138" i="6"/>
  <c r="O138" i="6" s="1"/>
  <c r="L138" i="6"/>
  <c r="G138" i="6"/>
  <c r="P137" i="6"/>
  <c r="O137" i="6"/>
  <c r="M137" i="6"/>
  <c r="N137" i="6" s="1"/>
  <c r="L137" i="6"/>
  <c r="G137" i="6"/>
  <c r="P136" i="6"/>
  <c r="M136" i="6"/>
  <c r="N136" i="6" s="1"/>
  <c r="L136" i="6"/>
  <c r="G136" i="6"/>
  <c r="P135" i="6"/>
  <c r="M135" i="6"/>
  <c r="N135" i="6" s="1"/>
  <c r="L135" i="6"/>
  <c r="G135" i="6"/>
  <c r="P134" i="6"/>
  <c r="M134" i="6"/>
  <c r="O134" i="6" s="1"/>
  <c r="L134" i="6"/>
  <c r="G134" i="6"/>
  <c r="P133" i="6"/>
  <c r="O133" i="6"/>
  <c r="M133" i="6"/>
  <c r="N133" i="6" s="1"/>
  <c r="L133" i="6"/>
  <c r="G133" i="6"/>
  <c r="P132" i="6"/>
  <c r="M132" i="6"/>
  <c r="O132" i="6" s="1"/>
  <c r="L132" i="6"/>
  <c r="G132" i="6"/>
  <c r="P131" i="6"/>
  <c r="M131" i="6"/>
  <c r="N131" i="6" s="1"/>
  <c r="L131" i="6"/>
  <c r="G131" i="6"/>
  <c r="P130" i="6"/>
  <c r="M130" i="6"/>
  <c r="O130" i="6" s="1"/>
  <c r="L130" i="6"/>
  <c r="G130" i="6"/>
  <c r="P129" i="6"/>
  <c r="O129" i="6"/>
  <c r="M129" i="6"/>
  <c r="N129" i="6" s="1"/>
  <c r="L129" i="6"/>
  <c r="G129" i="6"/>
  <c r="P128" i="6"/>
  <c r="M128" i="6"/>
  <c r="N128" i="6" s="1"/>
  <c r="L128" i="6"/>
  <c r="G128" i="6"/>
  <c r="P127" i="6"/>
  <c r="M127" i="6"/>
  <c r="N127" i="6" s="1"/>
  <c r="L127" i="6"/>
  <c r="G127" i="6"/>
  <c r="P126" i="6"/>
  <c r="M126" i="6"/>
  <c r="O126" i="6" s="1"/>
  <c r="L126" i="6"/>
  <c r="G126" i="6"/>
  <c r="P125" i="6"/>
  <c r="O125" i="6"/>
  <c r="N125" i="6"/>
  <c r="M125" i="6"/>
  <c r="L125" i="6"/>
  <c r="G125" i="6"/>
  <c r="P124" i="6"/>
  <c r="O124" i="6"/>
  <c r="M124" i="6"/>
  <c r="N124" i="6" s="1"/>
  <c r="L124" i="6"/>
  <c r="G124" i="6"/>
  <c r="P123" i="6"/>
  <c r="M123" i="6"/>
  <c r="N123" i="6" s="1"/>
  <c r="L123" i="6"/>
  <c r="G123" i="6"/>
  <c r="P122" i="6"/>
  <c r="M122" i="6"/>
  <c r="O122" i="6" s="1"/>
  <c r="L122" i="6"/>
  <c r="G122" i="6"/>
  <c r="P121" i="6"/>
  <c r="M121" i="6"/>
  <c r="O121" i="6" s="1"/>
  <c r="L121" i="6"/>
  <c r="G121" i="6"/>
  <c r="P120" i="6"/>
  <c r="O120" i="6"/>
  <c r="M120" i="6"/>
  <c r="N120" i="6" s="1"/>
  <c r="L120" i="6"/>
  <c r="G120" i="6"/>
  <c r="P119" i="6"/>
  <c r="O119" i="6"/>
  <c r="M119" i="6"/>
  <c r="N119" i="6" s="1"/>
  <c r="L119" i="6"/>
  <c r="G119" i="6"/>
  <c r="P118" i="6"/>
  <c r="M118" i="6"/>
  <c r="O118" i="6" s="1"/>
  <c r="L118" i="6"/>
  <c r="G118" i="6"/>
  <c r="P117" i="6"/>
  <c r="O117" i="6"/>
  <c r="M117" i="6"/>
  <c r="N117" i="6" s="1"/>
  <c r="L117" i="6"/>
  <c r="G117" i="6"/>
  <c r="P116" i="6"/>
  <c r="N116" i="6"/>
  <c r="M116" i="6"/>
  <c r="O116" i="6" s="1"/>
  <c r="L116" i="6"/>
  <c r="G116" i="6"/>
  <c r="P115" i="6"/>
  <c r="O115" i="6"/>
  <c r="M115" i="6"/>
  <c r="N115" i="6" s="1"/>
  <c r="L115" i="6"/>
  <c r="G115" i="6"/>
  <c r="P114" i="6"/>
  <c r="M114" i="6"/>
  <c r="O114" i="6" s="1"/>
  <c r="L114" i="6"/>
  <c r="G114" i="6"/>
  <c r="P113" i="6"/>
  <c r="M113" i="6"/>
  <c r="N113" i="6" s="1"/>
  <c r="L113" i="6"/>
  <c r="G113" i="6"/>
  <c r="P112" i="6"/>
  <c r="N112" i="6"/>
  <c r="M112" i="6"/>
  <c r="O112" i="6" s="1"/>
  <c r="L112" i="6"/>
  <c r="G112" i="6"/>
  <c r="P111" i="6"/>
  <c r="M111" i="6"/>
  <c r="N111" i="6" s="1"/>
  <c r="L111" i="6"/>
  <c r="G111" i="6"/>
  <c r="P110" i="6"/>
  <c r="M110" i="6"/>
  <c r="O110" i="6" s="1"/>
  <c r="L110" i="6"/>
  <c r="G110" i="6"/>
  <c r="P109" i="6"/>
  <c r="M109" i="6"/>
  <c r="O109" i="6" s="1"/>
  <c r="L109" i="6"/>
  <c r="G109" i="6"/>
  <c r="P108" i="6"/>
  <c r="O108" i="6"/>
  <c r="N108" i="6"/>
  <c r="M108" i="6"/>
  <c r="L108" i="6"/>
  <c r="G108" i="6"/>
  <c r="P107" i="6"/>
  <c r="M107" i="6"/>
  <c r="N107" i="6" s="1"/>
  <c r="L107" i="6"/>
  <c r="G107" i="6"/>
  <c r="P106" i="6"/>
  <c r="M106" i="6"/>
  <c r="O106" i="6" s="1"/>
  <c r="L106" i="6"/>
  <c r="G106" i="6"/>
  <c r="P105" i="6"/>
  <c r="O105" i="6"/>
  <c r="M105" i="6"/>
  <c r="N105" i="6" s="1"/>
  <c r="L105" i="6"/>
  <c r="G105" i="6"/>
  <c r="P104" i="6"/>
  <c r="M104" i="6"/>
  <c r="N104" i="6" s="1"/>
  <c r="L104" i="6"/>
  <c r="G104" i="6"/>
  <c r="P103" i="6"/>
  <c r="M103" i="6"/>
  <c r="N103" i="6" s="1"/>
  <c r="L103" i="6"/>
  <c r="G103" i="6"/>
  <c r="P102" i="6"/>
  <c r="M102" i="6"/>
  <c r="O102" i="6" s="1"/>
  <c r="L102" i="6"/>
  <c r="G102" i="6"/>
  <c r="P101" i="6"/>
  <c r="M101" i="6"/>
  <c r="N101" i="6" s="1"/>
  <c r="L101" i="6"/>
  <c r="G101" i="6"/>
  <c r="P100" i="6"/>
  <c r="M100" i="6"/>
  <c r="O100" i="6" s="1"/>
  <c r="L100" i="6"/>
  <c r="G100" i="6"/>
  <c r="P99" i="6"/>
  <c r="M99" i="6"/>
  <c r="N99" i="6" s="1"/>
  <c r="L99" i="6"/>
  <c r="G99" i="6"/>
  <c r="P98" i="6"/>
  <c r="M98" i="6"/>
  <c r="O98" i="6" s="1"/>
  <c r="L98" i="6"/>
  <c r="G98" i="6"/>
  <c r="P97" i="6"/>
  <c r="O97" i="6"/>
  <c r="M97" i="6"/>
  <c r="N97" i="6" s="1"/>
  <c r="L97" i="6"/>
  <c r="G97" i="6"/>
  <c r="P96" i="6"/>
  <c r="O96" i="6"/>
  <c r="M96" i="6"/>
  <c r="N96" i="6" s="1"/>
  <c r="L96" i="6"/>
  <c r="G96" i="6"/>
  <c r="P95" i="6"/>
  <c r="M95" i="6"/>
  <c r="N95" i="6" s="1"/>
  <c r="L95" i="6"/>
  <c r="G95" i="6"/>
  <c r="P94" i="6"/>
  <c r="M94" i="6"/>
  <c r="O94" i="6" s="1"/>
  <c r="L94" i="6"/>
  <c r="G94" i="6"/>
  <c r="P93" i="6"/>
  <c r="N93" i="6"/>
  <c r="M93" i="6"/>
  <c r="O93" i="6" s="1"/>
  <c r="L93" i="6"/>
  <c r="G93" i="6"/>
  <c r="P92" i="6"/>
  <c r="M92" i="6"/>
  <c r="N92" i="6" s="1"/>
  <c r="L92" i="6"/>
  <c r="G92" i="6"/>
  <c r="P91" i="6"/>
  <c r="M91" i="6"/>
  <c r="N91" i="6" s="1"/>
  <c r="L91" i="6"/>
  <c r="G91" i="6"/>
  <c r="P90" i="6"/>
  <c r="M90" i="6"/>
  <c r="O90" i="6" s="1"/>
  <c r="L90" i="6"/>
  <c r="G90" i="6"/>
  <c r="P89" i="6"/>
  <c r="N89" i="6"/>
  <c r="M89" i="6"/>
  <c r="O89" i="6" s="1"/>
  <c r="L89" i="6"/>
  <c r="G89" i="6"/>
  <c r="P88" i="6"/>
  <c r="O88" i="6"/>
  <c r="M88" i="6"/>
  <c r="N88" i="6" s="1"/>
  <c r="L88" i="6"/>
  <c r="G88" i="6"/>
  <c r="P87" i="6"/>
  <c r="O87" i="6"/>
  <c r="M87" i="6"/>
  <c r="N87" i="6" s="1"/>
  <c r="L87" i="6"/>
  <c r="G87" i="6"/>
  <c r="P86" i="6"/>
  <c r="M86" i="6"/>
  <c r="O86" i="6" s="1"/>
  <c r="L86" i="6"/>
  <c r="G86" i="6"/>
  <c r="P85" i="6"/>
  <c r="N85" i="6"/>
  <c r="M85" i="6"/>
  <c r="O85" i="6" s="1"/>
  <c r="L85" i="6"/>
  <c r="G85" i="6"/>
  <c r="P84" i="6"/>
  <c r="N84" i="6"/>
  <c r="M84" i="6"/>
  <c r="O84" i="6" s="1"/>
  <c r="L84" i="6"/>
  <c r="G84" i="6"/>
  <c r="P83" i="6"/>
  <c r="O83" i="6"/>
  <c r="M83" i="6"/>
  <c r="N83" i="6" s="1"/>
  <c r="L83" i="6"/>
  <c r="G83" i="6"/>
  <c r="P82" i="6"/>
  <c r="M82" i="6"/>
  <c r="O82" i="6" s="1"/>
  <c r="L82" i="6"/>
  <c r="G82" i="6"/>
  <c r="P81" i="6"/>
  <c r="M81" i="6"/>
  <c r="N81" i="6" s="1"/>
  <c r="L81" i="6"/>
  <c r="G81" i="6"/>
  <c r="P80" i="6"/>
  <c r="M80" i="6"/>
  <c r="O80" i="6" s="1"/>
  <c r="L80" i="6"/>
  <c r="G80" i="6"/>
  <c r="P79" i="6"/>
  <c r="O79" i="6"/>
  <c r="M79" i="6"/>
  <c r="N79" i="6" s="1"/>
  <c r="L79" i="6"/>
  <c r="G79" i="6"/>
  <c r="P78" i="6"/>
  <c r="M78" i="6"/>
  <c r="O78" i="6" s="1"/>
  <c r="L78" i="6"/>
  <c r="G78" i="6"/>
  <c r="P77" i="6"/>
  <c r="M77" i="6"/>
  <c r="O77" i="6" s="1"/>
  <c r="L77" i="6"/>
  <c r="G77" i="6"/>
  <c r="P76" i="6"/>
  <c r="O76" i="6"/>
  <c r="M76" i="6"/>
  <c r="N76" i="6" s="1"/>
  <c r="L76" i="6"/>
  <c r="G76" i="6"/>
  <c r="P75" i="6"/>
  <c r="M75" i="6"/>
  <c r="N75" i="6" s="1"/>
  <c r="L75" i="6"/>
  <c r="G75" i="6"/>
  <c r="P74" i="6"/>
  <c r="M74" i="6"/>
  <c r="O74" i="6" s="1"/>
  <c r="L74" i="6"/>
  <c r="G74" i="6"/>
  <c r="P73" i="6"/>
  <c r="M73" i="6"/>
  <c r="N73" i="6" s="1"/>
  <c r="L73" i="6"/>
  <c r="G73" i="6"/>
  <c r="P72" i="6"/>
  <c r="M72" i="6"/>
  <c r="N72" i="6" s="1"/>
  <c r="L72" i="6"/>
  <c r="G72" i="6"/>
  <c r="P71" i="6"/>
  <c r="M71" i="6"/>
  <c r="N71" i="6" s="1"/>
  <c r="L71" i="6"/>
  <c r="G71" i="6"/>
  <c r="P70" i="6"/>
  <c r="M70" i="6"/>
  <c r="O70" i="6" s="1"/>
  <c r="L70" i="6"/>
  <c r="G70" i="6"/>
  <c r="P69" i="6"/>
  <c r="O69" i="6"/>
  <c r="M69" i="6"/>
  <c r="N69" i="6" s="1"/>
  <c r="L69" i="6"/>
  <c r="G69" i="6"/>
  <c r="P68" i="6"/>
  <c r="M68" i="6"/>
  <c r="O68" i="6" s="1"/>
  <c r="L68" i="6"/>
  <c r="G68" i="6"/>
  <c r="P67" i="6"/>
  <c r="M67" i="6"/>
  <c r="N67" i="6" s="1"/>
  <c r="L67" i="6"/>
  <c r="G67" i="6"/>
  <c r="P66" i="6"/>
  <c r="M66" i="6"/>
  <c r="O66" i="6" s="1"/>
  <c r="L66" i="6"/>
  <c r="G66" i="6"/>
  <c r="P65" i="6"/>
  <c r="O65" i="6"/>
  <c r="M65" i="6"/>
  <c r="N65" i="6" s="1"/>
  <c r="L65" i="6"/>
  <c r="G65" i="6"/>
  <c r="P64" i="6"/>
  <c r="O64" i="6"/>
  <c r="M64" i="6"/>
  <c r="N64" i="6" s="1"/>
  <c r="L64" i="6"/>
  <c r="G64" i="6"/>
  <c r="P63" i="6"/>
  <c r="M63" i="6"/>
  <c r="N63" i="6" s="1"/>
  <c r="L63" i="6"/>
  <c r="G63" i="6"/>
  <c r="P62" i="6"/>
  <c r="M62" i="6"/>
  <c r="O62" i="6" s="1"/>
  <c r="L62" i="6"/>
  <c r="G62" i="6"/>
  <c r="P61" i="6"/>
  <c r="M61" i="6"/>
  <c r="O61" i="6" s="1"/>
  <c r="L61" i="6"/>
  <c r="G61" i="6"/>
  <c r="P60" i="6"/>
  <c r="O60" i="6"/>
  <c r="M60" i="6"/>
  <c r="N60" i="6" s="1"/>
  <c r="L60" i="6"/>
  <c r="G60" i="6"/>
  <c r="P59" i="6"/>
  <c r="O59" i="6"/>
  <c r="M59" i="6"/>
  <c r="N59" i="6" s="1"/>
  <c r="L59" i="6"/>
  <c r="G59" i="6"/>
  <c r="P58" i="6"/>
  <c r="M58" i="6"/>
  <c r="O58" i="6" s="1"/>
  <c r="L58" i="6"/>
  <c r="G58" i="6"/>
  <c r="P57" i="6"/>
  <c r="N57" i="6"/>
  <c r="M57" i="6"/>
  <c r="O57" i="6" s="1"/>
  <c r="L57" i="6"/>
  <c r="G57" i="6"/>
  <c r="P56" i="6"/>
  <c r="M56" i="6"/>
  <c r="N56" i="6" s="1"/>
  <c r="L56" i="6"/>
  <c r="G56" i="6"/>
  <c r="P55" i="6"/>
  <c r="O55" i="6"/>
  <c r="M55" i="6"/>
  <c r="N55" i="6" s="1"/>
  <c r="L55" i="6"/>
  <c r="G55" i="6"/>
  <c r="P54" i="6"/>
  <c r="M54" i="6"/>
  <c r="O54" i="6" s="1"/>
  <c r="L54" i="6"/>
  <c r="G54" i="6"/>
  <c r="P53" i="6"/>
  <c r="M53" i="6"/>
  <c r="O53" i="6" s="1"/>
  <c r="L53" i="6"/>
  <c r="G53" i="6"/>
  <c r="P52" i="6"/>
  <c r="N52" i="6"/>
  <c r="M52" i="6"/>
  <c r="O52" i="6" s="1"/>
  <c r="L52" i="6"/>
  <c r="G52" i="6"/>
  <c r="P51" i="6"/>
  <c r="O51" i="6"/>
  <c r="M51" i="6"/>
  <c r="N51" i="6" s="1"/>
  <c r="L51" i="6"/>
  <c r="G51" i="6"/>
  <c r="P50" i="6"/>
  <c r="M50" i="6"/>
  <c r="O50" i="6" s="1"/>
  <c r="L50" i="6"/>
  <c r="G50" i="6"/>
  <c r="P49" i="6"/>
  <c r="M49" i="6"/>
  <c r="N49" i="6" s="1"/>
  <c r="L49" i="6"/>
  <c r="G49" i="6"/>
  <c r="P48" i="6"/>
  <c r="N48" i="6"/>
  <c r="M48" i="6"/>
  <c r="O48" i="6" s="1"/>
  <c r="L48" i="6"/>
  <c r="G48" i="6"/>
  <c r="P47" i="6"/>
  <c r="M47" i="6"/>
  <c r="N47" i="6" s="1"/>
  <c r="L47" i="6"/>
  <c r="G47" i="6"/>
  <c r="P46" i="6"/>
  <c r="M46" i="6"/>
  <c r="O46" i="6" s="1"/>
  <c r="L46" i="6"/>
  <c r="G46" i="6"/>
  <c r="P45" i="6"/>
  <c r="M45" i="6"/>
  <c r="O45" i="6" s="1"/>
  <c r="L45" i="6"/>
  <c r="G45" i="6"/>
  <c r="P44" i="6"/>
  <c r="O44" i="6"/>
  <c r="N44" i="6"/>
  <c r="M44" i="6"/>
  <c r="L44" i="6"/>
  <c r="G44" i="6"/>
  <c r="P43" i="6"/>
  <c r="M43" i="6"/>
  <c r="N43" i="6" s="1"/>
  <c r="L43" i="6"/>
  <c r="G43" i="6"/>
  <c r="P42" i="6"/>
  <c r="M42" i="6"/>
  <c r="O42" i="6" s="1"/>
  <c r="L42" i="6"/>
  <c r="G42" i="6"/>
  <c r="P41" i="6"/>
  <c r="O41" i="6"/>
  <c r="M41" i="6"/>
  <c r="N41" i="6" s="1"/>
  <c r="L41" i="6"/>
  <c r="G41" i="6"/>
  <c r="P40" i="6"/>
  <c r="M40" i="6"/>
  <c r="N40" i="6" s="1"/>
  <c r="L40" i="6"/>
  <c r="G40" i="6"/>
  <c r="P39" i="6"/>
  <c r="M39" i="6"/>
  <c r="N39" i="6" s="1"/>
  <c r="L39" i="6"/>
  <c r="G39" i="6"/>
  <c r="P38" i="6"/>
  <c r="M38" i="6"/>
  <c r="O38" i="6" s="1"/>
  <c r="L38" i="6"/>
  <c r="G38" i="6"/>
  <c r="P37" i="6"/>
  <c r="M37" i="6"/>
  <c r="N37" i="6" s="1"/>
  <c r="L37" i="6"/>
  <c r="G37" i="6"/>
  <c r="P36" i="6"/>
  <c r="M36" i="6"/>
  <c r="O36" i="6" s="1"/>
  <c r="L36" i="6"/>
  <c r="G36" i="6"/>
  <c r="P35" i="6"/>
  <c r="M35" i="6"/>
  <c r="N35" i="6" s="1"/>
  <c r="L35" i="6"/>
  <c r="G35" i="6"/>
  <c r="P34" i="6"/>
  <c r="M34" i="6"/>
  <c r="O34" i="6" s="1"/>
  <c r="L34" i="6"/>
  <c r="G34" i="6"/>
  <c r="P33" i="6"/>
  <c r="O33" i="6"/>
  <c r="N33" i="6"/>
  <c r="M33" i="6"/>
  <c r="L33" i="6"/>
  <c r="G33" i="6"/>
  <c r="P32" i="6"/>
  <c r="M32" i="6"/>
  <c r="N32" i="6" s="1"/>
  <c r="L32" i="6"/>
  <c r="G32" i="6"/>
  <c r="P31" i="6"/>
  <c r="M31" i="6"/>
  <c r="N31" i="6" s="1"/>
  <c r="L31" i="6"/>
  <c r="G31" i="6"/>
  <c r="P30" i="6"/>
  <c r="M30" i="6"/>
  <c r="O30" i="6" s="1"/>
  <c r="L30" i="6"/>
  <c r="G30" i="6"/>
  <c r="P29" i="6"/>
  <c r="M29" i="6"/>
  <c r="O29" i="6" s="1"/>
  <c r="L29" i="6"/>
  <c r="G29" i="6"/>
  <c r="P28" i="6"/>
  <c r="M28" i="6"/>
  <c r="N28" i="6" s="1"/>
  <c r="L28" i="6"/>
  <c r="G28" i="6"/>
  <c r="P27" i="6"/>
  <c r="O27" i="6"/>
  <c r="M27" i="6"/>
  <c r="N27" i="6" s="1"/>
  <c r="L27" i="6"/>
  <c r="G27" i="6"/>
  <c r="P26" i="6"/>
  <c r="M26" i="6"/>
  <c r="O26" i="6" s="1"/>
  <c r="L26" i="6"/>
  <c r="G26" i="6"/>
  <c r="P25" i="6"/>
  <c r="M25" i="6"/>
  <c r="O25" i="6" s="1"/>
  <c r="L25" i="6"/>
  <c r="G25" i="6"/>
  <c r="P24" i="6"/>
  <c r="O24" i="6"/>
  <c r="N24" i="6"/>
  <c r="M24" i="6"/>
  <c r="L24" i="6"/>
  <c r="G24" i="6"/>
  <c r="P23" i="6"/>
  <c r="O23" i="6"/>
  <c r="M23" i="6"/>
  <c r="N23" i="6" s="1"/>
  <c r="L23" i="6"/>
  <c r="G23" i="6"/>
  <c r="P22" i="6"/>
  <c r="M22" i="6"/>
  <c r="O22" i="6" s="1"/>
  <c r="L22" i="6"/>
  <c r="G22" i="6"/>
  <c r="P21" i="6"/>
  <c r="O21" i="6"/>
  <c r="M21" i="6"/>
  <c r="N21" i="6" s="1"/>
  <c r="L21" i="6"/>
  <c r="G21" i="6"/>
  <c r="P20" i="6"/>
  <c r="M20" i="6"/>
  <c r="O20" i="6" s="1"/>
  <c r="L20" i="6"/>
  <c r="G20" i="6"/>
  <c r="P19" i="6"/>
  <c r="M19" i="6"/>
  <c r="N19" i="6" s="1"/>
  <c r="L19" i="6"/>
  <c r="G19" i="6"/>
  <c r="P18" i="6"/>
  <c r="M18" i="6"/>
  <c r="O18" i="6" s="1"/>
  <c r="L18" i="6"/>
  <c r="G18" i="6"/>
  <c r="P17" i="6"/>
  <c r="M17" i="6"/>
  <c r="N17" i="6" s="1"/>
  <c r="L17" i="6"/>
  <c r="G17" i="6"/>
  <c r="P16" i="6"/>
  <c r="N16" i="6"/>
  <c r="M16" i="6"/>
  <c r="O16" i="6" s="1"/>
  <c r="L16" i="6"/>
  <c r="G16" i="6"/>
  <c r="P15" i="6"/>
  <c r="M15" i="6"/>
  <c r="N15" i="6" s="1"/>
  <c r="L15" i="6"/>
  <c r="G15" i="6"/>
  <c r="P14" i="6"/>
  <c r="M14" i="6"/>
  <c r="O14" i="6" s="1"/>
  <c r="L14" i="6"/>
  <c r="G14" i="6"/>
  <c r="P13" i="6"/>
  <c r="M13" i="6"/>
  <c r="O13" i="6" s="1"/>
  <c r="L13" i="6"/>
  <c r="G13" i="6"/>
  <c r="P12" i="6"/>
  <c r="O12" i="6"/>
  <c r="M12" i="6"/>
  <c r="N12" i="6" s="1"/>
  <c r="L12" i="6"/>
  <c r="G12" i="6"/>
  <c r="P11" i="6"/>
  <c r="M11" i="6"/>
  <c r="N11" i="6" s="1"/>
  <c r="L11" i="6"/>
  <c r="G11" i="6"/>
  <c r="P10" i="6"/>
  <c r="M10" i="6"/>
  <c r="O10" i="6" s="1"/>
  <c r="L10" i="6"/>
  <c r="G10" i="6"/>
  <c r="P9" i="6"/>
  <c r="O9" i="6"/>
  <c r="M9" i="6"/>
  <c r="N9" i="6" s="1"/>
  <c r="L9" i="6"/>
  <c r="G9" i="6"/>
  <c r="P8" i="6"/>
  <c r="M8" i="6"/>
  <c r="N8" i="6" s="1"/>
  <c r="L8" i="6"/>
  <c r="G8" i="6"/>
  <c r="P7" i="6"/>
  <c r="M7" i="6"/>
  <c r="N7" i="6" s="1"/>
  <c r="L7" i="6"/>
  <c r="G7" i="6"/>
  <c r="P6" i="6"/>
  <c r="M6" i="6"/>
  <c r="O6" i="6" s="1"/>
  <c r="L6" i="6"/>
  <c r="G6" i="6"/>
  <c r="P5" i="6"/>
  <c r="M5" i="6"/>
  <c r="N5" i="6" s="1"/>
  <c r="L5" i="6"/>
  <c r="G5" i="6"/>
  <c r="P4" i="6"/>
  <c r="M4" i="6"/>
  <c r="O4" i="6" s="1"/>
  <c r="L4" i="6"/>
  <c r="G4" i="6"/>
  <c r="P3" i="6"/>
  <c r="M3" i="6"/>
  <c r="N3" i="6" s="1"/>
  <c r="L3" i="6"/>
  <c r="G3" i="6"/>
  <c r="P2" i="6"/>
  <c r="M2" i="6"/>
  <c r="O2" i="6" s="1"/>
  <c r="L2" i="6"/>
  <c r="G2" i="6"/>
  <c r="O68" i="1" l="1"/>
  <c r="N20" i="6"/>
  <c r="O28" i="6"/>
  <c r="O15" i="6"/>
  <c r="O37" i="6"/>
  <c r="N53" i="6"/>
  <c r="O56" i="6"/>
  <c r="N61" i="6"/>
  <c r="O111" i="6"/>
  <c r="N121" i="6"/>
  <c r="O128" i="6"/>
  <c r="O151" i="6"/>
  <c r="O156" i="6"/>
  <c r="N181" i="6"/>
  <c r="N189" i="6"/>
  <c r="N204" i="6"/>
  <c r="O211" i="6"/>
  <c r="N25" i="6"/>
  <c r="O32" i="6"/>
  <c r="N148" i="6"/>
  <c r="N176" i="6"/>
  <c r="O19" i="6"/>
  <c r="O5" i="6"/>
  <c r="N29" i="6"/>
  <c r="O47" i="6"/>
  <c r="O73" i="6"/>
  <c r="N80" i="6"/>
  <c r="O92" i="6"/>
  <c r="O101" i="6"/>
  <c r="N140" i="6"/>
  <c r="O147" i="6"/>
  <c r="O175" i="6"/>
  <c r="O8" i="6"/>
  <c r="O17" i="6"/>
  <c r="O31" i="6"/>
  <c r="O40" i="6"/>
  <c r="O49" i="6"/>
  <c r="O63" i="6"/>
  <c r="O72" i="6"/>
  <c r="O81" i="6"/>
  <c r="O95" i="6"/>
  <c r="O104" i="6"/>
  <c r="O113" i="6"/>
  <c r="O127" i="6"/>
  <c r="O136" i="6"/>
  <c r="O145" i="6"/>
  <c r="O159" i="6"/>
  <c r="O168" i="6"/>
  <c r="O177" i="6"/>
  <c r="O191" i="6"/>
  <c r="O200" i="6"/>
  <c r="O209" i="6"/>
  <c r="N4" i="6"/>
  <c r="O7" i="6"/>
  <c r="N13" i="6"/>
  <c r="N36" i="6"/>
  <c r="O39" i="6"/>
  <c r="N45" i="6"/>
  <c r="N68" i="6"/>
  <c r="O71" i="6"/>
  <c r="N77" i="6"/>
  <c r="N100" i="6"/>
  <c r="O103" i="6"/>
  <c r="N109" i="6"/>
  <c r="N132" i="6"/>
  <c r="O135" i="6"/>
  <c r="N141" i="6"/>
  <c r="N164" i="6"/>
  <c r="O167" i="6"/>
  <c r="N173" i="6"/>
  <c r="N196" i="6"/>
  <c r="O199" i="6"/>
  <c r="N205" i="6"/>
  <c r="O91" i="6"/>
  <c r="O123" i="6"/>
  <c r="O3" i="6"/>
  <c r="O35" i="6"/>
  <c r="O67" i="6"/>
  <c r="O99" i="6"/>
  <c r="O131" i="6"/>
  <c r="N160" i="6"/>
  <c r="O163" i="6"/>
  <c r="N169" i="6"/>
  <c r="N192" i="6"/>
  <c r="O195" i="6"/>
  <c r="N201" i="6"/>
  <c r="O11" i="6"/>
  <c r="O43" i="6"/>
  <c r="O75" i="6"/>
  <c r="O107" i="6"/>
  <c r="O139" i="6"/>
  <c r="O171" i="6"/>
  <c r="O203" i="6"/>
  <c r="O212" i="6"/>
  <c r="N14" i="6"/>
  <c r="N26" i="6"/>
  <c r="N34" i="6"/>
  <c r="N42" i="6"/>
  <c r="N58" i="6"/>
  <c r="N66" i="6"/>
  <c r="N74" i="6"/>
  <c r="N78" i="6"/>
  <c r="N82" i="6"/>
  <c r="N90" i="6"/>
  <c r="N98" i="6"/>
  <c r="N102" i="6"/>
  <c r="N106" i="6"/>
  <c r="N110" i="6"/>
  <c r="N118" i="6"/>
  <c r="N122" i="6"/>
  <c r="N126" i="6"/>
  <c r="N130" i="6"/>
  <c r="N134" i="6"/>
  <c r="N138" i="6"/>
  <c r="N142" i="6"/>
  <c r="N146" i="6"/>
  <c r="N150" i="6"/>
  <c r="N154" i="6"/>
  <c r="N158" i="6"/>
  <c r="N162" i="6"/>
  <c r="N166" i="6"/>
  <c r="N170" i="6"/>
  <c r="N174" i="6"/>
  <c r="N178" i="6"/>
  <c r="N182" i="6"/>
  <c r="N186" i="6"/>
  <c r="N190" i="6"/>
  <c r="N194" i="6"/>
  <c r="N198" i="6"/>
  <c r="N202" i="6"/>
  <c r="N206" i="6"/>
  <c r="N210" i="6"/>
  <c r="N2" i="6"/>
  <c r="N6" i="6"/>
  <c r="N10" i="6"/>
  <c r="N18" i="6"/>
  <c r="N22" i="6"/>
  <c r="N30" i="6"/>
  <c r="N38" i="6"/>
  <c r="N46" i="6"/>
  <c r="N50" i="6"/>
  <c r="N54" i="6"/>
  <c r="N62" i="6"/>
  <c r="N70" i="6"/>
  <c r="N86" i="6"/>
  <c r="N94" i="6"/>
  <c r="N114" i="6"/>
  <c r="N216" i="6" l="1"/>
  <c r="O216" i="6" s="1"/>
  <c r="N215" i="6"/>
  <c r="O215" i="6" s="1"/>
  <c r="N214" i="6"/>
  <c r="P67" i="1"/>
  <c r="O67" i="1"/>
  <c r="P66" i="1"/>
  <c r="O66" i="1"/>
  <c r="P65" i="1"/>
  <c r="O65" i="1"/>
  <c r="P64" i="1"/>
  <c r="O64" i="1"/>
  <c r="P63" i="1"/>
  <c r="O63" i="1"/>
  <c r="G63" i="1"/>
  <c r="G67" i="1"/>
  <c r="F67" i="1"/>
  <c r="G66" i="1"/>
  <c r="F66" i="1"/>
  <c r="G65" i="1"/>
  <c r="F65" i="1"/>
  <c r="G64" i="1"/>
  <c r="F64" i="1"/>
  <c r="F63" i="1"/>
  <c r="F62" i="1"/>
  <c r="T3" i="1" l="1"/>
  <c r="T4" i="1"/>
  <c r="T5" i="1"/>
  <c r="T6" i="1"/>
  <c r="T7" i="1"/>
  <c r="T2" i="1"/>
  <c r="S3" i="1"/>
  <c r="S4" i="1"/>
  <c r="S6" i="1"/>
  <c r="T8" i="1" l="1"/>
  <c r="S8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" i="2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4" i="3" l="1"/>
  <c r="S216" i="3"/>
  <c r="S215" i="3"/>
  <c r="O4" i="1"/>
  <c r="O5" i="1"/>
  <c r="O6" i="1"/>
  <c r="O7" i="1"/>
  <c r="Q217" i="3" l="1"/>
  <c r="Q12" i="3" l="1"/>
  <c r="Q4" i="3"/>
  <c r="Q5" i="3"/>
  <c r="Q6" i="3"/>
  <c r="Q7" i="3"/>
  <c r="Q8" i="3"/>
  <c r="Q9" i="3"/>
  <c r="Q10" i="3"/>
  <c r="Q11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5" i="3" l="1"/>
  <c r="R215" i="3" s="1"/>
  <c r="Q214" i="3"/>
  <c r="R214" i="3" s="1"/>
  <c r="R4" i="3" l="1"/>
  <c r="R10" i="3"/>
  <c r="R12" i="3"/>
  <c r="R14" i="3"/>
  <c r="R18" i="3"/>
  <c r="R22" i="3"/>
  <c r="R26" i="3"/>
  <c r="R28" i="3"/>
  <c r="R30" i="3"/>
  <c r="R36" i="3"/>
  <c r="R38" i="3"/>
  <c r="R42" i="3"/>
  <c r="R44" i="3"/>
  <c r="R50" i="3"/>
  <c r="R58" i="3"/>
  <c r="R59" i="3"/>
  <c r="R66" i="3"/>
  <c r="R74" i="3"/>
  <c r="R75" i="3"/>
  <c r="R90" i="3"/>
  <c r="R92" i="3"/>
  <c r="R98" i="3"/>
  <c r="R99" i="3"/>
  <c r="R100" i="3"/>
  <c r="R106" i="3"/>
  <c r="R108" i="3"/>
  <c r="R110" i="3"/>
  <c r="R114" i="3"/>
  <c r="R118" i="3"/>
  <c r="R122" i="3"/>
  <c r="R124" i="3"/>
  <c r="R130" i="3"/>
  <c r="R131" i="3"/>
  <c r="R138" i="3"/>
  <c r="R139" i="3"/>
  <c r="R140" i="3"/>
  <c r="R146" i="3"/>
  <c r="R148" i="3"/>
  <c r="R154" i="3"/>
  <c r="R156" i="3"/>
  <c r="R162" i="3"/>
  <c r="R164" i="3"/>
  <c r="R170" i="3"/>
  <c r="R172" i="3"/>
  <c r="R178" i="3"/>
  <c r="R179" i="3"/>
  <c r="R180" i="3"/>
  <c r="R186" i="3"/>
  <c r="R187" i="3"/>
  <c r="R188" i="3"/>
  <c r="R194" i="3"/>
  <c r="R202" i="3"/>
  <c r="R210" i="3"/>
  <c r="R211" i="3"/>
  <c r="R2" i="3" l="1"/>
  <c r="R198" i="3"/>
  <c r="R67" i="3"/>
  <c r="R86" i="3"/>
  <c r="R49" i="3"/>
  <c r="R171" i="3"/>
  <c r="R134" i="3"/>
  <c r="R158" i="3"/>
  <c r="R132" i="3"/>
  <c r="R190" i="3"/>
  <c r="R116" i="3"/>
  <c r="R155" i="3"/>
  <c r="R121" i="3"/>
  <c r="R43" i="3"/>
  <c r="R9" i="3"/>
  <c r="R91" i="3"/>
  <c r="R35" i="3"/>
  <c r="R195" i="3"/>
  <c r="R150" i="3"/>
  <c r="R81" i="3"/>
  <c r="R206" i="3"/>
  <c r="R142" i="3"/>
  <c r="R73" i="3"/>
  <c r="R41" i="3"/>
  <c r="R166" i="3"/>
  <c r="R27" i="3"/>
  <c r="R65" i="3"/>
  <c r="R182" i="3"/>
  <c r="R113" i="3"/>
  <c r="R89" i="3"/>
  <c r="R84" i="3"/>
  <c r="R25" i="3"/>
  <c r="R20" i="3"/>
  <c r="R163" i="3"/>
  <c r="R19" i="3"/>
  <c r="R174" i="3"/>
  <c r="R6" i="3"/>
  <c r="R3" i="3"/>
  <c r="R203" i="3"/>
  <c r="R11" i="3"/>
  <c r="R83" i="3"/>
  <c r="R33" i="3"/>
  <c r="R147" i="3"/>
  <c r="R51" i="3"/>
  <c r="R126" i="3"/>
  <c r="R57" i="3"/>
  <c r="R17" i="3"/>
  <c r="R97" i="3"/>
  <c r="R76" i="3"/>
  <c r="R68" i="3"/>
  <c r="R60" i="3"/>
  <c r="R52" i="3"/>
  <c r="R105" i="3"/>
  <c r="R212" i="3"/>
  <c r="R209" i="3"/>
  <c r="R204" i="3"/>
  <c r="R201" i="3"/>
  <c r="R196" i="3"/>
  <c r="R193" i="3"/>
  <c r="R185" i="3"/>
  <c r="R177" i="3"/>
  <c r="R169" i="3"/>
  <c r="R161" i="3"/>
  <c r="R153" i="3"/>
  <c r="R145" i="3"/>
  <c r="R137" i="3"/>
  <c r="R129" i="3"/>
  <c r="R107" i="3"/>
  <c r="R94" i="3"/>
  <c r="R78" i="3"/>
  <c r="R70" i="3"/>
  <c r="R62" i="3"/>
  <c r="R54" i="3"/>
  <c r="R46" i="3"/>
  <c r="R123" i="3"/>
  <c r="R115" i="3"/>
  <c r="R102" i="3"/>
  <c r="R82" i="3"/>
  <c r="R208" i="3"/>
  <c r="R200" i="3"/>
  <c r="R192" i="3"/>
  <c r="R184" i="3"/>
  <c r="R176" i="3"/>
  <c r="R168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R8" i="3"/>
  <c r="R205" i="3"/>
  <c r="R197" i="3"/>
  <c r="R189" i="3"/>
  <c r="R181" i="3"/>
  <c r="R173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99" i="3"/>
  <c r="R191" i="3"/>
  <c r="R183" i="3"/>
  <c r="R175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R207" i="3"/>
  <c r="Q216" i="3" l="1"/>
  <c r="R216" i="3" s="1"/>
  <c r="L3" i="3"/>
  <c r="L4" i="3"/>
  <c r="L5" i="3"/>
  <c r="L6" i="3"/>
  <c r="L7" i="3"/>
  <c r="L8" i="3"/>
  <c r="L9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" i="5"/>
  <c r="K197" i="5" l="1"/>
  <c r="H197" i="2"/>
  <c r="K165" i="5"/>
  <c r="H165" i="2"/>
  <c r="K133" i="5"/>
  <c r="H133" i="2"/>
  <c r="K211" i="5"/>
  <c r="H211" i="2"/>
  <c r="K195" i="5"/>
  <c r="H195" i="2"/>
  <c r="K210" i="5"/>
  <c r="H210" i="2"/>
  <c r="K202" i="5"/>
  <c r="H202" i="2"/>
  <c r="K194" i="5"/>
  <c r="H194" i="2"/>
  <c r="K186" i="5"/>
  <c r="H186" i="2"/>
  <c r="K178" i="5"/>
  <c r="H178" i="2"/>
  <c r="K170" i="5"/>
  <c r="H170" i="2"/>
  <c r="K162" i="5"/>
  <c r="H162" i="2"/>
  <c r="K154" i="5"/>
  <c r="H154" i="2"/>
  <c r="K146" i="5"/>
  <c r="H146" i="2"/>
  <c r="K138" i="5"/>
  <c r="H138" i="2"/>
  <c r="K130" i="5"/>
  <c r="H130" i="2"/>
  <c r="K122" i="5"/>
  <c r="H122" i="2"/>
  <c r="K114" i="5"/>
  <c r="H114" i="2"/>
  <c r="K106" i="5"/>
  <c r="H106" i="2"/>
  <c r="K98" i="5"/>
  <c r="H98" i="2"/>
  <c r="K90" i="5"/>
  <c r="H90" i="2"/>
  <c r="K82" i="5"/>
  <c r="H82" i="2"/>
  <c r="K74" i="5"/>
  <c r="H74" i="2"/>
  <c r="K66" i="5"/>
  <c r="H66" i="2"/>
  <c r="K58" i="5"/>
  <c r="H58" i="2"/>
  <c r="K50" i="5"/>
  <c r="H50" i="2"/>
  <c r="K42" i="5"/>
  <c r="H42" i="2"/>
  <c r="K34" i="5"/>
  <c r="H34" i="2"/>
  <c r="K26" i="5"/>
  <c r="H26" i="2"/>
  <c r="K18" i="5"/>
  <c r="H18" i="2"/>
  <c r="K10" i="5"/>
  <c r="H10" i="2"/>
  <c r="K193" i="5"/>
  <c r="H193" i="2"/>
  <c r="K161" i="5"/>
  <c r="H161" i="2"/>
  <c r="K129" i="5"/>
  <c r="H129" i="2"/>
  <c r="K113" i="5"/>
  <c r="H113" i="2"/>
  <c r="K89" i="5"/>
  <c r="H89" i="2"/>
  <c r="K81" i="5"/>
  <c r="H81" i="2"/>
  <c r="K73" i="5"/>
  <c r="H73" i="2"/>
  <c r="K65" i="5"/>
  <c r="H65" i="2"/>
  <c r="K57" i="5"/>
  <c r="H57" i="2"/>
  <c r="K49" i="5"/>
  <c r="H49" i="2"/>
  <c r="K41" i="5"/>
  <c r="H41" i="2"/>
  <c r="K33" i="5"/>
  <c r="H33" i="2"/>
  <c r="K25" i="5"/>
  <c r="H25" i="2"/>
  <c r="K17" i="5"/>
  <c r="H17" i="2"/>
  <c r="K9" i="5"/>
  <c r="H9" i="2"/>
  <c r="K185" i="5"/>
  <c r="H185" i="2"/>
  <c r="K153" i="5"/>
  <c r="H153" i="2"/>
  <c r="K105" i="5"/>
  <c r="H105" i="2"/>
  <c r="K208" i="5"/>
  <c r="H208" i="2"/>
  <c r="K200" i="5"/>
  <c r="H200" i="2"/>
  <c r="K192" i="5"/>
  <c r="H192" i="2"/>
  <c r="K184" i="5"/>
  <c r="H184" i="2"/>
  <c r="K176" i="5"/>
  <c r="H176" i="2"/>
  <c r="K168" i="5"/>
  <c r="H168" i="2"/>
  <c r="K160" i="5"/>
  <c r="H160" i="2"/>
  <c r="K152" i="5"/>
  <c r="H152" i="2"/>
  <c r="K144" i="5"/>
  <c r="H144" i="2"/>
  <c r="K136" i="5"/>
  <c r="H136" i="2"/>
  <c r="K128" i="5"/>
  <c r="H128" i="2"/>
  <c r="K120" i="5"/>
  <c r="H120" i="2"/>
  <c r="K112" i="5"/>
  <c r="H112" i="2"/>
  <c r="K104" i="5"/>
  <c r="H104" i="2"/>
  <c r="K96" i="5"/>
  <c r="H96" i="2"/>
  <c r="K88" i="5"/>
  <c r="H88" i="2"/>
  <c r="K80" i="5"/>
  <c r="H80" i="2"/>
  <c r="K72" i="5"/>
  <c r="H72" i="2"/>
  <c r="K64" i="5"/>
  <c r="H64" i="2"/>
  <c r="K56" i="5"/>
  <c r="H56" i="2"/>
  <c r="K48" i="5"/>
  <c r="H48" i="2"/>
  <c r="K40" i="5"/>
  <c r="H40" i="2"/>
  <c r="K32" i="5"/>
  <c r="H32" i="2"/>
  <c r="K24" i="5"/>
  <c r="H24" i="2"/>
  <c r="K16" i="5"/>
  <c r="H16" i="2"/>
  <c r="K8" i="5"/>
  <c r="H8" i="2"/>
  <c r="K201" i="5"/>
  <c r="H201" i="2"/>
  <c r="K169" i="5"/>
  <c r="H169" i="2"/>
  <c r="K137" i="5"/>
  <c r="H137" i="2"/>
  <c r="K121" i="5"/>
  <c r="H121" i="2"/>
  <c r="K207" i="5"/>
  <c r="H207" i="2"/>
  <c r="K191" i="5"/>
  <c r="H191" i="2"/>
  <c r="K175" i="5"/>
  <c r="H175" i="2"/>
  <c r="K159" i="5"/>
  <c r="H159" i="2"/>
  <c r="K143" i="5"/>
  <c r="H143" i="2"/>
  <c r="K135" i="5"/>
  <c r="H135" i="2"/>
  <c r="K127" i="5"/>
  <c r="H127" i="2"/>
  <c r="K119" i="5"/>
  <c r="H119" i="2"/>
  <c r="K111" i="5"/>
  <c r="H111" i="2"/>
  <c r="K103" i="5"/>
  <c r="H103" i="2"/>
  <c r="K95" i="5"/>
  <c r="H95" i="2"/>
  <c r="K87" i="5"/>
  <c r="H87" i="2"/>
  <c r="K79" i="5"/>
  <c r="H79" i="2"/>
  <c r="K71" i="5"/>
  <c r="H71" i="2"/>
  <c r="K63" i="5"/>
  <c r="H63" i="2"/>
  <c r="K55" i="5"/>
  <c r="H55" i="2"/>
  <c r="K47" i="5"/>
  <c r="H47" i="2"/>
  <c r="K39" i="5"/>
  <c r="H39" i="2"/>
  <c r="K31" i="5"/>
  <c r="H31" i="2"/>
  <c r="K23" i="5"/>
  <c r="H23" i="2"/>
  <c r="K15" i="5"/>
  <c r="H15" i="2"/>
  <c r="K7" i="5"/>
  <c r="H7" i="2"/>
  <c r="K209" i="5"/>
  <c r="H209" i="2"/>
  <c r="K177" i="5"/>
  <c r="H177" i="2"/>
  <c r="K145" i="5"/>
  <c r="H145" i="2"/>
  <c r="K97" i="5"/>
  <c r="H97" i="2"/>
  <c r="K199" i="5"/>
  <c r="H199" i="2"/>
  <c r="K183" i="5"/>
  <c r="H183" i="2"/>
  <c r="K167" i="5"/>
  <c r="H167" i="2"/>
  <c r="K151" i="5"/>
  <c r="H151" i="2"/>
  <c r="K206" i="5"/>
  <c r="H206" i="2"/>
  <c r="K198" i="5"/>
  <c r="H198" i="2"/>
  <c r="K190" i="5"/>
  <c r="H190" i="2"/>
  <c r="K182" i="5"/>
  <c r="H182" i="2"/>
  <c r="K174" i="5"/>
  <c r="H174" i="2"/>
  <c r="K166" i="5"/>
  <c r="H166" i="2"/>
  <c r="K158" i="5"/>
  <c r="H158" i="2"/>
  <c r="K150" i="5"/>
  <c r="H150" i="2"/>
  <c r="K142" i="5"/>
  <c r="H142" i="2"/>
  <c r="K134" i="5"/>
  <c r="H134" i="2"/>
  <c r="K126" i="5"/>
  <c r="H126" i="2"/>
  <c r="K118" i="5"/>
  <c r="H118" i="2"/>
  <c r="K110" i="5"/>
  <c r="H110" i="2"/>
  <c r="K102" i="5"/>
  <c r="H102" i="2"/>
  <c r="K94" i="5"/>
  <c r="H94" i="2"/>
  <c r="K86" i="5"/>
  <c r="H86" i="2"/>
  <c r="K78" i="5"/>
  <c r="H78" i="2"/>
  <c r="K70" i="5"/>
  <c r="H70" i="2"/>
  <c r="K62" i="5"/>
  <c r="H62" i="2"/>
  <c r="K54" i="5"/>
  <c r="H54" i="2"/>
  <c r="K46" i="5"/>
  <c r="H46" i="2"/>
  <c r="K38" i="5"/>
  <c r="H38" i="2"/>
  <c r="K30" i="5"/>
  <c r="H30" i="2"/>
  <c r="K22" i="5"/>
  <c r="H22" i="2"/>
  <c r="K14" i="5"/>
  <c r="H14" i="2"/>
  <c r="K6" i="5"/>
  <c r="H6" i="2"/>
  <c r="K2" i="5"/>
  <c r="K181" i="5"/>
  <c r="H181" i="2"/>
  <c r="K149" i="5"/>
  <c r="H149" i="2"/>
  <c r="K117" i="5"/>
  <c r="H117" i="2"/>
  <c r="K109" i="5"/>
  <c r="H109" i="2"/>
  <c r="K93" i="5"/>
  <c r="H93" i="2"/>
  <c r="K85" i="5"/>
  <c r="H85" i="2"/>
  <c r="K77" i="5"/>
  <c r="H77" i="2"/>
  <c r="K69" i="5"/>
  <c r="H69" i="2"/>
  <c r="K61" i="5"/>
  <c r="H61" i="2"/>
  <c r="K53" i="5"/>
  <c r="H53" i="2"/>
  <c r="K45" i="5"/>
  <c r="H45" i="2"/>
  <c r="K37" i="5"/>
  <c r="H37" i="2"/>
  <c r="K29" i="5"/>
  <c r="H29" i="2"/>
  <c r="K21" i="5"/>
  <c r="H21" i="2"/>
  <c r="K13" i="5"/>
  <c r="H13" i="2"/>
  <c r="K5" i="5"/>
  <c r="H5" i="2"/>
  <c r="K205" i="5"/>
  <c r="H205" i="2"/>
  <c r="K173" i="5"/>
  <c r="H173" i="2"/>
  <c r="K141" i="5"/>
  <c r="H141" i="2"/>
  <c r="K101" i="5"/>
  <c r="H101" i="2"/>
  <c r="K212" i="5"/>
  <c r="H212" i="2"/>
  <c r="K204" i="5"/>
  <c r="H204" i="2"/>
  <c r="K196" i="5"/>
  <c r="H196" i="2"/>
  <c r="K188" i="5"/>
  <c r="H188" i="2"/>
  <c r="K180" i="5"/>
  <c r="H180" i="2"/>
  <c r="K172" i="5"/>
  <c r="H172" i="2"/>
  <c r="K164" i="5"/>
  <c r="H164" i="2"/>
  <c r="K156" i="5"/>
  <c r="H156" i="2"/>
  <c r="K148" i="5"/>
  <c r="H148" i="2"/>
  <c r="K140" i="5"/>
  <c r="H140" i="2"/>
  <c r="K132" i="5"/>
  <c r="H132" i="2"/>
  <c r="K124" i="5"/>
  <c r="H124" i="2"/>
  <c r="K116" i="5"/>
  <c r="H116" i="2"/>
  <c r="K108" i="5"/>
  <c r="H108" i="2"/>
  <c r="K100" i="5"/>
  <c r="H100" i="2"/>
  <c r="K92" i="5"/>
  <c r="H92" i="2"/>
  <c r="K84" i="5"/>
  <c r="H84" i="2"/>
  <c r="K76" i="5"/>
  <c r="H76" i="2"/>
  <c r="K68" i="5"/>
  <c r="H68" i="2"/>
  <c r="K60" i="5"/>
  <c r="H60" i="2"/>
  <c r="K52" i="5"/>
  <c r="H52" i="2"/>
  <c r="K44" i="5"/>
  <c r="H44" i="2"/>
  <c r="K36" i="5"/>
  <c r="H36" i="2"/>
  <c r="K28" i="5"/>
  <c r="H28" i="2"/>
  <c r="K20" i="5"/>
  <c r="H20" i="2"/>
  <c r="K12" i="5"/>
  <c r="H12" i="2"/>
  <c r="K4" i="5"/>
  <c r="H4" i="2"/>
  <c r="K189" i="5"/>
  <c r="H189" i="2"/>
  <c r="K157" i="5"/>
  <c r="H157" i="2"/>
  <c r="K125" i="5"/>
  <c r="H125" i="2"/>
  <c r="K203" i="5"/>
  <c r="H203" i="2"/>
  <c r="K187" i="5"/>
  <c r="H187" i="2"/>
  <c r="K179" i="5"/>
  <c r="H179" i="2"/>
  <c r="K171" i="5"/>
  <c r="H171" i="2"/>
  <c r="K163" i="5"/>
  <c r="H163" i="2"/>
  <c r="K155" i="5"/>
  <c r="H155" i="2"/>
  <c r="K147" i="5"/>
  <c r="H147" i="2"/>
  <c r="K139" i="5"/>
  <c r="H139" i="2"/>
  <c r="K131" i="5"/>
  <c r="H131" i="2"/>
  <c r="K123" i="5"/>
  <c r="H123" i="2"/>
  <c r="K115" i="5"/>
  <c r="H115" i="2"/>
  <c r="K107" i="5"/>
  <c r="H107" i="2"/>
  <c r="K99" i="5"/>
  <c r="H99" i="2"/>
  <c r="K91" i="5"/>
  <c r="H91" i="2"/>
  <c r="K83" i="5"/>
  <c r="H83" i="2"/>
  <c r="K75" i="5"/>
  <c r="H75" i="2"/>
  <c r="K67" i="5"/>
  <c r="H67" i="2"/>
  <c r="K59" i="5"/>
  <c r="H59" i="2"/>
  <c r="K51" i="5"/>
  <c r="H51" i="2"/>
  <c r="K43" i="5"/>
  <c r="H43" i="2"/>
  <c r="K35" i="5"/>
  <c r="H35" i="2"/>
  <c r="K27" i="5"/>
  <c r="H27" i="2"/>
  <c r="K19" i="5"/>
  <c r="H19" i="2"/>
  <c r="K11" i="5"/>
  <c r="H11" i="2"/>
  <c r="K3" i="5"/>
  <c r="H3" i="2"/>
  <c r="L83" i="2" l="1"/>
  <c r="J83" i="2"/>
  <c r="L115" i="2"/>
  <c r="J115" i="2"/>
  <c r="L157" i="2"/>
  <c r="J157" i="2"/>
  <c r="L52" i="2"/>
  <c r="J52" i="2"/>
  <c r="L116" i="2"/>
  <c r="J116" i="2"/>
  <c r="L212" i="2"/>
  <c r="J212" i="2"/>
  <c r="L29" i="2"/>
  <c r="J29" i="2"/>
  <c r="L181" i="2"/>
  <c r="J181" i="2"/>
  <c r="L86" i="2"/>
  <c r="J86" i="2"/>
  <c r="L27" i="2"/>
  <c r="J27" i="2"/>
  <c r="L59" i="2"/>
  <c r="J59" i="2"/>
  <c r="L91" i="2"/>
  <c r="J91" i="2"/>
  <c r="L123" i="2"/>
  <c r="J123" i="2"/>
  <c r="L155" i="2"/>
  <c r="J155" i="2"/>
  <c r="L187" i="2"/>
  <c r="J187" i="2"/>
  <c r="L189" i="2"/>
  <c r="J189" i="2"/>
  <c r="L28" i="2"/>
  <c r="J28" i="2"/>
  <c r="L60" i="2"/>
  <c r="J60" i="2"/>
  <c r="L92" i="2"/>
  <c r="J92" i="2"/>
  <c r="L124" i="2"/>
  <c r="J124" i="2"/>
  <c r="L156" i="2"/>
  <c r="J156" i="2"/>
  <c r="L188" i="2"/>
  <c r="J188" i="2"/>
  <c r="L101" i="2"/>
  <c r="J101" i="2"/>
  <c r="L5" i="2"/>
  <c r="J5" i="2"/>
  <c r="L37" i="2"/>
  <c r="J37" i="2"/>
  <c r="L69" i="2"/>
  <c r="J69" i="2"/>
  <c r="L109" i="2"/>
  <c r="J109" i="2"/>
  <c r="J2" i="2"/>
  <c r="L30" i="2"/>
  <c r="J30" i="2"/>
  <c r="L62" i="2"/>
  <c r="J62" i="2"/>
  <c r="L94" i="2"/>
  <c r="J94" i="2"/>
  <c r="L126" i="2"/>
  <c r="J126" i="2"/>
  <c r="L158" i="2"/>
  <c r="J158" i="2"/>
  <c r="L190" i="2"/>
  <c r="J190" i="2"/>
  <c r="L167" i="2"/>
  <c r="J167" i="2"/>
  <c r="L145" i="2"/>
  <c r="J145" i="2"/>
  <c r="L15" i="2"/>
  <c r="J15" i="2"/>
  <c r="L47" i="2"/>
  <c r="J47" i="2"/>
  <c r="L79" i="2"/>
  <c r="J79" i="2"/>
  <c r="L111" i="2"/>
  <c r="J111" i="2"/>
  <c r="L143" i="2"/>
  <c r="J143" i="2"/>
  <c r="L207" i="2"/>
  <c r="J207" i="2"/>
  <c r="L201" i="2"/>
  <c r="J201" i="2"/>
  <c r="L32" i="2"/>
  <c r="J32" i="2"/>
  <c r="L64" i="2"/>
  <c r="J64" i="2"/>
  <c r="L96" i="2"/>
  <c r="J96" i="2"/>
  <c r="L128" i="2"/>
  <c r="J128" i="2"/>
  <c r="L160" i="2"/>
  <c r="J160" i="2"/>
  <c r="L192" i="2"/>
  <c r="J192" i="2"/>
  <c r="L153" i="2"/>
  <c r="J153" i="2"/>
  <c r="L25" i="2"/>
  <c r="J25" i="2"/>
  <c r="L57" i="2"/>
  <c r="J57" i="2"/>
  <c r="L89" i="2"/>
  <c r="J89" i="2"/>
  <c r="L193" i="2"/>
  <c r="J193" i="2"/>
  <c r="L34" i="2"/>
  <c r="J34" i="2"/>
  <c r="L66" i="2"/>
  <c r="J66" i="2"/>
  <c r="L98" i="2"/>
  <c r="J98" i="2"/>
  <c r="L130" i="2"/>
  <c r="J130" i="2"/>
  <c r="L162" i="2"/>
  <c r="J162" i="2"/>
  <c r="L194" i="2"/>
  <c r="J194" i="2"/>
  <c r="L211" i="2"/>
  <c r="J211" i="2"/>
  <c r="L3" i="2"/>
  <c r="J3" i="2"/>
  <c r="L163" i="2"/>
  <c r="J163" i="2"/>
  <c r="L100" i="2"/>
  <c r="J100" i="2"/>
  <c r="L141" i="2"/>
  <c r="J141" i="2"/>
  <c r="L77" i="2"/>
  <c r="J77" i="2"/>
  <c r="L6" i="2"/>
  <c r="J6" i="2"/>
  <c r="L38" i="2"/>
  <c r="J38" i="2"/>
  <c r="L102" i="2"/>
  <c r="J102" i="2"/>
  <c r="L166" i="2"/>
  <c r="J166" i="2"/>
  <c r="L198" i="2"/>
  <c r="J198" i="2"/>
  <c r="L183" i="2"/>
  <c r="J183" i="2"/>
  <c r="L177" i="2"/>
  <c r="J177" i="2"/>
  <c r="L23" i="2"/>
  <c r="J23" i="2"/>
  <c r="L55" i="2"/>
  <c r="J55" i="2"/>
  <c r="L87" i="2"/>
  <c r="J87" i="2"/>
  <c r="L119" i="2"/>
  <c r="J119" i="2"/>
  <c r="L159" i="2"/>
  <c r="J159" i="2"/>
  <c r="L121" i="2"/>
  <c r="J121" i="2"/>
  <c r="L8" i="2"/>
  <c r="J8" i="2"/>
  <c r="L40" i="2"/>
  <c r="J40" i="2"/>
  <c r="L72" i="2"/>
  <c r="J72" i="2"/>
  <c r="L104" i="2"/>
  <c r="J104" i="2"/>
  <c r="L136" i="2"/>
  <c r="J136" i="2"/>
  <c r="L168" i="2"/>
  <c r="J168" i="2"/>
  <c r="L200" i="2"/>
  <c r="J200" i="2"/>
  <c r="L185" i="2"/>
  <c r="J185" i="2"/>
  <c r="L33" i="2"/>
  <c r="J33" i="2"/>
  <c r="L65" i="2"/>
  <c r="J65" i="2"/>
  <c r="L113" i="2"/>
  <c r="J113" i="2"/>
  <c r="L10" i="2"/>
  <c r="J10" i="2"/>
  <c r="L42" i="2"/>
  <c r="J42" i="2"/>
  <c r="L74" i="2"/>
  <c r="J74" i="2"/>
  <c r="L106" i="2"/>
  <c r="J106" i="2"/>
  <c r="L138" i="2"/>
  <c r="J138" i="2"/>
  <c r="L170" i="2"/>
  <c r="J170" i="2"/>
  <c r="L202" i="2"/>
  <c r="J202" i="2"/>
  <c r="L133" i="2"/>
  <c r="J133" i="2"/>
  <c r="L35" i="2"/>
  <c r="J35" i="2"/>
  <c r="L99" i="2"/>
  <c r="J99" i="2"/>
  <c r="L4" i="2"/>
  <c r="J4" i="2"/>
  <c r="L68" i="2"/>
  <c r="J68" i="2"/>
  <c r="L164" i="2"/>
  <c r="J164" i="2"/>
  <c r="L45" i="2"/>
  <c r="J45" i="2"/>
  <c r="L70" i="2"/>
  <c r="J70" i="2"/>
  <c r="L67" i="2"/>
  <c r="J67" i="2"/>
  <c r="L131" i="2"/>
  <c r="J131" i="2"/>
  <c r="L203" i="2"/>
  <c r="J203" i="2"/>
  <c r="L36" i="2"/>
  <c r="J36" i="2"/>
  <c r="L132" i="2"/>
  <c r="J132" i="2"/>
  <c r="L196" i="2"/>
  <c r="J196" i="2"/>
  <c r="L13" i="2"/>
  <c r="J13" i="2"/>
  <c r="L117" i="2"/>
  <c r="J117" i="2"/>
  <c r="L134" i="2"/>
  <c r="J134" i="2"/>
  <c r="L11" i="2"/>
  <c r="J11" i="2"/>
  <c r="L43" i="2"/>
  <c r="J43" i="2"/>
  <c r="L75" i="2"/>
  <c r="J75" i="2"/>
  <c r="L107" i="2"/>
  <c r="J107" i="2"/>
  <c r="L139" i="2"/>
  <c r="J139" i="2"/>
  <c r="L171" i="2"/>
  <c r="J171" i="2"/>
  <c r="L125" i="2"/>
  <c r="J125" i="2"/>
  <c r="L12" i="2"/>
  <c r="J12" i="2"/>
  <c r="L44" i="2"/>
  <c r="J44" i="2"/>
  <c r="L76" i="2"/>
  <c r="J76" i="2"/>
  <c r="L108" i="2"/>
  <c r="J108" i="2"/>
  <c r="L140" i="2"/>
  <c r="J140" i="2"/>
  <c r="L172" i="2"/>
  <c r="J172" i="2"/>
  <c r="L204" i="2"/>
  <c r="J204" i="2"/>
  <c r="L173" i="2"/>
  <c r="J173" i="2"/>
  <c r="L21" i="2"/>
  <c r="J21" i="2"/>
  <c r="L53" i="2"/>
  <c r="J53" i="2"/>
  <c r="L85" i="2"/>
  <c r="J85" i="2"/>
  <c r="L149" i="2"/>
  <c r="J149" i="2"/>
  <c r="L14" i="2"/>
  <c r="J14" i="2"/>
  <c r="L46" i="2"/>
  <c r="J46" i="2"/>
  <c r="L78" i="2"/>
  <c r="J78" i="2"/>
  <c r="L110" i="2"/>
  <c r="J110" i="2"/>
  <c r="L142" i="2"/>
  <c r="J142" i="2"/>
  <c r="L174" i="2"/>
  <c r="J174" i="2"/>
  <c r="L206" i="2"/>
  <c r="J206" i="2"/>
  <c r="L199" i="2"/>
  <c r="J199" i="2"/>
  <c r="L209" i="2"/>
  <c r="J209" i="2"/>
  <c r="L31" i="2"/>
  <c r="J31" i="2"/>
  <c r="L63" i="2"/>
  <c r="J63" i="2"/>
  <c r="L95" i="2"/>
  <c r="J95" i="2"/>
  <c r="L127" i="2"/>
  <c r="J127" i="2"/>
  <c r="L175" i="2"/>
  <c r="J175" i="2"/>
  <c r="L137" i="2"/>
  <c r="J137" i="2"/>
  <c r="L16" i="2"/>
  <c r="J16" i="2"/>
  <c r="L48" i="2"/>
  <c r="J48" i="2"/>
  <c r="L80" i="2"/>
  <c r="J80" i="2"/>
  <c r="L112" i="2"/>
  <c r="J112" i="2"/>
  <c r="L144" i="2"/>
  <c r="J144" i="2"/>
  <c r="L176" i="2"/>
  <c r="J176" i="2"/>
  <c r="L208" i="2"/>
  <c r="J208" i="2"/>
  <c r="L9" i="2"/>
  <c r="J9" i="2"/>
  <c r="L41" i="2"/>
  <c r="J41" i="2"/>
  <c r="L73" i="2"/>
  <c r="J73" i="2"/>
  <c r="L129" i="2"/>
  <c r="J129" i="2"/>
  <c r="L18" i="2"/>
  <c r="J18" i="2"/>
  <c r="L50" i="2"/>
  <c r="J50" i="2"/>
  <c r="L82" i="2"/>
  <c r="J82" i="2"/>
  <c r="L114" i="2"/>
  <c r="J114" i="2"/>
  <c r="L146" i="2"/>
  <c r="J146" i="2"/>
  <c r="L178" i="2"/>
  <c r="J178" i="2"/>
  <c r="L210" i="2"/>
  <c r="J210" i="2"/>
  <c r="L165" i="2"/>
  <c r="J165" i="2"/>
  <c r="L19" i="2"/>
  <c r="J19" i="2"/>
  <c r="L179" i="2"/>
  <c r="J179" i="2"/>
  <c r="L148" i="2"/>
  <c r="J148" i="2"/>
  <c r="L205" i="2"/>
  <c r="J205" i="2"/>
  <c r="L93" i="2"/>
  <c r="J93" i="2"/>
  <c r="L22" i="2"/>
  <c r="J22" i="2"/>
  <c r="L54" i="2"/>
  <c r="J54" i="2"/>
  <c r="L118" i="2"/>
  <c r="J118" i="2"/>
  <c r="L182" i="2"/>
  <c r="J182" i="2"/>
  <c r="L151" i="2"/>
  <c r="J151" i="2"/>
  <c r="L97" i="2"/>
  <c r="J97" i="2"/>
  <c r="L7" i="2"/>
  <c r="J7" i="2"/>
  <c r="L39" i="2"/>
  <c r="J39" i="2"/>
  <c r="L71" i="2"/>
  <c r="J71" i="2"/>
  <c r="L103" i="2"/>
  <c r="J103" i="2"/>
  <c r="L135" i="2"/>
  <c r="J135" i="2"/>
  <c r="L191" i="2"/>
  <c r="J191" i="2"/>
  <c r="L169" i="2"/>
  <c r="J169" i="2"/>
  <c r="L24" i="2"/>
  <c r="J24" i="2"/>
  <c r="L56" i="2"/>
  <c r="J56" i="2"/>
  <c r="L88" i="2"/>
  <c r="J88" i="2"/>
  <c r="L120" i="2"/>
  <c r="J120" i="2"/>
  <c r="L152" i="2"/>
  <c r="J152" i="2"/>
  <c r="L184" i="2"/>
  <c r="J184" i="2"/>
  <c r="L105" i="2"/>
  <c r="J105" i="2"/>
  <c r="L17" i="2"/>
  <c r="J17" i="2"/>
  <c r="L49" i="2"/>
  <c r="J49" i="2"/>
  <c r="L81" i="2"/>
  <c r="J81" i="2"/>
  <c r="L161" i="2"/>
  <c r="J161" i="2"/>
  <c r="L26" i="2"/>
  <c r="J26" i="2"/>
  <c r="L58" i="2"/>
  <c r="J58" i="2"/>
  <c r="L90" i="2"/>
  <c r="J90" i="2"/>
  <c r="L122" i="2"/>
  <c r="J122" i="2"/>
  <c r="L154" i="2"/>
  <c r="J154" i="2"/>
  <c r="L186" i="2"/>
  <c r="J186" i="2"/>
  <c r="L195" i="2"/>
  <c r="J195" i="2"/>
  <c r="L197" i="2"/>
  <c r="J197" i="2"/>
  <c r="L51" i="2"/>
  <c r="J51" i="2"/>
  <c r="L147" i="2"/>
  <c r="J147" i="2"/>
  <c r="L20" i="2"/>
  <c r="J20" i="2"/>
  <c r="L84" i="2"/>
  <c r="J84" i="2"/>
  <c r="L180" i="2"/>
  <c r="J180" i="2"/>
  <c r="L61" i="2"/>
  <c r="J61" i="2"/>
  <c r="L150" i="2"/>
  <c r="J150" i="2"/>
  <c r="L212" i="8"/>
  <c r="J212" i="8"/>
</calcChain>
</file>

<file path=xl/sharedStrings.xml><?xml version="1.0" encoding="utf-8"?>
<sst xmlns="http://schemas.openxmlformats.org/spreadsheetml/2006/main" count="5517" uniqueCount="363">
  <si>
    <t>pool</t>
  </si>
  <si>
    <t>total_cost</t>
  </si>
  <si>
    <t>load_mwh</t>
  </si>
  <si>
    <t>levelized</t>
  </si>
  <si>
    <t>African super grid</t>
  </si>
  <si>
    <t>Asian super grid</t>
  </si>
  <si>
    <t>European super grid</t>
  </si>
  <si>
    <t>North American super grid</t>
  </si>
  <si>
    <t>South American super grid</t>
  </si>
  <si>
    <t>Southeast Asian super grid</t>
  </si>
  <si>
    <t>load_zone</t>
  </si>
  <si>
    <t>production</t>
  </si>
  <si>
    <t>ABW</t>
  </si>
  <si>
    <t>AFG</t>
  </si>
  <si>
    <t>AGO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</si>
  <si>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</si>
  <si>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</si>
  <si>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</si>
  <si>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</si>
  <si>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</si>
  <si>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</si>
  <si>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</si>
  <si>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</si>
  <si>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</si>
  <si>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</si>
  <si>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</si>
  <si>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</si>
  <si>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</si>
  <si>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</si>
  <si>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</si>
  <si>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</si>
  <si>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</si>
  <si>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</si>
  <si>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</si>
  <si>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</si>
  <si>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</si>
  <si>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</si>
  <si>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</si>
  <si>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</si>
  <si>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</si>
  <si>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</si>
  <si>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</si>
  <si>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</si>
  <si>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</si>
  <si>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</si>
  <si>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</si>
  <si>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</si>
  <si>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</si>
  <si>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</si>
  <si>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</si>
  <si>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</si>
  <si>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</si>
  <si>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</si>
  <si>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</si>
  <si>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</si>
  <si>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</si>
  <si>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</si>
  <si>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</si>
  <si>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</si>
  <si>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</si>
  <si>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</si>
  <si>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</si>
  <si>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</si>
  <si>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</si>
  <si>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</si>
  <si>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</si>
  <si>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</si>
  <si>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</si>
  <si>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</si>
  <si>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</si>
  <si>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</si>
  <si>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</si>
  <si>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</si>
  <si>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</si>
  <si>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</si>
  <si>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FLK</t>
  </si>
  <si>
    <t>FRA</t>
  </si>
  <si>
    <t>FRO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</si>
  <si>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</si>
  <si>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</si>
  <si>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</si>
  <si>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</si>
  <si>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</si>
  <si>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</si>
  <si>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</si>
  <si>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</si>
  <si>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</si>
  <si>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</si>
  <si>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</si>
  <si>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</si>
  <si>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</si>
  <si>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</si>
  <si>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</si>
  <si>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</si>
  <si>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</si>
  <si>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</si>
  <si>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</si>
  <si>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</si>
  <si>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</si>
  <si>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</si>
  <si>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</si>
  <si>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</si>
  <si>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</si>
  <si>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</si>
  <si>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</si>
  <si>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</si>
  <si>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</si>
  <si>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</si>
  <si>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</si>
  <si>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</si>
  <si>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</si>
  <si>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</si>
  <si>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</si>
  <si>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</si>
  <si>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</si>
  <si>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</si>
  <si>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</si>
  <si>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</si>
  <si>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</si>
  <si>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</si>
  <si>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</si>
  <si>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</si>
  <si>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</si>
  <si>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</si>
  <si>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</si>
  <si>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</si>
  <si>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</si>
  <si>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</si>
  <si>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</si>
  <si>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</si>
  <si>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</si>
  <si>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</si>
  <si>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</si>
  <si>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</si>
  <si>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</si>
  <si>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</si>
  <si>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</si>
  <si>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</si>
  <si>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</si>
  <si>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</si>
  <si>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</si>
  <si>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</si>
  <si>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</si>
  <si>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</si>
  <si>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</si>
  <si>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</si>
  <si>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</si>
  <si>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</si>
  <si>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</si>
  <si>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</si>
  <si>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</si>
  <si>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</si>
  <si>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</si>
  <si>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</si>
  <si>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</si>
  <si>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</si>
  <si>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</si>
  <si>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</si>
  <si>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</si>
  <si>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</si>
  <si>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</si>
  <si>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</si>
  <si>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</si>
  <si>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</si>
  <si>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</si>
  <si>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</si>
  <si>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</si>
  <si>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</si>
  <si>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</si>
  <si>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</si>
  <si>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</si>
  <si>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</si>
  <si>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</si>
  <si>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</si>
  <si>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</si>
  <si>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</si>
  <si>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</si>
  <si>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</si>
  <si>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</si>
  <si>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</si>
  <si>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</si>
  <si>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</si>
  <si>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</si>
  <si>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</si>
  <si>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</si>
  <si>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</si>
  <si>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</si>
  <si>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</si>
  <si>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</si>
  <si>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</si>
  <si>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</si>
  <si>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</si>
  <si>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</si>
  <si>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</si>
  <si>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</si>
  <si>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</si>
  <si>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</si>
  <si>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</si>
  <si>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</si>
  <si>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</si>
  <si>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</si>
  <si>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</si>
  <si>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</si>
  <si>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</si>
  <si>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</si>
  <si>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</si>
  <si>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</si>
  <si>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</si>
  <si>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</si>
  <si>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</si>
  <si>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</si>
  <si>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</si>
  <si>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</si>
  <si>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</si>
  <si>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</si>
  <si>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</si>
  <si>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</si>
  <si>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</si>
  <si>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WSM</t>
  </si>
  <si>
    <t>YEM</t>
  </si>
  <si>
    <t>ZAF</t>
  </si>
  <si>
    <t>ZMB</t>
  </si>
  <si>
    <t>ZWE</t>
  </si>
  <si>
    <t>net_mwh</t>
  </si>
  <si>
    <t>new_cost</t>
  </si>
  <si>
    <t>unserved</t>
  </si>
  <si>
    <t>scenario</t>
  </si>
  <si>
    <t>transmission_cost</t>
  </si>
  <si>
    <t>pool_Africa</t>
  </si>
  <si>
    <t>pool_Asia</t>
  </si>
  <si>
    <t>pool_Europe</t>
  </si>
  <si>
    <t>pool_NorthAmerica</t>
  </si>
  <si>
    <t>pool_SouthAmerica</t>
  </si>
  <si>
    <t>pool_SoutheastAsia</t>
  </si>
  <si>
    <t>domestic</t>
  </si>
  <si>
    <t>cost_change_abs</t>
  </si>
  <si>
    <t>cost_change_rel</t>
  </si>
  <si>
    <t>levelized_country</t>
  </si>
  <si>
    <t>trade_level</t>
  </si>
  <si>
    <t>total_cost_pool</t>
  </si>
  <si>
    <t>total_cost_country</t>
  </si>
  <si>
    <t>country_cost</t>
  </si>
  <si>
    <t>ISO3</t>
  </si>
  <si>
    <t>PV</t>
  </si>
  <si>
    <t>Wind</t>
  </si>
  <si>
    <t>Hydro</t>
  </si>
  <si>
    <t>CSP</t>
  </si>
  <si>
    <t>Rooftop</t>
  </si>
  <si>
    <t>Offshore</t>
  </si>
  <si>
    <t>Total</t>
  </si>
  <si>
    <t>pop</t>
  </si>
  <si>
    <t>per_capita</t>
  </si>
  <si>
    <t>potential</t>
  </si>
  <si>
    <t>2050_load</t>
  </si>
  <si>
    <t>Renewable_production</t>
  </si>
  <si>
    <t>FSM</t>
  </si>
  <si>
    <t>LIE</t>
  </si>
  <si>
    <t>AIA</t>
  </si>
  <si>
    <t>MNP</t>
  </si>
  <si>
    <t>AND</t>
  </si>
  <si>
    <t>IMN</t>
  </si>
  <si>
    <t>MCO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</si>
  <si>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</si>
  <si>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</si>
  <si>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</si>
  <si>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</si>
  <si>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</si>
  <si>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</si>
  <si>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</si>
  <si>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</si>
  <si>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</si>
  <si>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</si>
  <si>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</si>
  <si>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REU</t>
  </si>
  <si>
    <t>TKL</t>
  </si>
  <si>
    <t>TUV</t>
  </si>
  <si>
    <t>WLF</t>
  </si>
  <si>
    <t>TLS</t>
  </si>
  <si>
    <t>PCN</t>
  </si>
  <si>
    <t>PLW</t>
  </si>
  <si>
    <t>MHL</t>
  </si>
  <si>
    <t>SMR</t>
  </si>
  <si>
    <t>ESH</t>
  </si>
  <si>
    <t>VAT</t>
  </si>
  <si>
    <t>SJM</t>
  </si>
  <si>
    <t>MAF</t>
  </si>
  <si>
    <t>BLM</t>
  </si>
  <si>
    <t>GGY</t>
  </si>
  <si>
    <t>JEY</t>
  </si>
  <si>
    <t>SGS</t>
  </si>
  <si>
    <t>existing</t>
  </si>
  <si>
    <t>unused</t>
  </si>
  <si>
    <t>gap</t>
  </si>
  <si>
    <t>pool_Africa_NZE_fixed</t>
  </si>
  <si>
    <t>pool_Asia_NZE_fixed</t>
  </si>
  <si>
    <t>pool_Europe_NZE_fixed</t>
  </si>
  <si>
    <t>pool_NorthAmerica_NZE_fixed</t>
  </si>
  <si>
    <t>pool_SouthAmerica_NZE_fixed</t>
  </si>
  <si>
    <t>pool_SoutheastAsia_NZE_fixed</t>
  </si>
  <si>
    <t xml:space="preserve"> </t>
  </si>
  <si>
    <t>pool_Africa_fixed_prm</t>
  </si>
  <si>
    <t>pool_Asia_fixed_prm</t>
  </si>
  <si>
    <t>pool_Europe_fixed_prm</t>
  </si>
  <si>
    <t>pool_NorthAmerica_fixed_prm</t>
  </si>
  <si>
    <t>pool_SouthAmerica_fixed_prm</t>
  </si>
  <si>
    <t>pool_SoutheastAsia_fixed_prm</t>
  </si>
  <si>
    <t>pool_NZE</t>
  </si>
  <si>
    <t>pool_Africa_25_fixed</t>
  </si>
  <si>
    <t>pool_Asia_25_fixed</t>
  </si>
  <si>
    <t>pool_Europe_25_fixed</t>
  </si>
  <si>
    <t>pool_NorthAmerica_25_fixed</t>
  </si>
  <si>
    <t>pool_SouthAmerica_25_fixed</t>
  </si>
  <si>
    <t>pool_SoutheastAsia_25_fixed</t>
  </si>
  <si>
    <t>Gap</t>
  </si>
  <si>
    <t>pool_100</t>
  </si>
  <si>
    <t>export</t>
  </si>
  <si>
    <t>import</t>
  </si>
  <si>
    <t>total_import_mwh</t>
  </si>
  <si>
    <t>total_export_mwh</t>
  </si>
  <si>
    <t>pool_NZE_100</t>
  </si>
  <si>
    <t>pool_NZE_25</t>
  </si>
  <si>
    <t>average_cost</t>
  </si>
  <si>
    <t>domestic_cost</t>
  </si>
  <si>
    <t>export_average</t>
  </si>
  <si>
    <t>import_average</t>
  </si>
  <si>
    <t>average_levelized</t>
  </si>
  <si>
    <t>levelized_notran</t>
  </si>
  <si>
    <t>curtail_mwh_country_10</t>
  </si>
  <si>
    <t>curtail_mwh_pool_100</t>
  </si>
  <si>
    <t>curtail_mwh_pool_10</t>
  </si>
  <si>
    <t>curtail_mwh_country_100</t>
  </si>
  <si>
    <t>net_mwh_100</t>
  </si>
  <si>
    <t>curtailment reduce_100</t>
  </si>
  <si>
    <t>curtailment reduce_10</t>
  </si>
  <si>
    <t>net_mwh_10</t>
  </si>
  <si>
    <t>technology</t>
  </si>
  <si>
    <t>Battery_Storage</t>
  </si>
  <si>
    <t>cost_country_100</t>
  </si>
  <si>
    <t>cost_pool_100</t>
  </si>
  <si>
    <t>storage_100</t>
  </si>
  <si>
    <t>cost_country_10</t>
  </si>
  <si>
    <t>cost_pool_10</t>
  </si>
  <si>
    <t>storage_10</t>
  </si>
  <si>
    <t>curtail_mwh_country_10_24</t>
  </si>
  <si>
    <t>curtail_mwh_pool_10_24</t>
  </si>
  <si>
    <t>curtailment _reduce_10_24</t>
  </si>
  <si>
    <t>gap_trans</t>
  </si>
  <si>
    <t>pool_25</t>
  </si>
  <si>
    <t>pool_Africa_3</t>
  </si>
  <si>
    <t>pool_Asia_3</t>
  </si>
  <si>
    <t>pool_Europe_3</t>
  </si>
  <si>
    <t>pool_NorthAmerica_3</t>
  </si>
  <si>
    <t>pool_SouthAmerica_3</t>
  </si>
  <si>
    <t>pool_SoutheastAsia_3</t>
  </si>
  <si>
    <t>pool_3</t>
  </si>
  <si>
    <t>pool_Africa_3_100</t>
  </si>
  <si>
    <t>pool_Asia_3_100</t>
  </si>
  <si>
    <t>pool_Europe_3_100</t>
  </si>
  <si>
    <t>pool_NorthAmerica_3_100</t>
  </si>
  <si>
    <t>pool_SouthAmerica_3_100</t>
  </si>
  <si>
    <t>pool_SoutheastAsia_3_100</t>
  </si>
  <si>
    <t>pool_100_3</t>
  </si>
  <si>
    <t>pool_3_25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</si>
</sst>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topLeftCell="A70" workbookViewId="0">
      <selection activeCell="H81" sqref="H81"/>
    </sheetView>
  </sheetViews>
  <sheetFormatPr defaultRowHeight="15" x14ac:dyDescent="0.25"/>
  <cols>
    <col min="3" max="3" width="8.7109375" customWidth="1"/>
    <col min="4" max="4" width="8.85546875" customWidth="1"/>
    <col min="6" max="6" width="9.85546875" customWidth="1"/>
    <col min="7" max="7" width="9.7109375" customWidth="1"/>
    <col min="10" max="10" width="10.7109375" customWidth="1"/>
    <col min="16" max="16" width="10" customWidth="1"/>
    <col min="17" max="17" width="8" customWidth="1"/>
    <col min="18" max="18" width="8.7109375" customWidth="1"/>
    <col min="19" max="19" width="8.5703125" customWidth="1"/>
    <col min="20" max="20" width="8.140625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I1" t="s">
        <v>226</v>
      </c>
      <c r="J1" t="s">
        <v>1</v>
      </c>
      <c r="K1" t="s">
        <v>11</v>
      </c>
      <c r="L1" t="s">
        <v>2</v>
      </c>
      <c r="M1" t="s">
        <v>227</v>
      </c>
      <c r="N1" t="s">
        <v>3</v>
      </c>
    </row>
    <row r="2" spans="1:20" x14ac:dyDescent="0.25">
      <c r="A2" t="s">
        <v>4</v>
      </c>
      <c r="B2">
        <v>47611991633.121002</v>
      </c>
      <c r="C2">
        <v>913879223.64770496</v>
      </c>
      <c r="D2">
        <v>926742230.35269105</v>
      </c>
      <c r="E2">
        <v>51.375657732788703</v>
      </c>
      <c r="F2">
        <f>(D2-C2)/D2</f>
        <v>1.3879810678413576E-2</v>
      </c>
      <c r="G2">
        <f>(D2-C2)/10^9</f>
        <v>1.2863006704986095E-2</v>
      </c>
      <c r="I2" t="s">
        <v>228</v>
      </c>
      <c r="J2">
        <v>39506222606.852699</v>
      </c>
      <c r="K2">
        <v>918004903.21989799</v>
      </c>
      <c r="L2">
        <v>926742230.35269105</v>
      </c>
      <c r="M2">
        <v>2724066790.0296502</v>
      </c>
      <c r="N2">
        <v>45.568538924583997</v>
      </c>
      <c r="O2">
        <f>(L2-K2)/L2</f>
        <v>9.4280014945125543E-3</v>
      </c>
      <c r="P2">
        <f t="shared" ref="P2:P6" si="0">(N2-E2)/E2</f>
        <v>-0.11303249563067913</v>
      </c>
      <c r="Q2">
        <f>N2-E2</f>
        <v>-5.8071188082047058</v>
      </c>
      <c r="S2">
        <f>D2-C2</f>
        <v>12863006.704986095</v>
      </c>
      <c r="T2">
        <f t="shared" ref="T2:T7" si="1">L2-K2</f>
        <v>8737327.1327930689</v>
      </c>
    </row>
    <row r="3" spans="1:20" x14ac:dyDescent="0.25">
      <c r="A3" t="s">
        <v>5</v>
      </c>
      <c r="B3">
        <v>1564137715656.6899</v>
      </c>
      <c r="C3">
        <v>20229407464.738499</v>
      </c>
      <c r="D3">
        <v>22960576821.0751</v>
      </c>
      <c r="E3">
        <v>68.122753528604505</v>
      </c>
      <c r="F3">
        <f t="shared" ref="F3:F6" si="2">(D3-C3)/D3</f>
        <v>0.11895038080357416</v>
      </c>
      <c r="G3">
        <f>(D3-C3)/10^9</f>
        <v>2.7311693563366011</v>
      </c>
      <c r="I3" t="s">
        <v>229</v>
      </c>
      <c r="J3">
        <v>1200409794550.6101</v>
      </c>
      <c r="K3">
        <v>22871943935.6106</v>
      </c>
      <c r="L3">
        <v>22960576821.0751</v>
      </c>
      <c r="M3">
        <v>276127456407.21899</v>
      </c>
      <c r="N3">
        <v>64.307498128816206</v>
      </c>
      <c r="O3">
        <f>(L3-K3)/L3</f>
        <v>3.8602203313614445E-3</v>
      </c>
      <c r="P3">
        <f t="shared" si="0"/>
        <v>-5.6005595812950906E-2</v>
      </c>
      <c r="Q3">
        <f>N3-E3</f>
        <v>-3.815255399788299</v>
      </c>
      <c r="S3">
        <f t="shared" ref="S3:S6" si="3">D3-C3</f>
        <v>2731169356.3366013</v>
      </c>
      <c r="T3">
        <f t="shared" si="1"/>
        <v>88632885.464500427</v>
      </c>
    </row>
    <row r="4" spans="1:20" x14ac:dyDescent="0.25">
      <c r="A4" t="s">
        <v>6</v>
      </c>
      <c r="B4">
        <v>529415012087.39899</v>
      </c>
      <c r="C4">
        <v>7171870809.5344296</v>
      </c>
      <c r="D4">
        <v>7610856242.6350698</v>
      </c>
      <c r="E4">
        <v>69.560506099390096</v>
      </c>
      <c r="F4">
        <f t="shared" si="2"/>
        <v>5.7678849672852646E-2</v>
      </c>
      <c r="G4">
        <f t="shared" ref="G4:G6" si="4">(D4-C4)/10^9</f>
        <v>0.43898543310064031</v>
      </c>
      <c r="I4" t="s">
        <v>230</v>
      </c>
      <c r="J4">
        <v>308958774475.64398</v>
      </c>
      <c r="K4">
        <v>7486399895.8524799</v>
      </c>
      <c r="L4">
        <v>7610856242.6350698</v>
      </c>
      <c r="M4">
        <v>51673691509.659401</v>
      </c>
      <c r="N4">
        <v>47.383954510280397</v>
      </c>
      <c r="O4">
        <f t="shared" ref="O4:O7" si="5">(L4-K4)/L4</f>
        <v>1.6352476359414194E-2</v>
      </c>
      <c r="P4">
        <f>(N4-E4)/E4</f>
        <v>-0.31880952041124011</v>
      </c>
      <c r="Q4">
        <f t="shared" ref="Q4:Q6" si="6">N4-E4</f>
        <v>-22.1765515891097</v>
      </c>
      <c r="S4">
        <f t="shared" si="3"/>
        <v>438985433.1006403</v>
      </c>
      <c r="T4">
        <f t="shared" si="1"/>
        <v>124456346.78258991</v>
      </c>
    </row>
    <row r="5" spans="1:20" x14ac:dyDescent="0.25">
      <c r="A5" t="s">
        <v>7</v>
      </c>
      <c r="B5">
        <v>241377174930.97198</v>
      </c>
      <c r="C5">
        <v>6130774133.7612801</v>
      </c>
      <c r="D5">
        <v>6176755983.8303003</v>
      </c>
      <c r="E5">
        <v>39.0783083487281</v>
      </c>
      <c r="F5">
        <f t="shared" si="2"/>
        <v>7.4443365076090036E-3</v>
      </c>
      <c r="G5">
        <f t="shared" si="4"/>
        <v>4.5981850069020273E-2</v>
      </c>
      <c r="I5" t="s">
        <v>231</v>
      </c>
      <c r="J5">
        <v>228755305043.57001</v>
      </c>
      <c r="K5">
        <v>6131220434.3726301</v>
      </c>
      <c r="L5">
        <v>6176755983.8303003</v>
      </c>
      <c r="M5">
        <v>4309706442.2745705</v>
      </c>
      <c r="N5">
        <v>37.7325916866344</v>
      </c>
      <c r="O5">
        <f t="shared" si="5"/>
        <v>7.3720816520637302E-3</v>
      </c>
      <c r="P5">
        <f t="shared" si="0"/>
        <v>-3.4436410350334415E-2</v>
      </c>
      <c r="Q5">
        <f t="shared" si="6"/>
        <v>-1.3457166620937002</v>
      </c>
      <c r="S5">
        <f>D5-C5</f>
        <v>45981850.069020271</v>
      </c>
      <c r="T5">
        <f t="shared" si="1"/>
        <v>45535549.457670212</v>
      </c>
    </row>
    <row r="6" spans="1:20" x14ac:dyDescent="0.25">
      <c r="A6" t="s">
        <v>8</v>
      </c>
      <c r="B6">
        <v>68597428835.599297</v>
      </c>
      <c r="C6">
        <v>1899856836.56406</v>
      </c>
      <c r="D6">
        <v>1945431924.9786501</v>
      </c>
      <c r="E6">
        <v>35.260770605659602</v>
      </c>
      <c r="F6">
        <f t="shared" si="2"/>
        <v>2.3426719706519814E-2</v>
      </c>
      <c r="G6">
        <f t="shared" si="4"/>
        <v>4.5575088414590119E-2</v>
      </c>
      <c r="I6" t="s">
        <v>232</v>
      </c>
      <c r="J6">
        <v>48883321698.639297</v>
      </c>
      <c r="K6">
        <v>1929518595.2372701</v>
      </c>
      <c r="L6">
        <v>1945431924.9786501</v>
      </c>
      <c r="M6">
        <v>6581455142.9635801</v>
      </c>
      <c r="N6">
        <v>28.510263520123601</v>
      </c>
      <c r="O6">
        <f t="shared" si="5"/>
        <v>8.1798440423735807E-3</v>
      </c>
      <c r="P6">
        <f t="shared" si="0"/>
        <v>-0.19144525118383252</v>
      </c>
      <c r="Q6">
        <f t="shared" si="6"/>
        <v>-6.7505070855360003</v>
      </c>
      <c r="S6">
        <f t="shared" si="3"/>
        <v>45575088.41459012</v>
      </c>
      <c r="T6">
        <f t="shared" si="1"/>
        <v>15913329.741379976</v>
      </c>
    </row>
    <row r="7" spans="1:20" x14ac:dyDescent="0.25">
      <c r="A7" t="s">
        <v>9</v>
      </c>
      <c r="B7">
        <v>301028587986.12</v>
      </c>
      <c r="C7">
        <v>1062368351.81926</v>
      </c>
      <c r="D7">
        <v>3090681452.2533498</v>
      </c>
      <c r="E7">
        <v>97.398775201063103</v>
      </c>
      <c r="F7">
        <f>(D7-C7)/D7</f>
        <v>0.65626727689949738</v>
      </c>
      <c r="G7">
        <f>(D7-C7)/10^9</f>
        <v>2.0283131004340897</v>
      </c>
      <c r="I7" t="s">
        <v>233</v>
      </c>
      <c r="J7">
        <v>157583208097.31601</v>
      </c>
      <c r="K7">
        <v>3073360752.29319</v>
      </c>
      <c r="L7">
        <v>3090681452.2533498</v>
      </c>
      <c r="M7">
        <v>130179165461.26401</v>
      </c>
      <c r="N7">
        <v>93.106448530559206</v>
      </c>
      <c r="O7">
        <f t="shared" si="5"/>
        <v>5.6041686041541508E-3</v>
      </c>
      <c r="P7">
        <f>(N7-E7)/E7</f>
        <v>-4.4069616498186172E-2</v>
      </c>
      <c r="Q7">
        <f>N7-E7</f>
        <v>-4.2923266705038969</v>
      </c>
      <c r="S7">
        <f>D7-C7</f>
        <v>2028313100.4340897</v>
      </c>
      <c r="T7">
        <f t="shared" si="1"/>
        <v>17320699.960159779</v>
      </c>
    </row>
    <row r="8" spans="1:20" x14ac:dyDescent="0.25">
      <c r="C8">
        <f>SUM(C2:C7)</f>
        <v>37408156820.065231</v>
      </c>
      <c r="D8">
        <f>SUM(D2:D7)</f>
        <v>42711044655.125168</v>
      </c>
      <c r="F8">
        <f>(D8-C8)/D8</f>
        <v>0.12415729649973826</v>
      </c>
      <c r="G8">
        <f>(D8-C8)/10^9</f>
        <v>5.3028878350599369</v>
      </c>
      <c r="K8">
        <f>SUM(K2:K7)</f>
        <v>42410448516.58606</v>
      </c>
      <c r="L8">
        <f>SUM(L2:L7)</f>
        <v>42711044655.125168</v>
      </c>
      <c r="O8">
        <f>(L8-K8)/L8</f>
        <v>7.0379018112599091E-3</v>
      </c>
      <c r="S8">
        <f>SUM(S2:S7)</f>
        <v>5302887835.0599279</v>
      </c>
      <c r="T8">
        <f>SUM(T2:T7)</f>
        <v>300596138.53909338</v>
      </c>
    </row>
    <row r="10" spans="1:20" x14ac:dyDescent="0.25">
      <c r="A10" s="4" t="s">
        <v>354</v>
      </c>
      <c r="B10" s="4" t="s">
        <v>241</v>
      </c>
      <c r="C10" s="4" t="s">
        <v>11</v>
      </c>
      <c r="D10" s="4" t="s">
        <v>2</v>
      </c>
      <c r="E10" s="4" t="s">
        <v>3</v>
      </c>
      <c r="F10" s="4"/>
      <c r="G10" s="4"/>
      <c r="H10" s="4"/>
      <c r="I10" s="4" t="s">
        <v>226</v>
      </c>
      <c r="J10" s="4" t="s">
        <v>1</v>
      </c>
      <c r="K10" s="4" t="s">
        <v>11</v>
      </c>
      <c r="L10" s="4" t="s">
        <v>2</v>
      </c>
      <c r="M10" s="4" t="s">
        <v>227</v>
      </c>
      <c r="N10" s="4" t="s">
        <v>3</v>
      </c>
      <c r="O10" s="4"/>
      <c r="P10" s="4"/>
      <c r="Q10" s="4"/>
    </row>
    <row r="11" spans="1:20" x14ac:dyDescent="0.25">
      <c r="A11" s="4" t="s">
        <v>4</v>
      </c>
      <c r="B11" s="4">
        <v>54963895793.975098</v>
      </c>
      <c r="C11" s="4">
        <v>917197922.79015696</v>
      </c>
      <c r="D11" s="4">
        <v>926742230.35269105</v>
      </c>
      <c r="E11" s="4">
        <v>59.308720368831601</v>
      </c>
      <c r="F11" s="4">
        <f>(D11-C11)/D11</f>
        <v>1.0298772679110359E-2</v>
      </c>
      <c r="G11" s="4">
        <f>(D11-C11)/10^9</f>
        <v>9.5443075625340941E-3</v>
      </c>
      <c r="H11" s="4"/>
      <c r="I11" s="4" t="s">
        <v>348</v>
      </c>
      <c r="J11" s="4">
        <v>43149912187.448997</v>
      </c>
      <c r="K11" s="4">
        <v>926742230.35269105</v>
      </c>
      <c r="L11" s="4">
        <v>926742230.35269105</v>
      </c>
      <c r="M11" s="4">
        <v>3862247927.1015401</v>
      </c>
      <c r="N11" s="4">
        <v>50.728410311742302</v>
      </c>
      <c r="O11" s="4">
        <f>(L11-K11)/L11</f>
        <v>0</v>
      </c>
      <c r="P11" s="4">
        <f>(N11-E11)/E11</f>
        <v>-0.14467198084412716</v>
      </c>
      <c r="Q11" s="4">
        <f>N11-E11</f>
        <v>-8.5803100570892994</v>
      </c>
      <c r="S11">
        <f>D11-C11</f>
        <v>9544307.5625340939</v>
      </c>
      <c r="T11">
        <f t="shared" ref="T11:T16" si="7">L11-K11</f>
        <v>0</v>
      </c>
    </row>
    <row r="12" spans="1:20" x14ac:dyDescent="0.25">
      <c r="A12" s="4" t="s">
        <v>5</v>
      </c>
      <c r="B12" s="4">
        <v>1601412689343.26</v>
      </c>
      <c r="C12" s="4">
        <v>20264117895.876499</v>
      </c>
      <c r="D12" s="4">
        <v>22960576821.0751</v>
      </c>
      <c r="E12" s="4">
        <v>69.746187206993795</v>
      </c>
      <c r="F12" s="4">
        <f t="shared" ref="F12:F15" si="8">(D12-C12)/D12</f>
        <v>0.11743864042316088</v>
      </c>
      <c r="G12" s="4">
        <f>(D12-C12)/10^9</f>
        <v>2.6964589251986006</v>
      </c>
      <c r="H12" s="4"/>
      <c r="I12" s="4" t="s">
        <v>349</v>
      </c>
      <c r="J12" s="4">
        <v>1336876185347.5601</v>
      </c>
      <c r="K12" s="4">
        <v>22960576821.0751</v>
      </c>
      <c r="L12" s="4">
        <v>22960576821.0751</v>
      </c>
      <c r="M12" s="4">
        <v>318074019984.51599</v>
      </c>
      <c r="N12" s="4">
        <v>72.077901972089293</v>
      </c>
      <c r="O12" s="4">
        <f>(L12-K12)/L12</f>
        <v>0</v>
      </c>
      <c r="P12" s="4">
        <f t="shared" ref="P12" si="9">(N12-E12)/E12</f>
        <v>3.3431429852579603E-2</v>
      </c>
      <c r="Q12" s="4">
        <f>N12-E12</f>
        <v>2.3317147650954979</v>
      </c>
      <c r="S12">
        <f t="shared" ref="S12:S13" si="10">D12-C12</f>
        <v>2696458925.1986008</v>
      </c>
      <c r="T12">
        <f t="shared" si="7"/>
        <v>0</v>
      </c>
    </row>
    <row r="13" spans="1:20" x14ac:dyDescent="0.25">
      <c r="A13" s="4" t="s">
        <v>6</v>
      </c>
      <c r="B13" s="4">
        <v>585377776271.25098</v>
      </c>
      <c r="C13" s="4">
        <v>7190013381.1825304</v>
      </c>
      <c r="D13" s="4">
        <v>7610856242.6350698</v>
      </c>
      <c r="E13" s="4">
        <v>76.913524261834894</v>
      </c>
      <c r="F13" s="4">
        <f>(D13-C13)/D13</f>
        <v>5.5295074303864801E-2</v>
      </c>
      <c r="G13" s="4">
        <f>(D13-C13)/10^9</f>
        <v>0.42084286145253946</v>
      </c>
      <c r="H13" s="4"/>
      <c r="I13" s="4" t="s">
        <v>350</v>
      </c>
      <c r="J13" s="4">
        <v>364160254647.38898</v>
      </c>
      <c r="K13" s="4">
        <v>7610856242.6350698</v>
      </c>
      <c r="L13" s="4">
        <v>7610856242.6350698</v>
      </c>
      <c r="M13" s="4">
        <v>87233555199.012405</v>
      </c>
      <c r="N13" s="4">
        <v>59.309201942055999</v>
      </c>
      <c r="O13" s="4">
        <f t="shared" ref="O13:O16" si="11">(L13-K13)/L13</f>
        <v>0</v>
      </c>
      <c r="P13" s="4">
        <f>(N13-E13)/E13</f>
        <v>-0.22888461410049182</v>
      </c>
      <c r="Q13" s="4">
        <f t="shared" ref="Q13:Q15" si="12">N13-E13</f>
        <v>-17.604322319778895</v>
      </c>
      <c r="S13">
        <f t="shared" si="10"/>
        <v>420842861.45253944</v>
      </c>
      <c r="T13">
        <f t="shared" si="7"/>
        <v>0</v>
      </c>
    </row>
    <row r="14" spans="1:20" x14ac:dyDescent="0.25">
      <c r="A14" s="4" t="s">
        <v>7</v>
      </c>
      <c r="B14" s="4">
        <v>283863572334.74597</v>
      </c>
      <c r="C14" s="4">
        <v>6169707332.2886696</v>
      </c>
      <c r="D14" s="4">
        <v>6176755983.8303003</v>
      </c>
      <c r="E14" s="4">
        <v>45.956740573506998</v>
      </c>
      <c r="F14" s="4">
        <f t="shared" si="8"/>
        <v>1.1411575202392517E-3</v>
      </c>
      <c r="G14" s="4">
        <f t="shared" ref="G14:G17" si="13">(D14-C14)/10^9</f>
        <v>7.048651541630745E-3</v>
      </c>
      <c r="H14" s="4"/>
      <c r="I14" s="4" t="s">
        <v>351</v>
      </c>
      <c r="J14" s="4">
        <v>253417461928.35501</v>
      </c>
      <c r="K14" s="4">
        <v>6176755983.8303003</v>
      </c>
      <c r="L14" s="4">
        <v>6176755983.8303003</v>
      </c>
      <c r="M14" s="4">
        <v>14795257829.9849</v>
      </c>
      <c r="N14" s="4">
        <v>43.422910093983901</v>
      </c>
      <c r="O14" s="4">
        <f t="shared" si="11"/>
        <v>0</v>
      </c>
      <c r="P14" s="4">
        <f t="shared" ref="P14:P15" si="14">(N14-E14)/E14</f>
        <v>-5.513512159266995E-2</v>
      </c>
      <c r="Q14" s="4">
        <f t="shared" si="12"/>
        <v>-2.5338304795230968</v>
      </c>
      <c r="S14">
        <f>D14-C14</f>
        <v>7048651.5416307449</v>
      </c>
      <c r="T14">
        <f t="shared" si="7"/>
        <v>0</v>
      </c>
    </row>
    <row r="15" spans="1:20" x14ac:dyDescent="0.25">
      <c r="A15" s="4" t="s">
        <v>8</v>
      </c>
      <c r="B15" s="4">
        <v>78919034329.640701</v>
      </c>
      <c r="C15" s="4">
        <v>1905628582.00051</v>
      </c>
      <c r="D15" s="4">
        <v>1945431924.9786501</v>
      </c>
      <c r="E15" s="4">
        <v>40.566330446389898</v>
      </c>
      <c r="F15" s="4">
        <f t="shared" si="8"/>
        <v>2.0459900172850782E-2</v>
      </c>
      <c r="G15" s="4">
        <f t="shared" si="13"/>
        <v>3.9803342978140116E-2</v>
      </c>
      <c r="H15" s="4"/>
      <c r="I15" s="4" t="s">
        <v>352</v>
      </c>
      <c r="J15" s="4">
        <v>53532622859.093697</v>
      </c>
      <c r="K15" s="4">
        <v>1945431924.9786501</v>
      </c>
      <c r="L15" s="4">
        <v>1945431924.9786501</v>
      </c>
      <c r="M15" s="4">
        <v>7595850786.3015003</v>
      </c>
      <c r="N15" s="4">
        <v>31.421543391227001</v>
      </c>
      <c r="O15" s="4">
        <f t="shared" si="11"/>
        <v>0</v>
      </c>
      <c r="P15" s="4">
        <f t="shared" si="14"/>
        <v>-0.22542800777231048</v>
      </c>
      <c r="Q15" s="4">
        <f t="shared" si="12"/>
        <v>-9.1447870551628974</v>
      </c>
      <c r="S15">
        <f t="shared" ref="S15" si="15">D15-C15</f>
        <v>39803342.978140116</v>
      </c>
      <c r="T15">
        <f t="shared" si="7"/>
        <v>0</v>
      </c>
    </row>
    <row r="16" spans="1:20" x14ac:dyDescent="0.25">
      <c r="A16" s="4" t="s">
        <v>9</v>
      </c>
      <c r="B16" s="4">
        <v>312074778126.53699</v>
      </c>
      <c r="C16" s="4">
        <v>1066793746.6444499</v>
      </c>
      <c r="D16" s="4">
        <v>3090681452.2533498</v>
      </c>
      <c r="E16" s="4">
        <v>100.97280581892601</v>
      </c>
      <c r="F16" s="4">
        <f>(D16-C16)/D16</f>
        <v>0.65483542606221246</v>
      </c>
      <c r="G16" s="4">
        <f t="shared" si="13"/>
        <v>2.0238877056089</v>
      </c>
      <c r="H16" s="4"/>
      <c r="I16" s="4" t="s">
        <v>353</v>
      </c>
      <c r="J16" s="4">
        <v>176436325335.42899</v>
      </c>
      <c r="K16" s="4">
        <v>3090681452.2533498</v>
      </c>
      <c r="L16" s="4">
        <v>3090681452.2533498</v>
      </c>
      <c r="M16" s="4">
        <v>137971050514.621</v>
      </c>
      <c r="N16" s="4">
        <v>101.727525371734</v>
      </c>
      <c r="O16" s="4">
        <f t="shared" si="11"/>
        <v>0</v>
      </c>
      <c r="P16" s="4">
        <f>(N16-E16)/E16</f>
        <v>7.4744833194140678E-3</v>
      </c>
      <c r="Q16" s="4">
        <f>N16-E16</f>
        <v>0.75471955280799818</v>
      </c>
      <c r="S16">
        <f>D16-C16</f>
        <v>2023887705.6088998</v>
      </c>
      <c r="T16">
        <f t="shared" si="7"/>
        <v>0</v>
      </c>
    </row>
    <row r="17" spans="1:20" x14ac:dyDescent="0.25">
      <c r="C17">
        <f>SUM(C11:C16)</f>
        <v>37513458860.782814</v>
      </c>
      <c r="D17">
        <f>SUM(D11:D16)</f>
        <v>42711044655.125168</v>
      </c>
      <c r="F17">
        <f>(D17-C17)/D17</f>
        <v>0.12169184425974143</v>
      </c>
      <c r="G17" s="4">
        <f t="shared" si="13"/>
        <v>5.1975857943423538</v>
      </c>
      <c r="S17">
        <f>SUM(S11:S16)</f>
        <v>5197585794.3423452</v>
      </c>
      <c r="T17">
        <f>SUM(T11:T16)</f>
        <v>0</v>
      </c>
    </row>
    <row r="20" spans="1:20" x14ac:dyDescent="0.25">
      <c r="A20" t="s">
        <v>347</v>
      </c>
      <c r="B20" t="s">
        <v>241</v>
      </c>
      <c r="C20" t="s">
        <v>11</v>
      </c>
      <c r="D20" t="s">
        <v>2</v>
      </c>
      <c r="E20" t="s">
        <v>3</v>
      </c>
      <c r="I20" t="s">
        <v>226</v>
      </c>
      <c r="J20" t="s">
        <v>1</v>
      </c>
      <c r="K20" t="s">
        <v>11</v>
      </c>
      <c r="L20" t="s">
        <v>2</v>
      </c>
      <c r="M20" t="s">
        <v>227</v>
      </c>
      <c r="N20" t="s">
        <v>3</v>
      </c>
    </row>
    <row r="21" spans="1:20" x14ac:dyDescent="0.25">
      <c r="A21" t="s">
        <v>4</v>
      </c>
      <c r="B21">
        <v>44669874104.029198</v>
      </c>
      <c r="C21">
        <v>921761849.06436205</v>
      </c>
      <c r="D21">
        <v>926742230.35269105</v>
      </c>
      <c r="E21">
        <v>48.200969634273797</v>
      </c>
      <c r="F21">
        <f>(D21-C21)/D21</f>
        <v>5.3740739606024188E-3</v>
      </c>
      <c r="G21">
        <f>(D21-C21)/10^9</f>
        <v>4.9803812883290055E-3</v>
      </c>
      <c r="I21" t="s">
        <v>307</v>
      </c>
      <c r="J21">
        <v>35499887275.260201</v>
      </c>
      <c r="K21">
        <v>919805707.62414205</v>
      </c>
      <c r="L21">
        <v>926742230.35269105</v>
      </c>
      <c r="M21">
        <v>3571789802.8295898</v>
      </c>
      <c r="N21">
        <v>42.160242404428097</v>
      </c>
      <c r="O21">
        <f>(L21-K21)/L21</f>
        <v>7.484845841015754E-3</v>
      </c>
      <c r="P21">
        <f>(N21-E21)/E21</f>
        <v>-0.12532376995068537</v>
      </c>
      <c r="Q21">
        <f>N21-E21</f>
        <v>-6.0407272298457002</v>
      </c>
      <c r="S21">
        <f>D21-C21</f>
        <v>4980381.2883290052</v>
      </c>
      <c r="T21">
        <f t="shared" ref="T21:T26" si="16">L21-K21</f>
        <v>6936522.7285490036</v>
      </c>
    </row>
    <row r="22" spans="1:20" x14ac:dyDescent="0.25">
      <c r="A22" t="s">
        <v>5</v>
      </c>
      <c r="B22">
        <v>1330047129021.27</v>
      </c>
      <c r="C22">
        <v>21586351060.8983</v>
      </c>
      <c r="D22">
        <v>22960576821.0751</v>
      </c>
      <c r="E22">
        <v>57.927426622855897</v>
      </c>
      <c r="F22">
        <f t="shared" ref="F22:F26" si="17">(D22-C22)/D22</f>
        <v>5.9851534692953477E-2</v>
      </c>
      <c r="G22">
        <f t="shared" ref="G22:G26" si="18">(D22-C22)/10^9</f>
        <v>1.3742257601767998</v>
      </c>
      <c r="I22" t="s">
        <v>308</v>
      </c>
      <c r="J22">
        <v>1020625458764.1899</v>
      </c>
      <c r="K22">
        <v>22895310045.0121</v>
      </c>
      <c r="L22">
        <v>22960576821.0751</v>
      </c>
      <c r="M22">
        <v>120798068736.94299</v>
      </c>
      <c r="N22">
        <v>49.712319354862402</v>
      </c>
      <c r="O22">
        <f t="shared" ref="O22" si="19">(L22-K22)/L22</f>
        <v>2.8425582062508344E-3</v>
      </c>
      <c r="P22">
        <f t="shared" ref="P22:P26" si="20">(N22-E22)/E22</f>
        <v>-0.14181723143821023</v>
      </c>
      <c r="Q22">
        <f>N22-E22</f>
        <v>-8.2151072679934956</v>
      </c>
      <c r="S22">
        <f t="shared" ref="S22:S25" si="21">D22-C22</f>
        <v>1374225760.1767998</v>
      </c>
      <c r="T22">
        <f t="shared" si="16"/>
        <v>65266776.062999725</v>
      </c>
    </row>
    <row r="23" spans="1:20" x14ac:dyDescent="0.25">
      <c r="A23" t="s">
        <v>6</v>
      </c>
      <c r="B23">
        <v>516276287433.73602</v>
      </c>
      <c r="C23">
        <v>7483106934.1027699</v>
      </c>
      <c r="D23">
        <v>7610856242.6350698</v>
      </c>
      <c r="E23">
        <v>67.834192497503693</v>
      </c>
      <c r="F23">
        <f t="shared" si="17"/>
        <v>1.6785142756561903E-2</v>
      </c>
      <c r="G23">
        <f t="shared" si="18"/>
        <v>0.12774930853229999</v>
      </c>
      <c r="I23" t="s">
        <v>309</v>
      </c>
      <c r="J23">
        <v>260656635942.09</v>
      </c>
      <c r="K23">
        <v>7458792907.2110205</v>
      </c>
      <c r="L23">
        <v>7610856242.6350698</v>
      </c>
      <c r="M23">
        <v>38831726300.876503</v>
      </c>
      <c r="N23">
        <v>39.350153608902701</v>
      </c>
      <c r="O23">
        <f>(L23-K23)/L23</f>
        <v>1.9979793413020929E-2</v>
      </c>
      <c r="P23">
        <f t="shared" si="20"/>
        <v>-0.4199068027477324</v>
      </c>
      <c r="Q23">
        <f t="shared" ref="Q23:Q26" si="22">N23-E23</f>
        <v>-28.484038888600992</v>
      </c>
      <c r="S23">
        <f t="shared" si="21"/>
        <v>127749308.5323</v>
      </c>
      <c r="T23">
        <f t="shared" si="16"/>
        <v>152063335.42404938</v>
      </c>
    </row>
    <row r="24" spans="1:20" x14ac:dyDescent="0.25">
      <c r="A24" t="s">
        <v>7</v>
      </c>
      <c r="B24">
        <v>240469913780.414</v>
      </c>
      <c r="C24">
        <v>6137149356.0653</v>
      </c>
      <c r="D24">
        <v>6176755983.8303003</v>
      </c>
      <c r="E24">
        <v>38.931425235175801</v>
      </c>
      <c r="F24">
        <f t="shared" si="17"/>
        <v>6.4122053499739637E-3</v>
      </c>
      <c r="G24">
        <f t="shared" si="18"/>
        <v>3.9606627765000346E-2</v>
      </c>
      <c r="I24" t="s">
        <v>310</v>
      </c>
      <c r="J24">
        <v>225986443635.61301</v>
      </c>
      <c r="K24">
        <v>6128554320.6194496</v>
      </c>
      <c r="L24">
        <v>6176755983.8303003</v>
      </c>
      <c r="M24">
        <v>6080435718.1814003</v>
      </c>
      <c r="N24">
        <v>37.570996808244701</v>
      </c>
      <c r="O24">
        <f t="shared" ref="O24:O25" si="23">(L24-K24)/L24</f>
        <v>7.803718219893176E-3</v>
      </c>
      <c r="P24">
        <f t="shared" si="20"/>
        <v>-3.4944223560094835E-2</v>
      </c>
      <c r="Q24">
        <f t="shared" si="22"/>
        <v>-1.3604284269311009</v>
      </c>
      <c r="S24">
        <f t="shared" si="21"/>
        <v>39606627.765000343</v>
      </c>
      <c r="T24">
        <f t="shared" si="16"/>
        <v>48201663.210850716</v>
      </c>
    </row>
    <row r="25" spans="1:20" x14ac:dyDescent="0.25">
      <c r="A25" t="s">
        <v>8</v>
      </c>
      <c r="B25">
        <v>62304703148.641296</v>
      </c>
      <c r="C25">
        <v>1938176586.35446</v>
      </c>
      <c r="D25">
        <v>1945431924.9786501</v>
      </c>
      <c r="E25">
        <v>32.026154371515602</v>
      </c>
      <c r="F25">
        <f t="shared" si="17"/>
        <v>3.7294230299370229E-3</v>
      </c>
      <c r="G25">
        <f t="shared" si="18"/>
        <v>7.255338624190092E-3</v>
      </c>
      <c r="I25" t="s">
        <v>311</v>
      </c>
      <c r="J25">
        <v>48144400724.238297</v>
      </c>
      <c r="K25">
        <v>1928756010.51068</v>
      </c>
      <c r="L25">
        <v>1945431924.9786501</v>
      </c>
      <c r="M25">
        <v>4969738592.6377802</v>
      </c>
      <c r="N25">
        <v>27.301977846106698</v>
      </c>
      <c r="O25">
        <f t="shared" si="23"/>
        <v>8.5718314035342774E-3</v>
      </c>
      <c r="P25">
        <f t="shared" si="20"/>
        <v>-0.14750995297801461</v>
      </c>
      <c r="Q25">
        <f t="shared" si="22"/>
        <v>-4.7241765254089039</v>
      </c>
      <c r="S25">
        <f t="shared" si="21"/>
        <v>7255338.6241900921</v>
      </c>
      <c r="T25">
        <f t="shared" si="16"/>
        <v>16675914.467970133</v>
      </c>
    </row>
    <row r="26" spans="1:20" x14ac:dyDescent="0.25">
      <c r="A26" t="s">
        <v>9</v>
      </c>
      <c r="B26">
        <v>200394300302.48599</v>
      </c>
      <c r="C26">
        <v>2945285504.70783</v>
      </c>
      <c r="D26">
        <v>3090681452.2533498</v>
      </c>
      <c r="E26">
        <v>64.838225290536698</v>
      </c>
      <c r="F26">
        <f t="shared" si="17"/>
        <v>4.7043330020152915E-2</v>
      </c>
      <c r="G26">
        <f t="shared" si="18"/>
        <v>0.14539594754551982</v>
      </c>
      <c r="I26" t="s">
        <v>312</v>
      </c>
      <c r="J26">
        <v>166088967666.164</v>
      </c>
      <c r="K26">
        <v>3070803099.0322499</v>
      </c>
      <c r="L26">
        <v>3090681452.2533498</v>
      </c>
      <c r="M26">
        <v>9114620888.3016605</v>
      </c>
      <c r="N26">
        <v>56.687688867685999</v>
      </c>
      <c r="O26">
        <f>(L26-K26)/L26</f>
        <v>6.4317056054440588E-3</v>
      </c>
      <c r="P26">
        <f t="shared" si="20"/>
        <v>-0.12570572970386792</v>
      </c>
      <c r="Q26">
        <f t="shared" si="22"/>
        <v>-8.1505364228506991</v>
      </c>
      <c r="S26">
        <f>D26-C26</f>
        <v>145395947.54551983</v>
      </c>
      <c r="T26">
        <f t="shared" si="16"/>
        <v>19878353.221099854</v>
      </c>
    </row>
    <row r="27" spans="1:20" x14ac:dyDescent="0.25">
      <c r="C27">
        <f>SUM(C21:C26)</f>
        <v>41011831291.193024</v>
      </c>
      <c r="D27">
        <f>SUM(D21:D26)</f>
        <v>42711044655.125168</v>
      </c>
      <c r="F27">
        <f>(D27-C27)/D27</f>
        <v>3.9783933585624549E-2</v>
      </c>
      <c r="K27">
        <f>SUM(K21:K26)</f>
        <v>42402022090.009644</v>
      </c>
      <c r="L27">
        <f>SUM(L21:L26)</f>
        <v>42711044655.125168</v>
      </c>
      <c r="O27">
        <f>(L27-K27)/L27</f>
        <v>7.2351909818820772E-3</v>
      </c>
      <c r="S27">
        <f>SUM(S21:S26)</f>
        <v>1699213363.9321392</v>
      </c>
      <c r="T27">
        <f>SUM(T21:T26)</f>
        <v>309022565.11551881</v>
      </c>
    </row>
    <row r="28" spans="1:20" x14ac:dyDescent="0.25">
      <c r="C28">
        <f>D27-C27</f>
        <v>1699213363.9321442</v>
      </c>
      <c r="D28">
        <f>C28/D27</f>
        <v>3.9783933585624549E-2</v>
      </c>
    </row>
    <row r="30" spans="1:20" x14ac:dyDescent="0.25">
      <c r="A30" s="4" t="s">
        <v>362</v>
      </c>
      <c r="B30" s="4" t="s">
        <v>241</v>
      </c>
      <c r="C30" s="4" t="s">
        <v>11</v>
      </c>
      <c r="D30" s="4" t="s">
        <v>2</v>
      </c>
      <c r="E30" s="4" t="s">
        <v>3</v>
      </c>
      <c r="F30" s="4"/>
      <c r="G30" s="4"/>
      <c r="H30" s="4"/>
      <c r="I30" s="4" t="s">
        <v>226</v>
      </c>
      <c r="J30" s="4" t="s">
        <v>1</v>
      </c>
      <c r="K30" s="4" t="s">
        <v>11</v>
      </c>
      <c r="L30" s="4" t="s">
        <v>2</v>
      </c>
      <c r="M30" s="4" t="s">
        <v>227</v>
      </c>
      <c r="N30" s="4" t="s">
        <v>3</v>
      </c>
      <c r="O30" s="4"/>
      <c r="P30" s="4"/>
      <c r="Q30" s="4"/>
      <c r="R30" s="4"/>
      <c r="S30" s="4"/>
      <c r="T30" s="4"/>
    </row>
    <row r="31" spans="1:20" x14ac:dyDescent="0.25">
      <c r="A31" s="4" t="s">
        <v>4</v>
      </c>
      <c r="B31" s="4">
        <v>51835307343.348396</v>
      </c>
      <c r="C31" s="4">
        <v>925066985.379691</v>
      </c>
      <c r="D31" s="4">
        <v>926742230.35269105</v>
      </c>
      <c r="E31" s="4">
        <v>55.932821064624903</v>
      </c>
      <c r="F31" s="4">
        <f>(D31-C31)/D31</f>
        <v>1.8076709122907891E-3</v>
      </c>
      <c r="G31" s="4">
        <f>(D31-C31)/10^9</f>
        <v>1.6752449730000497E-3</v>
      </c>
      <c r="H31" s="4"/>
      <c r="I31" s="4" t="s">
        <v>307</v>
      </c>
      <c r="J31" s="4">
        <v>38293330797.192001</v>
      </c>
      <c r="K31" s="4">
        <v>926742230.35269105</v>
      </c>
      <c r="L31" s="4">
        <v>926742230.35269105</v>
      </c>
      <c r="M31" s="4">
        <v>5447750127.8218603</v>
      </c>
      <c r="N31" s="4">
        <v>47.198756560783103</v>
      </c>
      <c r="O31" s="4">
        <f>(L31-K31)/L31</f>
        <v>0</v>
      </c>
      <c r="P31" s="4">
        <f>(N31-E31)/E31</f>
        <v>-0.15615276214568979</v>
      </c>
      <c r="Q31" s="4">
        <f>N31-E31</f>
        <v>-8.7340645038418003</v>
      </c>
      <c r="R31" s="4"/>
      <c r="S31" s="4">
        <f>D31-C31</f>
        <v>1675244.9730000496</v>
      </c>
      <c r="T31" s="4">
        <f t="shared" ref="T31:T36" si="24">L31-K31</f>
        <v>0</v>
      </c>
    </row>
    <row r="32" spans="1:20" x14ac:dyDescent="0.25">
      <c r="A32" s="4" t="s">
        <v>5</v>
      </c>
      <c r="B32" s="4">
        <v>1470079157754.6899</v>
      </c>
      <c r="C32" s="4">
        <v>21635497103.299801</v>
      </c>
      <c r="D32" s="4">
        <v>22960576821.0751</v>
      </c>
      <c r="E32" s="4">
        <v>64.026229358721096</v>
      </c>
      <c r="F32" s="4">
        <f t="shared" ref="F32:F36" si="25">(D32-C32)/D32</f>
        <v>5.7711081394045481E-2</v>
      </c>
      <c r="G32" s="4">
        <f t="shared" ref="G32:G37" si="26">(D32-C32)/10^9</f>
        <v>1.3250797177752991</v>
      </c>
      <c r="H32" s="4"/>
      <c r="I32" s="4" t="s">
        <v>308</v>
      </c>
      <c r="J32" s="4">
        <v>1134221397083.7</v>
      </c>
      <c r="K32" s="4">
        <v>22960576821.0751</v>
      </c>
      <c r="L32" s="4">
        <v>22960576821.0751</v>
      </c>
      <c r="M32" s="4">
        <v>178477497277.89099</v>
      </c>
      <c r="N32" s="4">
        <v>57.171860471583997</v>
      </c>
      <c r="O32" s="4">
        <f t="shared" ref="O32" si="27">(L32-K32)/L32</f>
        <v>0</v>
      </c>
      <c r="P32" s="4">
        <f t="shared" ref="P32:P36" si="28">(N32-E32)/E32</f>
        <v>-0.10705563884972802</v>
      </c>
      <c r="Q32" s="4">
        <f>N32-E32</f>
        <v>-6.8543688871370989</v>
      </c>
      <c r="R32" s="4"/>
      <c r="S32" s="4">
        <f t="shared" ref="S32:S35" si="29">D32-C32</f>
        <v>1325079717.7752991</v>
      </c>
      <c r="T32" s="4">
        <f t="shared" si="24"/>
        <v>0</v>
      </c>
    </row>
    <row r="33" spans="1:22" x14ac:dyDescent="0.25">
      <c r="A33" s="4" t="s">
        <v>6</v>
      </c>
      <c r="B33" s="4">
        <v>673097246401.74402</v>
      </c>
      <c r="C33" s="4">
        <v>7514976393.6427498</v>
      </c>
      <c r="D33" s="4">
        <v>7610856242.6350698</v>
      </c>
      <c r="E33" s="4">
        <v>88.439096067947801</v>
      </c>
      <c r="F33" s="4">
        <f t="shared" si="25"/>
        <v>1.2597774276068056E-2</v>
      </c>
      <c r="G33" s="4">
        <f t="shared" si="26"/>
        <v>9.5879848992320063E-2</v>
      </c>
      <c r="H33" s="4"/>
      <c r="I33" s="4" t="s">
        <v>309</v>
      </c>
      <c r="J33" s="4">
        <v>281772149149.84198</v>
      </c>
      <c r="K33" s="4">
        <v>7610856242.6350698</v>
      </c>
      <c r="L33" s="4">
        <v>7610856242.6350698</v>
      </c>
      <c r="M33" s="4">
        <v>65782743288.531097</v>
      </c>
      <c r="N33" s="4">
        <v>45.665675629427</v>
      </c>
      <c r="O33" s="4">
        <f>(L33-K33)/L33</f>
        <v>0</v>
      </c>
      <c r="P33" s="4">
        <f t="shared" si="28"/>
        <v>-0.48364832229467791</v>
      </c>
      <c r="Q33" s="4">
        <f t="shared" ref="Q33:Q36" si="30">N33-E33</f>
        <v>-42.773420438520802</v>
      </c>
      <c r="R33" s="4"/>
      <c r="S33" s="4">
        <f t="shared" si="29"/>
        <v>95879848.992320061</v>
      </c>
      <c r="T33" s="4">
        <f t="shared" si="24"/>
        <v>0</v>
      </c>
    </row>
    <row r="34" spans="1:22" x14ac:dyDescent="0.25">
      <c r="A34" s="4" t="s">
        <v>7</v>
      </c>
      <c r="B34" s="4">
        <v>282579073853.93701</v>
      </c>
      <c r="C34" s="4">
        <v>6176151457.9907398</v>
      </c>
      <c r="D34" s="4">
        <v>6176755983.8303003</v>
      </c>
      <c r="E34" s="4">
        <v>45.748783761845303</v>
      </c>
      <c r="F34" s="4">
        <f t="shared" si="25"/>
        <v>9.7871089799087883E-5</v>
      </c>
      <c r="G34" s="4">
        <f t="shared" si="26"/>
        <v>6.0452583956050875E-4</v>
      </c>
      <c r="H34" s="4"/>
      <c r="I34" s="4" t="s">
        <v>310</v>
      </c>
      <c r="J34" s="4">
        <v>251533498244.746</v>
      </c>
      <c r="K34" s="4">
        <v>6176755983.8303003</v>
      </c>
      <c r="L34" s="4">
        <v>6176755983.8303003</v>
      </c>
      <c r="M34" s="4">
        <v>14836199969.993401</v>
      </c>
      <c r="N34" s="4">
        <v>43.124529917006598</v>
      </c>
      <c r="O34" s="4">
        <f t="shared" ref="O34:O35" si="31">(L34-K34)/L34</f>
        <v>0</v>
      </c>
      <c r="P34" s="4">
        <f t="shared" si="28"/>
        <v>-5.7362264721610913E-2</v>
      </c>
      <c r="Q34" s="4">
        <f t="shared" si="30"/>
        <v>-2.6242538448387052</v>
      </c>
      <c r="R34" s="4"/>
      <c r="S34" s="4">
        <f t="shared" si="29"/>
        <v>604525.83956050873</v>
      </c>
      <c r="T34" s="4">
        <f t="shared" si="24"/>
        <v>0</v>
      </c>
    </row>
    <row r="35" spans="1:22" x14ac:dyDescent="0.25">
      <c r="A35" s="4" t="s">
        <v>8</v>
      </c>
      <c r="B35" s="4">
        <v>72976308047.624603</v>
      </c>
      <c r="C35" s="4">
        <v>1942646889.04637</v>
      </c>
      <c r="D35" s="4">
        <v>1945431924.9786501</v>
      </c>
      <c r="E35" s="4">
        <v>37.511622540287597</v>
      </c>
      <c r="F35" s="4">
        <f t="shared" si="25"/>
        <v>1.4315771713834847E-3</v>
      </c>
      <c r="G35" s="4">
        <f t="shared" si="26"/>
        <v>2.7850359322800634E-3</v>
      </c>
      <c r="H35" s="4"/>
      <c r="I35" s="4" t="s">
        <v>311</v>
      </c>
      <c r="J35" s="4">
        <v>50461520759.376701</v>
      </c>
      <c r="K35" s="4">
        <v>1945431924.9786501</v>
      </c>
      <c r="L35" s="4">
        <v>1945431924.9786501</v>
      </c>
      <c r="M35" s="4">
        <v>8132135571.2186699</v>
      </c>
      <c r="N35" s="4">
        <v>30.118584761704401</v>
      </c>
      <c r="O35" s="4">
        <f t="shared" si="31"/>
        <v>0</v>
      </c>
      <c r="P35" s="4">
        <f t="shared" si="28"/>
        <v>-0.19708659017996491</v>
      </c>
      <c r="Q35" s="4">
        <f t="shared" si="30"/>
        <v>-7.3930377785831958</v>
      </c>
      <c r="R35" s="4"/>
      <c r="S35" s="4">
        <f t="shared" si="29"/>
        <v>2785035.9322800636</v>
      </c>
      <c r="T35" s="4">
        <f t="shared" si="24"/>
        <v>0</v>
      </c>
    </row>
    <row r="36" spans="1:22" x14ac:dyDescent="0.25">
      <c r="A36" s="4" t="s">
        <v>9</v>
      </c>
      <c r="B36" s="4">
        <v>228035757036.30099</v>
      </c>
      <c r="C36" s="4">
        <v>2955219159.5366998</v>
      </c>
      <c r="D36" s="4">
        <v>3090681452.2533498</v>
      </c>
      <c r="E36" s="4">
        <v>73.781708195791296</v>
      </c>
      <c r="F36" s="4">
        <f t="shared" si="25"/>
        <v>4.3829263807788198E-2</v>
      </c>
      <c r="G36" s="4">
        <f t="shared" si="26"/>
        <v>0.13546229271665</v>
      </c>
      <c r="H36" s="4"/>
      <c r="I36" s="4" t="s">
        <v>312</v>
      </c>
      <c r="J36" s="4">
        <v>172200756984.54901</v>
      </c>
      <c r="K36" s="4">
        <v>3090681452.2533498</v>
      </c>
      <c r="L36" s="4">
        <v>3090681452.2533498</v>
      </c>
      <c r="M36" s="4">
        <v>14075846890.7708</v>
      </c>
      <c r="N36" s="4">
        <v>60.270398859613799</v>
      </c>
      <c r="O36" s="4">
        <f>(L36-K36)/L36</f>
        <v>0</v>
      </c>
      <c r="P36" s="4">
        <f t="shared" si="28"/>
        <v>-0.18312546112815831</v>
      </c>
      <c r="Q36" s="4">
        <f t="shared" si="30"/>
        <v>-13.511309336177497</v>
      </c>
      <c r="R36" s="4"/>
      <c r="S36" s="4">
        <f>D36-C36</f>
        <v>135462292.71665001</v>
      </c>
      <c r="T36" s="4">
        <f t="shared" si="24"/>
        <v>0</v>
      </c>
    </row>
    <row r="37" spans="1:22" x14ac:dyDescent="0.25">
      <c r="A37" s="4"/>
      <c r="B37" s="4"/>
      <c r="C37" s="4">
        <f>SUM(C31:C36)</f>
        <v>41149557988.896049</v>
      </c>
      <c r="D37" s="4">
        <f>SUM(D31:D36)</f>
        <v>42711044655.125168</v>
      </c>
      <c r="E37" s="4"/>
      <c r="F37" s="4">
        <f>(D37-C37)/D37</f>
        <v>3.6559318060176399E-2</v>
      </c>
      <c r="G37" s="4">
        <f t="shared" si="26"/>
        <v>1.5614866662291182</v>
      </c>
      <c r="H37" s="4"/>
      <c r="I37" s="4"/>
      <c r="J37" s="4"/>
      <c r="K37" s="4">
        <f>SUM(K31:K36)</f>
        <v>42711044655.125168</v>
      </c>
      <c r="L37" s="4">
        <f>SUM(L31:L36)</f>
        <v>42711044655.125168</v>
      </c>
      <c r="M37" s="4"/>
      <c r="N37" s="4"/>
      <c r="O37" s="4">
        <f>(L37-K37)/L37</f>
        <v>0</v>
      </c>
      <c r="P37" s="4"/>
      <c r="Q37" s="4"/>
      <c r="R37" s="4"/>
      <c r="S37" s="4">
        <f>SUM(S31:S36)</f>
        <v>1561486666.2291098</v>
      </c>
      <c r="T37" s="4">
        <f>SUM(T31:T36)</f>
        <v>0</v>
      </c>
    </row>
    <row r="38" spans="1:22" x14ac:dyDescent="0.25">
      <c r="C38">
        <f>D37-C37</f>
        <v>1561486666.2291183</v>
      </c>
      <c r="D38">
        <f>C38/D37</f>
        <v>3.6559318060176399E-2</v>
      </c>
    </row>
    <row r="40" spans="1:22" x14ac:dyDescent="0.25">
      <c r="A40" t="s">
        <v>314</v>
      </c>
    </row>
    <row r="41" spans="1:22" x14ac:dyDescent="0.25">
      <c r="A41" t="s">
        <v>0</v>
      </c>
      <c r="B41" t="s">
        <v>241</v>
      </c>
      <c r="C41" t="s">
        <v>11</v>
      </c>
      <c r="D41" t="s">
        <v>2</v>
      </c>
      <c r="E41" t="s">
        <v>3</v>
      </c>
      <c r="I41" t="s">
        <v>226</v>
      </c>
      <c r="J41" t="s">
        <v>1</v>
      </c>
      <c r="K41" t="s">
        <v>11</v>
      </c>
      <c r="L41" t="s">
        <v>2</v>
      </c>
      <c r="M41" t="s">
        <v>227</v>
      </c>
      <c r="N41" t="s">
        <v>3</v>
      </c>
    </row>
    <row r="42" spans="1:22" x14ac:dyDescent="0.25">
      <c r="A42" t="s">
        <v>4</v>
      </c>
      <c r="B42">
        <v>42541300140.816902</v>
      </c>
      <c r="C42">
        <v>922738810.57155204</v>
      </c>
      <c r="D42">
        <v>926742230.35269105</v>
      </c>
      <c r="E42">
        <v>45.904134663882701</v>
      </c>
      <c r="F42">
        <f>(D42-C42)/D42</f>
        <v>4.3198849151564311E-3</v>
      </c>
      <c r="G42">
        <f>(D42-C42)/10^9</f>
        <v>4.0034197811390166E-3</v>
      </c>
      <c r="I42" t="s">
        <v>307</v>
      </c>
      <c r="J42">
        <v>32787902736.103199</v>
      </c>
      <c r="K42">
        <v>918848002.57535195</v>
      </c>
      <c r="L42">
        <v>926742230.35269105</v>
      </c>
      <c r="M42">
        <v>4006831604.0518899</v>
      </c>
      <c r="N42">
        <v>39.703310300375598</v>
      </c>
      <c r="O42">
        <f>(L42-K42)/L42</f>
        <v>8.5182562300358186E-3</v>
      </c>
      <c r="P42">
        <f>(N42-E42)/E42</f>
        <v>-0.13508204454588926</v>
      </c>
      <c r="Q42">
        <f>N42-E42</f>
        <v>-6.2008243635071025</v>
      </c>
      <c r="S42">
        <f>D42-C42</f>
        <v>4003419.7811390162</v>
      </c>
      <c r="T42">
        <f t="shared" ref="T42:T47" si="32">L42-K42</f>
        <v>7894227.7773391008</v>
      </c>
      <c r="V42">
        <f>P52/P42-1</f>
        <v>0.20504221754370544</v>
      </c>
    </row>
    <row r="43" spans="1:22" x14ac:dyDescent="0.25">
      <c r="A43" t="s">
        <v>5</v>
      </c>
      <c r="B43">
        <v>1147118489351.8999</v>
      </c>
      <c r="C43">
        <v>22283042225.762901</v>
      </c>
      <c r="D43">
        <v>22960576821.0751</v>
      </c>
      <c r="E43">
        <v>49.960351531717002</v>
      </c>
      <c r="F43">
        <f t="shared" ref="F43:F47" si="33">(D43-C43)/D43</f>
        <v>2.9508605144897834E-2</v>
      </c>
      <c r="G43">
        <f t="shared" ref="G43:G48" si="34">(D43-C43)/10^9</f>
        <v>0.67753459531219862</v>
      </c>
      <c r="I43" t="s">
        <v>308</v>
      </c>
      <c r="J43">
        <v>901125483215.09399</v>
      </c>
      <c r="K43">
        <v>22868641322.412701</v>
      </c>
      <c r="L43">
        <v>22960576821.0751</v>
      </c>
      <c r="M43">
        <v>100460893001.071</v>
      </c>
      <c r="N43">
        <v>43.622004099514797</v>
      </c>
      <c r="O43">
        <f t="shared" ref="O43:O46" si="35">(L43-K43)/L43</f>
        <v>4.0040587559635413E-3</v>
      </c>
      <c r="P43">
        <f t="shared" ref="P43:P47" si="36">(N43-E43)/E43</f>
        <v>-0.12686755072526557</v>
      </c>
      <c r="Q43">
        <f>N43-E43</f>
        <v>-6.3383474322022053</v>
      </c>
      <c r="S43">
        <f>D43-C43</f>
        <v>677534595.31219864</v>
      </c>
      <c r="T43">
        <f t="shared" si="32"/>
        <v>91935498.662399292</v>
      </c>
      <c r="V43">
        <f t="shared" ref="V43:V47" si="37">P53/P43-1</f>
        <v>-2.7590837901961929E-2</v>
      </c>
    </row>
    <row r="44" spans="1:22" x14ac:dyDescent="0.25">
      <c r="A44" t="s">
        <v>6</v>
      </c>
      <c r="B44">
        <v>518709365392.14697</v>
      </c>
      <c r="C44">
        <v>7524545461.1833696</v>
      </c>
      <c r="D44">
        <v>7610856242.6350698</v>
      </c>
      <c r="E44">
        <v>68.153877678887298</v>
      </c>
      <c r="F44">
        <f t="shared" si="33"/>
        <v>1.1340482424066552E-2</v>
      </c>
      <c r="G44">
        <f t="shared" si="34"/>
        <v>8.6310781451700208E-2</v>
      </c>
      <c r="I44" t="s">
        <v>309</v>
      </c>
      <c r="J44">
        <v>249357699095.978</v>
      </c>
      <c r="K44">
        <v>7430505977.8318901</v>
      </c>
      <c r="L44">
        <v>7610856242.6350698</v>
      </c>
      <c r="M44">
        <v>38935155901.749802</v>
      </c>
      <c r="N44">
        <v>37.879161792959302</v>
      </c>
      <c r="O44">
        <f>(L44-K44)/L44</f>
        <v>2.3696448737643996E-2</v>
      </c>
      <c r="P44">
        <f t="shared" si="36"/>
        <v>-0.4442112014311182</v>
      </c>
      <c r="Q44">
        <f t="shared" ref="Q44:Q47" si="38">N44-E44</f>
        <v>-30.274715885927996</v>
      </c>
      <c r="S44">
        <f t="shared" ref="S44:S47" si="39">D44-C44</f>
        <v>86310781.451700211</v>
      </c>
      <c r="T44">
        <f t="shared" si="32"/>
        <v>180350264.80317974</v>
      </c>
      <c r="V44">
        <f t="shared" si="37"/>
        <v>0.16658040531529705</v>
      </c>
    </row>
    <row r="45" spans="1:22" x14ac:dyDescent="0.25">
      <c r="A45" t="s">
        <v>7</v>
      </c>
      <c r="B45">
        <v>237702084092.27899</v>
      </c>
      <c r="C45">
        <v>6136869257.72962</v>
      </c>
      <c r="D45">
        <v>6176755983.8303003</v>
      </c>
      <c r="E45">
        <v>38.483321134029403</v>
      </c>
      <c r="F45">
        <f t="shared" si="33"/>
        <v>6.4575525089702488E-3</v>
      </c>
      <c r="G45">
        <f t="shared" si="34"/>
        <v>3.988672610068035E-2</v>
      </c>
      <c r="I45" t="s">
        <v>310</v>
      </c>
      <c r="J45">
        <v>224722183981.25201</v>
      </c>
      <c r="K45">
        <v>6127962412.8079996</v>
      </c>
      <c r="L45">
        <v>6176755983.8303003</v>
      </c>
      <c r="M45">
        <v>6002210361.0171604</v>
      </c>
      <c r="N45">
        <v>37.353652134917901</v>
      </c>
      <c r="O45">
        <f t="shared" si="35"/>
        <v>7.8995464852479221E-3</v>
      </c>
      <c r="P45">
        <f t="shared" si="36"/>
        <v>-2.9354768918646586E-2</v>
      </c>
      <c r="Q45">
        <f t="shared" si="38"/>
        <v>-1.1296689991115016</v>
      </c>
      <c r="S45">
        <f t="shared" si="39"/>
        <v>39886726.100680351</v>
      </c>
      <c r="T45">
        <f t="shared" si="32"/>
        <v>48793571.02230072</v>
      </c>
      <c r="V45">
        <f t="shared" si="37"/>
        <v>0.61012022669223831</v>
      </c>
    </row>
    <row r="46" spans="1:22" x14ac:dyDescent="0.25">
      <c r="A46" t="s">
        <v>8</v>
      </c>
      <c r="B46">
        <v>58581266363.930603</v>
      </c>
      <c r="C46">
        <v>1939490286.9112</v>
      </c>
      <c r="D46">
        <v>1945431924.9786501</v>
      </c>
      <c r="E46">
        <v>30.1122160131988</v>
      </c>
      <c r="F46">
        <f t="shared" si="33"/>
        <v>3.0541485369709105E-3</v>
      </c>
      <c r="G46">
        <f t="shared" si="34"/>
        <v>5.9416380674500464E-3</v>
      </c>
      <c r="I46" t="s">
        <v>311</v>
      </c>
      <c r="J46">
        <v>46515830301.143303</v>
      </c>
      <c r="K46">
        <v>1930827148.1763401</v>
      </c>
      <c r="L46">
        <v>1945431924.9786501</v>
      </c>
      <c r="M46">
        <v>4216696246.2399201</v>
      </c>
      <c r="N46">
        <v>26.0777701321725</v>
      </c>
      <c r="O46">
        <f t="shared" si="35"/>
        <v>7.5072155518730206E-3</v>
      </c>
      <c r="P46">
        <f t="shared" si="36"/>
        <v>-0.13398037126387247</v>
      </c>
      <c r="Q46">
        <f t="shared" si="38"/>
        <v>-4.0344458810263006</v>
      </c>
      <c r="S46">
        <f t="shared" si="39"/>
        <v>5941638.0674500465</v>
      </c>
      <c r="T46">
        <f t="shared" si="32"/>
        <v>14604776.80230999</v>
      </c>
      <c r="V46">
        <f t="shared" si="37"/>
        <v>0.20665898948121431</v>
      </c>
    </row>
    <row r="47" spans="1:22" x14ac:dyDescent="0.25">
      <c r="A47" t="s">
        <v>9</v>
      </c>
      <c r="B47">
        <v>197294842489.87601</v>
      </c>
      <c r="C47">
        <v>2948073781.7104902</v>
      </c>
      <c r="D47">
        <v>3090681452.2533498</v>
      </c>
      <c r="E47">
        <v>63.835385670701299</v>
      </c>
      <c r="F47">
        <f t="shared" si="33"/>
        <v>4.6141173959835732E-2</v>
      </c>
      <c r="G47">
        <f t="shared" si="34"/>
        <v>0.14260767054285955</v>
      </c>
      <c r="I47" t="s">
        <v>312</v>
      </c>
      <c r="J47">
        <v>155191213728.36499</v>
      </c>
      <c r="K47">
        <v>3068585806.50949</v>
      </c>
      <c r="L47">
        <v>3090681452.2533498</v>
      </c>
      <c r="M47">
        <v>12565222563.5534</v>
      </c>
      <c r="N47">
        <v>54.278138618786002</v>
      </c>
      <c r="O47">
        <f>(L47-K47)/L47</f>
        <v>7.1491177868719877E-3</v>
      </c>
      <c r="P47">
        <f t="shared" si="36"/>
        <v>-0.14971707230245204</v>
      </c>
      <c r="Q47">
        <f t="shared" si="38"/>
        <v>-9.5572470519152972</v>
      </c>
      <c r="S47">
        <f t="shared" si="39"/>
        <v>142607670.54285955</v>
      </c>
      <c r="T47">
        <f t="shared" si="32"/>
        <v>22095645.743859768</v>
      </c>
      <c r="V47">
        <f t="shared" si="37"/>
        <v>0.30110616133717416</v>
      </c>
    </row>
    <row r="48" spans="1:22" x14ac:dyDescent="0.25">
      <c r="C48">
        <f>SUM(C42:C47)</f>
        <v>41754759823.869133</v>
      </c>
      <c r="D48">
        <f>SUM(D42:D47)</f>
        <v>42711044655.125168</v>
      </c>
      <c r="F48">
        <f>(D48-C48)/D48</f>
        <v>2.2389638066164327E-2</v>
      </c>
      <c r="G48">
        <f t="shared" si="34"/>
        <v>0.95628483125603481</v>
      </c>
      <c r="K48">
        <f>SUM(K42:K47)</f>
        <v>42345370670.313774</v>
      </c>
      <c r="L48">
        <f>SUM(L42:L47)</f>
        <v>42711044655.125168</v>
      </c>
      <c r="O48">
        <f>(L48-K48)/L48</f>
        <v>8.5615790427058594E-3</v>
      </c>
      <c r="S48">
        <f>SUM(S42:S47)</f>
        <v>956284831.25602782</v>
      </c>
      <c r="T48">
        <f>SUM(T42:T47)</f>
        <v>365673984.81138861</v>
      </c>
    </row>
    <row r="49" spans="1:20" x14ac:dyDescent="0.25">
      <c r="C49">
        <f>D48-C48</f>
        <v>956284831.25603485</v>
      </c>
      <c r="D49">
        <f>C49/D48</f>
        <v>2.2389638066164327E-2</v>
      </c>
    </row>
    <row r="50" spans="1:20" x14ac:dyDescent="0.25">
      <c r="A50" s="4" t="s">
        <v>361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20" x14ac:dyDescent="0.25">
      <c r="A51" s="4" t="s">
        <v>0</v>
      </c>
      <c r="B51" s="4" t="s">
        <v>241</v>
      </c>
      <c r="C51" s="4" t="s">
        <v>11</v>
      </c>
      <c r="D51" s="4" t="s">
        <v>2</v>
      </c>
      <c r="E51" s="4" t="s">
        <v>3</v>
      </c>
      <c r="F51" s="4"/>
      <c r="G51" s="4"/>
      <c r="H51" s="4"/>
      <c r="I51" s="4" t="s">
        <v>226</v>
      </c>
      <c r="J51" s="4" t="s">
        <v>1</v>
      </c>
      <c r="K51" s="4" t="s">
        <v>11</v>
      </c>
      <c r="L51" s="4" t="s">
        <v>2</v>
      </c>
      <c r="M51" s="4" t="s">
        <v>227</v>
      </c>
      <c r="N51" s="4" t="s">
        <v>3</v>
      </c>
      <c r="O51" s="4"/>
      <c r="P51" s="4"/>
      <c r="Q51" s="4"/>
    </row>
    <row r="52" spans="1:20" x14ac:dyDescent="0.25">
      <c r="A52" s="4" t="s">
        <v>4</v>
      </c>
      <c r="B52" s="4">
        <v>48863790254.4506</v>
      </c>
      <c r="C52" s="4">
        <v>925796575.59799695</v>
      </c>
      <c r="D52" s="4">
        <v>926742230.35269105</v>
      </c>
      <c r="E52" s="4">
        <v>52.7264094092858</v>
      </c>
      <c r="F52" s="4">
        <f>(D52-C52)/D52</f>
        <v>1.0204075348268261E-3</v>
      </c>
      <c r="G52" s="4">
        <f>(D52-C52)/10^9</f>
        <v>9.4565475469410418E-4</v>
      </c>
      <c r="H52" s="4"/>
      <c r="I52" s="4" t="s">
        <v>355</v>
      </c>
      <c r="J52" s="4">
        <v>35989550744.851402</v>
      </c>
      <c r="K52" s="4">
        <v>926742230.35269105</v>
      </c>
      <c r="L52" s="4">
        <v>926742230.35269105</v>
      </c>
      <c r="M52" s="4">
        <v>4920212913.9482899</v>
      </c>
      <c r="N52" s="4">
        <v>44.143627342017901</v>
      </c>
      <c r="O52" s="4">
        <f>(L52-K52)/L52</f>
        <v>0</v>
      </c>
      <c r="P52" s="4">
        <f>(N52-E52)/E52</f>
        <v>-0.16277956650991601</v>
      </c>
      <c r="Q52" s="4">
        <f>N52-E52</f>
        <v>-8.5827820672678996</v>
      </c>
      <c r="S52">
        <f>D52-C52</f>
        <v>945654.75469410419</v>
      </c>
      <c r="T52">
        <f t="shared" ref="T52:T57" si="40">L52-K52</f>
        <v>0</v>
      </c>
    </row>
    <row r="53" spans="1:20" x14ac:dyDescent="0.25">
      <c r="A53" s="4" t="s">
        <v>5</v>
      </c>
      <c r="B53" s="4">
        <v>1319126749060.1499</v>
      </c>
      <c r="C53" s="4">
        <v>22333858412.006001</v>
      </c>
      <c r="D53" s="4">
        <v>22960576821.0751</v>
      </c>
      <c r="E53" s="4">
        <v>57.451812266726101</v>
      </c>
      <c r="F53" s="4">
        <f t="shared" ref="F53:F57" si="41">(D53-C53)/D53</f>
        <v>2.7295412216902404E-2</v>
      </c>
      <c r="G53" s="4">
        <f>(D53-C53)/10^9</f>
        <v>0.62671840906909948</v>
      </c>
      <c r="H53" s="4"/>
      <c r="I53" s="4" t="s">
        <v>356</v>
      </c>
      <c r="J53" s="4">
        <v>1064870591440.74</v>
      </c>
      <c r="K53" s="4">
        <v>22960576821.0751</v>
      </c>
      <c r="L53" s="4">
        <v>22960576821.0751</v>
      </c>
      <c r="M53" s="4">
        <v>91519225433.819</v>
      </c>
      <c r="N53" s="4">
        <v>50.3641448508004</v>
      </c>
      <c r="O53" s="4">
        <f t="shared" ref="O53" si="42">(L53-K53)/L53</f>
        <v>0</v>
      </c>
      <c r="P53" s="4">
        <f t="shared" ref="P53:P57" si="43">(N53-E53)/E53</f>
        <v>-0.12336716869818583</v>
      </c>
      <c r="Q53" s="4">
        <f>N53-E53</f>
        <v>-7.0876674159257007</v>
      </c>
      <c r="S53">
        <f>D53-C53</f>
        <v>626718409.06909943</v>
      </c>
      <c r="T53">
        <f t="shared" si="40"/>
        <v>0</v>
      </c>
    </row>
    <row r="54" spans="1:20" x14ac:dyDescent="0.25">
      <c r="A54" s="4" t="s">
        <v>6</v>
      </c>
      <c r="B54" s="4">
        <v>690198261415.495</v>
      </c>
      <c r="C54" s="4">
        <v>7560280749.53018</v>
      </c>
      <c r="D54" s="4">
        <v>7610856242.6350698</v>
      </c>
      <c r="E54" s="4">
        <v>90.686019997209996</v>
      </c>
      <c r="F54" s="4">
        <f t="shared" si="41"/>
        <v>6.6451778213300425E-3</v>
      </c>
      <c r="G54" s="4">
        <f t="shared" ref="G54:G58" si="44">(D54-C54)/10^9</f>
        <v>5.0575493104889867E-2</v>
      </c>
      <c r="H54" s="4"/>
      <c r="I54" s="4" t="s">
        <v>357</v>
      </c>
      <c r="J54" s="4">
        <v>268550802067.46399</v>
      </c>
      <c r="K54" s="4">
        <v>7610856242.6350698</v>
      </c>
      <c r="L54" s="4">
        <v>7610856242.6350698</v>
      </c>
      <c r="M54" s="4">
        <v>63981141126.227303</v>
      </c>
      <c r="N54" s="4">
        <v>43.691791382274303</v>
      </c>
      <c r="O54" s="4">
        <f>(L54-K54)/L54</f>
        <v>0</v>
      </c>
      <c r="P54" s="4">
        <f t="shared" si="43"/>
        <v>-0.51820808341110891</v>
      </c>
      <c r="Q54" s="4">
        <f t="shared" ref="Q54:Q57" si="45">N54-E54</f>
        <v>-46.994228614935693</v>
      </c>
      <c r="S54">
        <f t="shared" ref="S54:S57" si="46">D54-C54</f>
        <v>50575493.10488987</v>
      </c>
      <c r="T54">
        <f t="shared" si="40"/>
        <v>0</v>
      </c>
    </row>
    <row r="55" spans="1:20" x14ac:dyDescent="0.25">
      <c r="A55" s="4" t="s">
        <v>7</v>
      </c>
      <c r="B55" s="4">
        <v>277953777210.50403</v>
      </c>
      <c r="C55" s="4">
        <v>6176157342.0127497</v>
      </c>
      <c r="D55" s="4">
        <v>6176755983.8303003</v>
      </c>
      <c r="E55" s="4">
        <v>44.999960810843099</v>
      </c>
      <c r="F55" s="4">
        <f t="shared" si="41"/>
        <v>9.691848263357042E-5</v>
      </c>
      <c r="G55" s="4">
        <f t="shared" si="44"/>
        <v>5.9864181755065913E-4</v>
      </c>
      <c r="H55" s="4"/>
      <c r="I55" s="4" t="s">
        <v>358</v>
      </c>
      <c r="J55" s="4">
        <v>249880191745.173</v>
      </c>
      <c r="K55" s="4">
        <v>6176755983.8303003</v>
      </c>
      <c r="L55" s="4">
        <v>6176755983.8303003</v>
      </c>
      <c r="M55" s="4">
        <v>14936181574.292601</v>
      </c>
      <c r="N55" s="4">
        <v>42.873050839746597</v>
      </c>
      <c r="O55" s="4">
        <f t="shared" ref="O55:O56" si="47">(L55-K55)/L55</f>
        <v>0</v>
      </c>
      <c r="P55" s="4">
        <f t="shared" si="43"/>
        <v>-4.7264707185789512E-2</v>
      </c>
      <c r="Q55" s="4">
        <f t="shared" si="45"/>
        <v>-2.1269099710965023</v>
      </c>
      <c r="S55">
        <f t="shared" si="46"/>
        <v>598641.81755065918</v>
      </c>
      <c r="T55">
        <f t="shared" si="40"/>
        <v>0</v>
      </c>
    </row>
    <row r="56" spans="1:20" x14ac:dyDescent="0.25">
      <c r="A56" s="4" t="s">
        <v>8</v>
      </c>
      <c r="B56" s="4">
        <v>65782946249.7724</v>
      </c>
      <c r="C56" s="4">
        <v>1943729596.2908001</v>
      </c>
      <c r="D56" s="4">
        <v>1945431924.9786501</v>
      </c>
      <c r="E56" s="4">
        <v>33.814057127953198</v>
      </c>
      <c r="F56" s="4">
        <f t="shared" si="41"/>
        <v>8.7503893916446372E-4</v>
      </c>
      <c r="G56" s="4">
        <f t="shared" si="44"/>
        <v>1.7023286878499984E-3</v>
      </c>
      <c r="H56" s="4"/>
      <c r="I56" s="4" t="s">
        <v>359</v>
      </c>
      <c r="J56" s="4">
        <v>48836292993.386703</v>
      </c>
      <c r="K56" s="4">
        <v>1945431924.9786501</v>
      </c>
      <c r="L56" s="4">
        <v>1945431924.9786501</v>
      </c>
      <c r="M56" s="4">
        <v>6311615156.1480503</v>
      </c>
      <c r="N56" s="4">
        <v>28.347385195778401</v>
      </c>
      <c r="O56" s="4">
        <f t="shared" si="47"/>
        <v>0</v>
      </c>
      <c r="P56" s="4">
        <f t="shared" si="43"/>
        <v>-0.16166861939958227</v>
      </c>
      <c r="Q56" s="4">
        <f t="shared" si="45"/>
        <v>-5.4666719321747976</v>
      </c>
      <c r="S56">
        <f t="shared" si="46"/>
        <v>1702328.6878499985</v>
      </c>
      <c r="T56">
        <f t="shared" si="40"/>
        <v>0</v>
      </c>
    </row>
    <row r="57" spans="1:20" x14ac:dyDescent="0.25">
      <c r="A57" s="4" t="s">
        <v>9</v>
      </c>
      <c r="B57" s="4">
        <v>222733299106.586</v>
      </c>
      <c r="C57" s="4">
        <v>2955820871.0618401</v>
      </c>
      <c r="D57" s="4">
        <v>3090681452.2533498</v>
      </c>
      <c r="E57" s="4">
        <v>72.066080748695697</v>
      </c>
      <c r="F57" s="4">
        <f t="shared" si="41"/>
        <v>4.3634578093832914E-2</v>
      </c>
      <c r="G57" s="4">
        <f t="shared" si="44"/>
        <v>0.13486058119150973</v>
      </c>
      <c r="H57" s="4"/>
      <c r="I57" s="4" t="s">
        <v>360</v>
      </c>
      <c r="J57" s="4">
        <v>164892985659.92801</v>
      </c>
      <c r="K57" s="4">
        <v>3090681452.2533498</v>
      </c>
      <c r="L57" s="4">
        <v>3090681452.2533498</v>
      </c>
      <c r="M57" s="4">
        <v>14452355629.039</v>
      </c>
      <c r="N57" s="4">
        <v>58.027766387315801</v>
      </c>
      <c r="O57" s="4">
        <f>(L57-K57)/L57</f>
        <v>0</v>
      </c>
      <c r="P57" s="4">
        <f t="shared" si="43"/>
        <v>-0.19479780523008353</v>
      </c>
      <c r="Q57" s="4">
        <f t="shared" si="45"/>
        <v>-14.038314361379896</v>
      </c>
      <c r="S57">
        <f t="shared" si="46"/>
        <v>134860581.19150972</v>
      </c>
      <c r="T57">
        <f t="shared" si="40"/>
        <v>0</v>
      </c>
    </row>
    <row r="58" spans="1:20" x14ac:dyDescent="0.25">
      <c r="C58">
        <f>SUM(C52:C57)</f>
        <v>41895643546.499573</v>
      </c>
      <c r="D58">
        <f>SUM(D52:D57)</f>
        <v>42711044655.125168</v>
      </c>
      <c r="F58">
        <f>(D58-C58)/D58</f>
        <v>1.9091106649571258E-2</v>
      </c>
      <c r="G58" s="4">
        <f t="shared" si="44"/>
        <v>0.81540110862559512</v>
      </c>
      <c r="K58">
        <f>SUM(K52:K57)</f>
        <v>42711044655.125168</v>
      </c>
      <c r="L58">
        <f>SUM(L52:L57)</f>
        <v>42711044655.125168</v>
      </c>
      <c r="O58">
        <f>(L58-K58)/L58</f>
        <v>0</v>
      </c>
      <c r="S58">
        <f>SUM(S52:S57)</f>
        <v>815401108.62559378</v>
      </c>
      <c r="T58">
        <f>SUM(T52:T57)</f>
        <v>0</v>
      </c>
    </row>
    <row r="59" spans="1:20" x14ac:dyDescent="0.25">
      <c r="C59">
        <f>D58-C58</f>
        <v>815401108.62559509</v>
      </c>
      <c r="D59">
        <f>C59/D58</f>
        <v>1.9091106649571258E-2</v>
      </c>
    </row>
    <row r="61" spans="1:20" x14ac:dyDescent="0.25">
      <c r="A61" t="s">
        <v>306</v>
      </c>
      <c r="B61" t="s">
        <v>241</v>
      </c>
      <c r="C61" t="s">
        <v>11</v>
      </c>
      <c r="D61" t="s">
        <v>2</v>
      </c>
      <c r="E61" t="s">
        <v>3</v>
      </c>
      <c r="I61" t="s">
        <v>226</v>
      </c>
      <c r="J61" t="s">
        <v>1</v>
      </c>
      <c r="K61" t="s">
        <v>11</v>
      </c>
      <c r="L61" t="s">
        <v>2</v>
      </c>
      <c r="M61" t="s">
        <v>227</v>
      </c>
      <c r="N61" t="s">
        <v>3</v>
      </c>
    </row>
    <row r="62" spans="1:20" x14ac:dyDescent="0.25">
      <c r="A62" t="s">
        <v>4</v>
      </c>
      <c r="B62">
        <v>96878305255.3358</v>
      </c>
      <c r="C62">
        <v>1553359486.4665699</v>
      </c>
      <c r="D62">
        <v>1564501259.2871101</v>
      </c>
      <c r="E62">
        <v>61.922804267655003</v>
      </c>
      <c r="F62">
        <f>(D62-C62)/D62</f>
        <v>7.1216132006292638E-3</v>
      </c>
      <c r="G62">
        <f>(D62-C62)/10^9</f>
        <v>1.1141772820540189E-2</v>
      </c>
      <c r="I62" t="s">
        <v>293</v>
      </c>
      <c r="J62">
        <v>78916017371.807007</v>
      </c>
      <c r="K62">
        <v>1564501259.2871101</v>
      </c>
      <c r="L62">
        <v>1564501259.2871101</v>
      </c>
      <c r="M62">
        <v>7241954025.8762503</v>
      </c>
      <c r="N62">
        <v>55.070566984997001</v>
      </c>
      <c r="O62">
        <f>(L62-K62)/L62</f>
        <v>0</v>
      </c>
      <c r="P62">
        <f>(N62-E62)/E62</f>
        <v>-0.11065773528343299</v>
      </c>
      <c r="S62">
        <f>D62-C62</f>
        <v>11141772.82054019</v>
      </c>
      <c r="T62">
        <f t="shared" ref="T62:T67" si="48">L62-K62</f>
        <v>0</v>
      </c>
    </row>
    <row r="63" spans="1:20" x14ac:dyDescent="0.25">
      <c r="A63" t="s">
        <v>5</v>
      </c>
      <c r="B63">
        <v>3310396264571.75</v>
      </c>
      <c r="C63">
        <v>26933601336.013199</v>
      </c>
      <c r="D63">
        <v>42541151272.025703</v>
      </c>
      <c r="E63">
        <v>77.816329967275905</v>
      </c>
      <c r="F63">
        <f t="shared" ref="F63:F68" si="49">(D63-C63)/D63</f>
        <v>0.3668812307455287</v>
      </c>
      <c r="G63">
        <f>(D63-C63)/10^9</f>
        <v>15.607549936012505</v>
      </c>
      <c r="I63" t="s">
        <v>294</v>
      </c>
      <c r="J63">
        <v>2668697678930.1001</v>
      </c>
      <c r="K63">
        <v>42410719667.824097</v>
      </c>
      <c r="L63">
        <v>42541151272.025703</v>
      </c>
      <c r="M63">
        <v>2401211745173.4502</v>
      </c>
      <c r="N63">
        <v>119.17659190002701</v>
      </c>
      <c r="O63">
        <f t="shared" ref="O63:O68" si="50">(L63-K63)/L63</f>
        <v>3.0660102113262795E-3</v>
      </c>
      <c r="P63">
        <f t="shared" ref="P63:P67" si="51">(N63-E63)/E63</f>
        <v>0.53151134151590451</v>
      </c>
      <c r="S63">
        <f t="shared" ref="S63:S67" si="52">D63-C63</f>
        <v>15607549936.012505</v>
      </c>
      <c r="T63">
        <f>L63-K63</f>
        <v>130431604.20160675</v>
      </c>
    </row>
    <row r="64" spans="1:20" x14ac:dyDescent="0.25">
      <c r="A64" t="s">
        <v>6</v>
      </c>
      <c r="B64">
        <v>1024711091400.9</v>
      </c>
      <c r="C64">
        <v>10995316314.596701</v>
      </c>
      <c r="D64">
        <v>13148127471.518801</v>
      </c>
      <c r="E64">
        <v>77.935895709910497</v>
      </c>
      <c r="F64">
        <f t="shared" si="49"/>
        <v>0.1637351905497931</v>
      </c>
      <c r="G64">
        <f t="shared" ref="G64:G67" si="53">(D64-C64)/10^9</f>
        <v>2.1528111569221</v>
      </c>
      <c r="I64" t="s">
        <v>295</v>
      </c>
      <c r="J64">
        <v>705280588467.578</v>
      </c>
      <c r="K64">
        <v>13148127471.518801</v>
      </c>
      <c r="L64">
        <v>13148127471.518801</v>
      </c>
      <c r="M64">
        <v>211710921947.32901</v>
      </c>
      <c r="N64">
        <v>69.743125962329799</v>
      </c>
      <c r="O64">
        <f t="shared" si="50"/>
        <v>0</v>
      </c>
      <c r="P64">
        <f t="shared" si="51"/>
        <v>-0.1051219040078202</v>
      </c>
      <c r="S64">
        <f t="shared" si="52"/>
        <v>2152811156.9221001</v>
      </c>
      <c r="T64">
        <f t="shared" si="48"/>
        <v>0</v>
      </c>
    </row>
    <row r="65" spans="1:20" x14ac:dyDescent="0.25">
      <c r="A65" t="s">
        <v>7</v>
      </c>
      <c r="B65">
        <v>515252756728.513</v>
      </c>
      <c r="C65">
        <v>10426962348.056499</v>
      </c>
      <c r="D65">
        <v>10456573720.055599</v>
      </c>
      <c r="E65">
        <v>49.2754864569322</v>
      </c>
      <c r="F65">
        <f t="shared" si="49"/>
        <v>2.8318427041073148E-3</v>
      </c>
      <c r="G65">
        <f t="shared" si="53"/>
        <v>2.9611371999099731E-2</v>
      </c>
      <c r="I65" t="s">
        <v>296</v>
      </c>
      <c r="J65">
        <v>467323343804.36401</v>
      </c>
      <c r="K65">
        <v>10456573720.055599</v>
      </c>
      <c r="L65">
        <v>10456573720.055599</v>
      </c>
      <c r="M65">
        <v>15239839650.3715</v>
      </c>
      <c r="N65">
        <v>46.149264221145799</v>
      </c>
      <c r="O65">
        <f t="shared" si="50"/>
        <v>0</v>
      </c>
      <c r="P65">
        <f t="shared" si="51"/>
        <v>-6.3443762011741553E-2</v>
      </c>
      <c r="S65">
        <f t="shared" si="52"/>
        <v>29611371.999099731</v>
      </c>
      <c r="T65">
        <f t="shared" si="48"/>
        <v>0</v>
      </c>
    </row>
    <row r="66" spans="1:20" x14ac:dyDescent="0.25">
      <c r="A66" t="s">
        <v>8</v>
      </c>
      <c r="B66">
        <v>230188040842.63599</v>
      </c>
      <c r="C66">
        <v>4026007317.6940899</v>
      </c>
      <c r="D66">
        <v>4168576836.9922199</v>
      </c>
      <c r="E66">
        <v>55.219814781853799</v>
      </c>
      <c r="F66">
        <f t="shared" si="49"/>
        <v>3.4201005492560173E-2</v>
      </c>
      <c r="G66">
        <f t="shared" si="53"/>
        <v>0.14256951929813003</v>
      </c>
      <c r="I66" t="s">
        <v>297</v>
      </c>
      <c r="J66">
        <v>166975476882.444</v>
      </c>
      <c r="K66">
        <v>4168576836.9922199</v>
      </c>
      <c r="L66">
        <v>4168576836.9922199</v>
      </c>
      <c r="M66">
        <v>17860345014.349098</v>
      </c>
      <c r="N66">
        <v>44.340269862977699</v>
      </c>
      <c r="O66">
        <f t="shared" si="50"/>
        <v>0</v>
      </c>
      <c r="P66">
        <f t="shared" si="51"/>
        <v>-0.19702248118462196</v>
      </c>
      <c r="S66">
        <f t="shared" si="52"/>
        <v>142569519.29813004</v>
      </c>
      <c r="T66">
        <f t="shared" si="48"/>
        <v>0</v>
      </c>
    </row>
    <row r="67" spans="1:20" x14ac:dyDescent="0.25">
      <c r="A67" t="s">
        <v>9</v>
      </c>
      <c r="B67">
        <v>481639388332.95599</v>
      </c>
      <c r="C67">
        <v>1249892837.42156</v>
      </c>
      <c r="D67">
        <v>4441131402.0507298</v>
      </c>
      <c r="E67">
        <v>108.44970453037099</v>
      </c>
      <c r="F67">
        <f t="shared" si="49"/>
        <v>0.71856431970366563</v>
      </c>
      <c r="G67">
        <f t="shared" si="53"/>
        <v>3.1912385646291694</v>
      </c>
      <c r="I67" t="s">
        <v>298</v>
      </c>
      <c r="J67">
        <v>283641087599.495</v>
      </c>
      <c r="K67">
        <v>4441131402.0507298</v>
      </c>
      <c r="L67">
        <v>4441131402.0507298</v>
      </c>
      <c r="M67">
        <v>215412803259.84601</v>
      </c>
      <c r="N67">
        <v>112.370890586326</v>
      </c>
      <c r="O67">
        <f t="shared" si="50"/>
        <v>0</v>
      </c>
      <c r="P67">
        <f t="shared" si="51"/>
        <v>3.6156724197039088E-2</v>
      </c>
      <c r="S67">
        <f t="shared" si="52"/>
        <v>3191238564.6291695</v>
      </c>
      <c r="T67">
        <f t="shared" si="48"/>
        <v>0</v>
      </c>
    </row>
    <row r="68" spans="1:20" x14ac:dyDescent="0.25">
      <c r="C68">
        <f>SUM(C62:C67)</f>
        <v>55185139640.248619</v>
      </c>
      <c r="D68">
        <f>SUM(D62:D67)</f>
        <v>76320061961.930161</v>
      </c>
      <c r="F68">
        <f t="shared" si="49"/>
        <v>0.27692485800422995</v>
      </c>
      <c r="K68">
        <f>SUM(K62:K67)</f>
        <v>76189630357.728561</v>
      </c>
      <c r="L68">
        <f>SUM(L62:L67)</f>
        <v>76320061961.930161</v>
      </c>
      <c r="O68">
        <f t="shared" si="50"/>
        <v>1.7090081015219928E-3</v>
      </c>
      <c r="S68">
        <f>SUM(S62:S67)</f>
        <v>21134922321.681541</v>
      </c>
      <c r="T68">
        <f>SUM(T62:T67)</f>
        <v>130431604.20160675</v>
      </c>
    </row>
    <row r="69" spans="1:20" x14ac:dyDescent="0.25">
      <c r="C69">
        <f>D68-C68</f>
        <v>21134922321.681541</v>
      </c>
      <c r="D69">
        <f>C69/D68</f>
        <v>0.27692485800422995</v>
      </c>
    </row>
    <row r="71" spans="1:20" x14ac:dyDescent="0.25">
      <c r="A71" t="s">
        <v>320</v>
      </c>
      <c r="B71" t="s">
        <v>241</v>
      </c>
      <c r="C71" t="s">
        <v>11</v>
      </c>
      <c r="D71" t="s">
        <v>2</v>
      </c>
      <c r="E71" t="s">
        <v>3</v>
      </c>
      <c r="J71" t="s">
        <v>1</v>
      </c>
      <c r="K71" t="s">
        <v>11</v>
      </c>
      <c r="L71" t="s">
        <v>2</v>
      </c>
      <c r="M71" t="s">
        <v>227</v>
      </c>
      <c r="N71" t="s">
        <v>3</v>
      </c>
    </row>
    <row r="72" spans="1:20" x14ac:dyDescent="0.25">
      <c r="A72" t="s">
        <v>4</v>
      </c>
      <c r="B72">
        <v>93157086320.818604</v>
      </c>
      <c r="C72">
        <v>1562623365.29918</v>
      </c>
      <c r="D72">
        <v>1564501259.2871101</v>
      </c>
      <c r="E72">
        <v>59.544270589636199</v>
      </c>
      <c r="F72">
        <f>(D72-C72)/D72</f>
        <v>1.2003147819681218E-3</v>
      </c>
      <c r="G72">
        <f>(D72-C72)/10^9</f>
        <v>1.8778939879300594E-3</v>
      </c>
      <c r="I72" t="s">
        <v>4</v>
      </c>
      <c r="J72">
        <v>72176911232.8526</v>
      </c>
      <c r="K72">
        <v>1564501259.2871101</v>
      </c>
      <c r="L72">
        <v>1564501259.2871101</v>
      </c>
      <c r="M72">
        <v>9392336920.1688595</v>
      </c>
      <c r="N72">
        <v>52.137540745853698</v>
      </c>
      <c r="O72">
        <f>(L72-K72)/L72</f>
        <v>0</v>
      </c>
      <c r="P72">
        <f>(N72-E72)/E72</f>
        <v>-0.12439030271825442</v>
      </c>
      <c r="S72">
        <f>D72-C72</f>
        <v>1877893.9879300594</v>
      </c>
      <c r="T72">
        <f t="shared" ref="T72:T77" si="54">L72-K72</f>
        <v>0</v>
      </c>
    </row>
    <row r="73" spans="1:20" x14ac:dyDescent="0.25">
      <c r="A73" t="s">
        <v>5</v>
      </c>
      <c r="B73">
        <v>2900270382369.52</v>
      </c>
      <c r="C73">
        <v>39156091745.582703</v>
      </c>
      <c r="D73">
        <v>42541151272.025703</v>
      </c>
      <c r="E73">
        <v>68.175643950583094</v>
      </c>
      <c r="F73">
        <f t="shared" ref="F73:F77" si="55">(D73-C73)/D73</f>
        <v>7.9571413213467848E-2</v>
      </c>
      <c r="G73">
        <f>(D73-C73)/10^9</f>
        <v>3.3850595264430008</v>
      </c>
      <c r="I73" t="s">
        <v>5</v>
      </c>
      <c r="J73">
        <v>2335629915175.1802</v>
      </c>
      <c r="K73">
        <v>42541151272.025703</v>
      </c>
      <c r="L73">
        <v>42541151272.025703</v>
      </c>
      <c r="M73">
        <v>266696458739.845</v>
      </c>
      <c r="N73">
        <v>61.171978098916</v>
      </c>
      <c r="O73">
        <f t="shared" ref="O73:O78" si="56">(L73-K73)/L73</f>
        <v>0</v>
      </c>
      <c r="P73">
        <f t="shared" ref="P73:P77" si="57">(N73-E73)/E73</f>
        <v>-0.1027297352225038</v>
      </c>
      <c r="S73">
        <f t="shared" ref="S73:S77" si="58">D73-C73</f>
        <v>3385059526.4430008</v>
      </c>
      <c r="T73">
        <f t="shared" si="54"/>
        <v>0</v>
      </c>
    </row>
    <row r="74" spans="1:20" x14ac:dyDescent="0.25">
      <c r="A74" t="s">
        <v>6</v>
      </c>
      <c r="B74">
        <v>1112664296390.3301</v>
      </c>
      <c r="C74">
        <v>12686430153.402901</v>
      </c>
      <c r="D74">
        <v>13148127471.518801</v>
      </c>
      <c r="E74">
        <v>84.625304918937402</v>
      </c>
      <c r="F74">
        <f t="shared" si="55"/>
        <v>3.5115062514872869E-2</v>
      </c>
      <c r="G74">
        <f t="shared" ref="G74:G77" si="59">(D74-C74)/10^9</f>
        <v>0.46169731811590004</v>
      </c>
      <c r="I74" t="s">
        <v>6</v>
      </c>
      <c r="J74">
        <v>532000225187.815</v>
      </c>
      <c r="K74">
        <v>13148127471.518801</v>
      </c>
      <c r="L74">
        <v>13148127471.518801</v>
      </c>
      <c r="M74">
        <v>139240642322.27802</v>
      </c>
      <c r="N74">
        <v>51.052202601786398</v>
      </c>
      <c r="O74">
        <f t="shared" si="56"/>
        <v>0</v>
      </c>
      <c r="P74">
        <f t="shared" si="57"/>
        <v>-0.3967265151872798</v>
      </c>
      <c r="S74">
        <f t="shared" si="58"/>
        <v>461697318.11590004</v>
      </c>
      <c r="T74">
        <f t="shared" si="54"/>
        <v>0</v>
      </c>
    </row>
    <row r="75" spans="1:20" x14ac:dyDescent="0.25">
      <c r="A75" t="s">
        <v>7</v>
      </c>
      <c r="B75">
        <v>508088345163.742</v>
      </c>
      <c r="C75">
        <v>10455527985.632999</v>
      </c>
      <c r="D75">
        <v>10456573720.055599</v>
      </c>
      <c r="E75">
        <v>48.590327842210201</v>
      </c>
      <c r="F75">
        <f t="shared" si="55"/>
        <v>1.0000736862726696E-4</v>
      </c>
      <c r="G75">
        <f t="shared" si="59"/>
        <v>1.0457344225997924E-3</v>
      </c>
      <c r="I75" t="s">
        <v>7</v>
      </c>
      <c r="J75">
        <v>452683238485.737</v>
      </c>
      <c r="K75">
        <v>10456573720.055599</v>
      </c>
      <c r="L75">
        <v>10456573720.055599</v>
      </c>
      <c r="M75">
        <v>23250453305.869099</v>
      </c>
      <c r="N75">
        <v>45.515261933148302</v>
      </c>
      <c r="O75">
        <f t="shared" si="56"/>
        <v>0</v>
      </c>
      <c r="P75">
        <f t="shared" si="57"/>
        <v>-6.3285555904206148E-2</v>
      </c>
      <c r="S75">
        <f t="shared" si="58"/>
        <v>1045734.4225997925</v>
      </c>
      <c r="T75">
        <f t="shared" si="54"/>
        <v>0</v>
      </c>
    </row>
    <row r="76" spans="1:20" x14ac:dyDescent="0.25">
      <c r="A76" t="s">
        <v>8</v>
      </c>
      <c r="B76">
        <v>211803815720.96701</v>
      </c>
      <c r="C76">
        <v>4158685793.5008502</v>
      </c>
      <c r="D76">
        <v>4168576836.9922199</v>
      </c>
      <c r="E76">
        <v>50.809622565045899</v>
      </c>
      <c r="F76">
        <f t="shared" si="55"/>
        <v>2.3727626665282901E-3</v>
      </c>
      <c r="G76">
        <f t="shared" si="59"/>
        <v>9.8910434913697248E-3</v>
      </c>
      <c r="I76" t="s">
        <v>8</v>
      </c>
      <c r="J76">
        <v>154477660483.63199</v>
      </c>
      <c r="K76">
        <v>4168576836.9922199</v>
      </c>
      <c r="L76">
        <v>4168576836.9922199</v>
      </c>
      <c r="M76">
        <v>19309570807.776501</v>
      </c>
      <c r="N76">
        <v>41.689823190785397</v>
      </c>
      <c r="O76">
        <f t="shared" si="56"/>
        <v>0</v>
      </c>
      <c r="P76">
        <f t="shared" si="57"/>
        <v>-0.179489610704851</v>
      </c>
      <c r="S76">
        <f t="shared" si="58"/>
        <v>9891043.4913697243</v>
      </c>
      <c r="T76">
        <f t="shared" si="54"/>
        <v>0</v>
      </c>
    </row>
    <row r="77" spans="1:20" x14ac:dyDescent="0.25">
      <c r="A77" t="s">
        <v>9</v>
      </c>
      <c r="B77">
        <v>333583681858.40198</v>
      </c>
      <c r="C77">
        <v>4243681301.9113102</v>
      </c>
      <c r="D77">
        <v>4441131402.0507298</v>
      </c>
      <c r="E77">
        <v>75.112319735544503</v>
      </c>
      <c r="F77">
        <f t="shared" si="55"/>
        <v>4.4459414114215424E-2</v>
      </c>
      <c r="G77">
        <f t="shared" si="59"/>
        <v>0.19745010013941955</v>
      </c>
      <c r="I77" t="s">
        <v>9</v>
      </c>
      <c r="J77">
        <v>253747083377.914</v>
      </c>
      <c r="K77">
        <v>4441131402.0507298</v>
      </c>
      <c r="L77">
        <v>4441131402.0507298</v>
      </c>
      <c r="M77">
        <v>20292817421.410099</v>
      </c>
      <c r="N77">
        <v>61.704974699191098</v>
      </c>
      <c r="O77">
        <f t="shared" si="56"/>
        <v>0</v>
      </c>
      <c r="P77">
        <f t="shared" si="57"/>
        <v>-0.17849728358221384</v>
      </c>
      <c r="S77">
        <f t="shared" si="58"/>
        <v>197450100.13941956</v>
      </c>
      <c r="T77">
        <f t="shared" si="54"/>
        <v>0</v>
      </c>
    </row>
    <row r="78" spans="1:20" x14ac:dyDescent="0.25">
      <c r="C78">
        <f>SUM(C72:C77)</f>
        <v>72263040345.329941</v>
      </c>
      <c r="D78">
        <f>SUM(D72:D77)</f>
        <v>76320061961.930161</v>
      </c>
      <c r="F78">
        <f>(D78-C78)/D78</f>
        <v>5.315799689240211E-2</v>
      </c>
      <c r="K78">
        <f>SUM(K72:K77)</f>
        <v>76320061961.930161</v>
      </c>
      <c r="L78">
        <f>SUM(L72:L77)</f>
        <v>76320061961.930161</v>
      </c>
      <c r="O78">
        <f t="shared" si="56"/>
        <v>0</v>
      </c>
      <c r="S78">
        <f>SUM(S72:S77)</f>
        <v>4057021616.6002202</v>
      </c>
      <c r="T78">
        <f>SUM(T72:T77)</f>
        <v>0</v>
      </c>
    </row>
    <row r="80" spans="1:20" x14ac:dyDescent="0.25">
      <c r="A80" t="s">
        <v>319</v>
      </c>
      <c r="B80" t="s">
        <v>241</v>
      </c>
      <c r="C80" t="s">
        <v>11</v>
      </c>
      <c r="D80" t="s">
        <v>2</v>
      </c>
      <c r="E80" t="s">
        <v>3</v>
      </c>
      <c r="I80" t="s">
        <v>226</v>
      </c>
      <c r="J80" t="s">
        <v>1</v>
      </c>
      <c r="K80" t="s">
        <v>11</v>
      </c>
      <c r="L80" t="s">
        <v>2</v>
      </c>
      <c r="M80" t="s">
        <v>227</v>
      </c>
      <c r="N80" t="s">
        <v>3</v>
      </c>
    </row>
    <row r="81" spans="1:20" x14ac:dyDescent="0.25">
      <c r="A81" t="s">
        <v>4</v>
      </c>
      <c r="B81">
        <v>89779809721.5224</v>
      </c>
      <c r="C81">
        <v>1563358634.934</v>
      </c>
      <c r="D81">
        <v>1564501259.2871101</v>
      </c>
      <c r="E81">
        <v>57.385578431833103</v>
      </c>
      <c r="F81">
        <f>(D81-C81)/D81</f>
        <v>7.3034415685336684E-4</v>
      </c>
      <c r="G81">
        <f>(D81-C81)/10^9</f>
        <v>1.1426243531100751E-3</v>
      </c>
      <c r="I81" t="s">
        <v>300</v>
      </c>
      <c r="J81">
        <v>69685589241.1548</v>
      </c>
      <c r="K81">
        <v>1564501259.2871101</v>
      </c>
      <c r="L81">
        <v>1564501259.2871101</v>
      </c>
      <c r="M81">
        <v>8547235521.3272104</v>
      </c>
      <c r="N81">
        <v>50.004961196470802</v>
      </c>
      <c r="O81">
        <f>(L81-K81)/L81</f>
        <v>0</v>
      </c>
      <c r="P81">
        <f>(N81-E81)/E81</f>
        <v>-0.12861449578537493</v>
      </c>
      <c r="S81">
        <f>D81-C81</f>
        <v>1142624.353110075</v>
      </c>
      <c r="T81">
        <f t="shared" ref="T81:T86" si="60">L81-K81</f>
        <v>0</v>
      </c>
    </row>
    <row r="82" spans="1:20" x14ac:dyDescent="0.25">
      <c r="A82" t="s">
        <v>5</v>
      </c>
      <c r="B82">
        <v>2690473126355.29</v>
      </c>
      <c r="C82">
        <v>40825519690.264198</v>
      </c>
      <c r="D82">
        <v>42541151272.025703</v>
      </c>
      <c r="E82">
        <v>63.244013053415003</v>
      </c>
      <c r="F82">
        <f t="shared" ref="F82:F86" si="61">(D82-C82)/D82</f>
        <v>4.032875299474261E-2</v>
      </c>
      <c r="G82">
        <f>(D82-C82)/10^9</f>
        <v>1.7156315817615051</v>
      </c>
      <c r="I82" t="s">
        <v>301</v>
      </c>
      <c r="J82">
        <v>2217619330012.2202</v>
      </c>
      <c r="K82">
        <v>42541151272.025703</v>
      </c>
      <c r="L82">
        <v>42541151272.025703</v>
      </c>
      <c r="M82">
        <v>186594956627.371</v>
      </c>
      <c r="N82">
        <v>56.515026386240898</v>
      </c>
      <c r="O82">
        <f t="shared" ref="O82:O87" si="62">(L82-K82)/L82</f>
        <v>0</v>
      </c>
      <c r="P82">
        <f t="shared" ref="P82:P86" si="63">(N82-E82)/E82</f>
        <v>-0.10639721204109705</v>
      </c>
      <c r="S82">
        <f t="shared" ref="S82:S86" si="64">D82-C82</f>
        <v>1715631581.7615051</v>
      </c>
      <c r="T82">
        <f t="shared" si="60"/>
        <v>0</v>
      </c>
    </row>
    <row r="83" spans="1:20" x14ac:dyDescent="0.25">
      <c r="A83" t="s">
        <v>6</v>
      </c>
      <c r="B83">
        <v>1231245169303.54</v>
      </c>
      <c r="C83">
        <v>12934316807.8552</v>
      </c>
      <c r="D83">
        <v>13148127471.518801</v>
      </c>
      <c r="E83">
        <v>93.644146055827306</v>
      </c>
      <c r="F83">
        <f t="shared" si="61"/>
        <v>1.626168168256302E-2</v>
      </c>
      <c r="G83">
        <f>(D83-C83)/10^9</f>
        <v>0.21381066366360091</v>
      </c>
      <c r="I83" t="s">
        <v>302</v>
      </c>
      <c r="J83">
        <v>488882839848.68402</v>
      </c>
      <c r="K83">
        <v>13148127471.518801</v>
      </c>
      <c r="L83">
        <v>13148127471.518801</v>
      </c>
      <c r="M83">
        <v>138250747835.36801</v>
      </c>
      <c r="N83">
        <v>47.697559142359601</v>
      </c>
      <c r="O83">
        <f t="shared" si="62"/>
        <v>0</v>
      </c>
      <c r="P83">
        <f t="shared" si="63"/>
        <v>-0.49065092532400245</v>
      </c>
      <c r="S83">
        <f t="shared" si="64"/>
        <v>213810663.66360092</v>
      </c>
      <c r="T83">
        <f t="shared" si="60"/>
        <v>0</v>
      </c>
    </row>
    <row r="84" spans="1:20" x14ac:dyDescent="0.25">
      <c r="A84" t="s">
        <v>7</v>
      </c>
      <c r="B84">
        <v>502105265386.50897</v>
      </c>
      <c r="C84">
        <v>10455559034.219299</v>
      </c>
      <c r="D84">
        <v>10456573720.055599</v>
      </c>
      <c r="E84">
        <v>48.018144263017597</v>
      </c>
      <c r="F84">
        <f t="shared" si="61"/>
        <v>9.7038079916535129E-5</v>
      </c>
      <c r="G84">
        <f t="shared" ref="G84:G86" si="65">(D84-C84)/10^9</f>
        <v>1.0146858362998963E-3</v>
      </c>
      <c r="I84" t="s">
        <v>303</v>
      </c>
      <c r="J84">
        <v>442454607713.10303</v>
      </c>
      <c r="K84">
        <v>10456573720.055599</v>
      </c>
      <c r="L84">
        <v>10456573720.055599</v>
      </c>
      <c r="M84">
        <v>28839902850.0639</v>
      </c>
      <c r="N84">
        <v>45.071600237392097</v>
      </c>
      <c r="O84">
        <f t="shared" si="62"/>
        <v>0</v>
      </c>
      <c r="P84">
        <f t="shared" si="63"/>
        <v>-6.1363138264692495E-2</v>
      </c>
      <c r="S84">
        <f t="shared" si="64"/>
        <v>1014685.8362998962</v>
      </c>
      <c r="T84">
        <f t="shared" si="60"/>
        <v>0</v>
      </c>
    </row>
    <row r="85" spans="1:20" x14ac:dyDescent="0.25">
      <c r="A85" t="s">
        <v>8</v>
      </c>
      <c r="B85">
        <v>200230158926.50101</v>
      </c>
      <c r="C85">
        <v>4163370318.48032</v>
      </c>
      <c r="D85">
        <v>4168576836.9922199</v>
      </c>
      <c r="E85">
        <v>48.033217751834599</v>
      </c>
      <c r="F85">
        <f t="shared" si="61"/>
        <v>1.2489918539336895E-3</v>
      </c>
      <c r="G85">
        <f t="shared" si="65"/>
        <v>5.206518511899948E-3</v>
      </c>
      <c r="I85" t="s">
        <v>304</v>
      </c>
      <c r="J85">
        <v>140165319531.88199</v>
      </c>
      <c r="K85">
        <v>4168576836.9922199</v>
      </c>
      <c r="L85">
        <v>4168576836.9922199</v>
      </c>
      <c r="M85">
        <v>23934488289.983398</v>
      </c>
      <c r="N85">
        <v>39.365906936303404</v>
      </c>
      <c r="O85">
        <f t="shared" si="62"/>
        <v>0</v>
      </c>
      <c r="P85">
        <f t="shared" si="63"/>
        <v>-0.18044410141979614</v>
      </c>
      <c r="S85">
        <f t="shared" si="64"/>
        <v>5206518.5118999481</v>
      </c>
      <c r="T85">
        <f t="shared" si="60"/>
        <v>0</v>
      </c>
    </row>
    <row r="86" spans="1:20" x14ac:dyDescent="0.25">
      <c r="A86" t="s">
        <v>9</v>
      </c>
      <c r="B86">
        <v>327534146719.30103</v>
      </c>
      <c r="C86">
        <v>4244288884.2722201</v>
      </c>
      <c r="D86">
        <v>4441131402.0507298</v>
      </c>
      <c r="E86">
        <v>73.750158927533406</v>
      </c>
      <c r="F86">
        <f t="shared" si="61"/>
        <v>4.4322606101592922E-2</v>
      </c>
      <c r="G86">
        <f t="shared" si="65"/>
        <v>0.19684251777850961</v>
      </c>
      <c r="I86" t="s">
        <v>305</v>
      </c>
      <c r="J86">
        <v>243344845314.98901</v>
      </c>
      <c r="K86">
        <v>4441131402.0507298</v>
      </c>
      <c r="L86">
        <v>4441131402.0507298</v>
      </c>
      <c r="M86">
        <v>20948105995.154598</v>
      </c>
      <c r="N86">
        <v>59.510275059212098</v>
      </c>
      <c r="O86">
        <f t="shared" si="62"/>
        <v>0</v>
      </c>
      <c r="P86">
        <f t="shared" si="63"/>
        <v>-0.1930827550122754</v>
      </c>
      <c r="S86">
        <f t="shared" si="64"/>
        <v>196842517.77850962</v>
      </c>
      <c r="T86">
        <f t="shared" si="60"/>
        <v>0</v>
      </c>
    </row>
    <row r="87" spans="1:20" x14ac:dyDescent="0.25">
      <c r="C87">
        <f>SUM(C81:C86)</f>
        <v>74186413370.025238</v>
      </c>
      <c r="D87">
        <f>SUM(D81:D86)</f>
        <v>76320061961.930161</v>
      </c>
      <c r="F87">
        <f>(D87-C87)/D87</f>
        <v>2.7956588832032465E-2</v>
      </c>
      <c r="K87">
        <f>SUM(K81:K86)</f>
        <v>76320061961.930161</v>
      </c>
      <c r="L87">
        <f>SUM(L81:L86)</f>
        <v>76320061961.930161</v>
      </c>
      <c r="O87">
        <f t="shared" si="62"/>
        <v>0</v>
      </c>
      <c r="S87">
        <f>SUM(S81:S86)</f>
        <v>2133648591.9049256</v>
      </c>
      <c r="T87">
        <f>SUM(T81:T86)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opLeftCell="A170" workbookViewId="0">
      <selection activeCell="F200" sqref="F200:G200"/>
    </sheetView>
  </sheetViews>
  <sheetFormatPr defaultRowHeight="15" x14ac:dyDescent="0.25"/>
  <cols>
    <col min="2" max="2" width="9.7109375" customWidth="1"/>
    <col min="6" max="6" width="7.85546875" customWidth="1"/>
  </cols>
  <sheetData>
    <row r="1" spans="1:12" x14ac:dyDescent="0.25">
      <c r="A1" s="1" t="s">
        <v>10</v>
      </c>
      <c r="B1" t="s">
        <v>330</v>
      </c>
      <c r="C1" t="s">
        <v>328</v>
      </c>
      <c r="D1" t="s">
        <v>327</v>
      </c>
      <c r="E1" t="s">
        <v>329</v>
      </c>
      <c r="F1" t="s">
        <v>332</v>
      </c>
      <c r="G1" t="s">
        <v>333</v>
      </c>
      <c r="H1" t="s">
        <v>331</v>
      </c>
      <c r="I1" t="s">
        <v>334</v>
      </c>
      <c r="J1" t="s">
        <v>343</v>
      </c>
      <c r="K1" t="s">
        <v>344</v>
      </c>
      <c r="L1" t="s">
        <v>345</v>
      </c>
    </row>
    <row r="2" spans="1:12" x14ac:dyDescent="0.25">
      <c r="A2" t="s">
        <v>12</v>
      </c>
      <c r="B2">
        <v>123421.38231854299</v>
      </c>
      <c r="C2">
        <v>651554.35503665218</v>
      </c>
      <c r="D2">
        <v>20264.057274899951</v>
      </c>
      <c r="E2">
        <v>947883.80819878611</v>
      </c>
      <c r="F2">
        <f>(C2-B2)/10^6</f>
        <v>0.52813297271810911</v>
      </c>
      <c r="G2">
        <f>(E2-D2)/10^6</f>
        <v>0.92761975092388615</v>
      </c>
      <c r="H2">
        <v>800635.88143146713</v>
      </c>
      <c r="I2">
        <v>1052321.345092363</v>
      </c>
      <c r="J2">
        <v>28595.985518985599</v>
      </c>
      <c r="K2">
        <v>491326.58899257</v>
      </c>
      <c r="L2">
        <f>K2-J2</f>
        <v>462730.6034735844</v>
      </c>
    </row>
    <row r="3" spans="1:12" x14ac:dyDescent="0.25">
      <c r="A3" t="s">
        <v>13</v>
      </c>
      <c r="B3">
        <v>5857225.3696014229</v>
      </c>
      <c r="C3">
        <v>121166772.7877191</v>
      </c>
      <c r="D3">
        <v>6103560.2916680807</v>
      </c>
      <c r="E3">
        <v>835375309.87259138</v>
      </c>
      <c r="F3">
        <f t="shared" ref="F3:F66" si="0">(C3-B3)/10^6</f>
        <v>115.30954741811767</v>
      </c>
      <c r="G3">
        <f t="shared" ref="G3:G66" si="1">(E3-D3)/10^6</f>
        <v>829.27174958092337</v>
      </c>
      <c r="H3">
        <v>-237754342.30429941</v>
      </c>
      <c r="I3">
        <v>-678189011.84774327</v>
      </c>
      <c r="J3">
        <v>6348682.19818193</v>
      </c>
      <c r="K3">
        <v>784166201.82105398</v>
      </c>
      <c r="L3">
        <f t="shared" ref="L3:L66" si="2">K3-J3</f>
        <v>777817519.62287199</v>
      </c>
    </row>
    <row r="4" spans="1:12" x14ac:dyDescent="0.25">
      <c r="A4" t="s">
        <v>14</v>
      </c>
      <c r="B4">
        <v>2818014.0130542149</v>
      </c>
      <c r="C4">
        <v>325677.33187448367</v>
      </c>
      <c r="D4">
        <v>8016077.5948016001</v>
      </c>
      <c r="E4">
        <v>1147710.1231285329</v>
      </c>
      <c r="F4">
        <f t="shared" si="0"/>
        <v>-2.4923366811797312</v>
      </c>
      <c r="G4">
        <f t="shared" si="1"/>
        <v>-6.8683674716730678</v>
      </c>
      <c r="H4">
        <v>346522.81015146332</v>
      </c>
      <c r="I4">
        <v>3131066.9161681738</v>
      </c>
      <c r="J4">
        <v>3306741.9019749202</v>
      </c>
      <c r="K4">
        <v>138996.234212574</v>
      </c>
      <c r="L4">
        <f t="shared" si="2"/>
        <v>-3167745.6677623461</v>
      </c>
    </row>
    <row r="5" spans="1:12" x14ac:dyDescent="0.25">
      <c r="A5" t="s">
        <v>15</v>
      </c>
      <c r="B5">
        <v>1699467.3562250959</v>
      </c>
      <c r="C5">
        <v>65.560181855707441</v>
      </c>
      <c r="D5">
        <v>2122240.7189866812</v>
      </c>
      <c r="E5">
        <v>6691.0908699836436</v>
      </c>
      <c r="F5">
        <f t="shared" si="0"/>
        <v>-1.6994017960432402</v>
      </c>
      <c r="G5">
        <f t="shared" si="1"/>
        <v>-2.1155496281166974</v>
      </c>
      <c r="H5">
        <v>-1623120.455280212</v>
      </c>
      <c r="I5">
        <v>-8532094.1168590002</v>
      </c>
      <c r="J5">
        <v>5186642.0364811504</v>
      </c>
      <c r="K5">
        <v>2623111.9395919498</v>
      </c>
      <c r="L5">
        <f t="shared" si="2"/>
        <v>-2563530.0968892006</v>
      </c>
    </row>
    <row r="6" spans="1:12" x14ac:dyDescent="0.25">
      <c r="A6" t="s">
        <v>16</v>
      </c>
      <c r="B6">
        <v>877978.45158618223</v>
      </c>
      <c r="C6">
        <v>2286844.991523203</v>
      </c>
      <c r="D6">
        <v>1103047.3490562451</v>
      </c>
      <c r="E6">
        <v>1107197.553029119</v>
      </c>
      <c r="F6">
        <f t="shared" si="0"/>
        <v>1.4088665399370208</v>
      </c>
      <c r="G6">
        <f t="shared" si="1"/>
        <v>4.1502039728739766E-3</v>
      </c>
      <c r="H6">
        <v>-1416853.80992205</v>
      </c>
      <c r="I6">
        <v>-350229.27680174029</v>
      </c>
      <c r="J6">
        <v>948186.02332115301</v>
      </c>
      <c r="K6">
        <v>583994.74929570395</v>
      </c>
      <c r="L6">
        <f t="shared" si="2"/>
        <v>-364191.27402544906</v>
      </c>
    </row>
    <row r="7" spans="1:12" x14ac:dyDescent="0.25">
      <c r="A7" t="s">
        <v>17</v>
      </c>
      <c r="B7">
        <v>113473044.9949476</v>
      </c>
      <c r="C7">
        <v>8652139.4679120257</v>
      </c>
      <c r="D7">
        <v>119359761.9622726</v>
      </c>
      <c r="E7">
        <v>100443947.4907698</v>
      </c>
      <c r="F7">
        <f t="shared" si="0"/>
        <v>-104.82090552703556</v>
      </c>
      <c r="G7">
        <f t="shared" si="1"/>
        <v>-18.915814471502795</v>
      </c>
      <c r="H7">
        <v>222857422.0481284</v>
      </c>
      <c r="I7">
        <v>-6017454.5890011787</v>
      </c>
      <c r="J7">
        <v>86364091.285493195</v>
      </c>
      <c r="K7">
        <v>54568561.1035356</v>
      </c>
      <c r="L7">
        <f t="shared" si="2"/>
        <v>-31795530.181957595</v>
      </c>
    </row>
    <row r="8" spans="1:12" x14ac:dyDescent="0.25">
      <c r="A8" t="s">
        <v>18</v>
      </c>
      <c r="B8">
        <v>189589527.0241504</v>
      </c>
      <c r="C8">
        <v>79113722.326816499</v>
      </c>
      <c r="D8">
        <v>244559006.25560391</v>
      </c>
      <c r="E8">
        <v>115286361.2274505</v>
      </c>
      <c r="F8">
        <f t="shared" si="0"/>
        <v>-110.4758046973339</v>
      </c>
      <c r="G8">
        <f t="shared" si="1"/>
        <v>-129.27264502815339</v>
      </c>
      <c r="H8">
        <v>-98372.274267518456</v>
      </c>
      <c r="I8">
        <v>-51917171.975710087</v>
      </c>
      <c r="J8">
        <v>155996443.79038301</v>
      </c>
      <c r="K8">
        <v>37721997.062597997</v>
      </c>
      <c r="L8">
        <f t="shared" si="2"/>
        <v>-118274446.72778502</v>
      </c>
    </row>
    <row r="9" spans="1:12" x14ac:dyDescent="0.25">
      <c r="A9" t="s">
        <v>19</v>
      </c>
      <c r="B9">
        <v>4339635.8443885809</v>
      </c>
      <c r="C9">
        <v>829760.79000909405</v>
      </c>
      <c r="D9">
        <v>4470330.899325816</v>
      </c>
      <c r="E9">
        <v>5212985.4580148133</v>
      </c>
      <c r="F9">
        <f t="shared" si="0"/>
        <v>-3.5098750543794868</v>
      </c>
      <c r="G9">
        <f t="shared" si="1"/>
        <v>0.74265455868899732</v>
      </c>
      <c r="H9">
        <v>1313393.099910117</v>
      </c>
      <c r="I9">
        <v>-288038.17558688507</v>
      </c>
      <c r="J9">
        <v>3360705.4717627098</v>
      </c>
      <c r="K9">
        <v>4392995.5122115901</v>
      </c>
      <c r="L9">
        <f t="shared" si="2"/>
        <v>1032290.0404488803</v>
      </c>
    </row>
    <row r="10" spans="1:12" x14ac:dyDescent="0.25">
      <c r="A10" t="s">
        <v>20</v>
      </c>
      <c r="B10">
        <v>0</v>
      </c>
      <c r="C10">
        <v>998.91913702681541</v>
      </c>
      <c r="D10">
        <v>0</v>
      </c>
      <c r="E10">
        <v>1542.6479229747999</v>
      </c>
      <c r="F10">
        <f t="shared" si="0"/>
        <v>9.9891913702681548E-4</v>
      </c>
      <c r="G10">
        <f t="shared" si="1"/>
        <v>1.5426479229748E-3</v>
      </c>
      <c r="H10">
        <v>184099.76208181641</v>
      </c>
      <c r="I10">
        <v>153913.93602255281</v>
      </c>
      <c r="J10">
        <v>0</v>
      </c>
      <c r="K10">
        <v>810.94705185820203</v>
      </c>
      <c r="L10">
        <f t="shared" si="2"/>
        <v>810.94705185820203</v>
      </c>
    </row>
    <row r="11" spans="1:12" x14ac:dyDescent="0.25">
      <c r="A11" t="s">
        <v>21</v>
      </c>
      <c r="B11">
        <v>387732.440235088</v>
      </c>
      <c r="C11">
        <v>200662.81923860879</v>
      </c>
      <c r="D11">
        <v>0</v>
      </c>
      <c r="E11">
        <v>1145.277342666775</v>
      </c>
      <c r="F11">
        <f t="shared" si="0"/>
        <v>-0.1870696209964792</v>
      </c>
      <c r="G11">
        <f t="shared" si="1"/>
        <v>1.145277342666775E-3</v>
      </c>
      <c r="H11">
        <v>-86716.678398053395</v>
      </c>
      <c r="I11">
        <v>577247.55478756712</v>
      </c>
      <c r="J11">
        <v>0</v>
      </c>
      <c r="K11">
        <v>3785.7766334900898</v>
      </c>
      <c r="L11">
        <f t="shared" si="2"/>
        <v>3785.7766334900898</v>
      </c>
    </row>
    <row r="12" spans="1:12" x14ac:dyDescent="0.25">
      <c r="A12" t="s">
        <v>22</v>
      </c>
      <c r="B12">
        <v>361116344.46552342</v>
      </c>
      <c r="C12">
        <v>59558385.522980489</v>
      </c>
      <c r="D12">
        <v>375747270.36846322</v>
      </c>
      <c r="E12">
        <v>1374601975.390152</v>
      </c>
      <c r="F12">
        <f t="shared" si="0"/>
        <v>-301.55795894254288</v>
      </c>
      <c r="G12">
        <f t="shared" si="1"/>
        <v>998.85470502168869</v>
      </c>
      <c r="H12">
        <v>-14160523.977862749</v>
      </c>
      <c r="I12">
        <v>-2231023368.084589</v>
      </c>
      <c r="J12">
        <v>142027619.64071</v>
      </c>
      <c r="K12">
        <v>884327300.45177901</v>
      </c>
      <c r="L12">
        <f t="shared" si="2"/>
        <v>742299680.81106901</v>
      </c>
    </row>
    <row r="13" spans="1:12" x14ac:dyDescent="0.25">
      <c r="A13" t="s">
        <v>23</v>
      </c>
      <c r="B13">
        <v>151888152.54125571</v>
      </c>
      <c r="C13">
        <v>8488799.7246233113</v>
      </c>
      <c r="D13">
        <v>28717746.809798099</v>
      </c>
      <c r="E13">
        <v>12429190.03541494</v>
      </c>
      <c r="F13">
        <f t="shared" si="0"/>
        <v>-143.39935281663239</v>
      </c>
      <c r="G13">
        <f t="shared" si="1"/>
        <v>-16.28855677438316</v>
      </c>
      <c r="H13">
        <v>-2584869.3359681098</v>
      </c>
      <c r="I13">
        <v>20106014.971717112</v>
      </c>
      <c r="J13">
        <v>20567920.2752003</v>
      </c>
      <c r="K13">
        <v>6926434.4711172199</v>
      </c>
      <c r="L13">
        <f t="shared" si="2"/>
        <v>-13641485.804083079</v>
      </c>
    </row>
    <row r="14" spans="1:12" x14ac:dyDescent="0.25">
      <c r="A14" t="s">
        <v>24</v>
      </c>
      <c r="B14">
        <v>31394014.43173125</v>
      </c>
      <c r="C14">
        <v>20694644.23072584</v>
      </c>
      <c r="D14">
        <v>7944879.8939187694</v>
      </c>
      <c r="E14">
        <v>4084498.9092334989</v>
      </c>
      <c r="F14">
        <f t="shared" si="0"/>
        <v>-10.69937020100541</v>
      </c>
      <c r="G14">
        <f t="shared" si="1"/>
        <v>-3.8603809846852708</v>
      </c>
      <c r="H14">
        <v>-6355662.9714474529</v>
      </c>
      <c r="I14">
        <v>842918.83929767285</v>
      </c>
      <c r="J14">
        <v>6832260.6750871297</v>
      </c>
      <c r="K14">
        <v>4143751.94819958</v>
      </c>
      <c r="L14">
        <f t="shared" si="2"/>
        <v>-2688508.7268875497</v>
      </c>
    </row>
    <row r="15" spans="1:12" x14ac:dyDescent="0.25">
      <c r="A15" t="s">
        <v>25</v>
      </c>
      <c r="B15">
        <v>455088.52582879388</v>
      </c>
      <c r="C15">
        <v>172677.28942536021</v>
      </c>
      <c r="D15">
        <v>508098.12993384548</v>
      </c>
      <c r="E15">
        <v>237472.43037372761</v>
      </c>
      <c r="F15">
        <f t="shared" si="0"/>
        <v>-0.28241123640343369</v>
      </c>
      <c r="G15">
        <f t="shared" si="1"/>
        <v>-0.27062569956011789</v>
      </c>
      <c r="H15">
        <v>251542.4793130006</v>
      </c>
      <c r="I15">
        <v>-14416.941815932791</v>
      </c>
      <c r="J15">
        <v>169746.78394163901</v>
      </c>
      <c r="K15">
        <v>67857.067513780901</v>
      </c>
      <c r="L15">
        <f t="shared" si="2"/>
        <v>-101889.7164278581</v>
      </c>
    </row>
    <row r="16" spans="1:12" x14ac:dyDescent="0.25">
      <c r="A16" t="s">
        <v>26</v>
      </c>
      <c r="B16">
        <v>97982945.291845232</v>
      </c>
      <c r="C16">
        <v>27893607.865058828</v>
      </c>
      <c r="D16">
        <v>52984760.501404703</v>
      </c>
      <c r="E16">
        <v>20062326.921490692</v>
      </c>
      <c r="F16">
        <f t="shared" si="0"/>
        <v>-70.089337426786415</v>
      </c>
      <c r="G16">
        <f t="shared" si="1"/>
        <v>-32.922433579914014</v>
      </c>
      <c r="H16">
        <v>72407492.175217211</v>
      </c>
      <c r="I16">
        <v>80138190.968206033</v>
      </c>
      <c r="J16">
        <v>53426220.419287898</v>
      </c>
      <c r="K16">
        <v>11394551.7852314</v>
      </c>
      <c r="L16">
        <f t="shared" si="2"/>
        <v>-42031668.634056494</v>
      </c>
    </row>
    <row r="17" spans="1:12" x14ac:dyDescent="0.25">
      <c r="A17" t="s">
        <v>27</v>
      </c>
      <c r="B17">
        <v>1407850.786873319</v>
      </c>
      <c r="C17">
        <v>514377.24407471478</v>
      </c>
      <c r="D17">
        <v>1522641.1703654439</v>
      </c>
      <c r="E17">
        <v>809419.64700573182</v>
      </c>
      <c r="F17">
        <f t="shared" si="0"/>
        <v>-0.89347354279860414</v>
      </c>
      <c r="G17">
        <f t="shared" si="1"/>
        <v>-0.71322152335971212</v>
      </c>
      <c r="H17">
        <v>65983.575618569346</v>
      </c>
      <c r="I17">
        <v>-4740805.9949468253</v>
      </c>
      <c r="J17">
        <v>1131945.3031865801</v>
      </c>
      <c r="K17">
        <v>390100.22358089901</v>
      </c>
      <c r="L17">
        <f t="shared" si="2"/>
        <v>-741845.07960568112</v>
      </c>
    </row>
    <row r="18" spans="1:12" x14ac:dyDescent="0.25">
      <c r="A18" t="s">
        <v>28</v>
      </c>
      <c r="B18">
        <v>2177425.9444685671</v>
      </c>
      <c r="C18">
        <v>1336915.0894470441</v>
      </c>
      <c r="D18">
        <v>2275990.3657517219</v>
      </c>
      <c r="E18">
        <v>1930634.3437367689</v>
      </c>
      <c r="F18">
        <f t="shared" si="0"/>
        <v>-0.84051085502152312</v>
      </c>
      <c r="G18">
        <f t="shared" si="1"/>
        <v>-0.34535602201495297</v>
      </c>
      <c r="H18">
        <v>-28527.404399831721</v>
      </c>
      <c r="I18">
        <v>-309881.32694129989</v>
      </c>
      <c r="J18">
        <v>1694749.98963278</v>
      </c>
      <c r="K18">
        <v>925945.35982408503</v>
      </c>
      <c r="L18">
        <f t="shared" si="2"/>
        <v>-768804.62980869494</v>
      </c>
    </row>
    <row r="19" spans="1:12" x14ac:dyDescent="0.25">
      <c r="A19" t="s">
        <v>29</v>
      </c>
      <c r="B19">
        <v>61357344.293140113</v>
      </c>
      <c r="C19">
        <v>12343240.878880519</v>
      </c>
      <c r="D19">
        <v>0</v>
      </c>
      <c r="E19">
        <v>2672827.07948408</v>
      </c>
      <c r="F19">
        <f t="shared" si="0"/>
        <v>-49.014103414259594</v>
      </c>
      <c r="G19">
        <f t="shared" si="1"/>
        <v>2.67282707948408</v>
      </c>
      <c r="H19">
        <v>105707548.4164121</v>
      </c>
      <c r="I19">
        <v>148376561.810763</v>
      </c>
      <c r="J19">
        <v>0</v>
      </c>
      <c r="K19">
        <v>582494.14213224105</v>
      </c>
      <c r="L19">
        <f t="shared" si="2"/>
        <v>582494.14213224105</v>
      </c>
    </row>
    <row r="20" spans="1:12" x14ac:dyDescent="0.25">
      <c r="A20" t="s">
        <v>30</v>
      </c>
      <c r="B20">
        <v>19038655.796604101</v>
      </c>
      <c r="C20">
        <v>9437239.758956667</v>
      </c>
      <c r="D20">
        <v>80741654.07089363</v>
      </c>
      <c r="E20">
        <v>6558180.6150234407</v>
      </c>
      <c r="F20">
        <f t="shared" si="0"/>
        <v>-9.601416037647434</v>
      </c>
      <c r="G20">
        <f t="shared" si="1"/>
        <v>-74.1834734558702</v>
      </c>
      <c r="H20">
        <v>-22909894.630918711</v>
      </c>
      <c r="I20">
        <v>15293152.951904081</v>
      </c>
      <c r="J20">
        <v>81092624.028103098</v>
      </c>
      <c r="K20">
        <v>1458529.5748999</v>
      </c>
      <c r="L20">
        <f t="shared" si="2"/>
        <v>-79634094.453203201</v>
      </c>
    </row>
    <row r="21" spans="1:12" x14ac:dyDescent="0.25">
      <c r="A21" t="s">
        <v>31</v>
      </c>
      <c r="B21">
        <v>0</v>
      </c>
      <c r="C21">
        <v>2183750.554548691</v>
      </c>
      <c r="D21">
        <v>0</v>
      </c>
      <c r="E21">
        <v>3969089.199963266</v>
      </c>
      <c r="F21">
        <f t="shared" si="0"/>
        <v>2.1837505545486908</v>
      </c>
      <c r="G21">
        <f t="shared" si="1"/>
        <v>3.9690891999632658</v>
      </c>
      <c r="H21">
        <v>59879267.888102323</v>
      </c>
      <c r="I21">
        <v>39773697.86896947</v>
      </c>
      <c r="J21">
        <v>0</v>
      </c>
      <c r="K21">
        <v>381882.422893212</v>
      </c>
      <c r="L21">
        <f t="shared" si="2"/>
        <v>381882.422893212</v>
      </c>
    </row>
    <row r="22" spans="1:12" x14ac:dyDescent="0.25">
      <c r="A22" t="s">
        <v>32</v>
      </c>
      <c r="B22">
        <v>2281709.0351942112</v>
      </c>
      <c r="C22">
        <v>945041.3123289299</v>
      </c>
      <c r="D22">
        <v>0</v>
      </c>
      <c r="E22">
        <v>124872.85449517889</v>
      </c>
      <c r="F22">
        <f t="shared" si="0"/>
        <v>-1.3366677228652812</v>
      </c>
      <c r="G22">
        <f t="shared" si="1"/>
        <v>0.12487285449517889</v>
      </c>
      <c r="H22">
        <v>742904.61799583677</v>
      </c>
      <c r="I22">
        <v>2036139.1421277011</v>
      </c>
      <c r="J22">
        <v>0</v>
      </c>
      <c r="K22">
        <v>155916.041615113</v>
      </c>
      <c r="L22">
        <f t="shared" si="2"/>
        <v>155916.041615113</v>
      </c>
    </row>
    <row r="23" spans="1:12" x14ac:dyDescent="0.25">
      <c r="A23" t="s">
        <v>33</v>
      </c>
      <c r="B23">
        <v>11119257.80871102</v>
      </c>
      <c r="C23">
        <v>10004646.579331679</v>
      </c>
      <c r="D23">
        <v>4150062.8379941862</v>
      </c>
      <c r="E23">
        <v>2262417.4156026528</v>
      </c>
      <c r="F23">
        <f t="shared" si="0"/>
        <v>-1.1146112293793411</v>
      </c>
      <c r="G23">
        <f t="shared" si="1"/>
        <v>-1.8876454223915333</v>
      </c>
      <c r="H23">
        <v>84553.319282674216</v>
      </c>
      <c r="I23">
        <v>4917315.170201445</v>
      </c>
      <c r="J23">
        <v>4527383.0846315203</v>
      </c>
      <c r="K23">
        <v>306047.96521048999</v>
      </c>
      <c r="L23">
        <f t="shared" si="2"/>
        <v>-4221335.1194210304</v>
      </c>
    </row>
    <row r="24" spans="1:12" x14ac:dyDescent="0.25">
      <c r="A24" t="s">
        <v>34</v>
      </c>
      <c r="B24">
        <v>24093057.33867842</v>
      </c>
      <c r="C24">
        <v>61819401.335631207</v>
      </c>
      <c r="D24">
        <v>0</v>
      </c>
      <c r="E24">
        <v>168028.73574075691</v>
      </c>
      <c r="F24">
        <f t="shared" si="0"/>
        <v>37.726343996952785</v>
      </c>
      <c r="G24">
        <f t="shared" si="1"/>
        <v>0.16802873574075691</v>
      </c>
      <c r="H24">
        <v>-173208453.70475641</v>
      </c>
      <c r="I24">
        <v>34221624.87958546</v>
      </c>
      <c r="J24">
        <v>0</v>
      </c>
      <c r="K24">
        <v>120266.46024087101</v>
      </c>
      <c r="L24">
        <f t="shared" si="2"/>
        <v>120266.46024087101</v>
      </c>
    </row>
    <row r="25" spans="1:12" x14ac:dyDescent="0.25">
      <c r="A25" t="s">
        <v>35</v>
      </c>
      <c r="B25">
        <v>410411.05833508022</v>
      </c>
      <c r="C25">
        <v>363995.66708974232</v>
      </c>
      <c r="D25">
        <v>0</v>
      </c>
      <c r="E25">
        <v>5399.3647094404387</v>
      </c>
      <c r="F25">
        <f t="shared" si="0"/>
        <v>-4.6415391245337903E-2</v>
      </c>
      <c r="G25">
        <f t="shared" si="1"/>
        <v>5.3993647094404389E-3</v>
      </c>
      <c r="H25">
        <v>305911.84154550353</v>
      </c>
      <c r="I25">
        <v>835681.10242974747</v>
      </c>
      <c r="J25">
        <v>0</v>
      </c>
      <c r="K25">
        <v>1196.15593625472</v>
      </c>
      <c r="L25">
        <f t="shared" si="2"/>
        <v>1196.15593625472</v>
      </c>
    </row>
    <row r="26" spans="1:12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v>700815.17844373488</v>
      </c>
      <c r="I26">
        <v>634746.77110697085</v>
      </c>
      <c r="J26">
        <v>0</v>
      </c>
      <c r="K26">
        <v>0</v>
      </c>
      <c r="L26">
        <f t="shared" si="2"/>
        <v>0</v>
      </c>
    </row>
    <row r="27" spans="1:12" x14ac:dyDescent="0.25">
      <c r="A27" t="s">
        <v>37</v>
      </c>
      <c r="B27">
        <v>1687456.058684377</v>
      </c>
      <c r="C27">
        <v>1071563.618161638</v>
      </c>
      <c r="D27">
        <v>9186919.559941534</v>
      </c>
      <c r="E27">
        <v>5866982.0952060949</v>
      </c>
      <c r="F27">
        <f t="shared" si="0"/>
        <v>-0.61589244052273895</v>
      </c>
      <c r="G27">
        <f t="shared" si="1"/>
        <v>-3.3199374647354389</v>
      </c>
      <c r="H27">
        <v>-945182.72426879115</v>
      </c>
      <c r="I27">
        <v>-20250632.669310041</v>
      </c>
      <c r="J27">
        <v>5443941.3865050897</v>
      </c>
      <c r="K27">
        <v>11573236.2449451</v>
      </c>
      <c r="L27">
        <f t="shared" si="2"/>
        <v>6129294.8584400099</v>
      </c>
    </row>
    <row r="28" spans="1:12" x14ac:dyDescent="0.25">
      <c r="A28" t="s">
        <v>38</v>
      </c>
      <c r="B28">
        <v>238555431.2580438</v>
      </c>
      <c r="C28">
        <v>104817246.5662941</v>
      </c>
      <c r="D28">
        <v>266526005.99736011</v>
      </c>
      <c r="E28">
        <v>143191176.75115749</v>
      </c>
      <c r="F28">
        <f t="shared" si="0"/>
        <v>-133.73818469174969</v>
      </c>
      <c r="G28">
        <f t="shared" si="1"/>
        <v>-123.33482924620262</v>
      </c>
      <c r="H28">
        <v>31826477.305171039</v>
      </c>
      <c r="I28">
        <v>52717919.29866726</v>
      </c>
      <c r="J28">
        <v>232834430.434677</v>
      </c>
      <c r="K28">
        <v>87590244.380701199</v>
      </c>
      <c r="L28">
        <f t="shared" si="2"/>
        <v>-145244186.05397582</v>
      </c>
    </row>
    <row r="29" spans="1:12" x14ac:dyDescent="0.25">
      <c r="A29" t="s">
        <v>39</v>
      </c>
      <c r="B29">
        <v>1963743.1893486141</v>
      </c>
      <c r="C29">
        <v>306815.86049458658</v>
      </c>
      <c r="D29">
        <v>2317920.0795734348</v>
      </c>
      <c r="E29">
        <v>794594.77661225968</v>
      </c>
      <c r="F29">
        <f t="shared" si="0"/>
        <v>-1.6569273288540274</v>
      </c>
      <c r="G29">
        <f t="shared" si="1"/>
        <v>-1.5233253029611751</v>
      </c>
      <c r="H29">
        <v>364690.96172753169</v>
      </c>
      <c r="I29">
        <v>-39188.804080226357</v>
      </c>
      <c r="J29">
        <v>1486504.90676381</v>
      </c>
      <c r="K29">
        <v>2213009.26987558</v>
      </c>
      <c r="L29">
        <f t="shared" si="2"/>
        <v>726504.36311177001</v>
      </c>
    </row>
    <row r="30" spans="1:12" x14ac:dyDescent="0.25">
      <c r="A30" t="s">
        <v>40</v>
      </c>
      <c r="B30">
        <v>3809879.790976957</v>
      </c>
      <c r="C30">
        <v>4183999.6075762799</v>
      </c>
      <c r="D30">
        <v>0</v>
      </c>
      <c r="E30">
        <v>432577.34506609198</v>
      </c>
      <c r="F30">
        <f t="shared" si="0"/>
        <v>0.37411981659932297</v>
      </c>
      <c r="G30">
        <f t="shared" si="1"/>
        <v>0.43257734506609197</v>
      </c>
      <c r="H30">
        <v>-35083678.21423126</v>
      </c>
      <c r="I30">
        <v>8060474.7428839197</v>
      </c>
      <c r="J30">
        <v>0</v>
      </c>
      <c r="K30">
        <v>160084.926254116</v>
      </c>
      <c r="L30">
        <f t="shared" si="2"/>
        <v>160084.926254116</v>
      </c>
    </row>
    <row r="31" spans="1:12" x14ac:dyDescent="0.25">
      <c r="A31" t="s">
        <v>41</v>
      </c>
      <c r="B31">
        <v>102730.79395844111</v>
      </c>
      <c r="C31">
        <v>23.467847480424389</v>
      </c>
      <c r="D31">
        <v>180357.3378509563</v>
      </c>
      <c r="E31">
        <v>389473.62360195111</v>
      </c>
      <c r="F31">
        <f t="shared" si="0"/>
        <v>-0.10270732611096069</v>
      </c>
      <c r="G31">
        <f t="shared" si="1"/>
        <v>0.20911628575099481</v>
      </c>
      <c r="H31">
        <v>-39090591.343809731</v>
      </c>
      <c r="I31">
        <v>-1335792.7554336709</v>
      </c>
      <c r="J31">
        <v>291127.37370158598</v>
      </c>
      <c r="K31">
        <v>217289.13807248001</v>
      </c>
      <c r="L31">
        <f t="shared" si="2"/>
        <v>-73838.23562910597</v>
      </c>
    </row>
    <row r="32" spans="1:12" x14ac:dyDescent="0.25">
      <c r="A32" t="s">
        <v>42</v>
      </c>
      <c r="B32">
        <v>4805009.1978450147</v>
      </c>
      <c r="C32">
        <v>3310602.5464772419</v>
      </c>
      <c r="D32">
        <v>5602463.4912785068</v>
      </c>
      <c r="E32">
        <v>394951.26271121221</v>
      </c>
      <c r="F32">
        <f t="shared" si="0"/>
        <v>-1.4944066513677727</v>
      </c>
      <c r="G32">
        <f t="shared" si="1"/>
        <v>-5.2075122285672943</v>
      </c>
      <c r="H32">
        <v>-7726296.9827357428</v>
      </c>
      <c r="I32">
        <v>6252043.784901252</v>
      </c>
      <c r="J32">
        <v>2434965.8470441098</v>
      </c>
      <c r="K32">
        <v>606249.26809532696</v>
      </c>
      <c r="L32">
        <f t="shared" si="2"/>
        <v>-1828716.5789487828</v>
      </c>
    </row>
    <row r="33" spans="1:12" x14ac:dyDescent="0.25">
      <c r="A33" t="s">
        <v>43</v>
      </c>
      <c r="B33">
        <v>39905.830127738569</v>
      </c>
      <c r="C33">
        <v>24696.773825291119</v>
      </c>
      <c r="D33">
        <v>136620.36784222061</v>
      </c>
      <c r="E33">
        <v>32519.528748288929</v>
      </c>
      <c r="F33">
        <f t="shared" si="0"/>
        <v>-1.5209056302447451E-2</v>
      </c>
      <c r="G33">
        <f t="shared" si="1"/>
        <v>-0.10410083909393168</v>
      </c>
      <c r="H33">
        <v>-14413.75801226074</v>
      </c>
      <c r="I33">
        <v>-134921.11777847531</v>
      </c>
      <c r="J33">
        <v>70778.211839532902</v>
      </c>
      <c r="K33">
        <v>37420.0325828524</v>
      </c>
      <c r="L33">
        <f t="shared" si="2"/>
        <v>-33358.179256680502</v>
      </c>
    </row>
    <row r="34" spans="1:12" x14ac:dyDescent="0.25">
      <c r="A34" t="s">
        <v>44</v>
      </c>
      <c r="B34">
        <v>168029886.2067675</v>
      </c>
      <c r="C34">
        <v>774423682.92808688</v>
      </c>
      <c r="D34">
        <v>453888770.76249838</v>
      </c>
      <c r="E34">
        <v>571747063.84328926</v>
      </c>
      <c r="F34">
        <f t="shared" si="0"/>
        <v>606.3937967213194</v>
      </c>
      <c r="G34">
        <f t="shared" si="1"/>
        <v>117.85829308079087</v>
      </c>
      <c r="H34">
        <v>160942100.77997011</v>
      </c>
      <c r="I34">
        <v>163913470.14776641</v>
      </c>
      <c r="J34">
        <v>218579602.81002101</v>
      </c>
      <c r="K34">
        <v>62111381.6072772</v>
      </c>
      <c r="L34">
        <f t="shared" si="2"/>
        <v>-156468221.20274383</v>
      </c>
    </row>
    <row r="35" spans="1:12" x14ac:dyDescent="0.25">
      <c r="A35" t="s">
        <v>45</v>
      </c>
      <c r="B35">
        <v>45066216.660120226</v>
      </c>
      <c r="C35">
        <v>2487199.8336808062</v>
      </c>
      <c r="D35">
        <v>6046250.1086366475</v>
      </c>
      <c r="E35">
        <v>7587065.0558115169</v>
      </c>
      <c r="F35">
        <f t="shared" si="0"/>
        <v>-42.579016826439421</v>
      </c>
      <c r="G35">
        <f t="shared" si="1"/>
        <v>1.5408149471748696</v>
      </c>
      <c r="H35">
        <v>54158935.951707713</v>
      </c>
      <c r="I35">
        <v>62343624.11224512</v>
      </c>
      <c r="J35">
        <v>3196937.2204333399</v>
      </c>
      <c r="K35">
        <v>766243.83659115795</v>
      </c>
      <c r="L35">
        <f t="shared" si="2"/>
        <v>-2430693.3838421819</v>
      </c>
    </row>
    <row r="36" spans="1:12" x14ac:dyDescent="0.25">
      <c r="A36" t="s">
        <v>46</v>
      </c>
      <c r="B36">
        <v>115828506.4067063</v>
      </c>
      <c r="C36">
        <v>44140361.952582151</v>
      </c>
      <c r="D36">
        <v>182123829.33004951</v>
      </c>
      <c r="E36">
        <v>65357092.498078257</v>
      </c>
      <c r="F36">
        <f t="shared" si="0"/>
        <v>-71.688144454124156</v>
      </c>
      <c r="G36">
        <f t="shared" si="1"/>
        <v>-116.76673683197126</v>
      </c>
      <c r="H36">
        <v>-19015119.82191794</v>
      </c>
      <c r="I36">
        <v>15019934.843532279</v>
      </c>
      <c r="J36">
        <v>154642422.96287501</v>
      </c>
      <c r="K36">
        <v>11768900.9962292</v>
      </c>
      <c r="L36">
        <f t="shared" si="2"/>
        <v>-142873521.96664581</v>
      </c>
    </row>
    <row r="37" spans="1:12" x14ac:dyDescent="0.25">
      <c r="A37" t="s">
        <v>47</v>
      </c>
      <c r="B37">
        <v>7637702000.4484873</v>
      </c>
      <c r="C37">
        <v>4060275276.0489812</v>
      </c>
      <c r="D37">
        <v>5107481036.6827908</v>
      </c>
      <c r="E37">
        <v>3761068660.6233258</v>
      </c>
      <c r="F37">
        <f t="shared" si="0"/>
        <v>-3577.4267243995059</v>
      </c>
      <c r="G37">
        <f t="shared" si="1"/>
        <v>-1346.412376059465</v>
      </c>
      <c r="H37">
        <v>-371370628.22884083</v>
      </c>
      <c r="I37">
        <v>684667343.9578886</v>
      </c>
      <c r="J37">
        <v>4555121224.9864302</v>
      </c>
      <c r="K37">
        <v>3467831926.6738901</v>
      </c>
      <c r="L37">
        <f t="shared" si="2"/>
        <v>-1087289298.3125401</v>
      </c>
    </row>
    <row r="38" spans="1:12" x14ac:dyDescent="0.25">
      <c r="A38" t="s">
        <v>48</v>
      </c>
      <c r="B38">
        <v>6870276.2161864312</v>
      </c>
      <c r="C38">
        <v>1966844.4325530219</v>
      </c>
      <c r="D38">
        <v>7692333.1118844412</v>
      </c>
      <c r="E38">
        <v>4187274.671943306</v>
      </c>
      <c r="F38">
        <f t="shared" si="0"/>
        <v>-4.9034317836334091</v>
      </c>
      <c r="G38">
        <f t="shared" si="1"/>
        <v>-3.5050584399411351</v>
      </c>
      <c r="H38">
        <v>872714.45204596478</v>
      </c>
      <c r="I38">
        <v>-156971.62803642469</v>
      </c>
      <c r="J38">
        <v>5617014.4795521703</v>
      </c>
      <c r="K38">
        <v>3074015.2605331698</v>
      </c>
      <c r="L38">
        <f t="shared" si="2"/>
        <v>-2542999.2190190004</v>
      </c>
    </row>
    <row r="39" spans="1:12" x14ac:dyDescent="0.25">
      <c r="A39" t="s">
        <v>49</v>
      </c>
      <c r="B39">
        <v>1336502.488599906</v>
      </c>
      <c r="C39">
        <v>719841.17870831373</v>
      </c>
      <c r="D39">
        <v>6729176.208423581</v>
      </c>
      <c r="E39">
        <v>4841940.597261331</v>
      </c>
      <c r="F39">
        <f t="shared" si="0"/>
        <v>-0.61666130989159229</v>
      </c>
      <c r="G39">
        <f t="shared" si="1"/>
        <v>-1.8872356111622499</v>
      </c>
      <c r="H39">
        <v>235121.52266558629</v>
      </c>
      <c r="I39">
        <v>-7007856.6543966299</v>
      </c>
      <c r="J39">
        <v>3546384.79355034</v>
      </c>
      <c r="K39">
        <v>895609.88459991897</v>
      </c>
      <c r="L39">
        <f t="shared" si="2"/>
        <v>-2650774.908950421</v>
      </c>
    </row>
    <row r="40" spans="1:12" x14ac:dyDescent="0.25">
      <c r="A40" t="s">
        <v>50</v>
      </c>
      <c r="B40">
        <v>1989934.367211591</v>
      </c>
      <c r="C40">
        <v>911429.89626652666</v>
      </c>
      <c r="D40">
        <v>5875693.3366584415</v>
      </c>
      <c r="E40">
        <v>2843922.6295167208</v>
      </c>
      <c r="F40">
        <f t="shared" si="0"/>
        <v>-1.0785044709450644</v>
      </c>
      <c r="G40">
        <f t="shared" si="1"/>
        <v>-3.0317707071417206</v>
      </c>
      <c r="H40">
        <v>431117.19825103111</v>
      </c>
      <c r="I40">
        <v>-58672.517001662767</v>
      </c>
      <c r="J40">
        <v>2102174.2684588898</v>
      </c>
      <c r="K40">
        <v>527593.56745770795</v>
      </c>
      <c r="L40">
        <f t="shared" si="2"/>
        <v>-1574580.7010011817</v>
      </c>
    </row>
    <row r="41" spans="1:12" x14ac:dyDescent="0.25">
      <c r="A41" t="s">
        <v>51</v>
      </c>
      <c r="B41">
        <v>480020.51543528668</v>
      </c>
      <c r="C41">
        <v>4884.1267406408824</v>
      </c>
      <c r="D41">
        <v>1806220.0637363191</v>
      </c>
      <c r="E41">
        <v>1517128.8415744121</v>
      </c>
      <c r="F41">
        <f t="shared" si="0"/>
        <v>-0.47513638869464581</v>
      </c>
      <c r="G41">
        <f t="shared" si="1"/>
        <v>-0.28909122216190702</v>
      </c>
      <c r="H41">
        <v>898980.1686883301</v>
      </c>
      <c r="I41">
        <v>584424.82215113344</v>
      </c>
      <c r="J41">
        <v>1080213.3317687199</v>
      </c>
      <c r="K41">
        <v>259430.45150512701</v>
      </c>
      <c r="L41">
        <f t="shared" si="2"/>
        <v>-820782.88026359293</v>
      </c>
    </row>
    <row r="42" spans="1:12" x14ac:dyDescent="0.25">
      <c r="A42" t="s">
        <v>52</v>
      </c>
      <c r="B42">
        <v>0</v>
      </c>
      <c r="C42">
        <v>825.52138311682199</v>
      </c>
      <c r="D42">
        <v>0</v>
      </c>
      <c r="E42">
        <v>2152.8953909635552</v>
      </c>
      <c r="F42">
        <f t="shared" si="0"/>
        <v>8.2552138311682197E-4</v>
      </c>
      <c r="G42">
        <f t="shared" si="1"/>
        <v>2.1528953909635551E-3</v>
      </c>
      <c r="H42">
        <v>40482.83052132446</v>
      </c>
      <c r="I42">
        <v>36640.369755675587</v>
      </c>
      <c r="J42">
        <v>0</v>
      </c>
      <c r="K42">
        <v>2354.12715117267</v>
      </c>
      <c r="L42">
        <f t="shared" si="2"/>
        <v>2354.12715117267</v>
      </c>
    </row>
    <row r="43" spans="1:12" x14ac:dyDescent="0.25">
      <c r="A43" t="s">
        <v>53</v>
      </c>
      <c r="B43">
        <v>26259909.243748371</v>
      </c>
      <c r="C43">
        <v>6010018.8047326701</v>
      </c>
      <c r="D43">
        <v>91110452.722426251</v>
      </c>
      <c r="E43">
        <v>37097017.410457589</v>
      </c>
      <c r="F43">
        <f t="shared" si="0"/>
        <v>-20.249890439015701</v>
      </c>
      <c r="G43">
        <f t="shared" si="1"/>
        <v>-54.013435311968664</v>
      </c>
      <c r="H43">
        <v>4996.2587350864778</v>
      </c>
      <c r="I43">
        <v>4619191.9839878762</v>
      </c>
      <c r="J43">
        <v>43501303.050739802</v>
      </c>
      <c r="K43">
        <v>18790163.191383101</v>
      </c>
      <c r="L43">
        <f t="shared" si="2"/>
        <v>-24711139.859356701</v>
      </c>
    </row>
    <row r="44" spans="1:12" x14ac:dyDescent="0.25">
      <c r="A44" t="s">
        <v>54</v>
      </c>
      <c r="B44">
        <v>0</v>
      </c>
      <c r="C44">
        <v>43705.247257531868</v>
      </c>
      <c r="D44">
        <v>0</v>
      </c>
      <c r="E44">
        <v>0</v>
      </c>
      <c r="F44">
        <f t="shared" si="0"/>
        <v>4.3705247257531867E-2</v>
      </c>
      <c r="G44">
        <f t="shared" si="1"/>
        <v>0</v>
      </c>
      <c r="H44">
        <v>287390.53658712399</v>
      </c>
      <c r="I44">
        <v>332779.67946316203</v>
      </c>
      <c r="J44">
        <v>0</v>
      </c>
      <c r="K44">
        <v>0</v>
      </c>
      <c r="L44">
        <f t="shared" si="2"/>
        <v>0</v>
      </c>
    </row>
    <row r="45" spans="1:12" x14ac:dyDescent="0.25">
      <c r="A45" t="s">
        <v>55</v>
      </c>
      <c r="B45">
        <v>565443.05986091658</v>
      </c>
      <c r="C45">
        <v>357393.81885245262</v>
      </c>
      <c r="D45">
        <v>2410416.615247014</v>
      </c>
      <c r="E45">
        <v>283463.72405327932</v>
      </c>
      <c r="F45">
        <f t="shared" si="0"/>
        <v>-0.20804924100846395</v>
      </c>
      <c r="G45">
        <f t="shared" si="1"/>
        <v>-2.1269528911937345</v>
      </c>
      <c r="H45">
        <v>174934.9260456152</v>
      </c>
      <c r="I45">
        <v>1060975.736856123</v>
      </c>
      <c r="J45">
        <v>1647558.9357918799</v>
      </c>
      <c r="K45">
        <v>22070.7150926096</v>
      </c>
      <c r="L45">
        <f t="shared" si="2"/>
        <v>-1625488.2206992703</v>
      </c>
    </row>
    <row r="46" spans="1:12" x14ac:dyDescent="0.25">
      <c r="A46" t="s">
        <v>56</v>
      </c>
      <c r="B46">
        <v>9158048.4334495477</v>
      </c>
      <c r="C46">
        <v>15856566.634619029</v>
      </c>
      <c r="D46">
        <v>9707537.0489123855</v>
      </c>
      <c r="E46">
        <v>3596816.5465716431</v>
      </c>
      <c r="F46">
        <f t="shared" si="0"/>
        <v>6.6985182011694819</v>
      </c>
      <c r="G46">
        <f t="shared" si="1"/>
        <v>-6.110720502340742</v>
      </c>
      <c r="H46">
        <v>-68422.732013951303</v>
      </c>
      <c r="I46">
        <v>4170281.8719546949</v>
      </c>
      <c r="J46">
        <v>4599523.4162344802</v>
      </c>
      <c r="K46">
        <v>824277.96225538396</v>
      </c>
      <c r="L46">
        <f t="shared" si="2"/>
        <v>-3775245.4539790964</v>
      </c>
    </row>
    <row r="47" spans="1:12" x14ac:dyDescent="0.25">
      <c r="A47" t="s">
        <v>57</v>
      </c>
      <c r="B47">
        <v>20663448.984201811</v>
      </c>
      <c r="C47">
        <v>11347005.21428675</v>
      </c>
      <c r="D47">
        <v>37554423.521466263</v>
      </c>
      <c r="E47">
        <v>7728975.4060160592</v>
      </c>
      <c r="F47">
        <f t="shared" si="0"/>
        <v>-9.3164437699150611</v>
      </c>
      <c r="G47">
        <f t="shared" si="1"/>
        <v>-29.825448115450204</v>
      </c>
      <c r="H47">
        <v>1237105.2187284341</v>
      </c>
      <c r="I47">
        <v>-534857.67430018331</v>
      </c>
      <c r="J47">
        <v>24016077.589476299</v>
      </c>
      <c r="K47">
        <v>14116029.065207999</v>
      </c>
      <c r="L47">
        <f t="shared" si="2"/>
        <v>-9900048.5242682993</v>
      </c>
    </row>
    <row r="48" spans="1:12" x14ac:dyDescent="0.25">
      <c r="A48" t="s">
        <v>58</v>
      </c>
      <c r="B48">
        <v>802962.84519645234</v>
      </c>
      <c r="C48">
        <v>379809.96341752558</v>
      </c>
      <c r="D48">
        <v>0</v>
      </c>
      <c r="E48">
        <v>17128.963576471891</v>
      </c>
      <c r="F48">
        <f t="shared" si="0"/>
        <v>-0.42315288177892674</v>
      </c>
      <c r="G48">
        <f t="shared" si="1"/>
        <v>1.7128963576471892E-2</v>
      </c>
      <c r="H48">
        <v>114220.4436054563</v>
      </c>
      <c r="I48">
        <v>1125783.5411835059</v>
      </c>
      <c r="J48">
        <v>0</v>
      </c>
      <c r="K48">
        <v>3293.49578742736</v>
      </c>
      <c r="L48">
        <f t="shared" si="2"/>
        <v>3293.49578742736</v>
      </c>
    </row>
    <row r="49" spans="1:12" x14ac:dyDescent="0.25">
      <c r="A49" t="s">
        <v>59</v>
      </c>
      <c r="B49">
        <v>4117190.2882874049</v>
      </c>
      <c r="C49">
        <v>1299780.98959546</v>
      </c>
      <c r="D49">
        <v>4302078.1716175834</v>
      </c>
      <c r="E49">
        <v>37414077.022899553</v>
      </c>
      <c r="F49">
        <f t="shared" si="0"/>
        <v>-2.817409298691945</v>
      </c>
      <c r="G49">
        <f t="shared" si="1"/>
        <v>33.111998851281967</v>
      </c>
      <c r="H49">
        <v>2622139.2648206442</v>
      </c>
      <c r="I49">
        <v>-31999035.216225769</v>
      </c>
      <c r="J49">
        <v>3241506.8005610998</v>
      </c>
      <c r="K49">
        <v>25799299.541261099</v>
      </c>
      <c r="L49">
        <f t="shared" si="2"/>
        <v>22557792.740699999</v>
      </c>
    </row>
    <row r="50" spans="1:12" x14ac:dyDescent="0.25">
      <c r="A50" t="s">
        <v>60</v>
      </c>
      <c r="B50">
        <v>45408003.896143787</v>
      </c>
      <c r="C50">
        <v>47928136.834367894</v>
      </c>
      <c r="D50">
        <v>34290402.853911437</v>
      </c>
      <c r="E50">
        <v>1547902.484957132</v>
      </c>
      <c r="F50">
        <f t="shared" si="0"/>
        <v>2.5201329382241071</v>
      </c>
      <c r="G50">
        <f t="shared" si="1"/>
        <v>-32.742500368954303</v>
      </c>
      <c r="H50">
        <v>-15340045.606370959</v>
      </c>
      <c r="I50">
        <v>42205138.586233027</v>
      </c>
      <c r="J50">
        <v>35556237.0447345</v>
      </c>
      <c r="K50">
        <v>1798591.7243019899</v>
      </c>
      <c r="L50">
        <f t="shared" si="2"/>
        <v>-33757645.320432514</v>
      </c>
    </row>
    <row r="51" spans="1:12" x14ac:dyDescent="0.25">
      <c r="A51" t="s">
        <v>61</v>
      </c>
      <c r="B51">
        <v>1829045042.12621</v>
      </c>
      <c r="C51">
        <v>30191959.673469219</v>
      </c>
      <c r="D51">
        <v>449445218.88102561</v>
      </c>
      <c r="E51">
        <v>56516965.436076738</v>
      </c>
      <c r="F51">
        <f t="shared" si="0"/>
        <v>-1798.8530824527406</v>
      </c>
      <c r="G51">
        <f t="shared" si="1"/>
        <v>-392.92825344494884</v>
      </c>
      <c r="H51">
        <v>462150086.48010141</v>
      </c>
      <c r="I51">
        <v>587302996.09647238</v>
      </c>
      <c r="J51">
        <v>426530047.905321</v>
      </c>
      <c r="K51">
        <v>47523754.8538092</v>
      </c>
      <c r="L51">
        <f t="shared" si="2"/>
        <v>-379006293.05151182</v>
      </c>
    </row>
    <row r="52" spans="1:12" x14ac:dyDescent="0.25">
      <c r="A52" t="s">
        <v>62</v>
      </c>
      <c r="B52">
        <v>20400.67767632192</v>
      </c>
      <c r="C52">
        <v>313.51019451748323</v>
      </c>
      <c r="D52">
        <v>158187.08218269661</v>
      </c>
      <c r="E52">
        <v>353708.80028223619</v>
      </c>
      <c r="F52">
        <f t="shared" si="0"/>
        <v>-2.0087167481804436E-2</v>
      </c>
      <c r="G52">
        <f t="shared" si="1"/>
        <v>0.19552171809953958</v>
      </c>
      <c r="H52">
        <v>21728.965565555449</v>
      </c>
      <c r="I52">
        <v>-1240918.688508</v>
      </c>
      <c r="J52">
        <v>100954.028095972</v>
      </c>
      <c r="K52">
        <v>228467.53713966699</v>
      </c>
      <c r="L52">
        <f t="shared" si="2"/>
        <v>127513.509043695</v>
      </c>
    </row>
    <row r="53" spans="1:12" x14ac:dyDescent="0.25">
      <c r="A53" t="s">
        <v>63</v>
      </c>
      <c r="B53">
        <v>350929.27129198657</v>
      </c>
      <c r="C53">
        <v>758.57334660124695</v>
      </c>
      <c r="D53">
        <v>354403.71647967718</v>
      </c>
      <c r="E53">
        <v>48.771745359254801</v>
      </c>
      <c r="F53">
        <f t="shared" si="0"/>
        <v>-0.3501706979453853</v>
      </c>
      <c r="G53">
        <f t="shared" si="1"/>
        <v>-0.35435494473431794</v>
      </c>
      <c r="H53">
        <v>66299.577052606532</v>
      </c>
      <c r="I53">
        <v>38920.481366637207</v>
      </c>
      <c r="J53">
        <v>217609.80486570799</v>
      </c>
      <c r="K53">
        <v>9621.1253829592406</v>
      </c>
      <c r="L53">
        <f t="shared" si="2"/>
        <v>-207988.67948274876</v>
      </c>
    </row>
    <row r="54" spans="1:12" x14ac:dyDescent="0.25">
      <c r="A54" t="s">
        <v>64</v>
      </c>
      <c r="B54">
        <v>90445571.00129649</v>
      </c>
      <c r="C54">
        <v>139467020.70737749</v>
      </c>
      <c r="D54">
        <v>91552613.407245636</v>
      </c>
      <c r="E54">
        <v>117512129.182383</v>
      </c>
      <c r="F54">
        <f t="shared" si="0"/>
        <v>49.021449706081</v>
      </c>
      <c r="G54">
        <f t="shared" si="1"/>
        <v>25.959515775137366</v>
      </c>
      <c r="H54">
        <v>-21120370.06290729</v>
      </c>
      <c r="I54">
        <v>-129405170.4486652</v>
      </c>
      <c r="J54">
        <v>39114471.313613601</v>
      </c>
      <c r="K54">
        <v>43186417.714793101</v>
      </c>
      <c r="L54">
        <f t="shared" si="2"/>
        <v>4071946.4011794999</v>
      </c>
    </row>
    <row r="55" spans="1:12" x14ac:dyDescent="0.25">
      <c r="A55" t="s">
        <v>65</v>
      </c>
      <c r="B55">
        <v>18843001.09913874</v>
      </c>
      <c r="C55">
        <v>10560533.11032117</v>
      </c>
      <c r="D55">
        <v>20797527.558273241</v>
      </c>
      <c r="E55">
        <v>7591661.8355958546</v>
      </c>
      <c r="F55">
        <f t="shared" si="0"/>
        <v>-8.2824679888175705</v>
      </c>
      <c r="G55">
        <f t="shared" si="1"/>
        <v>-13.205865722677387</v>
      </c>
      <c r="H55">
        <v>-1672387.207724229</v>
      </c>
      <c r="I55">
        <v>-7911124.7807957679</v>
      </c>
      <c r="J55">
        <v>16211735.542427</v>
      </c>
      <c r="K55">
        <v>13032360.4855577</v>
      </c>
      <c r="L55">
        <f t="shared" si="2"/>
        <v>-3179375.0568693001</v>
      </c>
    </row>
    <row r="56" spans="1:12" x14ac:dyDescent="0.25">
      <c r="A56" t="s">
        <v>66</v>
      </c>
      <c r="B56">
        <v>94305743.20508036</v>
      </c>
      <c r="C56">
        <v>43265782.1594081</v>
      </c>
      <c r="D56">
        <v>109090851.3714235</v>
      </c>
      <c r="E56">
        <v>21825878.532684721</v>
      </c>
      <c r="F56">
        <f t="shared" si="0"/>
        <v>-51.039961045672257</v>
      </c>
      <c r="G56">
        <f t="shared" si="1"/>
        <v>-87.264972838738771</v>
      </c>
      <c r="H56">
        <v>3992031.3625902822</v>
      </c>
      <c r="I56">
        <v>42869237.675796486</v>
      </c>
      <c r="J56">
        <v>39117364.287970297</v>
      </c>
      <c r="K56">
        <v>5488277.9083706504</v>
      </c>
      <c r="L56">
        <f t="shared" si="2"/>
        <v>-33629086.379599646</v>
      </c>
    </row>
    <row r="57" spans="1:12" x14ac:dyDescent="0.25">
      <c r="A57" t="s">
        <v>67</v>
      </c>
      <c r="B57">
        <v>6074920.5249896254</v>
      </c>
      <c r="C57">
        <v>1162219.925120828</v>
      </c>
      <c r="D57">
        <v>8771818.7953663487</v>
      </c>
      <c r="E57">
        <v>5454699.8377050199</v>
      </c>
      <c r="F57">
        <f t="shared" si="0"/>
        <v>-4.9127005998687974</v>
      </c>
      <c r="G57">
        <f t="shared" si="1"/>
        <v>-3.3171189576613287</v>
      </c>
      <c r="H57">
        <v>7797995.2463510903</v>
      </c>
      <c r="I57">
        <v>1301119.683925837</v>
      </c>
      <c r="J57">
        <v>7666956.2897950802</v>
      </c>
      <c r="K57">
        <v>2135926.6441317899</v>
      </c>
      <c r="L57">
        <f t="shared" si="2"/>
        <v>-5531029.6456632903</v>
      </c>
    </row>
    <row r="58" spans="1:12" x14ac:dyDescent="0.25">
      <c r="A58" t="s">
        <v>68</v>
      </c>
      <c r="B58">
        <v>298921652.21273643</v>
      </c>
      <c r="C58">
        <v>40287933.676924624</v>
      </c>
      <c r="D58">
        <v>242339510.74344441</v>
      </c>
      <c r="E58">
        <v>40067774.543760508</v>
      </c>
      <c r="F58">
        <f t="shared" si="0"/>
        <v>-258.63371853581179</v>
      </c>
      <c r="G58">
        <f t="shared" si="1"/>
        <v>-202.27173619968391</v>
      </c>
      <c r="H58">
        <v>-6082017.6202424075</v>
      </c>
      <c r="I58">
        <v>7994173.1950856773</v>
      </c>
      <c r="J58">
        <v>106003975.955589</v>
      </c>
      <c r="K58">
        <v>25845695.182803001</v>
      </c>
      <c r="L58">
        <f t="shared" si="2"/>
        <v>-80158280.772785991</v>
      </c>
    </row>
    <row r="59" spans="1:12" x14ac:dyDescent="0.25">
      <c r="A59" t="s">
        <v>69</v>
      </c>
      <c r="B59">
        <v>1644465.8675008181</v>
      </c>
      <c r="C59">
        <v>857408.8678918985</v>
      </c>
      <c r="D59">
        <v>705603.61571194732</v>
      </c>
      <c r="E59">
        <v>204071.10519854861</v>
      </c>
      <c r="F59">
        <f t="shared" si="0"/>
        <v>-0.78705699960891962</v>
      </c>
      <c r="G59">
        <f t="shared" si="1"/>
        <v>-0.50153251051339864</v>
      </c>
      <c r="H59">
        <v>-5336.3723849821072</v>
      </c>
      <c r="I59">
        <v>673879.57422339555</v>
      </c>
      <c r="J59">
        <v>207428.62854911399</v>
      </c>
      <c r="K59">
        <v>59734.868222127203</v>
      </c>
      <c r="L59">
        <f t="shared" si="2"/>
        <v>-147693.76032698678</v>
      </c>
    </row>
    <row r="60" spans="1:12" x14ac:dyDescent="0.25">
      <c r="A60" t="s">
        <v>70</v>
      </c>
      <c r="B60">
        <v>427155703.06753069</v>
      </c>
      <c r="C60">
        <v>122634025.9009977</v>
      </c>
      <c r="D60">
        <v>372814908.2297219</v>
      </c>
      <c r="E60">
        <v>132511634.8899007</v>
      </c>
      <c r="F60">
        <f t="shared" si="0"/>
        <v>-304.52167716653298</v>
      </c>
      <c r="G60">
        <f t="shared" si="1"/>
        <v>-240.30327333982123</v>
      </c>
      <c r="H60">
        <v>-4069.4557644225988</v>
      </c>
      <c r="I60">
        <v>41203566.989662997</v>
      </c>
      <c r="J60">
        <v>419665327.53926003</v>
      </c>
      <c r="K60">
        <v>115633060.59820101</v>
      </c>
      <c r="L60">
        <f t="shared" si="2"/>
        <v>-304032266.94105899</v>
      </c>
    </row>
    <row r="61" spans="1:12" x14ac:dyDescent="0.25">
      <c r="A61" t="s">
        <v>71</v>
      </c>
      <c r="B61">
        <v>25192524.85847263</v>
      </c>
      <c r="C61">
        <v>12547549.191483671</v>
      </c>
      <c r="D61">
        <v>25614963.705992181</v>
      </c>
      <c r="E61">
        <v>19055047.76869553</v>
      </c>
      <c r="F61">
        <f t="shared" si="0"/>
        <v>-12.644975666988959</v>
      </c>
      <c r="G61">
        <f t="shared" si="1"/>
        <v>-6.5599159372966511</v>
      </c>
      <c r="H61">
        <v>2021120.3721610601</v>
      </c>
      <c r="I61">
        <v>-5459616.1228082823</v>
      </c>
      <c r="J61">
        <v>10835068.264881499</v>
      </c>
      <c r="K61">
        <v>2163177.3830274399</v>
      </c>
      <c r="L61">
        <f t="shared" si="2"/>
        <v>-8671890.8818540592</v>
      </c>
    </row>
    <row r="62" spans="1:12" x14ac:dyDescent="0.25">
      <c r="A62" t="s">
        <v>72</v>
      </c>
      <c r="B62">
        <v>8003453.1491682017</v>
      </c>
      <c r="C62">
        <v>1062396.273203105</v>
      </c>
      <c r="D62">
        <v>11822940.400176071</v>
      </c>
      <c r="E62">
        <v>1606994.168732207</v>
      </c>
      <c r="F62">
        <f t="shared" si="0"/>
        <v>-6.9410568759650966</v>
      </c>
      <c r="G62">
        <f t="shared" si="1"/>
        <v>-10.215946231443864</v>
      </c>
      <c r="H62">
        <v>507873.34689947759</v>
      </c>
      <c r="I62">
        <v>6137996.4423243413</v>
      </c>
      <c r="J62">
        <v>6799788.8558976101</v>
      </c>
      <c r="K62">
        <v>645958.43874294101</v>
      </c>
      <c r="L62">
        <f t="shared" si="2"/>
        <v>-6153830.4171546688</v>
      </c>
    </row>
    <row r="63" spans="1:12" x14ac:dyDescent="0.25">
      <c r="A63" t="s">
        <v>73</v>
      </c>
      <c r="B63">
        <v>341690023.86193037</v>
      </c>
      <c r="C63">
        <v>71001742.941461086</v>
      </c>
      <c r="D63">
        <v>0</v>
      </c>
      <c r="E63">
        <v>6373082.4422358423</v>
      </c>
      <c r="F63">
        <f t="shared" si="0"/>
        <v>-270.68828092046931</v>
      </c>
      <c r="G63">
        <f t="shared" si="1"/>
        <v>6.3730824422358427</v>
      </c>
      <c r="H63">
        <v>2439295.116082618</v>
      </c>
      <c r="I63">
        <v>79542794.202595741</v>
      </c>
      <c r="J63">
        <v>0</v>
      </c>
      <c r="K63">
        <v>1412981.7567255599</v>
      </c>
      <c r="L63">
        <f t="shared" si="2"/>
        <v>1412981.7567255599</v>
      </c>
    </row>
    <row r="64" spans="1:12" x14ac:dyDescent="0.25">
      <c r="A64" t="s">
        <v>74</v>
      </c>
      <c r="B64">
        <v>358863.99894151441</v>
      </c>
      <c r="C64">
        <v>317647.73962092341</v>
      </c>
      <c r="D64">
        <v>583654.83877153066</v>
      </c>
      <c r="E64">
        <v>419144.27420603909</v>
      </c>
      <c r="F64">
        <f t="shared" si="0"/>
        <v>-4.1216259320590996E-2</v>
      </c>
      <c r="G64">
        <f t="shared" si="1"/>
        <v>-0.16451056456549157</v>
      </c>
      <c r="H64">
        <v>-154172.40540936869</v>
      </c>
      <c r="I64">
        <v>43666.244064542363</v>
      </c>
      <c r="J64">
        <v>502982.04432458</v>
      </c>
      <c r="K64">
        <v>232265.20774529199</v>
      </c>
      <c r="L64">
        <f t="shared" si="2"/>
        <v>-270716.83657928801</v>
      </c>
    </row>
    <row r="65" spans="1:12" x14ac:dyDescent="0.25">
      <c r="A65" t="s">
        <v>75</v>
      </c>
      <c r="B65">
        <v>36739.914900171163</v>
      </c>
      <c r="C65">
        <v>37035.702839297803</v>
      </c>
      <c r="D65">
        <v>39146.431775259007</v>
      </c>
      <c r="E65">
        <v>37576.015779626359</v>
      </c>
      <c r="F65">
        <f t="shared" si="0"/>
        <v>2.9578793912663967E-4</v>
      </c>
      <c r="G65">
        <f t="shared" si="1"/>
        <v>-1.5704159956326476E-3</v>
      </c>
      <c r="H65">
        <v>0</v>
      </c>
      <c r="I65">
        <v>0</v>
      </c>
      <c r="J65">
        <v>21881.5378418443</v>
      </c>
      <c r="K65">
        <v>21896.563910552901</v>
      </c>
      <c r="L65">
        <f t="shared" si="2"/>
        <v>15.026068708601088</v>
      </c>
    </row>
    <row r="66" spans="1:12" x14ac:dyDescent="0.25">
      <c r="A66" t="s">
        <v>76</v>
      </c>
      <c r="B66">
        <v>2543939710.7472639</v>
      </c>
      <c r="C66">
        <v>455572162.70282602</v>
      </c>
      <c r="D66">
        <v>548111170.17721379</v>
      </c>
      <c r="E66">
        <v>185754696.1809864</v>
      </c>
      <c r="F66">
        <f t="shared" si="0"/>
        <v>-2088.3675480444381</v>
      </c>
      <c r="G66">
        <f t="shared" si="1"/>
        <v>-362.35647399622741</v>
      </c>
      <c r="H66">
        <v>-274280979.85428679</v>
      </c>
      <c r="I66">
        <v>152258270.5126957</v>
      </c>
      <c r="J66">
        <v>591118219.87074494</v>
      </c>
      <c r="K66">
        <v>105887215.055876</v>
      </c>
      <c r="L66">
        <f t="shared" si="2"/>
        <v>-485231004.81486893</v>
      </c>
    </row>
    <row r="67" spans="1:12" x14ac:dyDescent="0.25">
      <c r="A67" t="s">
        <v>77</v>
      </c>
      <c r="B67">
        <v>950177.23349716363</v>
      </c>
      <c r="C67">
        <v>1971056.408243099</v>
      </c>
      <c r="D67">
        <v>856830.34474441619</v>
      </c>
      <c r="E67">
        <v>641206.4822405224</v>
      </c>
      <c r="F67">
        <f t="shared" ref="F67:F130" si="3">(C67-B67)/10^6</f>
        <v>1.0208791747459354</v>
      </c>
      <c r="G67">
        <f t="shared" ref="G67:G130" si="4">(E67-D67)/10^6</f>
        <v>-0.21562386250389379</v>
      </c>
      <c r="H67">
        <v>114643.89707308089</v>
      </c>
      <c r="I67">
        <v>-157398.6933905906</v>
      </c>
      <c r="J67">
        <v>761115.20586092398</v>
      </c>
      <c r="K67">
        <v>229327.26353807701</v>
      </c>
      <c r="L67">
        <f t="shared" ref="L67:L130" si="5">K67-J67</f>
        <v>-531787.94232284697</v>
      </c>
    </row>
    <row r="68" spans="1:12" x14ac:dyDescent="0.25">
      <c r="A68" t="s">
        <v>78</v>
      </c>
      <c r="B68">
        <v>442124.61797646782</v>
      </c>
      <c r="C68">
        <v>209142.74492064721</v>
      </c>
      <c r="D68">
        <v>0</v>
      </c>
      <c r="E68">
        <v>240964.80299422349</v>
      </c>
      <c r="F68">
        <f t="shared" si="3"/>
        <v>-0.2329818730558206</v>
      </c>
      <c r="G68">
        <f t="shared" si="4"/>
        <v>0.24096480299422349</v>
      </c>
      <c r="H68">
        <v>179218.0170482437</v>
      </c>
      <c r="I68">
        <v>3549177.941961613</v>
      </c>
      <c r="J68">
        <v>0</v>
      </c>
      <c r="K68">
        <v>27588.2649839765</v>
      </c>
      <c r="L68">
        <f t="shared" si="5"/>
        <v>27588.2649839765</v>
      </c>
    </row>
    <row r="69" spans="1:12" x14ac:dyDescent="0.25">
      <c r="A69" t="s">
        <v>79</v>
      </c>
      <c r="B69">
        <v>1356404854.1923399</v>
      </c>
      <c r="C69">
        <v>99247644.415261626</v>
      </c>
      <c r="D69">
        <v>1366614029.876229</v>
      </c>
      <c r="E69">
        <v>556604449.53307807</v>
      </c>
      <c r="F69">
        <f t="shared" si="3"/>
        <v>-1257.1572097770782</v>
      </c>
      <c r="G69">
        <f t="shared" si="4"/>
        <v>-810.00958034315101</v>
      </c>
      <c r="H69">
        <v>-88465666.64136824</v>
      </c>
      <c r="I69">
        <v>-566528835.7745316</v>
      </c>
      <c r="J69">
        <v>929262776.87052202</v>
      </c>
      <c r="K69">
        <v>353072829.15802598</v>
      </c>
      <c r="L69">
        <f t="shared" si="5"/>
        <v>-576189947.71249604</v>
      </c>
    </row>
    <row r="70" spans="1:12" x14ac:dyDescent="0.25">
      <c r="A70" t="s">
        <v>80</v>
      </c>
      <c r="B70">
        <v>12105755.95475504</v>
      </c>
      <c r="C70">
        <v>20776514.932681281</v>
      </c>
      <c r="D70">
        <v>2765138.491850561</v>
      </c>
      <c r="E70">
        <v>4005471.7893683808</v>
      </c>
      <c r="F70">
        <f t="shared" si="3"/>
        <v>8.6707589779262406</v>
      </c>
      <c r="G70">
        <f t="shared" si="4"/>
        <v>1.2403332975178198</v>
      </c>
      <c r="H70">
        <v>-1668628.864562009</v>
      </c>
      <c r="I70">
        <v>-652817.20951562456</v>
      </c>
      <c r="J70">
        <v>2371095.9754324201</v>
      </c>
      <c r="K70">
        <v>1963223.8436191201</v>
      </c>
      <c r="L70">
        <f t="shared" si="5"/>
        <v>-407872.13181330008</v>
      </c>
    </row>
    <row r="71" spans="1:12" x14ac:dyDescent="0.25">
      <c r="A71" t="s">
        <v>81</v>
      </c>
      <c r="B71">
        <v>31140698.48282383</v>
      </c>
      <c r="C71">
        <v>782735.44364775461</v>
      </c>
      <c r="D71">
        <v>34479123.526262663</v>
      </c>
      <c r="E71">
        <v>305661.15199089498</v>
      </c>
      <c r="F71">
        <f t="shared" si="3"/>
        <v>-30.357963039176077</v>
      </c>
      <c r="G71">
        <f t="shared" si="4"/>
        <v>-34.173462374271764</v>
      </c>
      <c r="H71">
        <v>11535926.533817951</v>
      </c>
      <c r="I71">
        <v>8633086.0021745749</v>
      </c>
      <c r="J71">
        <v>9309758.7237675898</v>
      </c>
      <c r="K71">
        <v>477256.94000418601</v>
      </c>
      <c r="L71">
        <f t="shared" si="5"/>
        <v>-8832501.7837634031</v>
      </c>
    </row>
    <row r="72" spans="1:12" x14ac:dyDescent="0.25">
      <c r="A72" t="s">
        <v>82</v>
      </c>
      <c r="B72">
        <v>14710.927684953451</v>
      </c>
      <c r="C72">
        <v>6086.3982900517576</v>
      </c>
      <c r="D72">
        <v>17718.870118658251</v>
      </c>
      <c r="E72">
        <v>57246.780612339237</v>
      </c>
      <c r="F72">
        <f t="shared" si="3"/>
        <v>-8.6245293949016918E-3</v>
      </c>
      <c r="G72">
        <f t="shared" si="4"/>
        <v>3.9527910493680991E-2</v>
      </c>
      <c r="H72">
        <v>255951.1919105784</v>
      </c>
      <c r="I72">
        <v>66992.28642281983</v>
      </c>
      <c r="J72">
        <v>12337.649804898299</v>
      </c>
      <c r="K72">
        <v>10272.265837274999</v>
      </c>
      <c r="L72">
        <f t="shared" si="5"/>
        <v>-2065.3839676233001</v>
      </c>
    </row>
    <row r="73" spans="1:12" x14ac:dyDescent="0.25">
      <c r="A73" t="s">
        <v>83</v>
      </c>
      <c r="B73">
        <v>1863679.710072563</v>
      </c>
      <c r="C73">
        <v>959715.52231951186</v>
      </c>
      <c r="D73">
        <v>2144954.9077274189</v>
      </c>
      <c r="E73">
        <v>1530972.9198556601</v>
      </c>
      <c r="F73">
        <f t="shared" si="3"/>
        <v>-0.90396418775305121</v>
      </c>
      <c r="G73">
        <f t="shared" si="4"/>
        <v>-0.61398198787175884</v>
      </c>
      <c r="H73">
        <v>1663524.7514014931</v>
      </c>
      <c r="I73">
        <v>514517.11659919791</v>
      </c>
      <c r="J73">
        <v>1548802.2326962899</v>
      </c>
      <c r="K73">
        <v>992657.87182763498</v>
      </c>
      <c r="L73">
        <f t="shared" si="5"/>
        <v>-556144.36086865491</v>
      </c>
    </row>
    <row r="74" spans="1:12" x14ac:dyDescent="0.25">
      <c r="A74" t="s">
        <v>84</v>
      </c>
      <c r="B74">
        <v>1904975.94092859</v>
      </c>
      <c r="C74">
        <v>1065042.615989184</v>
      </c>
      <c r="D74">
        <v>2034660.760545111</v>
      </c>
      <c r="E74">
        <v>966533.67717375408</v>
      </c>
      <c r="F74">
        <f t="shared" si="3"/>
        <v>-0.83993332493940598</v>
      </c>
      <c r="G74">
        <f t="shared" si="4"/>
        <v>-1.068127083371357</v>
      </c>
      <c r="H74">
        <v>-44154.431701054629</v>
      </c>
      <c r="I74">
        <v>-2069349.9912902641</v>
      </c>
      <c r="J74">
        <v>1922582.2322845201</v>
      </c>
      <c r="K74">
        <v>1901072.7299082601</v>
      </c>
      <c r="L74">
        <f t="shared" si="5"/>
        <v>-21509.502376260003</v>
      </c>
    </row>
    <row r="75" spans="1:12" x14ac:dyDescent="0.25">
      <c r="A75" t="s">
        <v>85</v>
      </c>
      <c r="B75">
        <v>362237.31018386083</v>
      </c>
      <c r="C75">
        <v>252079.02813303401</v>
      </c>
      <c r="D75">
        <v>383384.82958236511</v>
      </c>
      <c r="E75">
        <v>413321.25501766481</v>
      </c>
      <c r="F75">
        <f t="shared" si="3"/>
        <v>-0.11015828205082683</v>
      </c>
      <c r="G75">
        <f t="shared" si="4"/>
        <v>2.9936425435299695E-2</v>
      </c>
      <c r="H75">
        <v>568512.17263166339</v>
      </c>
      <c r="I75">
        <v>-128275.07722944461</v>
      </c>
      <c r="J75">
        <v>286211.90768109798</v>
      </c>
      <c r="K75">
        <v>286328.57851044397</v>
      </c>
      <c r="L75">
        <f t="shared" si="5"/>
        <v>116.67082934599603</v>
      </c>
    </row>
    <row r="76" spans="1:12" x14ac:dyDescent="0.25">
      <c r="A76" t="s">
        <v>86</v>
      </c>
      <c r="B76">
        <v>49037.164101164853</v>
      </c>
      <c r="C76">
        <v>36339.109166758753</v>
      </c>
      <c r="D76">
        <v>51430.465883783887</v>
      </c>
      <c r="E76">
        <v>519.36281854747494</v>
      </c>
      <c r="F76">
        <f t="shared" si="3"/>
        <v>-1.26980549344061E-2</v>
      </c>
      <c r="G76">
        <f t="shared" si="4"/>
        <v>-5.0911103065236413E-2</v>
      </c>
      <c r="H76">
        <v>81386.439597009929</v>
      </c>
      <c r="I76">
        <v>128933.1801574983</v>
      </c>
      <c r="J76">
        <v>38393.165424909697</v>
      </c>
      <c r="K76">
        <v>78.297688002941499</v>
      </c>
      <c r="L76">
        <f t="shared" si="5"/>
        <v>-38314.867736906759</v>
      </c>
    </row>
    <row r="77" spans="1:12" x14ac:dyDescent="0.25">
      <c r="A77" t="s">
        <v>87</v>
      </c>
      <c r="B77">
        <v>319474.78252354852</v>
      </c>
      <c r="C77">
        <v>0</v>
      </c>
      <c r="D77">
        <v>0</v>
      </c>
      <c r="E77">
        <v>0</v>
      </c>
      <c r="F77">
        <f t="shared" si="3"/>
        <v>-0.3194747825235485</v>
      </c>
      <c r="G77">
        <f t="shared" si="4"/>
        <v>0</v>
      </c>
      <c r="H77">
        <v>795982.46203034918</v>
      </c>
      <c r="I77">
        <v>3835250.3233083999</v>
      </c>
      <c r="J77">
        <v>0</v>
      </c>
      <c r="K77">
        <v>0</v>
      </c>
      <c r="L77">
        <f t="shared" si="5"/>
        <v>0</v>
      </c>
    </row>
    <row r="78" spans="1:12" x14ac:dyDescent="0.25">
      <c r="A78" t="s">
        <v>88</v>
      </c>
      <c r="B78">
        <v>77540542.170592353</v>
      </c>
      <c r="C78">
        <v>20141723.826356892</v>
      </c>
      <c r="D78">
        <v>63448923.583508991</v>
      </c>
      <c r="E78">
        <v>31957849.009844542</v>
      </c>
      <c r="F78">
        <f t="shared" si="3"/>
        <v>-57.398818344235465</v>
      </c>
      <c r="G78">
        <f t="shared" si="4"/>
        <v>-31.491074573664449</v>
      </c>
      <c r="H78">
        <v>19036860.625244189</v>
      </c>
      <c r="I78">
        <v>-37567399.186086617</v>
      </c>
      <c r="J78">
        <v>39404735.784290202</v>
      </c>
      <c r="K78">
        <v>28051361.109281801</v>
      </c>
      <c r="L78">
        <f t="shared" si="5"/>
        <v>-11353374.675008401</v>
      </c>
    </row>
    <row r="79" spans="1:12" x14ac:dyDescent="0.25">
      <c r="A79" t="s">
        <v>89</v>
      </c>
      <c r="B79">
        <v>242286.98278365971</v>
      </c>
      <c r="C79">
        <v>65444.935081115102</v>
      </c>
      <c r="D79">
        <v>0</v>
      </c>
      <c r="E79">
        <v>257.85047309037361</v>
      </c>
      <c r="F79">
        <f t="shared" si="3"/>
        <v>-0.17684204770254461</v>
      </c>
      <c r="G79">
        <f t="shared" si="4"/>
        <v>2.5785047309037363E-4</v>
      </c>
      <c r="H79">
        <v>29657.708236587208</v>
      </c>
      <c r="I79">
        <v>349000.10249791999</v>
      </c>
      <c r="J79">
        <v>0</v>
      </c>
      <c r="K79">
        <v>338.24586054167003</v>
      </c>
      <c r="L79">
        <f t="shared" si="5"/>
        <v>338.24586054167003</v>
      </c>
    </row>
    <row r="80" spans="1:12" x14ac:dyDescent="0.25">
      <c r="A80" t="s">
        <v>90</v>
      </c>
      <c r="B80">
        <v>317451.23737879063</v>
      </c>
      <c r="C80">
        <v>200589.76342510659</v>
      </c>
      <c r="D80">
        <v>386828.56946196622</v>
      </c>
      <c r="E80">
        <v>37159.470601161367</v>
      </c>
      <c r="F80">
        <f t="shared" si="3"/>
        <v>-0.11686147395368404</v>
      </c>
      <c r="G80">
        <f t="shared" si="4"/>
        <v>-0.34966909886080488</v>
      </c>
      <c r="H80">
        <v>12405.370204837171</v>
      </c>
      <c r="I80">
        <v>194777.17350024861</v>
      </c>
      <c r="J80">
        <v>253355.15643223099</v>
      </c>
      <c r="K80">
        <v>89.743948041671601</v>
      </c>
      <c r="L80">
        <f t="shared" si="5"/>
        <v>-253265.41248418932</v>
      </c>
    </row>
    <row r="81" spans="1:12" x14ac:dyDescent="0.25">
      <c r="A81" t="s">
        <v>91</v>
      </c>
      <c r="B81">
        <v>7838349.7805313943</v>
      </c>
      <c r="C81">
        <v>6506096.2297523757</v>
      </c>
      <c r="D81">
        <v>9490270.2020557951</v>
      </c>
      <c r="E81">
        <v>5234885.2967887893</v>
      </c>
      <c r="F81">
        <f t="shared" si="3"/>
        <v>-1.3322535507790185</v>
      </c>
      <c r="G81">
        <f t="shared" si="4"/>
        <v>-4.2553849052670056</v>
      </c>
      <c r="H81">
        <v>3675592.5101914122</v>
      </c>
      <c r="I81">
        <v>4333274.283682988</v>
      </c>
      <c r="J81">
        <v>6068277.6538491901</v>
      </c>
      <c r="K81">
        <v>3168854.2633827799</v>
      </c>
      <c r="L81">
        <f t="shared" si="5"/>
        <v>-2899423.3904664102</v>
      </c>
    </row>
    <row r="82" spans="1:12" x14ac:dyDescent="0.25">
      <c r="A82" t="s">
        <v>92</v>
      </c>
      <c r="B82">
        <v>145406.79298638369</v>
      </c>
      <c r="C82">
        <v>47311.102934864299</v>
      </c>
      <c r="D82">
        <v>411627.33616187022</v>
      </c>
      <c r="E82">
        <v>107837.526623948</v>
      </c>
      <c r="F82">
        <f t="shared" si="3"/>
        <v>-9.8095690051519399E-2</v>
      </c>
      <c r="G82">
        <f t="shared" si="4"/>
        <v>-0.30378980953792223</v>
      </c>
      <c r="H82">
        <v>-2175.3190205050141</v>
      </c>
      <c r="I82">
        <v>220074.64090045399</v>
      </c>
      <c r="J82">
        <v>330419.65622096398</v>
      </c>
      <c r="K82">
        <v>122989.243649178</v>
      </c>
      <c r="L82">
        <f t="shared" si="5"/>
        <v>-207430.41257178597</v>
      </c>
    </row>
    <row r="83" spans="1:12" x14ac:dyDescent="0.25">
      <c r="A83" t="s">
        <v>93</v>
      </c>
      <c r="B83">
        <v>0</v>
      </c>
      <c r="C83">
        <v>5102.0040966481401</v>
      </c>
      <c r="D83">
        <v>0</v>
      </c>
      <c r="E83">
        <v>22643.752366942059</v>
      </c>
      <c r="F83">
        <f t="shared" si="3"/>
        <v>5.1020040966481403E-3</v>
      </c>
      <c r="G83">
        <f t="shared" si="4"/>
        <v>2.264375236694206E-2</v>
      </c>
      <c r="H83">
        <v>2186489.4588905061</v>
      </c>
      <c r="I83">
        <v>2253820.3269637078</v>
      </c>
      <c r="J83">
        <v>0</v>
      </c>
      <c r="K83">
        <v>35510.874741623004</v>
      </c>
      <c r="L83">
        <f t="shared" si="5"/>
        <v>35510.874741623004</v>
      </c>
    </row>
    <row r="84" spans="1:12" x14ac:dyDescent="0.25">
      <c r="A84" t="s">
        <v>94</v>
      </c>
      <c r="B84">
        <v>125219.8246624287</v>
      </c>
      <c r="C84">
        <v>1104872.3804553321</v>
      </c>
      <c r="D84">
        <v>0</v>
      </c>
      <c r="E84">
        <v>9547.9949984404993</v>
      </c>
      <c r="F84">
        <f t="shared" si="3"/>
        <v>0.97965255579290345</v>
      </c>
      <c r="G84">
        <f t="shared" si="4"/>
        <v>9.5479949984404993E-3</v>
      </c>
      <c r="H84">
        <v>57347.8542653482</v>
      </c>
      <c r="I84">
        <v>1608238.1853445091</v>
      </c>
      <c r="J84">
        <v>0</v>
      </c>
      <c r="K84">
        <v>1628.1763512061</v>
      </c>
      <c r="L84">
        <f t="shared" si="5"/>
        <v>1628.1763512061</v>
      </c>
    </row>
    <row r="85" spans="1:12" x14ac:dyDescent="0.25">
      <c r="A85" t="s">
        <v>95</v>
      </c>
      <c r="B85">
        <v>0</v>
      </c>
      <c r="C85">
        <v>2203447.1270188559</v>
      </c>
      <c r="D85">
        <v>0</v>
      </c>
      <c r="E85">
        <v>4284122.3993794871</v>
      </c>
      <c r="F85">
        <f t="shared" si="3"/>
        <v>2.203447127018856</v>
      </c>
      <c r="G85">
        <f t="shared" si="4"/>
        <v>4.2841223993794868</v>
      </c>
      <c r="H85">
        <v>87153308.913078114</v>
      </c>
      <c r="I85">
        <v>90622697.825821549</v>
      </c>
      <c r="J85">
        <v>0</v>
      </c>
      <c r="K85">
        <v>1054171.83230542</v>
      </c>
      <c r="L85">
        <f t="shared" si="5"/>
        <v>1054171.83230542</v>
      </c>
    </row>
    <row r="86" spans="1:12" x14ac:dyDescent="0.25">
      <c r="A86" t="s">
        <v>96</v>
      </c>
      <c r="B86">
        <v>5468287.4902249426</v>
      </c>
      <c r="C86">
        <v>4988152.4310979163</v>
      </c>
      <c r="D86">
        <v>6153063.8631849522</v>
      </c>
      <c r="E86">
        <v>2252842.5331202862</v>
      </c>
      <c r="F86">
        <f t="shared" si="3"/>
        <v>-0.48013505912702625</v>
      </c>
      <c r="G86">
        <f t="shared" si="4"/>
        <v>-3.900221330064666</v>
      </c>
      <c r="H86">
        <v>2676779.8532821471</v>
      </c>
      <c r="I86">
        <v>5044023.4879027214</v>
      </c>
      <c r="J86">
        <v>4190128.2529675202</v>
      </c>
      <c r="K86">
        <v>1629701.38353118</v>
      </c>
      <c r="L86">
        <f t="shared" si="5"/>
        <v>-2560426.8694363404</v>
      </c>
    </row>
    <row r="87" spans="1:12" x14ac:dyDescent="0.25">
      <c r="A87" t="s">
        <v>97</v>
      </c>
      <c r="B87">
        <v>14175508.73405697</v>
      </c>
      <c r="C87">
        <v>5697094.2374503948</v>
      </c>
      <c r="D87">
        <v>13817585.947121611</v>
      </c>
      <c r="E87">
        <v>4018606.4772895081</v>
      </c>
      <c r="F87">
        <f t="shared" si="3"/>
        <v>-8.4784144966065753</v>
      </c>
      <c r="G87">
        <f t="shared" si="4"/>
        <v>-9.7989794698321031</v>
      </c>
      <c r="H87">
        <v>-6907770.2849671552</v>
      </c>
      <c r="I87">
        <v>-5500838.8649252374</v>
      </c>
      <c r="J87">
        <v>13818548.008900501</v>
      </c>
      <c r="K87">
        <v>4023644.1863880102</v>
      </c>
      <c r="L87">
        <f t="shared" si="5"/>
        <v>-9794903.8225124907</v>
      </c>
    </row>
    <row r="88" spans="1:12" x14ac:dyDescent="0.25">
      <c r="A88" t="s">
        <v>98</v>
      </c>
      <c r="B88">
        <v>282404.44581139128</v>
      </c>
      <c r="C88">
        <v>339815.51919459453</v>
      </c>
      <c r="D88">
        <v>333297.70806495257</v>
      </c>
      <c r="E88">
        <v>941300.31705809396</v>
      </c>
      <c r="F88">
        <f t="shared" si="3"/>
        <v>5.741107338320324E-2</v>
      </c>
      <c r="G88">
        <f t="shared" si="4"/>
        <v>0.6080026089931414</v>
      </c>
      <c r="H88">
        <v>-165930.70270973389</v>
      </c>
      <c r="I88">
        <v>-714164.73751144018</v>
      </c>
      <c r="J88">
        <v>202372.17567541401</v>
      </c>
      <c r="K88">
        <v>303127.91595711297</v>
      </c>
      <c r="L88">
        <f t="shared" si="5"/>
        <v>100755.74028169896</v>
      </c>
    </row>
    <row r="89" spans="1:12" x14ac:dyDescent="0.25">
      <c r="A89" t="s">
        <v>99</v>
      </c>
      <c r="B89">
        <v>194857809.56806281</v>
      </c>
      <c r="C89">
        <v>7357543.2593865599</v>
      </c>
      <c r="D89">
        <v>52095542.209728591</v>
      </c>
      <c r="E89">
        <v>310764.73995556921</v>
      </c>
      <c r="F89">
        <f t="shared" si="3"/>
        <v>-187.50026630867623</v>
      </c>
      <c r="G89">
        <f t="shared" si="4"/>
        <v>-51.784777469773026</v>
      </c>
      <c r="H89">
        <v>19582929.244395811</v>
      </c>
      <c r="I89">
        <v>43664492.555012502</v>
      </c>
      <c r="J89">
        <v>51261182.935243301</v>
      </c>
      <c r="K89">
        <v>579532.10613349802</v>
      </c>
      <c r="L89">
        <f t="shared" si="5"/>
        <v>-50681650.829109803</v>
      </c>
    </row>
    <row r="90" spans="1:12" x14ac:dyDescent="0.25">
      <c r="A90" t="s">
        <v>100</v>
      </c>
      <c r="B90">
        <v>244122638.074734</v>
      </c>
      <c r="C90">
        <v>162118657.17406461</v>
      </c>
      <c r="D90">
        <v>0</v>
      </c>
      <c r="E90">
        <v>21252529.192136589</v>
      </c>
      <c r="F90">
        <f t="shared" si="3"/>
        <v>-82.00398090066939</v>
      </c>
      <c r="G90">
        <f t="shared" si="4"/>
        <v>21.252529192136588</v>
      </c>
      <c r="H90">
        <v>-28336816.634912841</v>
      </c>
      <c r="I90">
        <v>509217865.91088581</v>
      </c>
      <c r="J90">
        <v>0</v>
      </c>
      <c r="K90">
        <v>11742224.291622199</v>
      </c>
      <c r="L90">
        <f t="shared" si="5"/>
        <v>11742224.291622199</v>
      </c>
    </row>
    <row r="91" spans="1:12" x14ac:dyDescent="0.25">
      <c r="A91" t="s">
        <v>101</v>
      </c>
      <c r="B91">
        <v>1559865347.7696791</v>
      </c>
      <c r="C91">
        <v>930029054.29380548</v>
      </c>
      <c r="D91">
        <v>154271157.39672679</v>
      </c>
      <c r="E91">
        <v>565004321.92928231</v>
      </c>
      <c r="F91">
        <f>(C91-B91)/10^6</f>
        <v>-629.83629347587362</v>
      </c>
      <c r="G91">
        <f t="shared" si="4"/>
        <v>410.73316453255552</v>
      </c>
      <c r="H91">
        <v>1657591346.317838</v>
      </c>
      <c r="I91">
        <v>976745491.51560521</v>
      </c>
      <c r="J91">
        <v>80574420.871438101</v>
      </c>
      <c r="K91">
        <v>489220730.24022901</v>
      </c>
      <c r="L91">
        <f t="shared" si="5"/>
        <v>408646309.36879092</v>
      </c>
    </row>
    <row r="92" spans="1:12" x14ac:dyDescent="0.25">
      <c r="A92" t="s">
        <v>102</v>
      </c>
      <c r="B92">
        <v>72207720.828881577</v>
      </c>
      <c r="C92">
        <v>476914431.71149451</v>
      </c>
      <c r="D92">
        <v>73215579.213188231</v>
      </c>
      <c r="E92">
        <v>519786583.47420222</v>
      </c>
      <c r="F92">
        <f t="shared" si="3"/>
        <v>404.70671088261292</v>
      </c>
      <c r="G92">
        <f t="shared" si="4"/>
        <v>446.57100426101397</v>
      </c>
      <c r="H92">
        <v>-327186545.41888201</v>
      </c>
      <c r="I92">
        <v>-578977491.31111348</v>
      </c>
      <c r="J92">
        <v>32851303.3316928</v>
      </c>
      <c r="K92">
        <v>211608606.436364</v>
      </c>
      <c r="L92">
        <f t="shared" si="5"/>
        <v>178757303.10467118</v>
      </c>
    </row>
    <row r="93" spans="1:12" x14ac:dyDescent="0.25">
      <c r="A93" t="s">
        <v>103</v>
      </c>
      <c r="B93">
        <v>489976856.22184849</v>
      </c>
      <c r="C93">
        <v>101809647.8969596</v>
      </c>
      <c r="D93">
        <v>528764962.76768053</v>
      </c>
      <c r="E93">
        <v>1677180885.9754939</v>
      </c>
      <c r="F93">
        <f t="shared" si="3"/>
        <v>-388.16720832488886</v>
      </c>
      <c r="G93">
        <f t="shared" si="4"/>
        <v>1148.4159232078132</v>
      </c>
      <c r="H93">
        <v>55944748.479403041</v>
      </c>
      <c r="I93">
        <v>22850765.614404559</v>
      </c>
      <c r="J93">
        <v>468108031.53965002</v>
      </c>
      <c r="K93">
        <v>339744484.328897</v>
      </c>
      <c r="L93">
        <f t="shared" si="5"/>
        <v>-128363547.21075302</v>
      </c>
    </row>
    <row r="94" spans="1:12" x14ac:dyDescent="0.25">
      <c r="A94" t="s">
        <v>104</v>
      </c>
      <c r="B94">
        <v>29535112.848912261</v>
      </c>
      <c r="C94">
        <v>11836916.82524523</v>
      </c>
      <c r="D94">
        <v>42471085.484153233</v>
      </c>
      <c r="E94">
        <v>24840931.76995891</v>
      </c>
      <c r="F94">
        <f t="shared" si="3"/>
        <v>-17.69819602366703</v>
      </c>
      <c r="G94">
        <f t="shared" si="4"/>
        <v>-17.630153714194325</v>
      </c>
      <c r="H94">
        <v>42108147.0760848</v>
      </c>
      <c r="I94">
        <v>15403770.607636189</v>
      </c>
      <c r="J94">
        <v>29265560.955727398</v>
      </c>
      <c r="K94">
        <v>26127064.262034599</v>
      </c>
      <c r="L94">
        <f t="shared" si="5"/>
        <v>-3138496.6936927997</v>
      </c>
    </row>
    <row r="95" spans="1:12" x14ac:dyDescent="0.25">
      <c r="A95" t="s">
        <v>105</v>
      </c>
      <c r="B95">
        <v>13035009.611524981</v>
      </c>
      <c r="C95">
        <v>2200094.7600657959</v>
      </c>
      <c r="D95">
        <v>58843070.24227827</v>
      </c>
      <c r="E95">
        <v>69912159.561782837</v>
      </c>
      <c r="F95">
        <f t="shared" si="3"/>
        <v>-10.834914851459185</v>
      </c>
      <c r="G95">
        <f t="shared" si="4"/>
        <v>11.069089319504567</v>
      </c>
      <c r="H95">
        <v>895749.76156131038</v>
      </c>
      <c r="I95">
        <v>-3342551.0625573378</v>
      </c>
      <c r="J95">
        <v>45784922.815035</v>
      </c>
      <c r="K95">
        <v>5877171.5692288904</v>
      </c>
      <c r="L95">
        <f t="shared" si="5"/>
        <v>-39907751.245806113</v>
      </c>
    </row>
    <row r="96" spans="1:12" x14ac:dyDescent="0.25">
      <c r="A96" t="s">
        <v>106</v>
      </c>
      <c r="B96">
        <v>50096831.589908533</v>
      </c>
      <c r="C96">
        <v>10450100.818415569</v>
      </c>
      <c r="D96">
        <v>55711419.926533647</v>
      </c>
      <c r="E96">
        <v>44731721.688196793</v>
      </c>
      <c r="F96">
        <f t="shared" si="3"/>
        <v>-39.646730771492969</v>
      </c>
      <c r="G96">
        <f t="shared" si="4"/>
        <v>-10.979698238336853</v>
      </c>
      <c r="H96">
        <v>98640953.654349089</v>
      </c>
      <c r="I96">
        <v>-3625705.403689784</v>
      </c>
      <c r="J96">
        <v>40853588.253450103</v>
      </c>
      <c r="K96">
        <v>42267322.678148597</v>
      </c>
      <c r="L96">
        <f t="shared" si="5"/>
        <v>1413734.4246984944</v>
      </c>
    </row>
    <row r="97" spans="1:12" x14ac:dyDescent="0.25">
      <c r="A97" t="s">
        <v>107</v>
      </c>
      <c r="B97">
        <v>1236105742.5828691</v>
      </c>
      <c r="C97">
        <v>111646240.43207181</v>
      </c>
      <c r="D97">
        <v>34224706.321053676</v>
      </c>
      <c r="E97">
        <v>56515562.560490087</v>
      </c>
      <c r="F97">
        <f t="shared" si="3"/>
        <v>-1124.4595021507973</v>
      </c>
      <c r="G97">
        <f t="shared" si="4"/>
        <v>22.290856239436412</v>
      </c>
      <c r="H97">
        <v>116189623.3165665</v>
      </c>
      <c r="I97">
        <v>43506587.356036149</v>
      </c>
      <c r="J97">
        <v>39967633.056035899</v>
      </c>
      <c r="K97">
        <v>82561126.148220003</v>
      </c>
      <c r="L97">
        <f t="shared" si="5"/>
        <v>42593493.092184104</v>
      </c>
    </row>
    <row r="98" spans="1:12" x14ac:dyDescent="0.25">
      <c r="A98" t="s">
        <v>108</v>
      </c>
      <c r="B98">
        <v>3811110.1265944801</v>
      </c>
      <c r="C98">
        <v>1106364.7066800999</v>
      </c>
      <c r="D98">
        <v>4127735.2069420451</v>
      </c>
      <c r="E98">
        <v>1904425.524369613</v>
      </c>
      <c r="F98">
        <f t="shared" si="3"/>
        <v>-2.7047454199143801</v>
      </c>
      <c r="G98">
        <f t="shared" si="4"/>
        <v>-2.2233096825724319</v>
      </c>
      <c r="H98">
        <v>382077.71835437109</v>
      </c>
      <c r="I98">
        <v>-1287447.1900100789</v>
      </c>
      <c r="J98">
        <v>3634018.3422998199</v>
      </c>
      <c r="K98">
        <v>2196405.80134513</v>
      </c>
      <c r="L98">
        <f t="shared" si="5"/>
        <v>-1437612.54095469</v>
      </c>
    </row>
    <row r="99" spans="1:12" x14ac:dyDescent="0.25">
      <c r="A99" t="s">
        <v>109</v>
      </c>
      <c r="B99">
        <v>25318954.609523591</v>
      </c>
      <c r="C99">
        <v>18175214.876722671</v>
      </c>
      <c r="D99">
        <v>16179785.299083481</v>
      </c>
      <c r="E99">
        <v>8975823.2905149329</v>
      </c>
      <c r="F99">
        <f t="shared" si="3"/>
        <v>-7.1437397328009196</v>
      </c>
      <c r="G99">
        <f t="shared" si="4"/>
        <v>-7.2039620085685474</v>
      </c>
      <c r="H99">
        <v>-88718469.990106344</v>
      </c>
      <c r="I99">
        <v>8639301.5250883549</v>
      </c>
      <c r="J99">
        <v>12159139.7714568</v>
      </c>
      <c r="K99">
        <v>22097426.561701901</v>
      </c>
      <c r="L99">
        <f t="shared" si="5"/>
        <v>9938286.7902451009</v>
      </c>
    </row>
    <row r="100" spans="1:12" x14ac:dyDescent="0.25">
      <c r="A100" t="s">
        <v>110</v>
      </c>
      <c r="B100">
        <v>1456343068.6533549</v>
      </c>
      <c r="C100">
        <v>852401349.84411228</v>
      </c>
      <c r="D100">
        <v>0</v>
      </c>
      <c r="E100">
        <v>59182461.217276342</v>
      </c>
      <c r="F100">
        <f t="shared" si="3"/>
        <v>-603.94171880924262</v>
      </c>
      <c r="G100">
        <f t="shared" si="4"/>
        <v>59.182461217276341</v>
      </c>
      <c r="H100">
        <v>87485916.666178167</v>
      </c>
      <c r="I100">
        <v>522387728.0490467</v>
      </c>
      <c r="J100">
        <v>0</v>
      </c>
      <c r="K100">
        <v>29398019.321880799</v>
      </c>
      <c r="L100">
        <f t="shared" si="5"/>
        <v>29398019.321880799</v>
      </c>
    </row>
    <row r="101" spans="1:12" x14ac:dyDescent="0.25">
      <c r="A101" t="s">
        <v>111</v>
      </c>
      <c r="B101">
        <v>309703629.4492985</v>
      </c>
      <c r="C101">
        <v>471785.05713833863</v>
      </c>
      <c r="D101">
        <v>345845461.20542628</v>
      </c>
      <c r="E101">
        <v>444881156.33795542</v>
      </c>
      <c r="F101">
        <f t="shared" si="3"/>
        <v>-309.23184439216016</v>
      </c>
      <c r="G101">
        <f t="shared" si="4"/>
        <v>99.035695132529142</v>
      </c>
      <c r="H101">
        <v>6630285.919313876</v>
      </c>
      <c r="I101">
        <v>-654883613.14621532</v>
      </c>
      <c r="J101">
        <v>219232172.87303799</v>
      </c>
      <c r="K101">
        <v>113555722.774312</v>
      </c>
      <c r="L101">
        <f t="shared" si="5"/>
        <v>-105676450.09872599</v>
      </c>
    </row>
    <row r="102" spans="1:12" x14ac:dyDescent="0.25">
      <c r="A102" t="s">
        <v>112</v>
      </c>
      <c r="B102">
        <v>31569443.628558312</v>
      </c>
      <c r="C102">
        <v>4532631.1616422692</v>
      </c>
      <c r="D102">
        <v>14407923.961080341</v>
      </c>
      <c r="E102">
        <v>1848004.581044015</v>
      </c>
      <c r="F102">
        <f t="shared" si="3"/>
        <v>-27.036812466916043</v>
      </c>
      <c r="G102">
        <f t="shared" si="4"/>
        <v>-12.559919380036327</v>
      </c>
      <c r="H102">
        <v>1737587.777560612</v>
      </c>
      <c r="I102">
        <v>1679420.6020982999</v>
      </c>
      <c r="J102">
        <v>5118801.8425092399</v>
      </c>
      <c r="K102">
        <v>317659.72899013897</v>
      </c>
      <c r="L102">
        <f t="shared" si="5"/>
        <v>-4801142.1135191005</v>
      </c>
    </row>
    <row r="103" spans="1:12" x14ac:dyDescent="0.25">
      <c r="A103" t="s">
        <v>113</v>
      </c>
      <c r="B103">
        <v>13217306.90083888</v>
      </c>
      <c r="C103">
        <v>0</v>
      </c>
      <c r="D103">
        <v>10229242.32842122</v>
      </c>
      <c r="E103">
        <v>5696521.6683356464</v>
      </c>
      <c r="F103">
        <f t="shared" si="3"/>
        <v>-13.21730690083888</v>
      </c>
      <c r="G103">
        <f t="shared" si="4"/>
        <v>-4.5327206600855741</v>
      </c>
      <c r="H103">
        <v>-2018925.826178323</v>
      </c>
      <c r="I103">
        <v>11100040.69095633</v>
      </c>
      <c r="J103">
        <v>10026747.427433399</v>
      </c>
      <c r="K103">
        <v>7712.61335514242</v>
      </c>
      <c r="L103">
        <f t="shared" si="5"/>
        <v>-10019034.814078256</v>
      </c>
    </row>
    <row r="104" spans="1:12" x14ac:dyDescent="0.25">
      <c r="A104" t="s">
        <v>114</v>
      </c>
      <c r="B104">
        <v>6852675.2740034182</v>
      </c>
      <c r="C104">
        <v>116125813.9902273</v>
      </c>
      <c r="D104">
        <v>5873696.4637865322</v>
      </c>
      <c r="E104">
        <v>24217059.65719045</v>
      </c>
      <c r="F104">
        <f t="shared" si="3"/>
        <v>109.27313871622388</v>
      </c>
      <c r="G104">
        <f t="shared" si="4"/>
        <v>18.343363193403917</v>
      </c>
      <c r="H104">
        <v>-256627198.98039901</v>
      </c>
      <c r="I104">
        <v>-42560893.985484488</v>
      </c>
      <c r="J104">
        <v>6465377.3712638402</v>
      </c>
      <c r="K104">
        <v>18880670.108974099</v>
      </c>
      <c r="L104">
        <f t="shared" si="5"/>
        <v>12415292.73771026</v>
      </c>
    </row>
    <row r="105" spans="1:12" x14ac:dyDescent="0.25">
      <c r="A105" t="s">
        <v>115</v>
      </c>
      <c r="B105">
        <v>0</v>
      </c>
      <c r="C105">
        <v>220.17902127180051</v>
      </c>
      <c r="D105">
        <v>0</v>
      </c>
      <c r="E105">
        <v>341.52792730913188</v>
      </c>
      <c r="F105">
        <f t="shared" si="3"/>
        <v>2.2017902127180052E-4</v>
      </c>
      <c r="G105">
        <f t="shared" si="4"/>
        <v>3.4152792730913188E-4</v>
      </c>
      <c r="H105">
        <v>27992.754463123169</v>
      </c>
      <c r="I105">
        <v>26758.221196349969</v>
      </c>
      <c r="J105">
        <v>0</v>
      </c>
      <c r="K105">
        <v>500.87394289019898</v>
      </c>
      <c r="L105">
        <f t="shared" si="5"/>
        <v>500.87394289019898</v>
      </c>
    </row>
    <row r="106" spans="1:12" x14ac:dyDescent="0.25">
      <c r="A106" t="s">
        <v>116</v>
      </c>
      <c r="B106">
        <v>0</v>
      </c>
      <c r="C106">
        <v>93.836449456933707</v>
      </c>
      <c r="D106">
        <v>0</v>
      </c>
      <c r="E106">
        <v>194.7520618510475</v>
      </c>
      <c r="F106">
        <f t="shared" si="3"/>
        <v>9.3836449456933708E-5</v>
      </c>
      <c r="G106">
        <f t="shared" si="4"/>
        <v>1.947520618510475E-4</v>
      </c>
      <c r="H106">
        <v>281362.92673711153</v>
      </c>
      <c r="I106">
        <v>332316.34679755493</v>
      </c>
      <c r="J106">
        <v>0</v>
      </c>
      <c r="K106">
        <v>16.707846007147101</v>
      </c>
      <c r="L106">
        <f t="shared" si="5"/>
        <v>16.707846007147101</v>
      </c>
    </row>
    <row r="107" spans="1:12" x14ac:dyDescent="0.25">
      <c r="A107" t="s">
        <v>117</v>
      </c>
      <c r="B107">
        <v>363114.83361704531</v>
      </c>
      <c r="C107">
        <v>188858060.678049</v>
      </c>
      <c r="D107">
        <v>0</v>
      </c>
      <c r="E107">
        <v>19002590.251028579</v>
      </c>
      <c r="F107">
        <f t="shared" si="3"/>
        <v>188.49494584443195</v>
      </c>
      <c r="G107">
        <f t="shared" si="4"/>
        <v>19.002590251028579</v>
      </c>
      <c r="H107">
        <v>559243036.77984488</v>
      </c>
      <c r="I107">
        <v>1053811830.037127</v>
      </c>
      <c r="J107">
        <v>0</v>
      </c>
      <c r="K107">
        <v>8562133.2434956096</v>
      </c>
      <c r="L107">
        <f t="shared" si="5"/>
        <v>8562133.2434956096</v>
      </c>
    </row>
    <row r="108" spans="1:12" x14ac:dyDescent="0.25">
      <c r="A108" t="s">
        <v>118</v>
      </c>
      <c r="B108">
        <v>47615106.586309083</v>
      </c>
      <c r="C108">
        <v>15707209.915549111</v>
      </c>
      <c r="D108">
        <v>59558209.523891874</v>
      </c>
      <c r="E108">
        <v>56705165.600257047</v>
      </c>
      <c r="F108">
        <f t="shared" si="3"/>
        <v>-31.907896670759971</v>
      </c>
      <c r="G108">
        <f t="shared" si="4"/>
        <v>-2.8530439236348273</v>
      </c>
      <c r="H108">
        <v>48431240.974959493</v>
      </c>
      <c r="I108">
        <v>-9507172.3204062525</v>
      </c>
      <c r="J108">
        <v>43370540.226957299</v>
      </c>
      <c r="K108">
        <v>20055891.147508699</v>
      </c>
      <c r="L108">
        <f t="shared" si="5"/>
        <v>-23314649.079448599</v>
      </c>
    </row>
    <row r="109" spans="1:12" x14ac:dyDescent="0.25">
      <c r="A109" t="s">
        <v>119</v>
      </c>
      <c r="B109">
        <v>14889.185591486679</v>
      </c>
      <c r="C109">
        <v>45505584.015878797</v>
      </c>
      <c r="D109">
        <v>36074.527349260883</v>
      </c>
      <c r="E109">
        <v>743443.42110438668</v>
      </c>
      <c r="F109">
        <f t="shared" si="3"/>
        <v>45.49069483028731</v>
      </c>
      <c r="G109">
        <f t="shared" si="4"/>
        <v>0.70736889375512579</v>
      </c>
      <c r="H109">
        <v>-53485758.558632471</v>
      </c>
      <c r="I109">
        <v>-12614242.174784539</v>
      </c>
      <c r="J109">
        <v>35958.180335705198</v>
      </c>
      <c r="K109">
        <v>2109740.8031424098</v>
      </c>
      <c r="L109">
        <f t="shared" si="5"/>
        <v>2073782.6228067046</v>
      </c>
    </row>
    <row r="110" spans="1:12" x14ac:dyDescent="0.25">
      <c r="A110" t="s">
        <v>120</v>
      </c>
      <c r="B110">
        <v>15602851.40843492</v>
      </c>
      <c r="C110">
        <v>4801930.2547514988</v>
      </c>
      <c r="D110">
        <v>3074143.9450122351</v>
      </c>
      <c r="E110">
        <v>1951962.0833999659</v>
      </c>
      <c r="F110">
        <f t="shared" si="3"/>
        <v>-10.80092115368342</v>
      </c>
      <c r="G110">
        <f t="shared" si="4"/>
        <v>-1.1221818616122692</v>
      </c>
      <c r="H110">
        <v>26000506.004753958</v>
      </c>
      <c r="I110">
        <v>11448166.249665789</v>
      </c>
      <c r="J110">
        <v>3325599.2509550098</v>
      </c>
      <c r="K110">
        <v>3379418.4743531402</v>
      </c>
      <c r="L110">
        <f t="shared" si="5"/>
        <v>53819.223398130387</v>
      </c>
    </row>
    <row r="111" spans="1:12" x14ac:dyDescent="0.25">
      <c r="A111" t="s">
        <v>121</v>
      </c>
      <c r="B111">
        <v>110145.6827432517</v>
      </c>
      <c r="C111">
        <v>1817.633884207017</v>
      </c>
      <c r="D111">
        <v>344069.34114744229</v>
      </c>
      <c r="E111">
        <v>423574.73897170572</v>
      </c>
      <c r="F111">
        <f t="shared" si="3"/>
        <v>-0.10832804885904469</v>
      </c>
      <c r="G111">
        <f t="shared" si="4"/>
        <v>7.9505397824263427E-2</v>
      </c>
      <c r="H111">
        <v>-1780549.0558215361</v>
      </c>
      <c r="I111">
        <v>-113685.9418791084</v>
      </c>
      <c r="J111">
        <v>243955.16281139199</v>
      </c>
      <c r="K111">
        <v>132707.08375339399</v>
      </c>
      <c r="L111">
        <f t="shared" si="5"/>
        <v>-111248.07905799799</v>
      </c>
    </row>
    <row r="112" spans="1:12" x14ac:dyDescent="0.25">
      <c r="A112" t="s">
        <v>122</v>
      </c>
      <c r="B112">
        <v>44942487.747397467</v>
      </c>
      <c r="C112">
        <v>85753203.76238744</v>
      </c>
      <c r="D112">
        <v>42062324.320202611</v>
      </c>
      <c r="E112">
        <v>106879838.4785831</v>
      </c>
      <c r="F112">
        <f t="shared" si="3"/>
        <v>40.810716014989971</v>
      </c>
      <c r="G112">
        <f t="shared" si="4"/>
        <v>64.81751415838049</v>
      </c>
      <c r="H112">
        <v>33486293.07779821</v>
      </c>
      <c r="I112">
        <v>-40949683.723396443</v>
      </c>
      <c r="J112">
        <v>23495366.766440298</v>
      </c>
      <c r="K112">
        <v>10267828.470596399</v>
      </c>
      <c r="L112">
        <f t="shared" si="5"/>
        <v>-13227538.295843899</v>
      </c>
    </row>
    <row r="113" spans="1:12" x14ac:dyDescent="0.25">
      <c r="A113" t="s">
        <v>123</v>
      </c>
      <c r="B113">
        <v>438107.61835868959</v>
      </c>
      <c r="C113">
        <v>179673.89167215259</v>
      </c>
      <c r="D113">
        <v>0</v>
      </c>
      <c r="E113">
        <v>25002.72935790936</v>
      </c>
      <c r="F113">
        <f t="shared" si="3"/>
        <v>-0.25843372668653702</v>
      </c>
      <c r="G113">
        <f t="shared" si="4"/>
        <v>2.500272935790936E-2</v>
      </c>
      <c r="H113">
        <v>-108382.54340642611</v>
      </c>
      <c r="I113">
        <v>247865.33454912991</v>
      </c>
      <c r="J113">
        <v>0</v>
      </c>
      <c r="K113">
        <v>58732.386965011399</v>
      </c>
      <c r="L113">
        <f t="shared" si="5"/>
        <v>58732.386965011399</v>
      </c>
    </row>
    <row r="114" spans="1:12" x14ac:dyDescent="0.25">
      <c r="A114" t="s">
        <v>124</v>
      </c>
      <c r="B114">
        <v>13591771.87108265</v>
      </c>
      <c r="C114">
        <v>40824192.481401943</v>
      </c>
      <c r="D114">
        <v>14999581.23937868</v>
      </c>
      <c r="E114">
        <v>95643069.2829151</v>
      </c>
      <c r="F114">
        <f t="shared" si="3"/>
        <v>27.232420610319295</v>
      </c>
      <c r="G114">
        <f t="shared" si="4"/>
        <v>80.643488043536422</v>
      </c>
      <c r="H114">
        <v>-284464214.3255915</v>
      </c>
      <c r="I114">
        <v>-89271590.369651452</v>
      </c>
      <c r="J114">
        <v>7895625.7782251798</v>
      </c>
      <c r="K114">
        <v>73338187.661663994</v>
      </c>
      <c r="L114">
        <f t="shared" si="5"/>
        <v>65442561.883438811</v>
      </c>
    </row>
    <row r="115" spans="1:12" x14ac:dyDescent="0.25">
      <c r="A115" t="s">
        <v>125</v>
      </c>
      <c r="B115">
        <v>804341.14110694116</v>
      </c>
      <c r="C115">
        <v>1129116.229722104</v>
      </c>
      <c r="D115">
        <v>1277683.150678732</v>
      </c>
      <c r="E115">
        <v>19241728.826725759</v>
      </c>
      <c r="F115">
        <f t="shared" si="3"/>
        <v>0.32477508861516285</v>
      </c>
      <c r="G115">
        <f t="shared" si="4"/>
        <v>17.964045676047029</v>
      </c>
      <c r="H115">
        <v>63931.372622068549</v>
      </c>
      <c r="I115">
        <v>642148.73604530457</v>
      </c>
      <c r="J115">
        <v>530802.87669501803</v>
      </c>
      <c r="K115">
        <v>255415.14694938401</v>
      </c>
      <c r="L115">
        <f t="shared" si="5"/>
        <v>-275387.72974563402</v>
      </c>
    </row>
    <row r="116" spans="1:12" x14ac:dyDescent="0.25">
      <c r="A116" t="s">
        <v>126</v>
      </c>
      <c r="B116">
        <v>29706162.757363401</v>
      </c>
      <c r="C116">
        <v>23847711.56655933</v>
      </c>
      <c r="D116">
        <v>30766509.181968819</v>
      </c>
      <c r="E116">
        <v>3011372.640568424</v>
      </c>
      <c r="F116">
        <f t="shared" si="3"/>
        <v>-5.8584511908040717</v>
      </c>
      <c r="G116">
        <f t="shared" si="4"/>
        <v>-27.755136541400397</v>
      </c>
      <c r="H116">
        <v>-2081902.6741443151</v>
      </c>
      <c r="I116">
        <v>9337401.7016694844</v>
      </c>
      <c r="J116">
        <v>13196789.1091046</v>
      </c>
      <c r="K116">
        <v>1681199.74970911</v>
      </c>
      <c r="L116">
        <f t="shared" si="5"/>
        <v>-11515589.359395489</v>
      </c>
    </row>
    <row r="117" spans="1:12" x14ac:dyDescent="0.25">
      <c r="A117" t="s">
        <v>127</v>
      </c>
      <c r="B117">
        <v>3536231.7093072329</v>
      </c>
      <c r="C117">
        <v>426048.99452077312</v>
      </c>
      <c r="D117">
        <v>0</v>
      </c>
      <c r="E117">
        <v>570709.59430352855</v>
      </c>
      <c r="F117">
        <f t="shared" si="3"/>
        <v>-3.1101827147864598</v>
      </c>
      <c r="G117">
        <f t="shared" si="4"/>
        <v>0.57070959430352852</v>
      </c>
      <c r="H117">
        <v>5864183.244385235</v>
      </c>
      <c r="I117">
        <v>8026169.5902135652</v>
      </c>
      <c r="J117">
        <v>0</v>
      </c>
      <c r="K117">
        <v>171202.298242997</v>
      </c>
      <c r="L117">
        <f t="shared" si="5"/>
        <v>171202.298242997</v>
      </c>
    </row>
    <row r="118" spans="1:12" x14ac:dyDescent="0.25">
      <c r="A118" t="s">
        <v>128</v>
      </c>
      <c r="B118">
        <v>9404692.1500183027</v>
      </c>
      <c r="C118">
        <v>171996.40946425541</v>
      </c>
      <c r="D118">
        <v>10272647.641762979</v>
      </c>
      <c r="E118">
        <v>27712574.153251048</v>
      </c>
      <c r="F118">
        <f t="shared" si="3"/>
        <v>-9.232695740554048</v>
      </c>
      <c r="G118">
        <f t="shared" si="4"/>
        <v>17.439926511488068</v>
      </c>
      <c r="H118">
        <v>1636179.3121747889</v>
      </c>
      <c r="I118">
        <v>-31541004.573875278</v>
      </c>
      <c r="J118">
        <v>8482453.6104980092</v>
      </c>
      <c r="K118">
        <v>13232276.028768901</v>
      </c>
      <c r="L118">
        <f t="shared" si="5"/>
        <v>4749822.4182708915</v>
      </c>
    </row>
    <row r="119" spans="1:12" x14ac:dyDescent="0.25">
      <c r="A119" t="s">
        <v>129</v>
      </c>
      <c r="B119">
        <v>0</v>
      </c>
      <c r="C119">
        <v>0</v>
      </c>
      <c r="D119">
        <v>0</v>
      </c>
      <c r="E119">
        <v>78503.252494235101</v>
      </c>
      <c r="F119">
        <f t="shared" si="3"/>
        <v>0</v>
      </c>
      <c r="G119">
        <f t="shared" si="4"/>
        <v>7.8503252494235107E-2</v>
      </c>
      <c r="H119">
        <v>11261412.741955951</v>
      </c>
      <c r="I119">
        <v>11342232.07699725</v>
      </c>
      <c r="J119">
        <v>0</v>
      </c>
      <c r="K119">
        <v>847.79464478955902</v>
      </c>
      <c r="L119">
        <f t="shared" si="5"/>
        <v>847.79464478955902</v>
      </c>
    </row>
    <row r="120" spans="1:12" x14ac:dyDescent="0.25">
      <c r="A120" t="s">
        <v>130</v>
      </c>
      <c r="B120">
        <v>102542657.87432051</v>
      </c>
      <c r="C120">
        <v>44665313.202241093</v>
      </c>
      <c r="D120">
        <v>103902757.3673761</v>
      </c>
      <c r="E120">
        <v>335971961.80371428</v>
      </c>
      <c r="F120">
        <f t="shared" si="3"/>
        <v>-57.877344672079417</v>
      </c>
      <c r="G120">
        <f t="shared" si="4"/>
        <v>232.0692044363382</v>
      </c>
      <c r="H120">
        <v>6937041.5368652456</v>
      </c>
      <c r="I120">
        <v>-13479090.224219831</v>
      </c>
      <c r="J120">
        <v>40025562.166896202</v>
      </c>
      <c r="K120">
        <v>13811039.959332399</v>
      </c>
      <c r="L120">
        <f t="shared" si="5"/>
        <v>-26214522.207563803</v>
      </c>
    </row>
    <row r="121" spans="1:12" x14ac:dyDescent="0.25">
      <c r="A121" t="s">
        <v>131</v>
      </c>
      <c r="B121">
        <v>3807039.8947615721</v>
      </c>
      <c r="C121">
        <v>25098334.412824549</v>
      </c>
      <c r="D121">
        <v>304179.69145156251</v>
      </c>
      <c r="E121">
        <v>32109.90856009637</v>
      </c>
      <c r="F121">
        <f t="shared" si="3"/>
        <v>21.291294518062976</v>
      </c>
      <c r="G121">
        <f t="shared" si="4"/>
        <v>-0.27206978289146616</v>
      </c>
      <c r="H121">
        <v>554627.44027200318</v>
      </c>
      <c r="I121">
        <v>5956596.8854532475</v>
      </c>
      <c r="J121">
        <v>280752.36578029703</v>
      </c>
      <c r="K121">
        <v>32385.409241327001</v>
      </c>
      <c r="L121">
        <f t="shared" si="5"/>
        <v>-248366.95653897003</v>
      </c>
    </row>
    <row r="122" spans="1:12" x14ac:dyDescent="0.25">
      <c r="A122" t="s">
        <v>132</v>
      </c>
      <c r="B122">
        <v>1167855.7541567499</v>
      </c>
      <c r="C122">
        <v>2707705.141196141</v>
      </c>
      <c r="D122">
        <v>5366232.6068768036</v>
      </c>
      <c r="E122">
        <v>2445551.1901398948</v>
      </c>
      <c r="F122">
        <f t="shared" si="3"/>
        <v>1.539849387039391</v>
      </c>
      <c r="G122">
        <f t="shared" si="4"/>
        <v>-2.9206814167369086</v>
      </c>
      <c r="H122">
        <v>-5929260.3165350175</v>
      </c>
      <c r="I122">
        <v>-852349.76045369043</v>
      </c>
      <c r="J122">
        <v>3559507.7116550198</v>
      </c>
      <c r="K122">
        <v>1778410.3658886601</v>
      </c>
      <c r="L122">
        <f t="shared" si="5"/>
        <v>-1781097.3457663597</v>
      </c>
    </row>
    <row r="123" spans="1:12" x14ac:dyDescent="0.25">
      <c r="A123" t="s">
        <v>133</v>
      </c>
      <c r="B123">
        <v>0</v>
      </c>
      <c r="C123">
        <v>2558.592926483027</v>
      </c>
      <c r="D123">
        <v>0</v>
      </c>
      <c r="E123">
        <v>16014.946658017479</v>
      </c>
      <c r="F123">
        <f t="shared" si="3"/>
        <v>2.5585929264830272E-3</v>
      </c>
      <c r="G123">
        <f t="shared" si="4"/>
        <v>1.6014946658017479E-2</v>
      </c>
      <c r="H123">
        <v>1182413.6158239241</v>
      </c>
      <c r="I123">
        <v>1192821.9634943469</v>
      </c>
      <c r="J123">
        <v>0</v>
      </c>
      <c r="K123">
        <v>3119.1144313646</v>
      </c>
      <c r="L123">
        <f t="shared" si="5"/>
        <v>3119.1144313646</v>
      </c>
    </row>
    <row r="124" spans="1:12" x14ac:dyDescent="0.25">
      <c r="A124" t="s">
        <v>134</v>
      </c>
      <c r="B124">
        <v>278297479.9972617</v>
      </c>
      <c r="C124">
        <v>239876832.4212088</v>
      </c>
      <c r="D124">
        <v>274095938.97221482</v>
      </c>
      <c r="E124">
        <v>204067445.03695899</v>
      </c>
      <c r="F124">
        <f t="shared" si="3"/>
        <v>-38.420647576052907</v>
      </c>
      <c r="G124">
        <f t="shared" si="4"/>
        <v>-70.028493935255824</v>
      </c>
      <c r="H124">
        <v>61544342.607765913</v>
      </c>
      <c r="I124">
        <v>25033008.815534521</v>
      </c>
      <c r="J124">
        <v>125801753.840939</v>
      </c>
      <c r="K124">
        <v>99947910.005653396</v>
      </c>
      <c r="L124">
        <f t="shared" si="5"/>
        <v>-25853843.835285604</v>
      </c>
    </row>
    <row r="125" spans="1:12" x14ac:dyDescent="0.25">
      <c r="A125" t="s">
        <v>135</v>
      </c>
      <c r="B125">
        <v>12388259.77421112</v>
      </c>
      <c r="C125">
        <v>1094358.6660011359</v>
      </c>
      <c r="D125">
        <v>1759956.9194470099</v>
      </c>
      <c r="E125">
        <v>8404.5551551331555</v>
      </c>
      <c r="F125">
        <f t="shared" si="3"/>
        <v>-11.293901108209985</v>
      </c>
      <c r="G125">
        <f t="shared" si="4"/>
        <v>-1.7515523642918769</v>
      </c>
      <c r="H125">
        <v>3621937.8038716861</v>
      </c>
      <c r="I125">
        <v>2637914.5335715599</v>
      </c>
      <c r="J125">
        <v>1902346.73054364</v>
      </c>
      <c r="K125">
        <v>1229622.0247676</v>
      </c>
      <c r="L125">
        <f t="shared" si="5"/>
        <v>-672724.70577603998</v>
      </c>
    </row>
    <row r="126" spans="1:12" x14ac:dyDescent="0.25">
      <c r="A126" t="s">
        <v>136</v>
      </c>
      <c r="B126">
        <v>3183906.6372680571</v>
      </c>
      <c r="C126">
        <v>2061555.03213464</v>
      </c>
      <c r="D126">
        <v>3770738.95594218</v>
      </c>
      <c r="E126">
        <v>3062420.3917579418</v>
      </c>
      <c r="F126">
        <f t="shared" si="3"/>
        <v>-1.122351605133417</v>
      </c>
      <c r="G126">
        <f t="shared" si="4"/>
        <v>-0.70831856418423822</v>
      </c>
      <c r="H126">
        <v>89671.140101361991</v>
      </c>
      <c r="I126">
        <v>-877502.89199657494</v>
      </c>
      <c r="J126">
        <v>2788553.4811028601</v>
      </c>
      <c r="K126">
        <v>1921719.2415793701</v>
      </c>
      <c r="L126">
        <f t="shared" si="5"/>
        <v>-866834.23952348996</v>
      </c>
    </row>
    <row r="127" spans="1:12" x14ac:dyDescent="0.25">
      <c r="A127" t="s">
        <v>137</v>
      </c>
      <c r="B127">
        <v>464598.43074467429</v>
      </c>
      <c r="C127">
        <v>296414.54117275379</v>
      </c>
      <c r="D127">
        <v>0</v>
      </c>
      <c r="E127">
        <v>261867.75662262141</v>
      </c>
      <c r="F127">
        <f t="shared" si="3"/>
        <v>-0.16818388957192051</v>
      </c>
      <c r="G127">
        <f t="shared" si="4"/>
        <v>0.26186775662262141</v>
      </c>
      <c r="H127">
        <v>3624488.5898950151</v>
      </c>
      <c r="I127">
        <v>2376400.7136923</v>
      </c>
      <c r="J127">
        <v>0</v>
      </c>
      <c r="K127">
        <v>55556.246266873699</v>
      </c>
      <c r="L127">
        <f t="shared" si="5"/>
        <v>55556.246266873699</v>
      </c>
    </row>
    <row r="128" spans="1:12" x14ac:dyDescent="0.25">
      <c r="A128" t="s">
        <v>138</v>
      </c>
      <c r="B128">
        <v>6751273.2526526256</v>
      </c>
      <c r="C128">
        <v>76556.164274314651</v>
      </c>
      <c r="D128">
        <v>0</v>
      </c>
      <c r="E128">
        <v>1404776.8312507819</v>
      </c>
      <c r="F128">
        <f t="shared" si="3"/>
        <v>-6.6747170883783111</v>
      </c>
      <c r="G128">
        <f t="shared" si="4"/>
        <v>1.4047768312507818</v>
      </c>
      <c r="H128">
        <v>-71652456.578606904</v>
      </c>
      <c r="I128">
        <v>28761478.43734419</v>
      </c>
      <c r="J128">
        <v>0</v>
      </c>
      <c r="K128">
        <v>507435.48656809999</v>
      </c>
      <c r="L128">
        <f t="shared" si="5"/>
        <v>507435.48656809999</v>
      </c>
    </row>
    <row r="129" spans="1:12" x14ac:dyDescent="0.25">
      <c r="A129" t="s">
        <v>139</v>
      </c>
      <c r="B129">
        <v>2077166.695553825</v>
      </c>
      <c r="C129">
        <v>1344225.3625887539</v>
      </c>
      <c r="D129">
        <v>1090492.5738160999</v>
      </c>
      <c r="E129">
        <v>1181501.0672411991</v>
      </c>
      <c r="F129">
        <f t="shared" si="3"/>
        <v>-0.73294133296507114</v>
      </c>
      <c r="G129">
        <f t="shared" si="4"/>
        <v>9.1008493425099174E-2</v>
      </c>
      <c r="H129">
        <v>-3073809.524844849</v>
      </c>
      <c r="I129">
        <v>-996402.9370270177</v>
      </c>
      <c r="J129">
        <v>1174384.10563091</v>
      </c>
      <c r="K129">
        <v>262158.54483478901</v>
      </c>
      <c r="L129">
        <f t="shared" si="5"/>
        <v>-912225.56079612102</v>
      </c>
    </row>
    <row r="130" spans="1:12" x14ac:dyDescent="0.25">
      <c r="A130" t="s">
        <v>140</v>
      </c>
      <c r="B130">
        <v>10943843.529608371</v>
      </c>
      <c r="C130">
        <v>1222744120.8459871</v>
      </c>
      <c r="D130">
        <v>13585073.09234507</v>
      </c>
      <c r="E130">
        <v>2297913.4252937641</v>
      </c>
      <c r="F130">
        <f t="shared" si="3"/>
        <v>1211.8002773163787</v>
      </c>
      <c r="G130">
        <f t="shared" si="4"/>
        <v>-11.287159667051306</v>
      </c>
      <c r="H130">
        <v>-11270023.087534539</v>
      </c>
      <c r="I130">
        <v>10026643.332938461</v>
      </c>
      <c r="J130">
        <v>13987384.424876301</v>
      </c>
      <c r="K130">
        <v>432852.57410975901</v>
      </c>
      <c r="L130">
        <f t="shared" si="5"/>
        <v>-13554531.850766541</v>
      </c>
    </row>
    <row r="131" spans="1:12" x14ac:dyDescent="0.25">
      <c r="A131" t="s">
        <v>141</v>
      </c>
      <c r="B131">
        <v>15677996.21158254</v>
      </c>
      <c r="C131">
        <v>5189135.8682431653</v>
      </c>
      <c r="D131">
        <v>33322737.438058741</v>
      </c>
      <c r="E131">
        <v>6736653.625277414</v>
      </c>
      <c r="F131">
        <f t="shared" ref="F131:F194" si="6">(C131-B131)/10^6</f>
        <v>-10.488860343339374</v>
      </c>
      <c r="G131">
        <f t="shared" ref="G131:G194" si="7">(E131-D131)/10^6</f>
        <v>-26.586083812781325</v>
      </c>
      <c r="H131">
        <v>-6240776.3800829947</v>
      </c>
      <c r="I131">
        <v>357381.84670959611</v>
      </c>
      <c r="J131">
        <v>21219706.2593356</v>
      </c>
      <c r="K131">
        <v>5020747.22699052</v>
      </c>
      <c r="L131">
        <f t="shared" ref="L131:L194" si="8">K131-J131</f>
        <v>-16198959.032345079</v>
      </c>
    </row>
    <row r="132" spans="1:12" x14ac:dyDescent="0.25">
      <c r="A132" t="s">
        <v>142</v>
      </c>
      <c r="B132">
        <v>2770918.4276574319</v>
      </c>
      <c r="C132">
        <v>11761674.97799444</v>
      </c>
      <c r="D132">
        <v>1128693.2108369409</v>
      </c>
      <c r="E132">
        <v>944517.61146989628</v>
      </c>
      <c r="F132">
        <f t="shared" si="6"/>
        <v>8.990756550337009</v>
      </c>
      <c r="G132">
        <f t="shared" si="7"/>
        <v>-0.18417559936704464</v>
      </c>
      <c r="H132">
        <v>-14977570.42154027</v>
      </c>
      <c r="I132">
        <v>17506.94246426081</v>
      </c>
      <c r="J132">
        <v>868695.63822731399</v>
      </c>
      <c r="K132">
        <v>757752.42050023598</v>
      </c>
      <c r="L132">
        <f t="shared" si="8"/>
        <v>-110943.21772707801</v>
      </c>
    </row>
    <row r="133" spans="1:12" x14ac:dyDescent="0.25">
      <c r="A133" t="s">
        <v>143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f t="shared" si="7"/>
        <v>0</v>
      </c>
      <c r="H133">
        <v>23501.151608843211</v>
      </c>
      <c r="I133">
        <v>28136.52435530139</v>
      </c>
      <c r="J133">
        <v>0</v>
      </c>
      <c r="K133">
        <v>0</v>
      </c>
      <c r="L133">
        <f t="shared" si="8"/>
        <v>0</v>
      </c>
    </row>
    <row r="134" spans="1:12" x14ac:dyDescent="0.25">
      <c r="A134" t="s">
        <v>144</v>
      </c>
      <c r="B134">
        <v>1836273.460670898</v>
      </c>
      <c r="C134">
        <v>315202.84953022911</v>
      </c>
      <c r="D134">
        <v>30773.204100600589</v>
      </c>
      <c r="E134">
        <v>333701.48455249338</v>
      </c>
      <c r="F134">
        <f t="shared" si="6"/>
        <v>-1.5210706111406689</v>
      </c>
      <c r="G134">
        <f t="shared" si="7"/>
        <v>0.30292828045189274</v>
      </c>
      <c r="H134">
        <v>722221.07384692808</v>
      </c>
      <c r="I134">
        <v>1182578.489831646</v>
      </c>
      <c r="J134">
        <v>104142.538961988</v>
      </c>
      <c r="K134">
        <v>471093.35543146799</v>
      </c>
      <c r="L134">
        <f t="shared" si="8"/>
        <v>366950.81646947999</v>
      </c>
    </row>
    <row r="135" spans="1:12" x14ac:dyDescent="0.25">
      <c r="A135" t="s">
        <v>145</v>
      </c>
      <c r="B135">
        <v>4555272.7382716602</v>
      </c>
      <c r="C135">
        <v>998552.36226043839</v>
      </c>
      <c r="D135">
        <v>4749505.5697686402</v>
      </c>
      <c r="E135">
        <v>2870411.7247673422</v>
      </c>
      <c r="F135">
        <f t="shared" si="6"/>
        <v>-3.5567203760112216</v>
      </c>
      <c r="G135">
        <f t="shared" si="7"/>
        <v>-1.8790938450012979</v>
      </c>
      <c r="H135">
        <v>5058603.1906007417</v>
      </c>
      <c r="I135">
        <v>-30666.797864619759</v>
      </c>
      <c r="J135">
        <v>1387038.15424766</v>
      </c>
      <c r="K135">
        <v>692595.85168944998</v>
      </c>
      <c r="L135">
        <f t="shared" si="8"/>
        <v>-694442.30255820998</v>
      </c>
    </row>
    <row r="136" spans="1:12" x14ac:dyDescent="0.25">
      <c r="A136" t="s">
        <v>146</v>
      </c>
      <c r="B136">
        <v>1664295.551198869</v>
      </c>
      <c r="C136">
        <v>1453744.3077524691</v>
      </c>
      <c r="D136">
        <v>2117179.9201994082</v>
      </c>
      <c r="E136">
        <v>283506.44126887497</v>
      </c>
      <c r="F136">
        <f t="shared" si="6"/>
        <v>-0.21055124344639992</v>
      </c>
      <c r="G136">
        <f t="shared" si="7"/>
        <v>-1.8336734789305331</v>
      </c>
      <c r="H136">
        <v>-235836.13286994959</v>
      </c>
      <c r="I136">
        <v>1420.192611357284</v>
      </c>
      <c r="J136">
        <v>776998.60783635697</v>
      </c>
      <c r="K136">
        <v>288417.80635440402</v>
      </c>
      <c r="L136">
        <f t="shared" si="8"/>
        <v>-488580.80148195295</v>
      </c>
    </row>
    <row r="137" spans="1:12" x14ac:dyDescent="0.25">
      <c r="A137" t="s">
        <v>147</v>
      </c>
      <c r="B137">
        <v>268070268.783016</v>
      </c>
      <c r="C137">
        <v>110815816.51990999</v>
      </c>
      <c r="D137">
        <v>0</v>
      </c>
      <c r="E137">
        <v>10811365.864892989</v>
      </c>
      <c r="F137">
        <f t="shared" si="6"/>
        <v>-157.25445226310597</v>
      </c>
      <c r="G137">
        <f t="shared" si="7"/>
        <v>10.81136586489299</v>
      </c>
      <c r="H137">
        <v>9770022.0430150963</v>
      </c>
      <c r="I137">
        <v>365275416.72874957</v>
      </c>
      <c r="J137">
        <v>0</v>
      </c>
      <c r="K137">
        <v>751888.49771457002</v>
      </c>
      <c r="L137">
        <f t="shared" si="8"/>
        <v>751888.49771457002</v>
      </c>
    </row>
    <row r="138" spans="1:12" x14ac:dyDescent="0.25">
      <c r="A138" t="s">
        <v>148</v>
      </c>
      <c r="B138">
        <v>5740402.0250445129</v>
      </c>
      <c r="C138">
        <v>3024737.5958164101</v>
      </c>
      <c r="D138">
        <v>6318807.7802441455</v>
      </c>
      <c r="E138">
        <v>4368829.9310486075</v>
      </c>
      <c r="F138">
        <f t="shared" si="6"/>
        <v>-2.7156644292281027</v>
      </c>
      <c r="G138">
        <f t="shared" si="7"/>
        <v>-1.9499778491955382</v>
      </c>
      <c r="H138">
        <v>-608959.20910471876</v>
      </c>
      <c r="I138">
        <v>-8068524.7756221723</v>
      </c>
      <c r="J138">
        <v>1735209.2391303701</v>
      </c>
      <c r="K138">
        <v>2690902.82928167</v>
      </c>
      <c r="L138">
        <f t="shared" si="8"/>
        <v>955693.59015129996</v>
      </c>
    </row>
    <row r="139" spans="1:12" x14ac:dyDescent="0.25">
      <c r="A139" t="s">
        <v>149</v>
      </c>
      <c r="B139">
        <v>2392809.31286918</v>
      </c>
      <c r="C139">
        <v>1176245.806937729</v>
      </c>
      <c r="D139">
        <v>0</v>
      </c>
      <c r="E139">
        <v>77316.2275144991</v>
      </c>
      <c r="F139">
        <f t="shared" si="6"/>
        <v>-1.216563505931451</v>
      </c>
      <c r="G139">
        <f t="shared" si="7"/>
        <v>7.7316227514499097E-2</v>
      </c>
      <c r="H139">
        <v>1435966.4218423329</v>
      </c>
      <c r="I139">
        <v>3206210.2320857449</v>
      </c>
      <c r="J139">
        <v>0</v>
      </c>
      <c r="K139">
        <v>31031.394511424602</v>
      </c>
      <c r="L139">
        <f t="shared" si="8"/>
        <v>31031.394511424602</v>
      </c>
    </row>
    <row r="140" spans="1:12" x14ac:dyDescent="0.25">
      <c r="A140" t="s">
        <v>150</v>
      </c>
      <c r="B140">
        <v>2940092.5870118709</v>
      </c>
      <c r="C140">
        <v>18807025.568131741</v>
      </c>
      <c r="D140">
        <v>2088025.3793577291</v>
      </c>
      <c r="E140">
        <v>15074164.6283156</v>
      </c>
      <c r="F140">
        <f t="shared" si="6"/>
        <v>15.866932981119872</v>
      </c>
      <c r="G140">
        <f t="shared" si="7"/>
        <v>12.986139248957871</v>
      </c>
      <c r="H140">
        <v>-70980636.158303082</v>
      </c>
      <c r="I140">
        <v>-36309772.939691119</v>
      </c>
      <c r="J140">
        <v>1559002.35390974</v>
      </c>
      <c r="K140">
        <v>10245092.0093098</v>
      </c>
      <c r="L140">
        <f t="shared" si="8"/>
        <v>8686089.6554000601</v>
      </c>
    </row>
    <row r="141" spans="1:12" x14ac:dyDescent="0.25">
      <c r="A141" t="s">
        <v>151</v>
      </c>
      <c r="B141">
        <v>103809087.1042456</v>
      </c>
      <c r="C141">
        <v>1131090.9884686959</v>
      </c>
      <c r="D141">
        <v>114771990.67287581</v>
      </c>
      <c r="E141">
        <v>5348252.3886015322</v>
      </c>
      <c r="F141">
        <f t="shared" si="6"/>
        <v>-102.67799611577691</v>
      </c>
      <c r="G141">
        <f t="shared" si="7"/>
        <v>-109.42373828427428</v>
      </c>
      <c r="H141">
        <v>67313153.893196449</v>
      </c>
      <c r="I141">
        <v>44374238.258044086</v>
      </c>
      <c r="J141">
        <v>117464812.35152499</v>
      </c>
      <c r="K141">
        <v>4554319.4066675398</v>
      </c>
      <c r="L141">
        <f t="shared" si="8"/>
        <v>-112910492.94485745</v>
      </c>
    </row>
    <row r="142" spans="1:12" x14ac:dyDescent="0.25">
      <c r="A142" t="s">
        <v>152</v>
      </c>
      <c r="B142">
        <v>3683904.7792976522</v>
      </c>
      <c r="C142">
        <v>5680194.0929659307</v>
      </c>
      <c r="D142">
        <v>3984640.4166852739</v>
      </c>
      <c r="E142">
        <v>17241459.150783729</v>
      </c>
      <c r="F142">
        <f t="shared" si="6"/>
        <v>1.9962893136682784</v>
      </c>
      <c r="G142">
        <f t="shared" si="7"/>
        <v>13.256818734098456</v>
      </c>
      <c r="H142">
        <v>-4156514.4713444682</v>
      </c>
      <c r="I142">
        <v>-20413410.09636838</v>
      </c>
      <c r="J142">
        <v>3418527.9721275498</v>
      </c>
      <c r="K142">
        <v>9589987.1709018201</v>
      </c>
      <c r="L142">
        <f t="shared" si="8"/>
        <v>6171459.1987742707</v>
      </c>
    </row>
    <row r="143" spans="1:12" x14ac:dyDescent="0.25">
      <c r="A143" t="s">
        <v>153</v>
      </c>
      <c r="B143">
        <v>0</v>
      </c>
      <c r="C143">
        <v>36.605260753993697</v>
      </c>
      <c r="D143">
        <v>0</v>
      </c>
      <c r="E143">
        <v>101.2738079878953</v>
      </c>
      <c r="F143">
        <f t="shared" si="6"/>
        <v>3.66052607539937E-5</v>
      </c>
      <c r="G143">
        <f t="shared" si="7"/>
        <v>1.0127380798789529E-4</v>
      </c>
      <c r="H143">
        <v>3398.135902451203</v>
      </c>
      <c r="I143">
        <v>3281.5782674330312</v>
      </c>
      <c r="J143">
        <v>0</v>
      </c>
      <c r="K143">
        <v>136.41073294694101</v>
      </c>
      <c r="L143">
        <f t="shared" si="8"/>
        <v>136.41073294694101</v>
      </c>
    </row>
    <row r="144" spans="1:12" x14ac:dyDescent="0.25">
      <c r="A144" t="s">
        <v>154</v>
      </c>
      <c r="B144">
        <v>387452278.19207323</v>
      </c>
      <c r="C144">
        <v>72984971.605473459</v>
      </c>
      <c r="D144">
        <v>323912905.56280529</v>
      </c>
      <c r="E144">
        <v>25865461.704535648</v>
      </c>
      <c r="F144">
        <f t="shared" si="6"/>
        <v>-314.46730658659976</v>
      </c>
      <c r="G144">
        <f t="shared" si="7"/>
        <v>-298.04744385826962</v>
      </c>
      <c r="H144">
        <v>-3536143.1048728819</v>
      </c>
      <c r="I144">
        <v>-49391005.777333453</v>
      </c>
      <c r="J144">
        <v>251676738.944049</v>
      </c>
      <c r="K144">
        <v>96970254.000222698</v>
      </c>
      <c r="L144">
        <f t="shared" si="8"/>
        <v>-154706484.94382632</v>
      </c>
    </row>
    <row r="145" spans="1:12" x14ac:dyDescent="0.25">
      <c r="A145" t="s">
        <v>155</v>
      </c>
      <c r="B145">
        <v>34010961.15717537</v>
      </c>
      <c r="C145">
        <v>13948240.159605371</v>
      </c>
      <c r="D145">
        <v>115615474.7792746</v>
      </c>
      <c r="E145">
        <v>38340940.249472558</v>
      </c>
      <c r="F145">
        <f t="shared" si="6"/>
        <v>-20.06272099757</v>
      </c>
      <c r="G145">
        <f t="shared" si="7"/>
        <v>-77.27453452980204</v>
      </c>
      <c r="H145">
        <v>2187838.5656295321</v>
      </c>
      <c r="I145">
        <v>-21038400.37679965</v>
      </c>
      <c r="J145">
        <v>106365854.74217699</v>
      </c>
      <c r="K145">
        <v>21073079.6715114</v>
      </c>
      <c r="L145">
        <f t="shared" si="8"/>
        <v>-85292775.070665598</v>
      </c>
    </row>
    <row r="146" spans="1:12" x14ac:dyDescent="0.25">
      <c r="A146" t="s">
        <v>156</v>
      </c>
      <c r="B146">
        <v>1968157.7411907129</v>
      </c>
      <c r="C146">
        <v>7782.5495151452087</v>
      </c>
      <c r="D146">
        <v>2150882.248027496</v>
      </c>
      <c r="E146">
        <v>10508627.973826</v>
      </c>
      <c r="F146">
        <f t="shared" si="6"/>
        <v>-1.9603751916755678</v>
      </c>
      <c r="G146">
        <f t="shared" si="7"/>
        <v>8.3577457257985053</v>
      </c>
      <c r="H146">
        <v>-37088683.689990431</v>
      </c>
      <c r="I146">
        <v>130257.0128080768</v>
      </c>
      <c r="J146">
        <v>2645176.85666495</v>
      </c>
      <c r="K146">
        <v>5759370.7296602204</v>
      </c>
      <c r="L146">
        <f t="shared" si="8"/>
        <v>3114193.8729952704</v>
      </c>
    </row>
    <row r="147" spans="1:12" x14ac:dyDescent="0.25">
      <c r="A147" t="s">
        <v>157</v>
      </c>
      <c r="B147">
        <v>0</v>
      </c>
      <c r="C147">
        <v>164.17364645492179</v>
      </c>
      <c r="D147">
        <v>0</v>
      </c>
      <c r="E147">
        <v>330.66285294537039</v>
      </c>
      <c r="F147">
        <f t="shared" si="6"/>
        <v>1.6417364645492178E-4</v>
      </c>
      <c r="G147">
        <f t="shared" si="7"/>
        <v>3.3066285294537038E-4</v>
      </c>
      <c r="H147">
        <v>42031.212362679376</v>
      </c>
      <c r="I147">
        <v>39858.391877454138</v>
      </c>
      <c r="J147">
        <v>0</v>
      </c>
      <c r="K147">
        <v>135.57141992750701</v>
      </c>
      <c r="L147">
        <f t="shared" si="8"/>
        <v>135.57141992750701</v>
      </c>
    </row>
    <row r="148" spans="1:12" x14ac:dyDescent="0.25">
      <c r="A148" t="s">
        <v>158</v>
      </c>
      <c r="B148">
        <v>56987189.410502218</v>
      </c>
      <c r="C148">
        <v>20453590.441310991</v>
      </c>
      <c r="D148">
        <v>276186149.27213991</v>
      </c>
      <c r="E148">
        <v>53349042.854319558</v>
      </c>
      <c r="F148">
        <f t="shared" si="6"/>
        <v>-36.533598969191225</v>
      </c>
      <c r="G148">
        <f t="shared" si="7"/>
        <v>-222.83710641782034</v>
      </c>
      <c r="H148">
        <v>-2752585.1344824848</v>
      </c>
      <c r="I148">
        <v>-2700983.7787355762</v>
      </c>
      <c r="J148">
        <v>23436239.0721476</v>
      </c>
      <c r="K148">
        <v>23909664.473531</v>
      </c>
      <c r="L148">
        <f t="shared" si="8"/>
        <v>473425.40138339996</v>
      </c>
    </row>
    <row r="149" spans="1:12" x14ac:dyDescent="0.25">
      <c r="A149" t="s">
        <v>159</v>
      </c>
      <c r="B149">
        <v>51827012.0871704</v>
      </c>
      <c r="C149">
        <v>124837721.1071886</v>
      </c>
      <c r="D149">
        <v>31598326.266456779</v>
      </c>
      <c r="E149">
        <v>21491526.86992906</v>
      </c>
      <c r="F149">
        <f t="shared" si="6"/>
        <v>73.010709020018197</v>
      </c>
      <c r="G149">
        <f t="shared" si="7"/>
        <v>-10.10679939652772</v>
      </c>
      <c r="H149">
        <v>-255411360.66866481</v>
      </c>
      <c r="I149">
        <v>4229803.3438203475</v>
      </c>
      <c r="J149">
        <v>29449346.929119099</v>
      </c>
      <c r="K149">
        <v>21514020.901391398</v>
      </c>
      <c r="L149">
        <f t="shared" si="8"/>
        <v>-7935326.0277277008</v>
      </c>
    </row>
    <row r="150" spans="1:12" x14ac:dyDescent="0.25">
      <c r="A150" t="s">
        <v>160</v>
      </c>
      <c r="B150">
        <v>90841663.269045249</v>
      </c>
      <c r="C150">
        <v>310821435.7477622</v>
      </c>
      <c r="D150">
        <v>74166764.338072225</v>
      </c>
      <c r="E150">
        <v>1635678833.2186279</v>
      </c>
      <c r="F150">
        <f t="shared" si="6"/>
        <v>219.97977247871697</v>
      </c>
      <c r="G150">
        <f t="shared" si="7"/>
        <v>1561.5120688805557</v>
      </c>
      <c r="H150">
        <v>-471398495.68263108</v>
      </c>
      <c r="I150">
        <v>-2224446432.3227448</v>
      </c>
      <c r="J150">
        <v>41854191.359978698</v>
      </c>
      <c r="K150">
        <v>1025312189.1464</v>
      </c>
      <c r="L150">
        <f t="shared" si="8"/>
        <v>983457997.7864213</v>
      </c>
    </row>
    <row r="151" spans="1:12" x14ac:dyDescent="0.25">
      <c r="A151" t="s">
        <v>161</v>
      </c>
      <c r="B151">
        <v>6381805.5373006929</v>
      </c>
      <c r="C151">
        <v>2964766.2535559819</v>
      </c>
      <c r="D151">
        <v>0</v>
      </c>
      <c r="E151">
        <v>1736962.2465896569</v>
      </c>
      <c r="F151">
        <f t="shared" si="6"/>
        <v>-3.4170392837447108</v>
      </c>
      <c r="G151">
        <f t="shared" si="7"/>
        <v>1.7369622465896568</v>
      </c>
      <c r="H151">
        <v>328332.17981262499</v>
      </c>
      <c r="I151">
        <v>6272521.5082977414</v>
      </c>
      <c r="J151">
        <v>0</v>
      </c>
      <c r="K151">
        <v>299551.54448749399</v>
      </c>
      <c r="L151">
        <f t="shared" si="8"/>
        <v>299551.54448749399</v>
      </c>
    </row>
    <row r="152" spans="1:12" x14ac:dyDescent="0.25">
      <c r="A152" t="s">
        <v>162</v>
      </c>
      <c r="B152">
        <v>18855046.346274</v>
      </c>
      <c r="C152">
        <v>6826406.8427975513</v>
      </c>
      <c r="D152">
        <v>38686573.488527693</v>
      </c>
      <c r="E152">
        <v>13605948.43001001</v>
      </c>
      <c r="F152">
        <f t="shared" si="6"/>
        <v>-12.028639503476448</v>
      </c>
      <c r="G152">
        <f t="shared" si="7"/>
        <v>-25.080625058517683</v>
      </c>
      <c r="H152">
        <v>-6372622.48024124</v>
      </c>
      <c r="I152">
        <v>12596885.4352175</v>
      </c>
      <c r="J152">
        <v>22137008.993133001</v>
      </c>
      <c r="K152">
        <v>1407470.97431503</v>
      </c>
      <c r="L152">
        <f t="shared" si="8"/>
        <v>-20729538.018817972</v>
      </c>
    </row>
    <row r="153" spans="1:12" x14ac:dyDescent="0.25">
      <c r="A153" t="s">
        <v>163</v>
      </c>
      <c r="B153">
        <v>80244331.591676056</v>
      </c>
      <c r="C153">
        <v>50003006.994985461</v>
      </c>
      <c r="D153">
        <v>0</v>
      </c>
      <c r="E153">
        <v>12312504.73188494</v>
      </c>
      <c r="F153">
        <f t="shared" si="6"/>
        <v>-30.241324596690596</v>
      </c>
      <c r="G153">
        <f t="shared" si="7"/>
        <v>12.312504731884939</v>
      </c>
      <c r="H153">
        <v>12282055.5200582</v>
      </c>
      <c r="I153">
        <v>158005563.62216219</v>
      </c>
      <c r="J153">
        <v>0</v>
      </c>
      <c r="K153">
        <v>3851276.4886854501</v>
      </c>
      <c r="L153">
        <f t="shared" si="8"/>
        <v>3851276.4886854501</v>
      </c>
    </row>
    <row r="154" spans="1:12" x14ac:dyDescent="0.25">
      <c r="A154" t="s">
        <v>164</v>
      </c>
      <c r="B154">
        <v>1972700.235126446</v>
      </c>
      <c r="C154">
        <v>988812.81733575708</v>
      </c>
      <c r="D154">
        <v>2980815.536903054</v>
      </c>
      <c r="E154">
        <v>5157939.1891021598</v>
      </c>
      <c r="F154">
        <f t="shared" si="6"/>
        <v>-0.98388741779068889</v>
      </c>
      <c r="G154">
        <f t="shared" si="7"/>
        <v>2.1771236521991058</v>
      </c>
      <c r="H154">
        <v>-2713501.3844485981</v>
      </c>
      <c r="I154">
        <v>-4747534.4064794304</v>
      </c>
      <c r="J154">
        <v>2385142.4028464202</v>
      </c>
      <c r="K154">
        <v>3065785.2994691501</v>
      </c>
      <c r="L154">
        <f t="shared" si="8"/>
        <v>680642.89662272995</v>
      </c>
    </row>
    <row r="155" spans="1:12" x14ac:dyDescent="0.25">
      <c r="A155" t="s">
        <v>165</v>
      </c>
      <c r="B155">
        <v>1003064817.98669</v>
      </c>
      <c r="C155">
        <v>38664039.098766468</v>
      </c>
      <c r="D155">
        <v>197970570.16526389</v>
      </c>
      <c r="E155">
        <v>19324754.44091849</v>
      </c>
      <c r="F155">
        <f t="shared" si="6"/>
        <v>-964.40077888792359</v>
      </c>
      <c r="G155">
        <f t="shared" si="7"/>
        <v>-178.6458157243454</v>
      </c>
      <c r="H155">
        <v>164738927.1340982</v>
      </c>
      <c r="I155">
        <v>92774445.411301121</v>
      </c>
      <c r="J155">
        <v>210776634.03215101</v>
      </c>
      <c r="K155">
        <v>5969400.7889858196</v>
      </c>
      <c r="L155">
        <f t="shared" si="8"/>
        <v>-204807233.24316519</v>
      </c>
    </row>
    <row r="156" spans="1:12" x14ac:dyDescent="0.25">
      <c r="A156" t="s">
        <v>166</v>
      </c>
      <c r="B156">
        <v>30338144.99655351</v>
      </c>
      <c r="C156">
        <v>2782788.32320735</v>
      </c>
      <c r="D156">
        <v>0</v>
      </c>
      <c r="E156">
        <v>2167740.8527273051</v>
      </c>
      <c r="F156">
        <f t="shared" si="6"/>
        <v>-27.555356673346161</v>
      </c>
      <c r="G156">
        <f t="shared" si="7"/>
        <v>2.167740852727305</v>
      </c>
      <c r="H156">
        <v>3877824.4477054072</v>
      </c>
      <c r="I156">
        <v>16494988.80371388</v>
      </c>
      <c r="J156">
        <v>0</v>
      </c>
      <c r="K156">
        <v>1601566.53375856</v>
      </c>
      <c r="L156">
        <f t="shared" si="8"/>
        <v>1601566.53375856</v>
      </c>
    </row>
    <row r="157" spans="1:12" x14ac:dyDescent="0.25">
      <c r="A157" t="s">
        <v>167</v>
      </c>
      <c r="B157">
        <v>10541045.988762559</v>
      </c>
      <c r="C157">
        <v>40450205.471596181</v>
      </c>
      <c r="D157">
        <v>832997.79953138123</v>
      </c>
      <c r="E157">
        <v>3654011.3027336798</v>
      </c>
      <c r="F157">
        <f t="shared" si="6"/>
        <v>29.909159482833623</v>
      </c>
      <c r="G157">
        <f t="shared" si="7"/>
        <v>2.8210135032022987</v>
      </c>
      <c r="H157">
        <v>-289779544.58672678</v>
      </c>
      <c r="I157">
        <v>1274073.4373066491</v>
      </c>
      <c r="J157">
        <v>1055217.26440715</v>
      </c>
      <c r="K157">
        <v>898402.84282610298</v>
      </c>
      <c r="L157">
        <f t="shared" si="8"/>
        <v>-156814.42158104701</v>
      </c>
    </row>
    <row r="158" spans="1:12" x14ac:dyDescent="0.25">
      <c r="A158" t="s">
        <v>168</v>
      </c>
      <c r="B158">
        <v>61592558.154554628</v>
      </c>
      <c r="C158">
        <v>26895925.109776951</v>
      </c>
      <c r="D158">
        <v>32355392.140692651</v>
      </c>
      <c r="E158">
        <v>26128750.15754785</v>
      </c>
      <c r="F158">
        <f t="shared" si="6"/>
        <v>-34.696633044777677</v>
      </c>
      <c r="G158">
        <f t="shared" si="7"/>
        <v>-6.226641983144801</v>
      </c>
      <c r="H158">
        <v>5117801.213359694</v>
      </c>
      <c r="I158">
        <v>-5140778.4667393845</v>
      </c>
      <c r="J158">
        <v>31531306.799934499</v>
      </c>
      <c r="K158">
        <v>20991911.196008299</v>
      </c>
      <c r="L158">
        <f t="shared" si="8"/>
        <v>-10539395.6039262</v>
      </c>
    </row>
    <row r="159" spans="1:12" x14ac:dyDescent="0.25">
      <c r="A159" t="s">
        <v>169</v>
      </c>
      <c r="B159">
        <v>69.471506215216763</v>
      </c>
      <c r="C159">
        <v>2862692.948171915</v>
      </c>
      <c r="D159">
        <v>64.602738852524425</v>
      </c>
      <c r="E159">
        <v>2100808.3442903631</v>
      </c>
      <c r="F159">
        <f t="shared" si="6"/>
        <v>2.8626234766656999</v>
      </c>
      <c r="G159">
        <f t="shared" si="7"/>
        <v>2.1007437415515104</v>
      </c>
      <c r="H159">
        <v>-14142230.930572661</v>
      </c>
      <c r="I159">
        <v>-16274463.407141941</v>
      </c>
      <c r="J159">
        <v>65.558879031473097</v>
      </c>
      <c r="K159">
        <v>652289.27289926005</v>
      </c>
      <c r="L159">
        <f t="shared" si="8"/>
        <v>652223.7140202286</v>
      </c>
    </row>
    <row r="160" spans="1:12" x14ac:dyDescent="0.25">
      <c r="A160" t="s">
        <v>170</v>
      </c>
      <c r="B160">
        <v>5274099.4025785513</v>
      </c>
      <c r="C160">
        <v>797856.4552692041</v>
      </c>
      <c r="D160">
        <v>5525693.0048787137</v>
      </c>
      <c r="E160">
        <v>3077197.851535453</v>
      </c>
      <c r="F160">
        <f t="shared" si="6"/>
        <v>-4.4762429473093466</v>
      </c>
      <c r="G160">
        <f t="shared" si="7"/>
        <v>-2.4484951533432606</v>
      </c>
      <c r="H160">
        <v>11000313.784169219</v>
      </c>
      <c r="I160">
        <v>517953.52305511438</v>
      </c>
      <c r="J160">
        <v>4022854.65967897</v>
      </c>
      <c r="K160">
        <v>2830586.43690786</v>
      </c>
      <c r="L160">
        <f t="shared" si="8"/>
        <v>-1192268.22277111</v>
      </c>
    </row>
    <row r="161" spans="1:12" x14ac:dyDescent="0.25">
      <c r="A161" t="s">
        <v>171</v>
      </c>
      <c r="B161">
        <v>0</v>
      </c>
      <c r="C161">
        <v>19725.86656092542</v>
      </c>
      <c r="D161">
        <v>0</v>
      </c>
      <c r="E161">
        <v>30573.261158666712</v>
      </c>
      <c r="F161">
        <f t="shared" si="6"/>
        <v>1.9725866560925419E-2</v>
      </c>
      <c r="G161">
        <f t="shared" si="7"/>
        <v>3.0573261158666713E-2</v>
      </c>
      <c r="H161">
        <v>363806.84062172758</v>
      </c>
      <c r="I161">
        <v>333963.16733234067</v>
      </c>
      <c r="J161">
        <v>0</v>
      </c>
      <c r="K161">
        <v>18651.1242529669</v>
      </c>
      <c r="L161">
        <f t="shared" si="8"/>
        <v>18651.1242529669</v>
      </c>
    </row>
    <row r="162" spans="1:12" x14ac:dyDescent="0.25">
      <c r="A162" t="s">
        <v>172</v>
      </c>
      <c r="B162">
        <v>39851334.659651123</v>
      </c>
      <c r="C162">
        <v>26455585.31554462</v>
      </c>
      <c r="D162">
        <v>43613284.925176837</v>
      </c>
      <c r="E162">
        <v>37493067.81027697</v>
      </c>
      <c r="F162">
        <f t="shared" si="6"/>
        <v>-13.395749344106504</v>
      </c>
      <c r="G162">
        <f t="shared" si="7"/>
        <v>-6.1202171148998659</v>
      </c>
      <c r="H162">
        <v>35600958.217336833</v>
      </c>
      <c r="I162">
        <v>851511.13578825316</v>
      </c>
      <c r="J162">
        <v>31649307.003168602</v>
      </c>
      <c r="K162">
        <v>21247630.812861901</v>
      </c>
      <c r="L162">
        <f t="shared" si="8"/>
        <v>-10401676.190306701</v>
      </c>
    </row>
    <row r="163" spans="1:12" x14ac:dyDescent="0.25">
      <c r="A163" t="s">
        <v>173</v>
      </c>
      <c r="B163">
        <v>28995180.441818781</v>
      </c>
      <c r="C163">
        <v>32431769.381706391</v>
      </c>
      <c r="D163">
        <v>222486013.3573378</v>
      </c>
      <c r="E163">
        <v>8641204.5369690564</v>
      </c>
      <c r="F163">
        <f t="shared" si="6"/>
        <v>3.4365889398876095</v>
      </c>
      <c r="G163">
        <f t="shared" si="7"/>
        <v>-213.84480882036874</v>
      </c>
      <c r="H163">
        <v>-12315499.462544359</v>
      </c>
      <c r="I163">
        <v>19976870.113375049</v>
      </c>
      <c r="J163">
        <v>194084068.68788701</v>
      </c>
      <c r="K163">
        <v>2036658.60909683</v>
      </c>
      <c r="L163">
        <f t="shared" si="8"/>
        <v>-192047410.07879019</v>
      </c>
    </row>
    <row r="164" spans="1:12" x14ac:dyDescent="0.25">
      <c r="A164" t="s">
        <v>174</v>
      </c>
      <c r="B164">
        <v>472726722.45849812</v>
      </c>
      <c r="C164">
        <v>557570479.63200378</v>
      </c>
      <c r="D164">
        <v>448091663.19296777</v>
      </c>
      <c r="E164">
        <v>320251572.50428158</v>
      </c>
      <c r="F164">
        <f t="shared" si="6"/>
        <v>84.843757173505665</v>
      </c>
      <c r="G164">
        <f t="shared" si="7"/>
        <v>-127.84009068868619</v>
      </c>
      <c r="H164">
        <v>-131026584.1612526</v>
      </c>
      <c r="I164">
        <v>-343492481.41856283</v>
      </c>
      <c r="J164">
        <v>553273721.15163898</v>
      </c>
      <c r="K164">
        <v>134579760.998945</v>
      </c>
      <c r="L164">
        <f t="shared" si="8"/>
        <v>-418693960.15269399</v>
      </c>
    </row>
    <row r="165" spans="1:12" x14ac:dyDescent="0.25">
      <c r="A165" t="s">
        <v>175</v>
      </c>
      <c r="B165">
        <v>1082626.859974704</v>
      </c>
      <c r="C165">
        <v>480283.98630343232</v>
      </c>
      <c r="D165">
        <v>1184418.918652996</v>
      </c>
      <c r="E165">
        <v>935478.47493772092</v>
      </c>
      <c r="F165">
        <f t="shared" si="6"/>
        <v>-0.60234287367127159</v>
      </c>
      <c r="G165">
        <f t="shared" si="7"/>
        <v>-0.24894044371527504</v>
      </c>
      <c r="H165">
        <v>1556395.28273967</v>
      </c>
      <c r="I165">
        <v>-95637.809937309576</v>
      </c>
      <c r="J165">
        <v>381812.01609120501</v>
      </c>
      <c r="K165">
        <v>98538.8175791908</v>
      </c>
      <c r="L165">
        <f t="shared" si="8"/>
        <v>-283273.19851201423</v>
      </c>
    </row>
    <row r="166" spans="1:12" x14ac:dyDescent="0.25">
      <c r="A166" t="s">
        <v>176</v>
      </c>
      <c r="B166">
        <v>530637360.31377453</v>
      </c>
      <c r="C166">
        <v>259546438.26468599</v>
      </c>
      <c r="D166">
        <v>499759228.07534581</v>
      </c>
      <c r="E166">
        <v>158501304.95420629</v>
      </c>
      <c r="F166">
        <f t="shared" si="6"/>
        <v>-271.09092204908853</v>
      </c>
      <c r="G166">
        <f t="shared" si="7"/>
        <v>-341.25792312113953</v>
      </c>
      <c r="H166">
        <v>-174603614.58309969</v>
      </c>
      <c r="I166">
        <v>-26950188.004521601</v>
      </c>
      <c r="J166">
        <v>251472141.02478901</v>
      </c>
      <c r="K166">
        <v>105923960.169765</v>
      </c>
      <c r="L166">
        <f t="shared" si="8"/>
        <v>-145548180.85502401</v>
      </c>
    </row>
    <row r="167" spans="1:12" x14ac:dyDescent="0.25">
      <c r="A167" t="s">
        <v>177</v>
      </c>
      <c r="B167">
        <v>27251830.47045172</v>
      </c>
      <c r="C167">
        <v>6478433.3754826197</v>
      </c>
      <c r="D167">
        <v>35122507.783470102</v>
      </c>
      <c r="E167">
        <v>3112109.5789724751</v>
      </c>
      <c r="F167">
        <f t="shared" si="6"/>
        <v>-20.773397094969102</v>
      </c>
      <c r="G167">
        <f t="shared" si="7"/>
        <v>-32.010398204497626</v>
      </c>
      <c r="H167">
        <v>-4265135.0865993761</v>
      </c>
      <c r="I167">
        <v>1300987.907711697</v>
      </c>
      <c r="J167">
        <v>24004325.020295199</v>
      </c>
      <c r="K167">
        <v>289079.35548979399</v>
      </c>
      <c r="L167">
        <f t="shared" si="8"/>
        <v>-23715245.664805405</v>
      </c>
    </row>
    <row r="168" spans="1:12" x14ac:dyDescent="0.25">
      <c r="A168" t="s">
        <v>178</v>
      </c>
      <c r="B168">
        <v>4744067.0749398563</v>
      </c>
      <c r="C168">
        <v>1017860.971782029</v>
      </c>
      <c r="D168">
        <v>4964014.6422197241</v>
      </c>
      <c r="E168">
        <v>4159964.9016701202</v>
      </c>
      <c r="F168">
        <f t="shared" si="6"/>
        <v>-3.7262061031578271</v>
      </c>
      <c r="G168">
        <f t="shared" si="7"/>
        <v>-0.80404974054960399</v>
      </c>
      <c r="H168">
        <v>12175016.289143009</v>
      </c>
      <c r="I168">
        <v>-1522469.9328340259</v>
      </c>
      <c r="J168">
        <v>3694935.1983442898</v>
      </c>
      <c r="K168">
        <v>3094951.57338758</v>
      </c>
      <c r="L168">
        <f t="shared" si="8"/>
        <v>-599983.6249567098</v>
      </c>
    </row>
    <row r="169" spans="1:12" x14ac:dyDescent="0.25">
      <c r="A169" t="s">
        <v>179</v>
      </c>
      <c r="B169">
        <v>0</v>
      </c>
      <c r="C169">
        <v>2257213.7259616838</v>
      </c>
      <c r="D169">
        <v>0</v>
      </c>
      <c r="E169">
        <v>2767905.2211059709</v>
      </c>
      <c r="F169">
        <f t="shared" si="6"/>
        <v>2.2572137259616838</v>
      </c>
      <c r="G169">
        <f t="shared" si="7"/>
        <v>2.7679052211059707</v>
      </c>
      <c r="H169">
        <v>124844761.542789</v>
      </c>
      <c r="I169">
        <v>133802937.5100058</v>
      </c>
      <c r="J169">
        <v>0</v>
      </c>
      <c r="K169">
        <v>28657.082070615001</v>
      </c>
      <c r="L169">
        <f t="shared" si="8"/>
        <v>28657.082070615001</v>
      </c>
    </row>
    <row r="170" spans="1:12" x14ac:dyDescent="0.25">
      <c r="A170" t="s">
        <v>180</v>
      </c>
      <c r="B170">
        <v>51416.50348644222</v>
      </c>
      <c r="C170">
        <v>50969.564668896732</v>
      </c>
      <c r="D170">
        <v>52542.178229131263</v>
      </c>
      <c r="E170">
        <v>51091.881299166613</v>
      </c>
      <c r="F170">
        <f t="shared" si="6"/>
        <v>-4.4693881754548782E-4</v>
      </c>
      <c r="G170">
        <f t="shared" si="7"/>
        <v>-1.4502969299646502E-3</v>
      </c>
      <c r="H170">
        <v>0</v>
      </c>
      <c r="I170">
        <v>0</v>
      </c>
      <c r="J170">
        <v>35554.366239228999</v>
      </c>
      <c r="K170">
        <v>33573.366207173203</v>
      </c>
      <c r="L170">
        <f t="shared" si="8"/>
        <v>-1981.0000320557956</v>
      </c>
    </row>
    <row r="171" spans="1:12" x14ac:dyDescent="0.25">
      <c r="A171" t="s">
        <v>181</v>
      </c>
      <c r="B171">
        <v>0</v>
      </c>
      <c r="C171">
        <v>668.42726584652382</v>
      </c>
      <c r="D171">
        <v>0</v>
      </c>
      <c r="E171">
        <v>939.75835378148611</v>
      </c>
      <c r="F171">
        <f t="shared" si="6"/>
        <v>6.6842726584652381E-4</v>
      </c>
      <c r="G171">
        <f t="shared" si="7"/>
        <v>9.3975835378148616E-4</v>
      </c>
      <c r="H171">
        <v>131267.23511450179</v>
      </c>
      <c r="I171">
        <v>124040.53963705691</v>
      </c>
      <c r="J171">
        <v>0</v>
      </c>
      <c r="K171">
        <v>439.66373881864098</v>
      </c>
      <c r="L171">
        <f t="shared" si="8"/>
        <v>439.66373881864098</v>
      </c>
    </row>
    <row r="172" spans="1:12" x14ac:dyDescent="0.25">
      <c r="A172" t="s">
        <v>182</v>
      </c>
      <c r="B172">
        <v>159940.06694694809</v>
      </c>
      <c r="C172">
        <v>113137.60551135711</v>
      </c>
      <c r="D172">
        <v>242265.8626588638</v>
      </c>
      <c r="E172">
        <v>213516.9999297733</v>
      </c>
      <c r="F172">
        <f t="shared" si="6"/>
        <v>-4.680246143559099E-2</v>
      </c>
      <c r="G172">
        <f t="shared" si="7"/>
        <v>-2.87488627290905E-2</v>
      </c>
      <c r="H172">
        <v>189996.16202345179</v>
      </c>
      <c r="I172">
        <v>-30186.17877715376</v>
      </c>
      <c r="J172">
        <v>172339.68850846801</v>
      </c>
      <c r="K172">
        <v>127055.623643881</v>
      </c>
      <c r="L172">
        <f t="shared" si="8"/>
        <v>-45284.06486458701</v>
      </c>
    </row>
    <row r="173" spans="1:12" x14ac:dyDescent="0.25">
      <c r="A173" t="s">
        <v>183</v>
      </c>
      <c r="B173">
        <v>4736118.3232390042</v>
      </c>
      <c r="C173">
        <v>3813186.1660257829</v>
      </c>
      <c r="D173">
        <v>5259503.2304633195</v>
      </c>
      <c r="E173">
        <v>3676448.4558360968</v>
      </c>
      <c r="F173">
        <f t="shared" si="6"/>
        <v>-0.9229321572132213</v>
      </c>
      <c r="G173">
        <f t="shared" si="7"/>
        <v>-1.5830547746272228</v>
      </c>
      <c r="H173">
        <v>421085.98389372049</v>
      </c>
      <c r="I173">
        <v>192430.1546239953</v>
      </c>
      <c r="J173">
        <v>3587993.4406020199</v>
      </c>
      <c r="K173">
        <v>2167828.0500640399</v>
      </c>
      <c r="L173">
        <f t="shared" si="8"/>
        <v>-1420165.39053798</v>
      </c>
    </row>
    <row r="174" spans="1:12" x14ac:dyDescent="0.25">
      <c r="A174" t="s">
        <v>184</v>
      </c>
      <c r="B174">
        <v>1301740.486488567</v>
      </c>
      <c r="C174">
        <v>1285445.5862311739</v>
      </c>
      <c r="D174">
        <v>1345820.4179818239</v>
      </c>
      <c r="E174">
        <v>7172426.9023124902</v>
      </c>
      <c r="F174">
        <f t="shared" si="6"/>
        <v>-1.6294900257393018E-2</v>
      </c>
      <c r="G174">
        <f t="shared" si="7"/>
        <v>5.8266064843306662</v>
      </c>
      <c r="H174">
        <v>-1115569.800724362</v>
      </c>
      <c r="I174">
        <v>-7997157.183719309</v>
      </c>
      <c r="J174">
        <v>860494.45424025005</v>
      </c>
      <c r="K174">
        <v>1557875.4781265799</v>
      </c>
      <c r="L174">
        <f t="shared" si="8"/>
        <v>697381.02388632984</v>
      </c>
    </row>
    <row r="175" spans="1:12" x14ac:dyDescent="0.25">
      <c r="A175" t="s">
        <v>185</v>
      </c>
      <c r="B175">
        <v>61096.257008825087</v>
      </c>
      <c r="C175">
        <v>364412.38454303163</v>
      </c>
      <c r="D175">
        <v>0</v>
      </c>
      <c r="E175">
        <v>1731.7124025925671</v>
      </c>
      <c r="F175">
        <f t="shared" si="6"/>
        <v>0.30331612753420656</v>
      </c>
      <c r="G175">
        <f t="shared" si="7"/>
        <v>1.731712402592567E-3</v>
      </c>
      <c r="H175">
        <v>-657224.29125141131</v>
      </c>
      <c r="I175">
        <v>50164.363047829102</v>
      </c>
      <c r="J175">
        <v>0</v>
      </c>
      <c r="K175">
        <v>0</v>
      </c>
      <c r="L175">
        <f t="shared" si="8"/>
        <v>0</v>
      </c>
    </row>
    <row r="176" spans="1:12" x14ac:dyDescent="0.25">
      <c r="A176" t="s">
        <v>186</v>
      </c>
      <c r="B176">
        <v>59396239.093072601</v>
      </c>
      <c r="C176">
        <v>3604001.1521545299</v>
      </c>
      <c r="D176">
        <v>14037226.822665609</v>
      </c>
      <c r="E176">
        <v>162495.00258676699</v>
      </c>
      <c r="F176">
        <f t="shared" si="6"/>
        <v>-55.792237940918071</v>
      </c>
      <c r="G176">
        <f t="shared" si="7"/>
        <v>-13.874731820078843</v>
      </c>
      <c r="H176">
        <v>19822704.543398801</v>
      </c>
      <c r="I176">
        <v>13303877.93773918</v>
      </c>
      <c r="J176">
        <v>15290186.048203999</v>
      </c>
      <c r="K176">
        <v>6692876.0921842596</v>
      </c>
      <c r="L176">
        <f t="shared" si="8"/>
        <v>-8597309.9560197406</v>
      </c>
    </row>
    <row r="177" spans="1:12" x14ac:dyDescent="0.25">
      <c r="A177" t="s">
        <v>187</v>
      </c>
      <c r="B177">
        <v>85159.662166746653</v>
      </c>
      <c r="C177">
        <v>65405.456947684826</v>
      </c>
      <c r="D177">
        <v>0</v>
      </c>
      <c r="E177">
        <v>699.60426222992999</v>
      </c>
      <c r="F177">
        <f t="shared" si="6"/>
        <v>-1.9754205219061828E-2</v>
      </c>
      <c r="G177">
        <f t="shared" si="7"/>
        <v>6.9960426222992998E-4</v>
      </c>
      <c r="H177">
        <v>137555.0314268214</v>
      </c>
      <c r="I177">
        <v>274552.55595052091</v>
      </c>
      <c r="J177">
        <v>0</v>
      </c>
      <c r="K177">
        <v>284.90132451614198</v>
      </c>
      <c r="L177">
        <f t="shared" si="8"/>
        <v>284.90132451614198</v>
      </c>
    </row>
    <row r="178" spans="1:12" x14ac:dyDescent="0.25">
      <c r="A178" t="s">
        <v>188</v>
      </c>
      <c r="B178">
        <v>270741.16016292572</v>
      </c>
      <c r="C178">
        <v>288977.67368262261</v>
      </c>
      <c r="D178">
        <v>672104.93021999742</v>
      </c>
      <c r="E178">
        <v>5030734.0682667699</v>
      </c>
      <c r="F178">
        <f t="shared" si="6"/>
        <v>1.8236513519696892E-2</v>
      </c>
      <c r="G178">
        <f t="shared" si="7"/>
        <v>4.3586291380467719</v>
      </c>
      <c r="H178">
        <v>766.53650522628436</v>
      </c>
      <c r="I178">
        <v>-787117.16106222395</v>
      </c>
      <c r="J178">
        <v>538074.12743240804</v>
      </c>
      <c r="K178">
        <v>992175.70237822295</v>
      </c>
      <c r="L178">
        <f t="shared" si="8"/>
        <v>454101.57494581491</v>
      </c>
    </row>
    <row r="179" spans="1:12" x14ac:dyDescent="0.25">
      <c r="A179" t="s">
        <v>189</v>
      </c>
      <c r="B179">
        <v>40107271.284903497</v>
      </c>
      <c r="C179">
        <v>12632442.97532806</v>
      </c>
      <c r="D179">
        <v>21796277.531887811</v>
      </c>
      <c r="E179">
        <v>63817.079554635056</v>
      </c>
      <c r="F179">
        <f t="shared" si="6"/>
        <v>-27.47482830957544</v>
      </c>
      <c r="G179">
        <f t="shared" si="7"/>
        <v>-21.732460452333175</v>
      </c>
      <c r="H179">
        <v>5866623.6192306029</v>
      </c>
      <c r="I179">
        <v>21619784.756316479</v>
      </c>
      <c r="J179">
        <v>21570475.849257398</v>
      </c>
      <c r="K179">
        <v>154686.15112499701</v>
      </c>
      <c r="L179">
        <f t="shared" si="8"/>
        <v>-21415789.698132403</v>
      </c>
    </row>
    <row r="180" spans="1:12" x14ac:dyDescent="0.25">
      <c r="A180" t="s">
        <v>190</v>
      </c>
      <c r="B180">
        <v>53949690.072511204</v>
      </c>
      <c r="C180">
        <v>574883.63500350015</v>
      </c>
      <c r="D180">
        <v>31488.170204145699</v>
      </c>
      <c r="E180">
        <v>28194.35551038737</v>
      </c>
      <c r="F180">
        <f t="shared" si="6"/>
        <v>-53.374806437507701</v>
      </c>
      <c r="G180">
        <f t="shared" si="7"/>
        <v>-3.2938146937583298E-3</v>
      </c>
      <c r="H180">
        <v>13580424.986400461</v>
      </c>
      <c r="I180">
        <v>6043908.061928723</v>
      </c>
      <c r="J180">
        <v>0</v>
      </c>
      <c r="K180">
        <v>3156502.7125376998</v>
      </c>
      <c r="L180">
        <f t="shared" si="8"/>
        <v>3156502.7125376998</v>
      </c>
    </row>
    <row r="181" spans="1:12" x14ac:dyDescent="0.25">
      <c r="A181" t="s">
        <v>191</v>
      </c>
      <c r="B181">
        <v>634564134.92013359</v>
      </c>
      <c r="C181">
        <v>65373053.448340729</v>
      </c>
      <c r="D181">
        <v>353258004.52859521</v>
      </c>
      <c r="E181">
        <v>197255762.66057301</v>
      </c>
      <c r="F181">
        <f t="shared" si="6"/>
        <v>-569.19108147179281</v>
      </c>
      <c r="G181">
        <f t="shared" si="7"/>
        <v>-156.0022418680222</v>
      </c>
      <c r="H181">
        <v>-35747027.093321763</v>
      </c>
      <c r="I181">
        <v>-31949577.51049028</v>
      </c>
      <c r="J181">
        <v>393009273.94355899</v>
      </c>
      <c r="K181">
        <v>20749064.095869001</v>
      </c>
      <c r="L181">
        <f t="shared" si="8"/>
        <v>-372260209.84768999</v>
      </c>
    </row>
    <row r="182" spans="1:12" x14ac:dyDescent="0.25">
      <c r="A182" t="s">
        <v>192</v>
      </c>
      <c r="B182">
        <v>2262551.2649083142</v>
      </c>
      <c r="C182">
        <v>2194131.7716900529</v>
      </c>
      <c r="D182">
        <v>2672117.276266315</v>
      </c>
      <c r="E182">
        <v>1321157.7451339851</v>
      </c>
      <c r="F182">
        <f t="shared" si="6"/>
        <v>-6.8419493218261282E-2</v>
      </c>
      <c r="G182">
        <f t="shared" si="7"/>
        <v>-1.3509595311323299</v>
      </c>
      <c r="H182">
        <v>211148.69089601681</v>
      </c>
      <c r="I182">
        <v>2582496.7957850788</v>
      </c>
      <c r="J182">
        <v>1140177.5610440299</v>
      </c>
      <c r="K182">
        <v>24101.464586742099</v>
      </c>
      <c r="L182">
        <f t="shared" si="8"/>
        <v>-1116076.0964572879</v>
      </c>
    </row>
    <row r="183" spans="1:12" x14ac:dyDescent="0.25">
      <c r="A183" t="s">
        <v>193</v>
      </c>
      <c r="B183">
        <v>2313.2757724976809</v>
      </c>
      <c r="C183">
        <v>1030.2521439487241</v>
      </c>
      <c r="D183">
        <v>0</v>
      </c>
      <c r="E183">
        <v>467.13497872251008</v>
      </c>
      <c r="F183">
        <f t="shared" si="6"/>
        <v>-1.2830236285489569E-3</v>
      </c>
      <c r="G183">
        <f t="shared" si="7"/>
        <v>4.6713497872251006E-4</v>
      </c>
      <c r="H183">
        <v>1405740.518872312</v>
      </c>
      <c r="I183">
        <v>1394482.7088297871</v>
      </c>
      <c r="J183">
        <v>0</v>
      </c>
      <c r="K183">
        <v>368.497958760323</v>
      </c>
      <c r="L183">
        <f t="shared" si="8"/>
        <v>368.497958760323</v>
      </c>
    </row>
    <row r="184" spans="1:12" x14ac:dyDescent="0.25">
      <c r="A184" t="s">
        <v>194</v>
      </c>
      <c r="B184">
        <v>20333298.506297018</v>
      </c>
      <c r="C184">
        <v>69828818.692361146</v>
      </c>
      <c r="D184">
        <v>13708459.203613561</v>
      </c>
      <c r="E184">
        <v>250057401.85747001</v>
      </c>
      <c r="F184">
        <f t="shared" si="6"/>
        <v>49.495520186064127</v>
      </c>
      <c r="G184">
        <f t="shared" si="7"/>
        <v>236.34894265385645</v>
      </c>
      <c r="H184">
        <v>-169266851.4587566</v>
      </c>
      <c r="I184">
        <v>-367563649.11286372</v>
      </c>
      <c r="J184">
        <v>9350785.3538123798</v>
      </c>
      <c r="K184">
        <v>135800475.53561801</v>
      </c>
      <c r="L184">
        <f t="shared" si="8"/>
        <v>126449690.18180563</v>
      </c>
    </row>
    <row r="185" spans="1:12" x14ac:dyDescent="0.25">
      <c r="A185" t="s">
        <v>195</v>
      </c>
      <c r="B185">
        <v>230120.65511235481</v>
      </c>
      <c r="C185">
        <v>326279.50670482672</v>
      </c>
      <c r="D185">
        <v>0</v>
      </c>
      <c r="E185">
        <v>824.62236659601535</v>
      </c>
      <c r="F185">
        <f t="shared" si="6"/>
        <v>9.6158851592471908E-2</v>
      </c>
      <c r="G185">
        <f t="shared" si="7"/>
        <v>8.2462236659601538E-4</v>
      </c>
      <c r="H185">
        <v>-399554.06837325112</v>
      </c>
      <c r="I185">
        <v>347923.10547544633</v>
      </c>
      <c r="J185">
        <v>0</v>
      </c>
      <c r="K185">
        <v>31.3492942393557</v>
      </c>
      <c r="L185">
        <f t="shared" si="8"/>
        <v>31.3492942393557</v>
      </c>
    </row>
    <row r="186" spans="1:12" x14ac:dyDescent="0.25">
      <c r="A186" t="s">
        <v>196</v>
      </c>
      <c r="B186">
        <v>67970.809965166962</v>
      </c>
      <c r="C186">
        <v>1263391.8365891541</v>
      </c>
      <c r="D186">
        <v>242162.14377379749</v>
      </c>
      <c r="E186">
        <v>940608.03395005048</v>
      </c>
      <c r="F186">
        <f t="shared" si="6"/>
        <v>1.1954210266239871</v>
      </c>
      <c r="G186">
        <f t="shared" si="7"/>
        <v>0.69844589017625291</v>
      </c>
      <c r="H186">
        <v>-4319674.1921280744</v>
      </c>
      <c r="I186">
        <v>-2516062.704341182</v>
      </c>
      <c r="J186">
        <v>137876.685129702</v>
      </c>
      <c r="K186">
        <v>431247.34355134802</v>
      </c>
      <c r="L186">
        <f t="shared" si="8"/>
        <v>293370.65842164599</v>
      </c>
    </row>
    <row r="187" spans="1:12" x14ac:dyDescent="0.25">
      <c r="A187" t="s">
        <v>197</v>
      </c>
      <c r="B187">
        <v>1493884.0788229781</v>
      </c>
      <c r="C187">
        <v>4057246.8835961642</v>
      </c>
      <c r="D187">
        <v>1602505.0119110539</v>
      </c>
      <c r="E187">
        <v>6985207.3729940867</v>
      </c>
      <c r="F187">
        <f t="shared" si="6"/>
        <v>2.5633628047731865</v>
      </c>
      <c r="G187">
        <f t="shared" si="7"/>
        <v>5.3827023610830329</v>
      </c>
      <c r="H187">
        <v>-10529042.583828291</v>
      </c>
      <c r="I187">
        <v>-7753889.2738254247</v>
      </c>
      <c r="J187">
        <v>1191320.44020157</v>
      </c>
      <c r="K187">
        <v>1304410.6614890599</v>
      </c>
      <c r="L187">
        <f t="shared" si="8"/>
        <v>113090.22128748987</v>
      </c>
    </row>
    <row r="188" spans="1:12" x14ac:dyDescent="0.25">
      <c r="A188" t="s">
        <v>198</v>
      </c>
      <c r="B188">
        <v>559370597.01778793</v>
      </c>
      <c r="C188">
        <v>102160555.64401311</v>
      </c>
      <c r="D188">
        <v>0</v>
      </c>
      <c r="E188">
        <v>26153086.87943022</v>
      </c>
      <c r="F188">
        <f t="shared" si="6"/>
        <v>-457.2100413737748</v>
      </c>
      <c r="G188">
        <f t="shared" si="7"/>
        <v>26.153086879430219</v>
      </c>
      <c r="H188">
        <v>132408387.35885391</v>
      </c>
      <c r="I188">
        <v>406294211.67867023</v>
      </c>
      <c r="J188">
        <v>0</v>
      </c>
      <c r="K188">
        <v>6143165.3727236502</v>
      </c>
      <c r="L188">
        <f t="shared" si="8"/>
        <v>6143165.3727236502</v>
      </c>
    </row>
    <row r="189" spans="1:12" x14ac:dyDescent="0.25">
      <c r="A189" t="s">
        <v>199</v>
      </c>
      <c r="B189">
        <v>15058751.624696661</v>
      </c>
      <c r="C189">
        <v>0</v>
      </c>
      <c r="D189">
        <v>27477193.334313791</v>
      </c>
      <c r="E189">
        <v>8690356.3712517153</v>
      </c>
      <c r="F189">
        <f t="shared" si="6"/>
        <v>-15.058751624696662</v>
      </c>
      <c r="G189">
        <f t="shared" si="7"/>
        <v>-18.786836963062079</v>
      </c>
      <c r="H189">
        <v>-34530507.621004157</v>
      </c>
      <c r="I189">
        <v>-4108028.4525202401</v>
      </c>
      <c r="J189">
        <v>25858800.797828499</v>
      </c>
      <c r="K189">
        <v>3246004.1915689101</v>
      </c>
      <c r="L189">
        <f t="shared" si="8"/>
        <v>-22612796.606259588</v>
      </c>
    </row>
    <row r="190" spans="1:12" x14ac:dyDescent="0.25">
      <c r="A190" t="s">
        <v>200</v>
      </c>
      <c r="B190">
        <v>40133681.174849123</v>
      </c>
      <c r="C190">
        <v>104311962.31728821</v>
      </c>
      <c r="D190">
        <v>53260258.731362529</v>
      </c>
      <c r="E190">
        <v>244927095.34953091</v>
      </c>
      <c r="F190">
        <f t="shared" si="6"/>
        <v>64.178281142439076</v>
      </c>
      <c r="G190">
        <f t="shared" si="7"/>
        <v>191.66683661816839</v>
      </c>
      <c r="H190">
        <v>-114703845.7907176</v>
      </c>
      <c r="I190">
        <v>-202461682.24260211</v>
      </c>
      <c r="J190">
        <v>38270070.691541404</v>
      </c>
      <c r="K190">
        <v>68051402.046418503</v>
      </c>
      <c r="L190">
        <f t="shared" si="8"/>
        <v>29781331.354877099</v>
      </c>
    </row>
    <row r="191" spans="1:12" x14ac:dyDescent="0.25">
      <c r="A191" t="s">
        <v>201</v>
      </c>
      <c r="B191">
        <v>0</v>
      </c>
      <c r="C191">
        <v>759.64692679500388</v>
      </c>
      <c r="D191">
        <v>0</v>
      </c>
      <c r="E191">
        <v>1747.522736507311</v>
      </c>
      <c r="F191">
        <f t="shared" si="6"/>
        <v>7.5964692679500391E-4</v>
      </c>
      <c r="G191">
        <f t="shared" si="7"/>
        <v>1.7475227365073111E-3</v>
      </c>
      <c r="H191">
        <v>54608.132578446428</v>
      </c>
      <c r="I191">
        <v>52862.793001005113</v>
      </c>
      <c r="J191">
        <v>0</v>
      </c>
      <c r="K191">
        <v>1694.76926208392</v>
      </c>
      <c r="L191">
        <f t="shared" si="8"/>
        <v>1694.76926208392</v>
      </c>
    </row>
    <row r="192" spans="1:12" x14ac:dyDescent="0.25">
      <c r="A192" t="s">
        <v>202</v>
      </c>
      <c r="B192">
        <v>15785930.4788126</v>
      </c>
      <c r="C192">
        <v>971041.29207004735</v>
      </c>
      <c r="D192">
        <v>0</v>
      </c>
      <c r="E192">
        <v>861199.78072271473</v>
      </c>
      <c r="F192">
        <f t="shared" si="6"/>
        <v>-14.814889186742551</v>
      </c>
      <c r="G192">
        <f t="shared" si="7"/>
        <v>0.86119978072271475</v>
      </c>
      <c r="H192">
        <v>5851686.6543876585</v>
      </c>
      <c r="I192">
        <v>13438510.264461599</v>
      </c>
      <c r="J192">
        <v>0</v>
      </c>
      <c r="K192">
        <v>939273.93458416499</v>
      </c>
      <c r="L192">
        <f t="shared" si="8"/>
        <v>939273.93458416499</v>
      </c>
    </row>
    <row r="193" spans="1:12" x14ac:dyDescent="0.25">
      <c r="A193" t="s">
        <v>203</v>
      </c>
      <c r="B193">
        <v>66115484.322866783</v>
      </c>
      <c r="C193">
        <v>1773858.2424421629</v>
      </c>
      <c r="D193">
        <v>86499720.757099614</v>
      </c>
      <c r="E193">
        <v>155223671.84347919</v>
      </c>
      <c r="F193">
        <f t="shared" si="6"/>
        <v>-64.341626080424618</v>
      </c>
      <c r="G193">
        <f t="shared" si="7"/>
        <v>68.723951086379572</v>
      </c>
      <c r="H193">
        <v>-123684186.1802368</v>
      </c>
      <c r="I193">
        <v>-6494594.7934430968</v>
      </c>
      <c r="J193">
        <v>16408323.9249175</v>
      </c>
      <c r="K193">
        <v>5272111.3043088801</v>
      </c>
      <c r="L193">
        <f t="shared" si="8"/>
        <v>-11136212.62060862</v>
      </c>
    </row>
    <row r="194" spans="1:12" x14ac:dyDescent="0.25">
      <c r="A194" t="s">
        <v>204</v>
      </c>
      <c r="B194">
        <v>1142291668.106581</v>
      </c>
      <c r="C194">
        <v>53363189.592223577</v>
      </c>
      <c r="D194">
        <v>389869783.01595718</v>
      </c>
      <c r="E194">
        <v>22001896.407668799</v>
      </c>
      <c r="F194">
        <f t="shared" si="6"/>
        <v>-1088.9284785143573</v>
      </c>
      <c r="G194">
        <f t="shared" si="7"/>
        <v>-367.86788660828842</v>
      </c>
      <c r="H194">
        <v>66785274.468730412</v>
      </c>
      <c r="I194">
        <v>343573537.1818347</v>
      </c>
      <c r="J194">
        <v>394540205.42113799</v>
      </c>
      <c r="K194">
        <v>9137979.5830183309</v>
      </c>
      <c r="L194">
        <f t="shared" si="8"/>
        <v>-385402225.83811969</v>
      </c>
    </row>
    <row r="195" spans="1:12" x14ac:dyDescent="0.25">
      <c r="A195" t="s">
        <v>205</v>
      </c>
      <c r="B195">
        <v>629497832.1068002</v>
      </c>
      <c r="C195">
        <v>419612486.61240828</v>
      </c>
      <c r="D195">
        <v>23549447.261711709</v>
      </c>
      <c r="E195">
        <v>117878455.0837162</v>
      </c>
      <c r="F195">
        <f t="shared" ref="F195:F211" si="9">(C195-B195)/10^6</f>
        <v>-209.88534549439191</v>
      </c>
      <c r="G195">
        <f t="shared" ref="G195:G212" si="10">(E195-D195)/10^6</f>
        <v>94.329007822004499</v>
      </c>
      <c r="H195">
        <v>12827337.36084602</v>
      </c>
      <c r="I195">
        <v>78567064.197040111</v>
      </c>
      <c r="J195">
        <v>26521846.925377902</v>
      </c>
      <c r="K195">
        <v>26887819.022474699</v>
      </c>
      <c r="L195">
        <f t="shared" ref="L195:L213" si="11">K195-J195</f>
        <v>365972.09709679708</v>
      </c>
    </row>
    <row r="196" spans="1:12" x14ac:dyDescent="0.25">
      <c r="A196" t="s">
        <v>206</v>
      </c>
      <c r="B196">
        <v>8146030.1905300161</v>
      </c>
      <c r="C196">
        <v>5831838.7365004821</v>
      </c>
      <c r="D196">
        <v>9362059.6885050051</v>
      </c>
      <c r="E196">
        <v>3317178.97941146</v>
      </c>
      <c r="F196">
        <f t="shared" si="9"/>
        <v>-2.3141914540295341</v>
      </c>
      <c r="G196">
        <f t="shared" si="10"/>
        <v>-6.0448807090935448</v>
      </c>
      <c r="H196">
        <v>1369427.005757041</v>
      </c>
      <c r="I196">
        <v>213794.5644427418</v>
      </c>
      <c r="J196">
        <v>3112340.5746854399</v>
      </c>
      <c r="K196">
        <v>397339.06438435102</v>
      </c>
      <c r="L196">
        <f t="shared" si="11"/>
        <v>-2715001.5103010889</v>
      </c>
    </row>
    <row r="197" spans="1:12" x14ac:dyDescent="0.25">
      <c r="A197" t="s">
        <v>207</v>
      </c>
      <c r="B197">
        <v>2096125.395906311</v>
      </c>
      <c r="C197">
        <v>998709.62502731557</v>
      </c>
      <c r="D197">
        <v>5127795.5542352274</v>
      </c>
      <c r="E197">
        <v>2454681.4941862701</v>
      </c>
      <c r="F197">
        <f t="shared" si="9"/>
        <v>-1.0974157708789953</v>
      </c>
      <c r="G197">
        <f t="shared" si="10"/>
        <v>-2.6731140600489574</v>
      </c>
      <c r="H197">
        <v>-380356.75373074651</v>
      </c>
      <c r="I197">
        <v>-35800.890992593209</v>
      </c>
      <c r="J197">
        <v>1806441.7730196901</v>
      </c>
      <c r="K197">
        <v>304771.64221088</v>
      </c>
      <c r="L197">
        <f t="shared" si="11"/>
        <v>-1501670.13080881</v>
      </c>
    </row>
    <row r="198" spans="1:12" x14ac:dyDescent="0.25">
      <c r="A198" t="s">
        <v>208</v>
      </c>
      <c r="B198">
        <v>348485274.93413562</v>
      </c>
      <c r="C198">
        <v>41111114.70196411</v>
      </c>
      <c r="D198">
        <v>52779468.917129323</v>
      </c>
      <c r="E198">
        <v>33102244.02834231</v>
      </c>
      <c r="F198">
        <f t="shared" si="9"/>
        <v>-307.37416023217156</v>
      </c>
      <c r="G198">
        <f t="shared" si="10"/>
        <v>-19.677224888787013</v>
      </c>
      <c r="H198">
        <v>53487503.688407779</v>
      </c>
      <c r="I198">
        <v>-5101393.8122588592</v>
      </c>
      <c r="J198">
        <v>61623923.837858297</v>
      </c>
      <c r="K198">
        <v>16814030.298265401</v>
      </c>
      <c r="L198">
        <f t="shared" si="11"/>
        <v>-44809893.539592892</v>
      </c>
    </row>
    <row r="199" spans="1:12" x14ac:dyDescent="0.25">
      <c r="A199" t="s">
        <v>209</v>
      </c>
      <c r="B199">
        <v>10111483.03394358</v>
      </c>
      <c r="C199">
        <v>5165268.8311220119</v>
      </c>
      <c r="D199">
        <v>11334042.534374639</v>
      </c>
      <c r="E199">
        <v>8234152.3883378319</v>
      </c>
      <c r="F199">
        <f t="shared" si="9"/>
        <v>-4.9462142028215688</v>
      </c>
      <c r="G199">
        <f t="shared" si="10"/>
        <v>-3.0998901460368073</v>
      </c>
      <c r="H199">
        <v>-1215427.0006765451</v>
      </c>
      <c r="I199">
        <v>-2006617.7349073021</v>
      </c>
      <c r="J199">
        <v>6978066.6828220598</v>
      </c>
      <c r="K199">
        <v>3032363.0047391499</v>
      </c>
      <c r="L199">
        <f t="shared" si="11"/>
        <v>-3945703.6780829099</v>
      </c>
    </row>
    <row r="200" spans="1:12" x14ac:dyDescent="0.25">
      <c r="A200" t="s">
        <v>210</v>
      </c>
      <c r="B200">
        <v>3967824261.7212319</v>
      </c>
      <c r="C200">
        <v>2613181634.8137779</v>
      </c>
      <c r="D200">
        <v>4065558869.4530358</v>
      </c>
      <c r="E200">
        <v>2820199250.4951649</v>
      </c>
      <c r="F200">
        <f t="shared" si="9"/>
        <v>-1354.6426269074541</v>
      </c>
      <c r="G200">
        <f t="shared" si="10"/>
        <v>-1245.3596189578709</v>
      </c>
      <c r="H200">
        <v>-239019360.19581529</v>
      </c>
      <c r="I200">
        <v>-200158161.85800219</v>
      </c>
      <c r="J200">
        <v>2473374823.7908301</v>
      </c>
      <c r="K200">
        <v>2053645719.3813901</v>
      </c>
      <c r="L200">
        <f t="shared" si="11"/>
        <v>-419729104.40944004</v>
      </c>
    </row>
    <row r="201" spans="1:12" x14ac:dyDescent="0.25">
      <c r="A201" t="s">
        <v>211</v>
      </c>
      <c r="B201">
        <v>165765713.5120585</v>
      </c>
      <c r="C201">
        <v>132748787.5467499</v>
      </c>
      <c r="D201">
        <v>45660819.170075148</v>
      </c>
      <c r="E201">
        <v>84152905.270110935</v>
      </c>
      <c r="F201">
        <f t="shared" si="9"/>
        <v>-33.016925965308594</v>
      </c>
      <c r="G201">
        <f t="shared" si="10"/>
        <v>38.492086100035785</v>
      </c>
      <c r="H201">
        <v>-755831932.67811882</v>
      </c>
      <c r="I201">
        <v>71932596.941177621</v>
      </c>
      <c r="J201">
        <v>45085805.160528101</v>
      </c>
      <c r="K201">
        <v>2865385.7582915099</v>
      </c>
      <c r="L201">
        <f t="shared" si="11"/>
        <v>-42220419.402236588</v>
      </c>
    </row>
    <row r="202" spans="1:12" x14ac:dyDescent="0.25">
      <c r="A202" t="s">
        <v>212</v>
      </c>
      <c r="B202">
        <v>841578.99954637466</v>
      </c>
      <c r="C202">
        <v>191.44394648223891</v>
      </c>
      <c r="D202">
        <v>847490.67842619878</v>
      </c>
      <c r="E202">
        <v>444.67264514511078</v>
      </c>
      <c r="F202">
        <f t="shared" si="9"/>
        <v>-0.84138755559989242</v>
      </c>
      <c r="G202">
        <f t="shared" si="10"/>
        <v>-0.84704600578105371</v>
      </c>
      <c r="H202">
        <v>181444.77940953081</v>
      </c>
      <c r="I202">
        <v>199455.73301146511</v>
      </c>
      <c r="J202">
        <v>521434.00805264601</v>
      </c>
      <c r="K202">
        <v>421.23806696944899</v>
      </c>
      <c r="L202">
        <f t="shared" si="11"/>
        <v>-521012.76998567657</v>
      </c>
    </row>
    <row r="203" spans="1:12" x14ac:dyDescent="0.25">
      <c r="A203" t="s">
        <v>213</v>
      </c>
      <c r="B203">
        <v>46765387.10539376</v>
      </c>
      <c r="C203">
        <v>29934769.28721799</v>
      </c>
      <c r="D203">
        <v>83294284.621817589</v>
      </c>
      <c r="E203">
        <v>41307553.705984369</v>
      </c>
      <c r="F203">
        <f t="shared" si="9"/>
        <v>-16.830617818175771</v>
      </c>
      <c r="G203">
        <f t="shared" si="10"/>
        <v>-41.98673091583322</v>
      </c>
      <c r="H203">
        <v>-17386536.014650889</v>
      </c>
      <c r="I203">
        <v>-34814633.734117366</v>
      </c>
      <c r="J203">
        <v>37945457.590425499</v>
      </c>
      <c r="K203">
        <v>16732421.149269599</v>
      </c>
      <c r="L203">
        <f t="shared" si="11"/>
        <v>-21213036.441155899</v>
      </c>
    </row>
    <row r="204" spans="1:12" x14ac:dyDescent="0.25">
      <c r="A204" t="s">
        <v>214</v>
      </c>
      <c r="B204">
        <v>0</v>
      </c>
      <c r="C204">
        <v>66.65545956517937</v>
      </c>
      <c r="D204">
        <v>0</v>
      </c>
      <c r="E204">
        <v>41.659663247206844</v>
      </c>
      <c r="F204">
        <f t="shared" si="9"/>
        <v>6.6655459565179373E-5</v>
      </c>
      <c r="G204">
        <f t="shared" si="10"/>
        <v>4.1659663247206846E-5</v>
      </c>
      <c r="H204">
        <v>145352.7529420637</v>
      </c>
      <c r="I204">
        <v>158835.38872742961</v>
      </c>
      <c r="J204">
        <v>0</v>
      </c>
      <c r="K204">
        <v>0.17121607711528899</v>
      </c>
      <c r="L204">
        <f t="shared" si="11"/>
        <v>0.17121607711528899</v>
      </c>
    </row>
    <row r="205" spans="1:12" x14ac:dyDescent="0.25">
      <c r="A205" t="s">
        <v>215</v>
      </c>
      <c r="B205">
        <v>0</v>
      </c>
      <c r="C205">
        <v>17548.002527078039</v>
      </c>
      <c r="D205">
        <v>0</v>
      </c>
      <c r="E205">
        <v>7965.7278390439315</v>
      </c>
      <c r="F205">
        <f t="shared" si="9"/>
        <v>1.7548002527078038E-2</v>
      </c>
      <c r="G205">
        <f t="shared" si="10"/>
        <v>7.9657278390439321E-3</v>
      </c>
      <c r="H205">
        <v>816898.14041705336</v>
      </c>
      <c r="I205">
        <v>906619.48378863302</v>
      </c>
      <c r="J205">
        <v>0</v>
      </c>
      <c r="K205">
        <v>5980.5248709894804</v>
      </c>
      <c r="L205">
        <f t="shared" si="11"/>
        <v>5980.5248709894804</v>
      </c>
    </row>
    <row r="206" spans="1:12" x14ac:dyDescent="0.25">
      <c r="A206" t="s">
        <v>216</v>
      </c>
      <c r="B206">
        <v>463794146.11858839</v>
      </c>
      <c r="C206">
        <v>89037794.652193502</v>
      </c>
      <c r="D206">
        <v>0</v>
      </c>
      <c r="E206">
        <v>34625052.866965637</v>
      </c>
      <c r="F206">
        <f t="shared" si="9"/>
        <v>-374.7563514663949</v>
      </c>
      <c r="G206">
        <f t="shared" si="10"/>
        <v>34.625052866965639</v>
      </c>
      <c r="H206">
        <v>152254973.1110855</v>
      </c>
      <c r="I206">
        <v>413497065.7764141</v>
      </c>
      <c r="J206">
        <v>0</v>
      </c>
      <c r="K206">
        <v>8727233.7802507505</v>
      </c>
      <c r="L206">
        <f t="shared" si="11"/>
        <v>8727233.7802507505</v>
      </c>
    </row>
    <row r="207" spans="1:12" x14ac:dyDescent="0.25">
      <c r="A207" t="s">
        <v>217</v>
      </c>
      <c r="B207">
        <v>124391.83038194259</v>
      </c>
      <c r="C207">
        <v>82870.019574508653</v>
      </c>
      <c r="D207">
        <v>127555.08054343449</v>
      </c>
      <c r="E207">
        <v>1394284.870122524</v>
      </c>
      <c r="F207">
        <f t="shared" si="9"/>
        <v>-4.1521810807433938E-2</v>
      </c>
      <c r="G207">
        <f t="shared" si="10"/>
        <v>1.2667297895790894</v>
      </c>
      <c r="H207">
        <v>-304373.72116602072</v>
      </c>
      <c r="I207">
        <v>-1807528.1412469309</v>
      </c>
      <c r="J207">
        <v>72225.638368854401</v>
      </c>
      <c r="K207">
        <v>420136.25959231699</v>
      </c>
      <c r="L207">
        <f t="shared" si="11"/>
        <v>347910.62122346257</v>
      </c>
    </row>
    <row r="208" spans="1:12" x14ac:dyDescent="0.25">
      <c r="A208" t="s">
        <v>218</v>
      </c>
      <c r="B208">
        <v>0</v>
      </c>
      <c r="C208">
        <v>4565.2633570002017</v>
      </c>
      <c r="D208">
        <v>0</v>
      </c>
      <c r="E208">
        <v>2631.9509149803239</v>
      </c>
      <c r="F208">
        <f t="shared" si="9"/>
        <v>4.5652633570002019E-3</v>
      </c>
      <c r="G208">
        <f t="shared" si="10"/>
        <v>2.6319509149803238E-3</v>
      </c>
      <c r="H208">
        <v>81759.427789784924</v>
      </c>
      <c r="I208">
        <v>68849.101883219846</v>
      </c>
      <c r="J208">
        <v>0</v>
      </c>
      <c r="K208">
        <v>8292.9516124392503</v>
      </c>
      <c r="L208">
        <f t="shared" si="11"/>
        <v>8292.9516124392503</v>
      </c>
    </row>
    <row r="209" spans="1:12" x14ac:dyDescent="0.25">
      <c r="A209" t="s">
        <v>219</v>
      </c>
      <c r="B209">
        <v>3664125.732543848</v>
      </c>
      <c r="C209">
        <v>2719869.3829095978</v>
      </c>
      <c r="D209">
        <v>3796546.5631253789</v>
      </c>
      <c r="E209">
        <v>5377587.2070923829</v>
      </c>
      <c r="F209">
        <f t="shared" si="9"/>
        <v>-0.9442563496342502</v>
      </c>
      <c r="G209">
        <f t="shared" si="10"/>
        <v>1.5810406439670039</v>
      </c>
      <c r="H209">
        <v>45129.589694492017</v>
      </c>
      <c r="I209">
        <v>-3937004.4093028051</v>
      </c>
      <c r="J209">
        <v>3244684.5287258001</v>
      </c>
      <c r="K209">
        <v>2304793.0347027602</v>
      </c>
      <c r="L209">
        <f t="shared" si="11"/>
        <v>-939891.49402303994</v>
      </c>
    </row>
    <row r="210" spans="1:12" x14ac:dyDescent="0.25">
      <c r="A210" t="s">
        <v>220</v>
      </c>
      <c r="B210">
        <v>183994563.50446799</v>
      </c>
      <c r="C210">
        <v>98900534.485995695</v>
      </c>
      <c r="D210">
        <v>190197984.5843524</v>
      </c>
      <c r="E210">
        <v>89735837.716788352</v>
      </c>
      <c r="F210">
        <f t="shared" si="9"/>
        <v>-85.094029018472298</v>
      </c>
      <c r="G210">
        <f t="shared" si="10"/>
        <v>-100.46214686756406</v>
      </c>
      <c r="H210">
        <v>2222658.2289368049</v>
      </c>
      <c r="I210">
        <v>-9260323.7226675786</v>
      </c>
      <c r="J210">
        <v>74744274.345038205</v>
      </c>
      <c r="K210">
        <v>31425921.962537602</v>
      </c>
      <c r="L210">
        <f t="shared" si="11"/>
        <v>-43318352.382500604</v>
      </c>
    </row>
    <row r="211" spans="1:12" x14ac:dyDescent="0.25">
      <c r="A211" t="s">
        <v>221</v>
      </c>
      <c r="B211">
        <v>11922268.74931878</v>
      </c>
      <c r="C211">
        <v>4052672.2136560618</v>
      </c>
      <c r="D211">
        <v>19378260.353789799</v>
      </c>
      <c r="E211">
        <v>4949598.7873709351</v>
      </c>
      <c r="F211">
        <f t="shared" si="9"/>
        <v>-7.8695965356627182</v>
      </c>
      <c r="G211">
        <f t="shared" si="10"/>
        <v>-14.428661566418864</v>
      </c>
      <c r="H211">
        <v>4824405.3400139986</v>
      </c>
      <c r="I211">
        <v>260406.08930083239</v>
      </c>
      <c r="J211">
        <v>6682870.8326479197</v>
      </c>
      <c r="K211">
        <v>933353.91721079301</v>
      </c>
      <c r="L211">
        <f t="shared" si="11"/>
        <v>-5749516.9154371265</v>
      </c>
    </row>
    <row r="212" spans="1:12" x14ac:dyDescent="0.25">
      <c r="A212" t="s">
        <v>222</v>
      </c>
      <c r="B212">
        <v>11274685.76490395</v>
      </c>
      <c r="C212">
        <v>4804745.4252041876</v>
      </c>
      <c r="D212">
        <v>12579605.07272221</v>
      </c>
      <c r="E212">
        <v>9975599.3210159577</v>
      </c>
      <c r="G212">
        <f t="shared" si="10"/>
        <v>-2.6040057517062518</v>
      </c>
      <c r="H212">
        <v>977860.80031195632</v>
      </c>
      <c r="I212">
        <v>-4329811.3242429877</v>
      </c>
      <c r="J212">
        <v>3663165.6716916198</v>
      </c>
      <c r="K212">
        <v>3236725.9648296498</v>
      </c>
      <c r="L212">
        <f t="shared" si="11"/>
        <v>-426439.70686197001</v>
      </c>
    </row>
    <row r="213" spans="1:12" x14ac:dyDescent="0.25">
      <c r="A213" t="s">
        <v>282</v>
      </c>
      <c r="L213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I2" sqref="H2:I212"/>
    </sheetView>
  </sheetViews>
  <sheetFormatPr defaultRowHeight="15" x14ac:dyDescent="0.25"/>
  <cols>
    <col min="8" max="8" width="9.140625" customWidth="1"/>
    <col min="9" max="9" width="9" customWidth="1"/>
  </cols>
  <sheetData>
    <row r="1" spans="1:9" x14ac:dyDescent="0.25">
      <c r="A1" t="s">
        <v>10</v>
      </c>
      <c r="B1" t="s">
        <v>0</v>
      </c>
      <c r="C1" t="s">
        <v>335</v>
      </c>
      <c r="D1" t="s">
        <v>337</v>
      </c>
      <c r="E1" t="s">
        <v>338</v>
      </c>
      <c r="F1" t="s">
        <v>340</v>
      </c>
      <c r="G1" t="s">
        <v>341</v>
      </c>
      <c r="H1" t="s">
        <v>339</v>
      </c>
      <c r="I1" t="s">
        <v>342</v>
      </c>
    </row>
    <row r="2" spans="1:9" x14ac:dyDescent="0.25">
      <c r="A2" t="s">
        <v>12</v>
      </c>
      <c r="B2" t="s">
        <v>8</v>
      </c>
      <c r="C2" t="s">
        <v>336</v>
      </c>
      <c r="D2">
        <v>24156889.332023501</v>
      </c>
      <c r="E2">
        <v>12385835.8642276</v>
      </c>
      <c r="F2">
        <v>27329157.469680801</v>
      </c>
      <c r="G2">
        <v>25828210.1265097</v>
      </c>
      <c r="H2">
        <f>(E2-D2)/10^6</f>
        <v>-11.771053467795902</v>
      </c>
      <c r="I2">
        <f>(G2-F2)/10^6</f>
        <v>-1.5009473431711011</v>
      </c>
    </row>
    <row r="3" spans="1:9" x14ac:dyDescent="0.25">
      <c r="A3" t="s">
        <v>13</v>
      </c>
      <c r="B3" t="s">
        <v>5</v>
      </c>
      <c r="C3" t="s">
        <v>336</v>
      </c>
      <c r="D3">
        <v>30075088.431375399</v>
      </c>
      <c r="E3">
        <v>0</v>
      </c>
      <c r="F3">
        <v>40563145.461444497</v>
      </c>
      <c r="G3">
        <v>29813753579.769798</v>
      </c>
      <c r="H3">
        <f t="shared" ref="H3:H66" si="0">(E3-D3)/10^6</f>
        <v>-30.075088431375399</v>
      </c>
      <c r="I3">
        <f t="shared" ref="I3:I66" si="1">(G3-F3)/10^6</f>
        <v>29773.190434308355</v>
      </c>
    </row>
    <row r="4" spans="1:9" x14ac:dyDescent="0.25">
      <c r="A4" t="s">
        <v>14</v>
      </c>
      <c r="B4" t="s">
        <v>4</v>
      </c>
      <c r="C4" t="s">
        <v>336</v>
      </c>
      <c r="D4">
        <v>0</v>
      </c>
      <c r="E4">
        <v>0</v>
      </c>
      <c r="F4">
        <v>483402570.354343</v>
      </c>
      <c r="G4">
        <v>376342882.91850102</v>
      </c>
      <c r="H4">
        <f t="shared" si="0"/>
        <v>0</v>
      </c>
      <c r="I4">
        <f t="shared" si="1"/>
        <v>-107.05968743584198</v>
      </c>
    </row>
    <row r="5" spans="1:9" x14ac:dyDescent="0.25">
      <c r="A5" t="s">
        <v>15</v>
      </c>
      <c r="B5" t="s">
        <v>6</v>
      </c>
      <c r="C5" t="s">
        <v>336</v>
      </c>
      <c r="D5">
        <v>46972957.767359696</v>
      </c>
      <c r="E5">
        <v>0</v>
      </c>
      <c r="F5">
        <v>46972957.767359696</v>
      </c>
      <c r="G5">
        <v>0</v>
      </c>
      <c r="H5">
        <f t="shared" si="0"/>
        <v>-46.972957767359695</v>
      </c>
      <c r="I5">
        <f t="shared" si="1"/>
        <v>-46.972957767359695</v>
      </c>
    </row>
    <row r="6" spans="1:9" x14ac:dyDescent="0.25">
      <c r="A6" t="s">
        <v>16</v>
      </c>
      <c r="B6" t="s">
        <v>8</v>
      </c>
      <c r="C6" t="s">
        <v>336</v>
      </c>
      <c r="D6">
        <v>17604967.810556699</v>
      </c>
      <c r="E6">
        <v>14334089.1933694</v>
      </c>
      <c r="F6">
        <v>17639626.526100699</v>
      </c>
      <c r="G6">
        <v>20054039.625052899</v>
      </c>
      <c r="H6">
        <f t="shared" si="0"/>
        <v>-3.2708786171872988</v>
      </c>
      <c r="I6">
        <f t="shared" si="1"/>
        <v>2.4144130989522004</v>
      </c>
    </row>
    <row r="7" spans="1:9" x14ac:dyDescent="0.25">
      <c r="A7" t="s">
        <v>17</v>
      </c>
      <c r="B7" t="s">
        <v>6</v>
      </c>
      <c r="C7" t="s">
        <v>336</v>
      </c>
      <c r="D7">
        <v>6616901231.5252199</v>
      </c>
      <c r="E7">
        <v>1244970957.3001001</v>
      </c>
      <c r="F7">
        <v>6667384833.0584402</v>
      </c>
      <c r="G7">
        <v>6651429213.4110603</v>
      </c>
      <c r="H7">
        <f t="shared" si="0"/>
        <v>-5371.9302742251193</v>
      </c>
      <c r="I7">
        <f t="shared" si="1"/>
        <v>-15.955619647379875</v>
      </c>
    </row>
    <row r="8" spans="1:9" x14ac:dyDescent="0.25">
      <c r="A8" t="s">
        <v>18</v>
      </c>
      <c r="B8" t="s">
        <v>8</v>
      </c>
      <c r="C8" t="s">
        <v>336</v>
      </c>
      <c r="D8">
        <v>256992885.154511</v>
      </c>
      <c r="E8">
        <v>656974135.67134905</v>
      </c>
      <c r="F8">
        <v>784081261.18042803</v>
      </c>
      <c r="G8">
        <v>590750925.51365197</v>
      </c>
      <c r="H8">
        <f t="shared" si="0"/>
        <v>399.98125051683809</v>
      </c>
      <c r="I8">
        <f t="shared" si="1"/>
        <v>-193.33033566677605</v>
      </c>
    </row>
    <row r="9" spans="1:9" x14ac:dyDescent="0.25">
      <c r="A9" t="s">
        <v>19</v>
      </c>
      <c r="B9" t="s">
        <v>6</v>
      </c>
      <c r="C9" t="s">
        <v>336</v>
      </c>
      <c r="D9">
        <v>35295835.491667099</v>
      </c>
      <c r="E9">
        <v>9051683.0642870702</v>
      </c>
      <c r="F9">
        <v>161428679.17334601</v>
      </c>
      <c r="G9">
        <v>102037610.336621</v>
      </c>
      <c r="H9">
        <f t="shared" si="0"/>
        <v>-26.24415242738003</v>
      </c>
      <c r="I9">
        <f t="shared" si="1"/>
        <v>-59.391068836725012</v>
      </c>
    </row>
    <row r="10" spans="1:9" x14ac:dyDescent="0.25">
      <c r="A10" t="s">
        <v>20</v>
      </c>
      <c r="B10" t="s">
        <v>9</v>
      </c>
      <c r="C10" t="s">
        <v>336</v>
      </c>
      <c r="D10">
        <v>1290261.4447530201</v>
      </c>
      <c r="E10">
        <v>1290261.4447530201</v>
      </c>
      <c r="F10">
        <v>1290261.4447530201</v>
      </c>
      <c r="G10">
        <v>1290261.4447530201</v>
      </c>
      <c r="H10">
        <f t="shared" si="0"/>
        <v>0</v>
      </c>
      <c r="I10">
        <f t="shared" si="1"/>
        <v>0</v>
      </c>
    </row>
    <row r="11" spans="1:9" x14ac:dyDescent="0.25">
      <c r="A11" t="s">
        <v>21</v>
      </c>
      <c r="B11" t="s">
        <v>8</v>
      </c>
      <c r="C11" t="s">
        <v>336</v>
      </c>
      <c r="D11">
        <v>11489898.2345507</v>
      </c>
      <c r="E11">
        <v>10465756.483786199</v>
      </c>
      <c r="F11">
        <v>3510472.44635846</v>
      </c>
      <c r="G11">
        <v>3601218.1951349098</v>
      </c>
      <c r="H11">
        <f t="shared" si="0"/>
        <v>-1.0241417507645003</v>
      </c>
      <c r="I11">
        <f t="shared" si="1"/>
        <v>9.0745748776449822E-2</v>
      </c>
    </row>
    <row r="12" spans="1:9" x14ac:dyDescent="0.25">
      <c r="A12" t="s">
        <v>22</v>
      </c>
      <c r="B12" t="s">
        <v>9</v>
      </c>
      <c r="C12" t="s">
        <v>336</v>
      </c>
      <c r="D12">
        <v>1347702600.63485</v>
      </c>
      <c r="E12">
        <v>1395744035.30687</v>
      </c>
      <c r="F12">
        <v>1366204723.8425601</v>
      </c>
      <c r="G12">
        <v>27171036650.672699</v>
      </c>
      <c r="H12">
        <f t="shared" si="0"/>
        <v>48.04143467201996</v>
      </c>
      <c r="I12">
        <f t="shared" si="1"/>
        <v>25804.831926830138</v>
      </c>
    </row>
    <row r="13" spans="1:9" x14ac:dyDescent="0.25">
      <c r="A13" t="s">
        <v>23</v>
      </c>
      <c r="B13" t="s">
        <v>6</v>
      </c>
      <c r="C13" t="s">
        <v>336</v>
      </c>
      <c r="D13">
        <v>0</v>
      </c>
      <c r="E13">
        <v>65913083.381995201</v>
      </c>
      <c r="F13">
        <v>885048752.04217505</v>
      </c>
      <c r="G13">
        <v>93462352.728710294</v>
      </c>
      <c r="H13">
        <f t="shared" si="0"/>
        <v>65.913083381995207</v>
      </c>
      <c r="I13">
        <f t="shared" si="1"/>
        <v>-791.58639931346477</v>
      </c>
    </row>
    <row r="14" spans="1:9" x14ac:dyDescent="0.25">
      <c r="A14" t="s">
        <v>24</v>
      </c>
      <c r="B14" t="s">
        <v>6</v>
      </c>
      <c r="C14" t="s">
        <v>336</v>
      </c>
      <c r="D14">
        <v>116759119.02347399</v>
      </c>
      <c r="E14">
        <v>108482257.093058</v>
      </c>
      <c r="F14">
        <v>263498521.26621801</v>
      </c>
      <c r="G14">
        <v>219584130.037911</v>
      </c>
      <c r="H14">
        <f t="shared" si="0"/>
        <v>-8.2768619304159881</v>
      </c>
      <c r="I14">
        <f t="shared" si="1"/>
        <v>-43.914391228307011</v>
      </c>
    </row>
    <row r="15" spans="1:9" x14ac:dyDescent="0.25">
      <c r="A15" t="s">
        <v>25</v>
      </c>
      <c r="B15" t="s">
        <v>4</v>
      </c>
      <c r="C15" t="s">
        <v>336</v>
      </c>
      <c r="D15">
        <v>23809357.8371417</v>
      </c>
      <c r="E15">
        <v>6639422.3924863003</v>
      </c>
      <c r="F15">
        <v>23809357.8371417</v>
      </c>
      <c r="G15">
        <v>21363880.342986099</v>
      </c>
      <c r="H15">
        <f t="shared" si="0"/>
        <v>-17.169935444655401</v>
      </c>
      <c r="I15">
        <f t="shared" si="1"/>
        <v>-2.4454774941556008</v>
      </c>
    </row>
    <row r="16" spans="1:9" x14ac:dyDescent="0.25">
      <c r="A16" t="s">
        <v>26</v>
      </c>
      <c r="B16" t="s">
        <v>6</v>
      </c>
      <c r="C16" t="s">
        <v>336</v>
      </c>
      <c r="D16">
        <v>1266734541.29843</v>
      </c>
      <c r="E16">
        <v>617494543.15741003</v>
      </c>
      <c r="F16">
        <v>1369775504.9600101</v>
      </c>
      <c r="G16">
        <v>621001928.971632</v>
      </c>
      <c r="H16">
        <f t="shared" si="0"/>
        <v>-649.2399981410199</v>
      </c>
      <c r="I16">
        <f t="shared" si="1"/>
        <v>-748.77357598837807</v>
      </c>
    </row>
    <row r="17" spans="1:9" x14ac:dyDescent="0.25">
      <c r="A17" t="s">
        <v>27</v>
      </c>
      <c r="B17" t="s">
        <v>4</v>
      </c>
      <c r="C17" t="s">
        <v>336</v>
      </c>
      <c r="D17">
        <v>101185466.662903</v>
      </c>
      <c r="E17">
        <v>81885151.690121695</v>
      </c>
      <c r="F17">
        <v>101185466.662903</v>
      </c>
      <c r="G17">
        <v>330919691.15525401</v>
      </c>
      <c r="H17">
        <f t="shared" si="0"/>
        <v>-19.300314972781301</v>
      </c>
      <c r="I17">
        <f t="shared" si="1"/>
        <v>229.73422449235099</v>
      </c>
    </row>
    <row r="18" spans="1:9" x14ac:dyDescent="0.25">
      <c r="A18" t="s">
        <v>28</v>
      </c>
      <c r="B18" t="s">
        <v>4</v>
      </c>
      <c r="C18" t="s">
        <v>336</v>
      </c>
      <c r="D18">
        <v>152142087.09463501</v>
      </c>
      <c r="E18">
        <v>147069423.37795699</v>
      </c>
      <c r="F18">
        <v>152142087.09463501</v>
      </c>
      <c r="G18">
        <v>145173521.28726</v>
      </c>
      <c r="H18">
        <f t="shared" si="0"/>
        <v>-5.0726637166780231</v>
      </c>
      <c r="I18">
        <f t="shared" si="1"/>
        <v>-6.9685658073750139</v>
      </c>
    </row>
    <row r="19" spans="1:9" x14ac:dyDescent="0.25">
      <c r="A19" t="s">
        <v>29</v>
      </c>
      <c r="B19" t="s">
        <v>5</v>
      </c>
      <c r="C19" t="s">
        <v>336</v>
      </c>
      <c r="D19">
        <v>3981405646.9447398</v>
      </c>
      <c r="E19">
        <v>1507496876.3215401</v>
      </c>
      <c r="F19">
        <v>694653957.23013103</v>
      </c>
      <c r="G19">
        <v>694653957.23013103</v>
      </c>
      <c r="H19">
        <f t="shared" si="0"/>
        <v>-2473.9087706231994</v>
      </c>
      <c r="I19">
        <f t="shared" si="1"/>
        <v>0</v>
      </c>
    </row>
    <row r="20" spans="1:9" x14ac:dyDescent="0.25">
      <c r="A20" t="s">
        <v>30</v>
      </c>
      <c r="B20" t="s">
        <v>6</v>
      </c>
      <c r="C20" t="s">
        <v>336</v>
      </c>
      <c r="D20">
        <v>64133493.850161202</v>
      </c>
      <c r="E20">
        <v>52359672.164575502</v>
      </c>
      <c r="F20">
        <v>234931493.54201001</v>
      </c>
      <c r="G20">
        <v>108762866.292134</v>
      </c>
      <c r="H20">
        <f t="shared" si="0"/>
        <v>-11.7738216855857</v>
      </c>
      <c r="I20">
        <f t="shared" si="1"/>
        <v>-126.16862724987601</v>
      </c>
    </row>
    <row r="21" spans="1:9" x14ac:dyDescent="0.25">
      <c r="A21" t="s">
        <v>31</v>
      </c>
      <c r="B21" t="s">
        <v>6</v>
      </c>
      <c r="C21" t="s">
        <v>336</v>
      </c>
      <c r="D21">
        <v>467653770.27567399</v>
      </c>
      <c r="E21">
        <v>283067880.45365202</v>
      </c>
      <c r="F21">
        <v>286055740.71832299</v>
      </c>
      <c r="G21">
        <v>804889288.688393</v>
      </c>
      <c r="H21">
        <f t="shared" si="0"/>
        <v>-184.58588982202195</v>
      </c>
      <c r="I21">
        <f t="shared" si="1"/>
        <v>518.83354797006996</v>
      </c>
    </row>
    <row r="22" spans="1:9" x14ac:dyDescent="0.25">
      <c r="A22" t="s">
        <v>32</v>
      </c>
      <c r="B22" t="s">
        <v>8</v>
      </c>
      <c r="C22" t="s">
        <v>336</v>
      </c>
      <c r="D22">
        <v>75984778.675897002</v>
      </c>
      <c r="E22">
        <v>72698670.139623895</v>
      </c>
      <c r="F22">
        <v>20955693.3291707</v>
      </c>
      <c r="G22">
        <v>41068969.324282803</v>
      </c>
      <c r="H22">
        <f t="shared" si="0"/>
        <v>-3.2861085362731068</v>
      </c>
      <c r="I22">
        <f t="shared" si="1"/>
        <v>20.113275995112101</v>
      </c>
    </row>
    <row r="23" spans="1:9" x14ac:dyDescent="0.25">
      <c r="A23" t="s">
        <v>33</v>
      </c>
      <c r="B23" t="s">
        <v>6</v>
      </c>
      <c r="C23" t="s">
        <v>336</v>
      </c>
      <c r="D23">
        <v>7770103.9934155699</v>
      </c>
      <c r="E23">
        <v>0</v>
      </c>
      <c r="F23">
        <v>109757407.524331</v>
      </c>
      <c r="G23">
        <v>25440696.126950901</v>
      </c>
      <c r="H23">
        <f t="shared" si="0"/>
        <v>-7.77010399341557</v>
      </c>
      <c r="I23">
        <f t="shared" si="1"/>
        <v>-84.316711397380104</v>
      </c>
    </row>
    <row r="24" spans="1:9" x14ac:dyDescent="0.25">
      <c r="A24" t="s">
        <v>34</v>
      </c>
      <c r="B24" t="s">
        <v>6</v>
      </c>
      <c r="C24" t="s">
        <v>336</v>
      </c>
      <c r="D24">
        <v>298773494.22609198</v>
      </c>
      <c r="E24">
        <v>2222054.16559882</v>
      </c>
      <c r="F24">
        <v>268255504.03092301</v>
      </c>
      <c r="G24">
        <v>230652755.76526099</v>
      </c>
      <c r="H24">
        <f t="shared" si="0"/>
        <v>-296.55144006049318</v>
      </c>
      <c r="I24">
        <f t="shared" si="1"/>
        <v>-37.602748265662015</v>
      </c>
    </row>
    <row r="25" spans="1:9" x14ac:dyDescent="0.25">
      <c r="A25" t="s">
        <v>35</v>
      </c>
      <c r="B25" t="s">
        <v>7</v>
      </c>
      <c r="C25" t="s">
        <v>336</v>
      </c>
      <c r="D25">
        <v>13752453.0303363</v>
      </c>
      <c r="E25">
        <v>4352323.7844912698</v>
      </c>
      <c r="F25">
        <v>3108054.1963484902</v>
      </c>
      <c r="G25">
        <v>7184139.0581221599</v>
      </c>
      <c r="H25">
        <f t="shared" si="0"/>
        <v>-9.4001292458450312</v>
      </c>
      <c r="I25">
        <f t="shared" si="1"/>
        <v>4.07608486177367</v>
      </c>
    </row>
    <row r="26" spans="1:9" x14ac:dyDescent="0.25">
      <c r="A26" t="s">
        <v>36</v>
      </c>
      <c r="B26" t="s">
        <v>7</v>
      </c>
      <c r="C26" t="s">
        <v>336</v>
      </c>
      <c r="D26">
        <v>4796307.8788235504</v>
      </c>
      <c r="E26">
        <v>4899025.3855894003</v>
      </c>
      <c r="F26">
        <v>4796307.8788235504</v>
      </c>
      <c r="G26">
        <v>4899025.3855894003</v>
      </c>
      <c r="H26">
        <f t="shared" si="0"/>
        <v>0.10271750676584988</v>
      </c>
      <c r="I26">
        <f t="shared" si="1"/>
        <v>0.10271750676584988</v>
      </c>
    </row>
    <row r="27" spans="1:9" x14ac:dyDescent="0.25">
      <c r="A27" t="s">
        <v>37</v>
      </c>
      <c r="B27" t="s">
        <v>8</v>
      </c>
      <c r="C27" t="s">
        <v>336</v>
      </c>
      <c r="D27">
        <v>29648924.071536701</v>
      </c>
      <c r="E27">
        <v>38002083.705967598</v>
      </c>
      <c r="F27">
        <v>34915718.433827102</v>
      </c>
      <c r="G27">
        <v>12207040.7038105</v>
      </c>
      <c r="H27">
        <f t="shared" si="0"/>
        <v>8.3531596344308969</v>
      </c>
      <c r="I27">
        <f t="shared" si="1"/>
        <v>-22.708677730016603</v>
      </c>
    </row>
    <row r="28" spans="1:9" x14ac:dyDescent="0.25">
      <c r="A28" t="s">
        <v>38</v>
      </c>
      <c r="B28" t="s">
        <v>8</v>
      </c>
      <c r="C28" t="s">
        <v>336</v>
      </c>
      <c r="D28">
        <v>0</v>
      </c>
      <c r="E28">
        <v>0</v>
      </c>
      <c r="F28">
        <v>4660732030.3522596</v>
      </c>
      <c r="G28">
        <v>2039097812.19223</v>
      </c>
      <c r="H28">
        <f t="shared" si="0"/>
        <v>0</v>
      </c>
      <c r="I28">
        <f t="shared" si="1"/>
        <v>-2621.6342181600294</v>
      </c>
    </row>
    <row r="29" spans="1:9" x14ac:dyDescent="0.25">
      <c r="A29" t="s">
        <v>39</v>
      </c>
      <c r="B29" t="s">
        <v>8</v>
      </c>
      <c r="C29" t="s">
        <v>336</v>
      </c>
      <c r="D29">
        <v>46271650.023852997</v>
      </c>
      <c r="E29">
        <v>30813471.5612773</v>
      </c>
      <c r="F29">
        <v>49790413.934569702</v>
      </c>
      <c r="G29">
        <v>41487760.298886701</v>
      </c>
      <c r="H29">
        <f t="shared" si="0"/>
        <v>-15.458178462575697</v>
      </c>
      <c r="I29">
        <f t="shared" si="1"/>
        <v>-8.3026536356830007</v>
      </c>
    </row>
    <row r="30" spans="1:9" x14ac:dyDescent="0.25">
      <c r="A30" t="s">
        <v>40</v>
      </c>
      <c r="B30" t="s">
        <v>9</v>
      </c>
      <c r="C30" t="s">
        <v>336</v>
      </c>
      <c r="D30">
        <v>248565826.61084601</v>
      </c>
      <c r="E30">
        <v>1061966912.21717</v>
      </c>
      <c r="F30">
        <v>36231289.543547899</v>
      </c>
      <c r="G30">
        <v>48188740.120920099</v>
      </c>
      <c r="H30">
        <f t="shared" si="0"/>
        <v>813.40108560632393</v>
      </c>
      <c r="I30">
        <f t="shared" si="1"/>
        <v>11.957450577372201</v>
      </c>
    </row>
    <row r="31" spans="1:9" x14ac:dyDescent="0.25">
      <c r="A31" t="s">
        <v>41</v>
      </c>
      <c r="B31" t="s">
        <v>5</v>
      </c>
      <c r="C31" t="s">
        <v>336</v>
      </c>
      <c r="D31">
        <v>71296936.203199595</v>
      </c>
      <c r="E31">
        <v>0</v>
      </c>
      <c r="F31">
        <v>71296936.203199595</v>
      </c>
      <c r="G31">
        <v>0</v>
      </c>
      <c r="H31">
        <f t="shared" si="0"/>
        <v>-71.296936203199593</v>
      </c>
      <c r="I31">
        <f t="shared" si="1"/>
        <v>-71.296936203199593</v>
      </c>
    </row>
    <row r="32" spans="1:9" x14ac:dyDescent="0.25">
      <c r="A32" t="s">
        <v>42</v>
      </c>
      <c r="B32" t="s">
        <v>4</v>
      </c>
      <c r="C32" t="s">
        <v>336</v>
      </c>
      <c r="D32">
        <v>265541638.45451599</v>
      </c>
      <c r="E32">
        <v>33594290.562848099</v>
      </c>
      <c r="F32">
        <v>288740822.04553598</v>
      </c>
      <c r="G32">
        <v>210342798.870213</v>
      </c>
      <c r="H32">
        <f t="shared" si="0"/>
        <v>-231.9473478916679</v>
      </c>
      <c r="I32">
        <f t="shared" si="1"/>
        <v>-78.398023175322976</v>
      </c>
    </row>
    <row r="33" spans="1:9" x14ac:dyDescent="0.25">
      <c r="A33" t="s">
        <v>43</v>
      </c>
      <c r="B33" t="s">
        <v>4</v>
      </c>
      <c r="C33" t="s">
        <v>336</v>
      </c>
      <c r="D33">
        <v>0</v>
      </c>
      <c r="E33">
        <v>0</v>
      </c>
      <c r="F33">
        <v>9683078.3493364304</v>
      </c>
      <c r="G33">
        <v>15768117.666450599</v>
      </c>
      <c r="H33">
        <f t="shared" si="0"/>
        <v>0</v>
      </c>
      <c r="I33">
        <f t="shared" si="1"/>
        <v>6.0850393171141688</v>
      </c>
    </row>
    <row r="34" spans="1:9" x14ac:dyDescent="0.25">
      <c r="A34" t="s">
        <v>44</v>
      </c>
      <c r="B34" t="s">
        <v>7</v>
      </c>
      <c r="C34" t="s">
        <v>336</v>
      </c>
      <c r="D34">
        <v>0</v>
      </c>
      <c r="E34">
        <v>1139622631.8201101</v>
      </c>
      <c r="F34">
        <v>1014122690.4352601</v>
      </c>
      <c r="G34">
        <v>1142206878.2653501</v>
      </c>
      <c r="H34">
        <f t="shared" si="0"/>
        <v>1139.62263182011</v>
      </c>
      <c r="I34">
        <f t="shared" si="1"/>
        <v>128.08418783009006</v>
      </c>
    </row>
    <row r="35" spans="1:9" x14ac:dyDescent="0.25">
      <c r="A35" t="s">
        <v>45</v>
      </c>
      <c r="B35" t="s">
        <v>6</v>
      </c>
      <c r="C35" t="s">
        <v>336</v>
      </c>
      <c r="D35">
        <v>1055111926.44621</v>
      </c>
      <c r="E35">
        <v>0</v>
      </c>
      <c r="F35">
        <v>1056777958.88232</v>
      </c>
      <c r="G35">
        <v>254289.408378313</v>
      </c>
      <c r="H35">
        <f t="shared" si="0"/>
        <v>-1055.11192644621</v>
      </c>
      <c r="I35">
        <f t="shared" si="1"/>
        <v>-1056.5236694739417</v>
      </c>
    </row>
    <row r="36" spans="1:9" x14ac:dyDescent="0.25">
      <c r="A36" t="s">
        <v>46</v>
      </c>
      <c r="B36" t="s">
        <v>8</v>
      </c>
      <c r="C36" t="s">
        <v>336</v>
      </c>
      <c r="D36">
        <v>1179532551.4906399</v>
      </c>
      <c r="E36">
        <v>158250742.39155</v>
      </c>
      <c r="F36">
        <v>2058107558.29532</v>
      </c>
      <c r="G36">
        <v>409695941.76402402</v>
      </c>
      <c r="H36">
        <f t="shared" si="0"/>
        <v>-1021.2818090990899</v>
      </c>
      <c r="I36">
        <f t="shared" si="1"/>
        <v>-1648.411616531296</v>
      </c>
    </row>
    <row r="37" spans="1:9" x14ac:dyDescent="0.25">
      <c r="A37" t="s">
        <v>47</v>
      </c>
      <c r="B37" t="s">
        <v>5</v>
      </c>
      <c r="C37" t="s">
        <v>336</v>
      </c>
      <c r="D37">
        <v>139316525897.328</v>
      </c>
      <c r="E37">
        <v>129025722471.353</v>
      </c>
      <c r="F37">
        <v>237401609167.98901</v>
      </c>
      <c r="G37">
        <v>170513827124.164</v>
      </c>
      <c r="H37">
        <f t="shared" si="0"/>
        <v>-10290.803425975006</v>
      </c>
      <c r="I37">
        <f t="shared" si="1"/>
        <v>-66887.782043825006</v>
      </c>
    </row>
    <row r="38" spans="1:9" x14ac:dyDescent="0.25">
      <c r="A38" t="s">
        <v>48</v>
      </c>
      <c r="B38" t="s">
        <v>4</v>
      </c>
      <c r="C38" t="s">
        <v>336</v>
      </c>
      <c r="D38">
        <v>469483296.25561202</v>
      </c>
      <c r="E38">
        <v>393169465.29388601</v>
      </c>
      <c r="F38">
        <v>475878064.45076799</v>
      </c>
      <c r="G38">
        <v>448201886.72107202</v>
      </c>
      <c r="H38">
        <f t="shared" si="0"/>
        <v>-76.313830961726012</v>
      </c>
      <c r="I38">
        <f t="shared" si="1"/>
        <v>-27.676177729695976</v>
      </c>
    </row>
    <row r="39" spans="1:9" x14ac:dyDescent="0.25">
      <c r="A39" t="s">
        <v>49</v>
      </c>
      <c r="B39" t="s">
        <v>4</v>
      </c>
      <c r="C39" t="s">
        <v>336</v>
      </c>
      <c r="D39">
        <v>0</v>
      </c>
      <c r="E39">
        <v>0</v>
      </c>
      <c r="F39">
        <v>483810705.24182898</v>
      </c>
      <c r="G39">
        <v>611743313.14241695</v>
      </c>
      <c r="H39">
        <f t="shared" si="0"/>
        <v>0</v>
      </c>
      <c r="I39">
        <f t="shared" si="1"/>
        <v>127.93260790058798</v>
      </c>
    </row>
    <row r="40" spans="1:9" x14ac:dyDescent="0.25">
      <c r="A40" t="s">
        <v>50</v>
      </c>
      <c r="B40" t="s">
        <v>4</v>
      </c>
      <c r="C40" t="s">
        <v>336</v>
      </c>
      <c r="D40">
        <v>0</v>
      </c>
      <c r="E40">
        <v>0</v>
      </c>
      <c r="F40">
        <v>322958919.01026601</v>
      </c>
      <c r="G40">
        <v>299501982.62954402</v>
      </c>
      <c r="H40">
        <f t="shared" si="0"/>
        <v>0</v>
      </c>
      <c r="I40">
        <f t="shared" si="1"/>
        <v>-23.456936380721988</v>
      </c>
    </row>
    <row r="41" spans="1:9" x14ac:dyDescent="0.25">
      <c r="A41" t="s">
        <v>51</v>
      </c>
      <c r="B41" t="s">
        <v>4</v>
      </c>
      <c r="C41" t="s">
        <v>336</v>
      </c>
      <c r="D41">
        <v>0</v>
      </c>
      <c r="E41">
        <v>0</v>
      </c>
      <c r="F41">
        <v>147206703.918975</v>
      </c>
      <c r="G41">
        <v>160516518.61226499</v>
      </c>
      <c r="H41">
        <f t="shared" si="0"/>
        <v>0</v>
      </c>
      <c r="I41">
        <f t="shared" si="1"/>
        <v>13.309814693289995</v>
      </c>
    </row>
    <row r="42" spans="1:9" x14ac:dyDescent="0.25">
      <c r="A42" t="s">
        <v>52</v>
      </c>
      <c r="B42" t="s">
        <v>9</v>
      </c>
      <c r="C42" t="s">
        <v>336</v>
      </c>
      <c r="D42">
        <v>330314.84400799801</v>
      </c>
      <c r="E42">
        <v>330314.84400799801</v>
      </c>
      <c r="F42">
        <v>330314.84400799801</v>
      </c>
      <c r="G42">
        <v>330314.84400799801</v>
      </c>
      <c r="H42">
        <f t="shared" si="0"/>
        <v>0</v>
      </c>
      <c r="I42">
        <f t="shared" si="1"/>
        <v>0</v>
      </c>
    </row>
    <row r="43" spans="1:9" x14ac:dyDescent="0.25">
      <c r="A43" t="s">
        <v>53</v>
      </c>
      <c r="B43" t="s">
        <v>8</v>
      </c>
      <c r="C43" t="s">
        <v>336</v>
      </c>
      <c r="D43">
        <v>0</v>
      </c>
      <c r="E43">
        <v>0</v>
      </c>
      <c r="F43">
        <v>731994114.27166295</v>
      </c>
      <c r="G43">
        <v>878760268.480757</v>
      </c>
      <c r="H43">
        <f t="shared" si="0"/>
        <v>0</v>
      </c>
      <c r="I43">
        <f t="shared" si="1"/>
        <v>146.76615420909405</v>
      </c>
    </row>
    <row r="44" spans="1:9" x14ac:dyDescent="0.25">
      <c r="A44" t="s">
        <v>54</v>
      </c>
      <c r="B44" t="s">
        <v>4</v>
      </c>
      <c r="C44" t="s">
        <v>336</v>
      </c>
      <c r="D44">
        <v>1177339.2845880201</v>
      </c>
      <c r="E44">
        <v>2271929.0296280999</v>
      </c>
      <c r="F44">
        <v>1177339.2845880201</v>
      </c>
      <c r="G44">
        <v>3905298.04030122</v>
      </c>
      <c r="H44">
        <f t="shared" si="0"/>
        <v>1.0945897450400799</v>
      </c>
      <c r="I44">
        <f t="shared" si="1"/>
        <v>2.7279587557132001</v>
      </c>
    </row>
    <row r="45" spans="1:9" x14ac:dyDescent="0.25">
      <c r="A45" t="s">
        <v>55</v>
      </c>
      <c r="B45" t="s">
        <v>4</v>
      </c>
      <c r="C45" t="s">
        <v>336</v>
      </c>
      <c r="D45">
        <v>40442638.061882302</v>
      </c>
      <c r="E45">
        <v>30738176.628006101</v>
      </c>
      <c r="F45">
        <v>9680577.0079988893</v>
      </c>
      <c r="G45">
        <v>10088352.2297471</v>
      </c>
      <c r="H45">
        <f t="shared" si="0"/>
        <v>-9.704461433876201</v>
      </c>
      <c r="I45">
        <f t="shared" si="1"/>
        <v>0.40777522174821051</v>
      </c>
    </row>
    <row r="46" spans="1:9" x14ac:dyDescent="0.25">
      <c r="A46" t="s">
        <v>56</v>
      </c>
      <c r="B46" t="s">
        <v>7</v>
      </c>
      <c r="C46" t="s">
        <v>336</v>
      </c>
      <c r="D46">
        <v>0</v>
      </c>
      <c r="E46">
        <v>0</v>
      </c>
      <c r="F46">
        <v>85787012.6722444</v>
      </c>
      <c r="G46">
        <v>1341481.75588412</v>
      </c>
      <c r="H46">
        <f t="shared" si="0"/>
        <v>0</v>
      </c>
      <c r="I46">
        <f t="shared" si="1"/>
        <v>-84.445530916360269</v>
      </c>
    </row>
    <row r="47" spans="1:9" x14ac:dyDescent="0.25">
      <c r="A47" t="s">
        <v>57</v>
      </c>
      <c r="B47" t="s">
        <v>8</v>
      </c>
      <c r="C47" t="s">
        <v>336</v>
      </c>
      <c r="D47">
        <v>432004295.32502699</v>
      </c>
      <c r="E47">
        <v>479928173.73920798</v>
      </c>
      <c r="F47">
        <v>805424302.12019098</v>
      </c>
      <c r="G47">
        <v>966219248.29995298</v>
      </c>
      <c r="H47">
        <f t="shared" si="0"/>
        <v>47.923878414180997</v>
      </c>
      <c r="I47">
        <f t="shared" si="1"/>
        <v>160.79494617976201</v>
      </c>
    </row>
    <row r="48" spans="1:9" x14ac:dyDescent="0.25">
      <c r="A48" t="s">
        <v>58</v>
      </c>
      <c r="B48" t="s">
        <v>8</v>
      </c>
      <c r="C48" t="s">
        <v>336</v>
      </c>
      <c r="D48">
        <v>23255898.907317899</v>
      </c>
      <c r="E48">
        <v>27518534.644230999</v>
      </c>
      <c r="F48">
        <v>7024844.0513906702</v>
      </c>
      <c r="G48">
        <v>12461537.245998301</v>
      </c>
      <c r="H48">
        <f t="shared" si="0"/>
        <v>4.2626357369130998</v>
      </c>
      <c r="I48">
        <f t="shared" si="1"/>
        <v>5.4366931946076305</v>
      </c>
    </row>
    <row r="49" spans="1:9" x14ac:dyDescent="0.25">
      <c r="A49" t="s">
        <v>59</v>
      </c>
      <c r="B49" t="s">
        <v>6</v>
      </c>
      <c r="C49" t="s">
        <v>336</v>
      </c>
      <c r="D49">
        <v>245369460.18665999</v>
      </c>
      <c r="E49">
        <v>47458156.630745403</v>
      </c>
      <c r="F49">
        <v>247059285.016435</v>
      </c>
      <c r="G49">
        <v>461802219.329265</v>
      </c>
      <c r="H49">
        <f t="shared" si="0"/>
        <v>-197.91130355591457</v>
      </c>
      <c r="I49">
        <f t="shared" si="1"/>
        <v>214.74293431282999</v>
      </c>
    </row>
    <row r="50" spans="1:9" x14ac:dyDescent="0.25">
      <c r="A50" t="s">
        <v>60</v>
      </c>
      <c r="B50" t="s">
        <v>6</v>
      </c>
      <c r="C50" t="s">
        <v>336</v>
      </c>
      <c r="D50">
        <v>340084929.64534402</v>
      </c>
      <c r="E50">
        <v>256037161.88540301</v>
      </c>
      <c r="F50">
        <v>818202328.91608906</v>
      </c>
      <c r="G50">
        <v>353170844.30565798</v>
      </c>
      <c r="H50">
        <f t="shared" si="0"/>
        <v>-84.04776775994101</v>
      </c>
      <c r="I50">
        <f t="shared" si="1"/>
        <v>-465.03148461043105</v>
      </c>
    </row>
    <row r="51" spans="1:9" x14ac:dyDescent="0.25">
      <c r="A51" t="s">
        <v>61</v>
      </c>
      <c r="B51" t="s">
        <v>6</v>
      </c>
      <c r="C51" t="s">
        <v>336</v>
      </c>
      <c r="D51">
        <v>7209824327.5160303</v>
      </c>
      <c r="E51">
        <v>3957125000.17734</v>
      </c>
      <c r="F51">
        <v>7591040885.7964201</v>
      </c>
      <c r="G51">
        <v>3960485447.1669898</v>
      </c>
      <c r="H51">
        <f t="shared" si="0"/>
        <v>-3252.6993273386902</v>
      </c>
      <c r="I51">
        <f t="shared" si="1"/>
        <v>-3630.5554386294302</v>
      </c>
    </row>
    <row r="52" spans="1:9" x14ac:dyDescent="0.25">
      <c r="A52" t="s">
        <v>62</v>
      </c>
      <c r="B52" t="s">
        <v>4</v>
      </c>
      <c r="C52" t="s">
        <v>336</v>
      </c>
      <c r="D52">
        <v>64014.814645345097</v>
      </c>
      <c r="E52">
        <v>0</v>
      </c>
      <c r="F52">
        <v>694579.58927654603</v>
      </c>
      <c r="G52">
        <v>0</v>
      </c>
      <c r="H52">
        <f t="shared" si="0"/>
        <v>-6.40148146453451E-2</v>
      </c>
      <c r="I52">
        <f t="shared" si="1"/>
        <v>-0.69457958927654606</v>
      </c>
    </row>
    <row r="53" spans="1:9" x14ac:dyDescent="0.25">
      <c r="A53" t="s">
        <v>63</v>
      </c>
      <c r="B53" t="s">
        <v>8</v>
      </c>
      <c r="C53" t="s">
        <v>336</v>
      </c>
      <c r="D53">
        <v>1114420.0552874401</v>
      </c>
      <c r="E53">
        <v>483242.41512446298</v>
      </c>
      <c r="F53">
        <v>1114420.0552874401</v>
      </c>
      <c r="G53">
        <v>1393558.6021119801</v>
      </c>
      <c r="H53">
        <f t="shared" si="0"/>
        <v>-0.63117764016297717</v>
      </c>
      <c r="I53">
        <f t="shared" si="1"/>
        <v>0.27913854682454003</v>
      </c>
    </row>
    <row r="54" spans="1:9" x14ac:dyDescent="0.25">
      <c r="A54" t="s">
        <v>64</v>
      </c>
      <c r="B54" t="s">
        <v>6</v>
      </c>
      <c r="C54" t="s">
        <v>336</v>
      </c>
      <c r="D54">
        <v>467286697.95913601</v>
      </c>
      <c r="E54">
        <v>214655150.84652001</v>
      </c>
      <c r="F54">
        <v>467286697.95913601</v>
      </c>
      <c r="G54">
        <v>25839521.426054802</v>
      </c>
      <c r="H54">
        <f t="shared" si="0"/>
        <v>-252.631547112616</v>
      </c>
      <c r="I54">
        <f t="shared" si="1"/>
        <v>-441.44717653308123</v>
      </c>
    </row>
    <row r="55" spans="1:9" x14ac:dyDescent="0.25">
      <c r="A55" t="s">
        <v>65</v>
      </c>
      <c r="B55" t="s">
        <v>8</v>
      </c>
      <c r="C55" t="s">
        <v>336</v>
      </c>
      <c r="D55">
        <v>346993154.155231</v>
      </c>
      <c r="E55">
        <v>284063728.99813598</v>
      </c>
      <c r="F55">
        <v>613472306.31554496</v>
      </c>
      <c r="G55">
        <v>839481089.36800396</v>
      </c>
      <c r="H55">
        <f t="shared" si="0"/>
        <v>-62.929425157095018</v>
      </c>
      <c r="I55">
        <f t="shared" si="1"/>
        <v>226.00878305245899</v>
      </c>
    </row>
    <row r="56" spans="1:9" x14ac:dyDescent="0.25">
      <c r="A56" t="s">
        <v>66</v>
      </c>
      <c r="B56" t="s">
        <v>6</v>
      </c>
      <c r="C56" t="s">
        <v>336</v>
      </c>
      <c r="D56">
        <v>748354305.25810802</v>
      </c>
      <c r="E56">
        <v>566009262.19909203</v>
      </c>
      <c r="F56">
        <v>3558601846.1676898</v>
      </c>
      <c r="G56">
        <v>2237895741.58606</v>
      </c>
      <c r="H56">
        <f t="shared" si="0"/>
        <v>-182.34504305901598</v>
      </c>
      <c r="I56">
        <f t="shared" si="1"/>
        <v>-1320.7061045816297</v>
      </c>
    </row>
    <row r="57" spans="1:9" x14ac:dyDescent="0.25">
      <c r="A57" t="s">
        <v>67</v>
      </c>
      <c r="B57" t="s">
        <v>8</v>
      </c>
      <c r="C57" t="s">
        <v>336</v>
      </c>
      <c r="D57">
        <v>286163781.53438598</v>
      </c>
      <c r="E57">
        <v>0</v>
      </c>
      <c r="F57">
        <v>555327086.84715605</v>
      </c>
      <c r="G57">
        <v>496276640.16879398</v>
      </c>
      <c r="H57">
        <f t="shared" si="0"/>
        <v>-286.16378153438598</v>
      </c>
      <c r="I57">
        <f t="shared" si="1"/>
        <v>-59.050446678362071</v>
      </c>
    </row>
    <row r="58" spans="1:9" x14ac:dyDescent="0.25">
      <c r="A58" t="s">
        <v>68</v>
      </c>
      <c r="B58" t="s">
        <v>6</v>
      </c>
      <c r="C58" t="s">
        <v>336</v>
      </c>
      <c r="D58">
        <v>1820403160.1539199</v>
      </c>
      <c r="E58">
        <v>1288308299.47352</v>
      </c>
      <c r="F58">
        <v>5124547872.5788298</v>
      </c>
      <c r="G58">
        <v>1738508076.9952099</v>
      </c>
      <c r="H58">
        <f t="shared" si="0"/>
        <v>-532.09486068039985</v>
      </c>
      <c r="I58">
        <f t="shared" si="1"/>
        <v>-3386.0397955836202</v>
      </c>
    </row>
    <row r="59" spans="1:9" x14ac:dyDescent="0.25">
      <c r="A59" t="s">
        <v>69</v>
      </c>
      <c r="B59" t="s">
        <v>4</v>
      </c>
      <c r="C59" t="s">
        <v>336</v>
      </c>
      <c r="D59">
        <v>7418399.2650233498</v>
      </c>
      <c r="E59">
        <v>6240756.8099012496</v>
      </c>
      <c r="F59">
        <v>37364436.646407597</v>
      </c>
      <c r="G59">
        <v>10583398.724814599</v>
      </c>
      <c r="H59">
        <f t="shared" si="0"/>
        <v>-1.1776424551221001</v>
      </c>
      <c r="I59">
        <f t="shared" si="1"/>
        <v>-26.781037921592997</v>
      </c>
    </row>
    <row r="60" spans="1:9" x14ac:dyDescent="0.25">
      <c r="A60" t="s">
        <v>70</v>
      </c>
      <c r="B60" t="s">
        <v>6</v>
      </c>
      <c r="C60" t="s">
        <v>336</v>
      </c>
      <c r="D60">
        <v>2469584002.8897099</v>
      </c>
      <c r="E60">
        <v>1158958316.2413001</v>
      </c>
      <c r="F60">
        <v>2168088917.5519199</v>
      </c>
      <c r="G60">
        <v>1132888082.48859</v>
      </c>
      <c r="H60">
        <f t="shared" si="0"/>
        <v>-1310.6256866484098</v>
      </c>
      <c r="I60">
        <f t="shared" si="1"/>
        <v>-1035.20083506333</v>
      </c>
    </row>
    <row r="61" spans="1:9" x14ac:dyDescent="0.25">
      <c r="A61" t="s">
        <v>71</v>
      </c>
      <c r="B61" t="s">
        <v>6</v>
      </c>
      <c r="C61" t="s">
        <v>336</v>
      </c>
      <c r="D61">
        <v>126913008.220419</v>
      </c>
      <c r="E61">
        <v>65861798.023434103</v>
      </c>
      <c r="F61">
        <v>127162795.91756199</v>
      </c>
      <c r="G61">
        <v>81462328.854351893</v>
      </c>
      <c r="H61">
        <f t="shared" si="0"/>
        <v>-61.051210196984904</v>
      </c>
      <c r="I61">
        <f t="shared" si="1"/>
        <v>-45.700467063210098</v>
      </c>
    </row>
    <row r="62" spans="1:9" x14ac:dyDescent="0.25">
      <c r="A62" t="s">
        <v>72</v>
      </c>
      <c r="B62" t="s">
        <v>4</v>
      </c>
      <c r="C62" t="s">
        <v>336</v>
      </c>
      <c r="D62">
        <v>0</v>
      </c>
      <c r="E62">
        <v>0</v>
      </c>
      <c r="F62">
        <v>261088022.779439</v>
      </c>
      <c r="G62">
        <v>0</v>
      </c>
      <c r="H62">
        <f t="shared" si="0"/>
        <v>0</v>
      </c>
      <c r="I62">
        <f t="shared" si="1"/>
        <v>-261.08802277943903</v>
      </c>
    </row>
    <row r="63" spans="1:9" x14ac:dyDescent="0.25">
      <c r="A63" t="s">
        <v>73</v>
      </c>
      <c r="B63" t="s">
        <v>6</v>
      </c>
      <c r="C63" t="s">
        <v>336</v>
      </c>
      <c r="D63">
        <v>878860592.18810797</v>
      </c>
      <c r="E63">
        <v>450982359.55817902</v>
      </c>
      <c r="F63">
        <v>617968940.07028401</v>
      </c>
      <c r="G63">
        <v>620403028.42799795</v>
      </c>
      <c r="H63">
        <f t="shared" si="0"/>
        <v>-427.87823262992896</v>
      </c>
      <c r="I63">
        <f t="shared" si="1"/>
        <v>2.4340883577139376</v>
      </c>
    </row>
    <row r="64" spans="1:9" x14ac:dyDescent="0.25">
      <c r="A64" t="s">
        <v>74</v>
      </c>
      <c r="B64" t="s">
        <v>9</v>
      </c>
      <c r="C64" t="s">
        <v>336</v>
      </c>
      <c r="D64">
        <v>3957376.60827161</v>
      </c>
      <c r="E64">
        <v>3282683.28856829</v>
      </c>
      <c r="F64">
        <v>6578406.4684635801</v>
      </c>
      <c r="G64">
        <v>2950401.13119965</v>
      </c>
      <c r="H64">
        <f t="shared" si="0"/>
        <v>-0.67469331970332003</v>
      </c>
      <c r="I64">
        <f t="shared" si="1"/>
        <v>-3.62800533726393</v>
      </c>
    </row>
    <row r="65" spans="1:9" x14ac:dyDescent="0.25">
      <c r="A65" t="s">
        <v>75</v>
      </c>
      <c r="B65" t="s">
        <v>8</v>
      </c>
      <c r="C65" t="s">
        <v>336</v>
      </c>
      <c r="D65">
        <v>245808.28979578501</v>
      </c>
      <c r="E65">
        <v>245808.28979578501</v>
      </c>
      <c r="F65">
        <v>245629.54131478499</v>
      </c>
      <c r="G65">
        <v>245629.54131478499</v>
      </c>
      <c r="H65">
        <f t="shared" si="0"/>
        <v>0</v>
      </c>
      <c r="I65">
        <f t="shared" si="1"/>
        <v>0</v>
      </c>
    </row>
    <row r="66" spans="1:9" x14ac:dyDescent="0.25">
      <c r="A66" t="s">
        <v>76</v>
      </c>
      <c r="B66" t="s">
        <v>6</v>
      </c>
      <c r="C66" t="s">
        <v>336</v>
      </c>
      <c r="D66">
        <v>4718715422.0078802</v>
      </c>
      <c r="E66">
        <v>2458205813.0113902</v>
      </c>
      <c r="F66">
        <v>5093464458.7073002</v>
      </c>
      <c r="G66">
        <v>3094274104.2052898</v>
      </c>
      <c r="H66">
        <f t="shared" si="0"/>
        <v>-2260.50960899649</v>
      </c>
      <c r="I66">
        <f t="shared" si="1"/>
        <v>-1999.1903545020105</v>
      </c>
    </row>
    <row r="67" spans="1:9" x14ac:dyDescent="0.25">
      <c r="A67" t="s">
        <v>77</v>
      </c>
      <c r="B67" t="s">
        <v>6</v>
      </c>
      <c r="C67" t="s">
        <v>336</v>
      </c>
      <c r="D67">
        <v>2222041.09199108</v>
      </c>
      <c r="E67">
        <v>1150359.87266945</v>
      </c>
      <c r="F67">
        <v>2037818.8226034001</v>
      </c>
      <c r="G67">
        <v>2536586.8908571899</v>
      </c>
      <c r="H67">
        <f t="shared" ref="H67:H130" si="2">(E67-D67)/10^6</f>
        <v>-1.0716812193216301</v>
      </c>
      <c r="I67">
        <f t="shared" ref="I67:I130" si="3">(G67-F67)/10^6</f>
        <v>0.49876806825378978</v>
      </c>
    </row>
    <row r="68" spans="1:9" x14ac:dyDescent="0.25">
      <c r="A68" t="s">
        <v>78</v>
      </c>
      <c r="B68" t="s">
        <v>4</v>
      </c>
      <c r="C68" t="s">
        <v>336</v>
      </c>
      <c r="D68">
        <v>0</v>
      </c>
      <c r="E68">
        <v>0</v>
      </c>
      <c r="F68">
        <v>20764093.449053999</v>
      </c>
      <c r="G68">
        <v>47252157.485679001</v>
      </c>
      <c r="H68">
        <f t="shared" si="2"/>
        <v>0</v>
      </c>
      <c r="I68">
        <f t="shared" si="3"/>
        <v>26.488064036625001</v>
      </c>
    </row>
    <row r="69" spans="1:9" x14ac:dyDescent="0.25">
      <c r="A69" t="s">
        <v>79</v>
      </c>
      <c r="B69" t="s">
        <v>6</v>
      </c>
      <c r="C69" t="s">
        <v>336</v>
      </c>
      <c r="D69">
        <v>7974599937.22363</v>
      </c>
      <c r="E69">
        <v>2191094891.3701</v>
      </c>
      <c r="F69">
        <v>7994268457.26577</v>
      </c>
      <c r="G69">
        <v>2855489284.1248202</v>
      </c>
      <c r="H69">
        <f t="shared" si="2"/>
        <v>-5783.5050458535297</v>
      </c>
      <c r="I69">
        <f t="shared" si="3"/>
        <v>-5138.7791731409488</v>
      </c>
    </row>
    <row r="70" spans="1:9" x14ac:dyDescent="0.25">
      <c r="A70" t="s">
        <v>80</v>
      </c>
      <c r="B70" t="s">
        <v>6</v>
      </c>
      <c r="C70" t="s">
        <v>336</v>
      </c>
      <c r="D70">
        <v>0</v>
      </c>
      <c r="E70">
        <v>0</v>
      </c>
      <c r="F70">
        <v>5255834.4224023204</v>
      </c>
      <c r="G70">
        <v>3252184.4798737699</v>
      </c>
      <c r="H70">
        <f t="shared" si="2"/>
        <v>0</v>
      </c>
      <c r="I70">
        <f t="shared" si="3"/>
        <v>-2.0036499425285506</v>
      </c>
    </row>
    <row r="71" spans="1:9" x14ac:dyDescent="0.25">
      <c r="A71" t="s">
        <v>81</v>
      </c>
      <c r="B71" t="s">
        <v>4</v>
      </c>
      <c r="C71" t="s">
        <v>336</v>
      </c>
      <c r="D71">
        <v>608979717.10083306</v>
      </c>
      <c r="E71">
        <v>225337317.16708601</v>
      </c>
      <c r="F71">
        <v>635204983.64717996</v>
      </c>
      <c r="G71">
        <v>317897416.83389801</v>
      </c>
      <c r="H71">
        <f t="shared" si="2"/>
        <v>-383.64239993374707</v>
      </c>
      <c r="I71">
        <f t="shared" si="3"/>
        <v>-317.30756681328194</v>
      </c>
    </row>
    <row r="72" spans="1:9" x14ac:dyDescent="0.25">
      <c r="A72" t="s">
        <v>82</v>
      </c>
      <c r="B72" t="s">
        <v>6</v>
      </c>
      <c r="C72" t="s">
        <v>336</v>
      </c>
      <c r="D72">
        <v>2007880.4408758399</v>
      </c>
      <c r="E72">
        <v>1761786.4567018701</v>
      </c>
      <c r="F72">
        <v>2007880.4926869799</v>
      </c>
      <c r="G72">
        <v>1608081.90914841</v>
      </c>
      <c r="H72">
        <f t="shared" si="2"/>
        <v>-0.24609398417396983</v>
      </c>
      <c r="I72">
        <f t="shared" si="3"/>
        <v>-0.39979858353856995</v>
      </c>
    </row>
    <row r="73" spans="1:9" x14ac:dyDescent="0.25">
      <c r="A73" t="s">
        <v>83</v>
      </c>
      <c r="B73" t="s">
        <v>4</v>
      </c>
      <c r="C73" t="s">
        <v>336</v>
      </c>
      <c r="D73">
        <v>121978973.407989</v>
      </c>
      <c r="E73">
        <v>37093487.494030401</v>
      </c>
      <c r="F73">
        <v>126914475.70467301</v>
      </c>
      <c r="G73">
        <v>116757653.72255699</v>
      </c>
      <c r="H73">
        <f t="shared" si="2"/>
        <v>-84.88548591395859</v>
      </c>
      <c r="I73">
        <f t="shared" si="3"/>
        <v>-10.156821982116014</v>
      </c>
    </row>
    <row r="74" spans="1:9" x14ac:dyDescent="0.25">
      <c r="A74" t="s">
        <v>84</v>
      </c>
      <c r="B74" t="s">
        <v>8</v>
      </c>
      <c r="C74" t="s">
        <v>336</v>
      </c>
      <c r="D74">
        <v>39797114.522870503</v>
      </c>
      <c r="E74">
        <v>39802292.193437703</v>
      </c>
      <c r="F74">
        <v>52330673.087771699</v>
      </c>
      <c r="G74">
        <v>109699297.99658801</v>
      </c>
      <c r="H74">
        <f t="shared" si="2"/>
        <v>5.1776705671995882E-3</v>
      </c>
      <c r="I74">
        <f t="shared" si="3"/>
        <v>57.368624908816308</v>
      </c>
    </row>
    <row r="75" spans="1:9" x14ac:dyDescent="0.25">
      <c r="A75" t="s">
        <v>85</v>
      </c>
      <c r="B75" t="s">
        <v>4</v>
      </c>
      <c r="C75" t="s">
        <v>336</v>
      </c>
      <c r="D75">
        <v>25894867.035221901</v>
      </c>
      <c r="E75">
        <v>11195703.293252699</v>
      </c>
      <c r="F75">
        <v>25894867.035221901</v>
      </c>
      <c r="G75">
        <v>26874297.799853802</v>
      </c>
      <c r="H75">
        <f t="shared" si="2"/>
        <v>-14.699163741969201</v>
      </c>
      <c r="I75">
        <f t="shared" si="3"/>
        <v>0.97943076463190093</v>
      </c>
    </row>
    <row r="76" spans="1:9" x14ac:dyDescent="0.25">
      <c r="A76" t="s">
        <v>86</v>
      </c>
      <c r="B76" t="s">
        <v>4</v>
      </c>
      <c r="C76" t="s">
        <v>336</v>
      </c>
      <c r="D76">
        <v>3473600.8078568699</v>
      </c>
      <c r="E76">
        <v>1442877.40211746</v>
      </c>
      <c r="F76">
        <v>3473600.8078568699</v>
      </c>
      <c r="G76">
        <v>844871.25332764501</v>
      </c>
      <c r="H76">
        <f t="shared" si="2"/>
        <v>-2.0307234057394097</v>
      </c>
      <c r="I76">
        <f t="shared" si="3"/>
        <v>-2.6287295545292251</v>
      </c>
    </row>
    <row r="77" spans="1:9" x14ac:dyDescent="0.25">
      <c r="A77" t="s">
        <v>87</v>
      </c>
      <c r="B77" t="s">
        <v>4</v>
      </c>
      <c r="C77" t="s">
        <v>336</v>
      </c>
      <c r="D77">
        <v>0</v>
      </c>
      <c r="E77">
        <v>0</v>
      </c>
      <c r="F77">
        <v>7925474.4544218704</v>
      </c>
      <c r="G77">
        <v>13975278.1886435</v>
      </c>
      <c r="H77">
        <f t="shared" si="2"/>
        <v>0</v>
      </c>
      <c r="I77">
        <f t="shared" si="3"/>
        <v>6.04980373422163</v>
      </c>
    </row>
    <row r="78" spans="1:9" x14ac:dyDescent="0.25">
      <c r="A78" t="s">
        <v>88</v>
      </c>
      <c r="B78" t="s">
        <v>6</v>
      </c>
      <c r="C78" t="s">
        <v>336</v>
      </c>
      <c r="D78">
        <v>554413948.69804502</v>
      </c>
      <c r="E78">
        <v>318303020.18515903</v>
      </c>
      <c r="F78">
        <v>574961321.38226199</v>
      </c>
      <c r="G78">
        <v>264252863.687491</v>
      </c>
      <c r="H78">
        <f t="shared" si="2"/>
        <v>-236.11092851288598</v>
      </c>
      <c r="I78">
        <f t="shared" si="3"/>
        <v>-310.70845769477097</v>
      </c>
    </row>
    <row r="79" spans="1:9" x14ac:dyDescent="0.25">
      <c r="A79" t="s">
        <v>89</v>
      </c>
      <c r="B79" t="s">
        <v>8</v>
      </c>
      <c r="C79" t="s">
        <v>336</v>
      </c>
      <c r="D79">
        <v>7043315.0354820499</v>
      </c>
      <c r="E79">
        <v>4630125.8374799099</v>
      </c>
      <c r="F79">
        <v>2215930.4433548101</v>
      </c>
      <c r="G79">
        <v>4167940.7469002199</v>
      </c>
      <c r="H79">
        <f t="shared" si="2"/>
        <v>-2.41318919800214</v>
      </c>
      <c r="I79">
        <f t="shared" si="3"/>
        <v>1.9520103035454097</v>
      </c>
    </row>
    <row r="80" spans="1:9" x14ac:dyDescent="0.25">
      <c r="A80" t="s">
        <v>90</v>
      </c>
      <c r="B80" t="s">
        <v>7</v>
      </c>
      <c r="C80" t="s">
        <v>336</v>
      </c>
      <c r="D80">
        <v>918095.88941428205</v>
      </c>
      <c r="E80">
        <v>797106.31614564999</v>
      </c>
      <c r="F80">
        <v>1058023.23630482</v>
      </c>
      <c r="G80">
        <v>1290626.0969346999</v>
      </c>
      <c r="H80">
        <f t="shared" si="2"/>
        <v>-0.12098957326863205</v>
      </c>
      <c r="I80">
        <f t="shared" si="3"/>
        <v>0.23260286062987987</v>
      </c>
    </row>
    <row r="81" spans="1:9" x14ac:dyDescent="0.25">
      <c r="A81" t="s">
        <v>91</v>
      </c>
      <c r="B81" t="s">
        <v>7</v>
      </c>
      <c r="C81" t="s">
        <v>336</v>
      </c>
      <c r="D81">
        <v>82018195.444240302</v>
      </c>
      <c r="E81">
        <v>106215494.032152</v>
      </c>
      <c r="F81">
        <v>279364530.81789899</v>
      </c>
      <c r="G81">
        <v>163186520.760721</v>
      </c>
      <c r="H81">
        <f t="shared" si="2"/>
        <v>24.197298587911696</v>
      </c>
      <c r="I81">
        <f t="shared" si="3"/>
        <v>-116.17801005717799</v>
      </c>
    </row>
    <row r="82" spans="1:9" x14ac:dyDescent="0.25">
      <c r="A82" t="s">
        <v>92</v>
      </c>
      <c r="B82" t="s">
        <v>8</v>
      </c>
      <c r="C82" t="s">
        <v>336</v>
      </c>
      <c r="D82">
        <v>0</v>
      </c>
      <c r="E82">
        <v>0</v>
      </c>
      <c r="F82">
        <v>32469086.0671064</v>
      </c>
      <c r="G82">
        <v>27263580.7675284</v>
      </c>
      <c r="H82">
        <f t="shared" si="2"/>
        <v>0</v>
      </c>
      <c r="I82">
        <f t="shared" si="3"/>
        <v>-5.2055052995780002</v>
      </c>
    </row>
    <row r="83" spans="1:9" x14ac:dyDescent="0.25">
      <c r="A83" t="s">
        <v>93</v>
      </c>
      <c r="B83" t="s">
        <v>9</v>
      </c>
      <c r="C83" t="s">
        <v>336</v>
      </c>
      <c r="D83">
        <v>13948908.9475458</v>
      </c>
      <c r="E83">
        <v>13948908.9475458</v>
      </c>
      <c r="F83">
        <v>13948908.9475458</v>
      </c>
      <c r="G83">
        <v>13948908.9475458</v>
      </c>
      <c r="H83">
        <f t="shared" si="2"/>
        <v>0</v>
      </c>
      <c r="I83">
        <f t="shared" si="3"/>
        <v>0</v>
      </c>
    </row>
    <row r="84" spans="1:9" x14ac:dyDescent="0.25">
      <c r="A84" t="s">
        <v>94</v>
      </c>
      <c r="B84" t="s">
        <v>8</v>
      </c>
      <c r="C84" t="s">
        <v>336</v>
      </c>
      <c r="D84">
        <v>0</v>
      </c>
      <c r="E84">
        <v>0</v>
      </c>
      <c r="F84">
        <v>7228524.7970093796</v>
      </c>
      <c r="G84">
        <v>19443266.626927</v>
      </c>
      <c r="H84">
        <f t="shared" si="2"/>
        <v>0</v>
      </c>
      <c r="I84">
        <f t="shared" si="3"/>
        <v>12.214741829917621</v>
      </c>
    </row>
    <row r="85" spans="1:9" x14ac:dyDescent="0.25">
      <c r="A85" t="s">
        <v>95</v>
      </c>
      <c r="B85" t="s">
        <v>5</v>
      </c>
      <c r="C85" t="s">
        <v>336</v>
      </c>
      <c r="D85">
        <v>414799108.135176</v>
      </c>
      <c r="E85">
        <v>414799108.135176</v>
      </c>
      <c r="F85">
        <v>414813465.38770097</v>
      </c>
      <c r="G85">
        <v>414813465.38770097</v>
      </c>
      <c r="H85">
        <f t="shared" si="2"/>
        <v>0</v>
      </c>
      <c r="I85">
        <f t="shared" si="3"/>
        <v>0</v>
      </c>
    </row>
    <row r="86" spans="1:9" x14ac:dyDescent="0.25">
      <c r="A86" t="s">
        <v>96</v>
      </c>
      <c r="B86" t="s">
        <v>7</v>
      </c>
      <c r="C86" t="s">
        <v>336</v>
      </c>
      <c r="D86">
        <v>215048829.12749699</v>
      </c>
      <c r="E86">
        <v>86290001.842681095</v>
      </c>
      <c r="F86">
        <v>218327724.16378799</v>
      </c>
      <c r="G86">
        <v>70950552.407132596</v>
      </c>
      <c r="H86">
        <f t="shared" si="2"/>
        <v>-128.75882728481588</v>
      </c>
      <c r="I86">
        <f t="shared" si="3"/>
        <v>-147.3771717566554</v>
      </c>
    </row>
    <row r="87" spans="1:9" x14ac:dyDescent="0.25">
      <c r="A87" t="s">
        <v>97</v>
      </c>
      <c r="B87" t="s">
        <v>6</v>
      </c>
      <c r="C87" t="s">
        <v>336</v>
      </c>
      <c r="D87">
        <v>82348349.584493101</v>
      </c>
      <c r="E87">
        <v>24288654.148086</v>
      </c>
      <c r="F87">
        <v>240820264.51896101</v>
      </c>
      <c r="G87">
        <v>71079957.096625805</v>
      </c>
      <c r="H87">
        <f t="shared" si="2"/>
        <v>-58.059695436407104</v>
      </c>
      <c r="I87">
        <f t="shared" si="3"/>
        <v>-169.74030742233521</v>
      </c>
    </row>
    <row r="88" spans="1:9" x14ac:dyDescent="0.25">
      <c r="A88" t="s">
        <v>98</v>
      </c>
      <c r="B88" t="s">
        <v>8</v>
      </c>
      <c r="C88" t="s">
        <v>336</v>
      </c>
      <c r="D88">
        <v>4124454.5809555398</v>
      </c>
      <c r="E88">
        <v>4693893.43891354</v>
      </c>
      <c r="F88">
        <v>4124454.5809555398</v>
      </c>
      <c r="G88">
        <v>7700712.28959936</v>
      </c>
      <c r="H88">
        <f t="shared" si="2"/>
        <v>0.5694388579580002</v>
      </c>
      <c r="I88">
        <f t="shared" si="3"/>
        <v>3.5762577086438201</v>
      </c>
    </row>
    <row r="89" spans="1:9" x14ac:dyDescent="0.25">
      <c r="A89" t="s">
        <v>99</v>
      </c>
      <c r="B89" t="s">
        <v>6</v>
      </c>
      <c r="C89" t="s">
        <v>336</v>
      </c>
      <c r="D89">
        <v>500564248.34067601</v>
      </c>
      <c r="E89">
        <v>251494928.184239</v>
      </c>
      <c r="F89">
        <v>784884259.63419795</v>
      </c>
      <c r="G89">
        <v>291329601.98124701</v>
      </c>
      <c r="H89">
        <f t="shared" si="2"/>
        <v>-249.06932015643702</v>
      </c>
      <c r="I89">
        <f t="shared" si="3"/>
        <v>-493.55465765295094</v>
      </c>
    </row>
    <row r="90" spans="1:9" x14ac:dyDescent="0.25">
      <c r="A90" t="s">
        <v>100</v>
      </c>
      <c r="B90" t="s">
        <v>9</v>
      </c>
      <c r="C90" t="s">
        <v>336</v>
      </c>
      <c r="D90">
        <v>15751790214.372</v>
      </c>
      <c r="E90">
        <v>15475287141.6012</v>
      </c>
      <c r="F90">
        <v>2427665338.8905101</v>
      </c>
      <c r="G90">
        <v>3825269928.0665002</v>
      </c>
      <c r="H90">
        <f t="shared" si="2"/>
        <v>-276.50307277079963</v>
      </c>
      <c r="I90">
        <f t="shared" si="3"/>
        <v>1397.6045891759902</v>
      </c>
    </row>
    <row r="91" spans="1:9" x14ac:dyDescent="0.25">
      <c r="A91" t="s">
        <v>101</v>
      </c>
      <c r="B91" t="s">
        <v>5</v>
      </c>
      <c r="C91" t="s">
        <v>336</v>
      </c>
      <c r="D91">
        <v>95830589718.972107</v>
      </c>
      <c r="E91">
        <v>32889231207.752102</v>
      </c>
      <c r="F91">
        <v>110480318305.61501</v>
      </c>
      <c r="G91">
        <v>90734357840.601105</v>
      </c>
      <c r="H91">
        <f t="shared" si="2"/>
        <v>-62941.358511220002</v>
      </c>
      <c r="I91">
        <f t="shared" si="3"/>
        <v>-19745.960465013901</v>
      </c>
    </row>
    <row r="92" spans="1:9" x14ac:dyDescent="0.25">
      <c r="A92" t="s">
        <v>102</v>
      </c>
      <c r="B92" t="s">
        <v>6</v>
      </c>
      <c r="C92" t="s">
        <v>336</v>
      </c>
      <c r="D92">
        <v>338429237.02838397</v>
      </c>
      <c r="E92">
        <v>0</v>
      </c>
      <c r="F92">
        <v>325996700.99680901</v>
      </c>
      <c r="G92">
        <v>0</v>
      </c>
      <c r="H92">
        <f t="shared" si="2"/>
        <v>-338.42923702838397</v>
      </c>
      <c r="I92">
        <f t="shared" si="3"/>
        <v>-325.99670099680901</v>
      </c>
    </row>
    <row r="93" spans="1:9" x14ac:dyDescent="0.25">
      <c r="A93" t="s">
        <v>103</v>
      </c>
      <c r="B93" t="s">
        <v>5</v>
      </c>
      <c r="C93" t="s">
        <v>336</v>
      </c>
      <c r="D93">
        <v>3927015311.6679802</v>
      </c>
      <c r="E93">
        <v>1723831977.0931101</v>
      </c>
      <c r="F93">
        <v>13083051681.895599</v>
      </c>
      <c r="G93">
        <v>15303971893.433901</v>
      </c>
      <c r="H93">
        <f t="shared" si="2"/>
        <v>-2203.1833345748701</v>
      </c>
      <c r="I93">
        <f t="shared" si="3"/>
        <v>2220.9202115383014</v>
      </c>
    </row>
    <row r="94" spans="1:9" x14ac:dyDescent="0.25">
      <c r="A94" t="s">
        <v>104</v>
      </c>
      <c r="B94" t="s">
        <v>6</v>
      </c>
      <c r="C94" t="s">
        <v>336</v>
      </c>
      <c r="D94">
        <v>1536103230.4972899</v>
      </c>
      <c r="E94">
        <v>298356206.09666902</v>
      </c>
      <c r="F94">
        <v>2089636736.89663</v>
      </c>
      <c r="G94">
        <v>1942226236.0662</v>
      </c>
      <c r="H94">
        <f t="shared" si="2"/>
        <v>-1237.7470244006208</v>
      </c>
      <c r="I94">
        <f t="shared" si="3"/>
        <v>-147.41050083043004</v>
      </c>
    </row>
    <row r="95" spans="1:9" x14ac:dyDescent="0.25">
      <c r="A95" t="s">
        <v>105</v>
      </c>
      <c r="B95" t="s">
        <v>6</v>
      </c>
      <c r="C95" t="s">
        <v>336</v>
      </c>
      <c r="D95">
        <v>1300139.2640241999</v>
      </c>
      <c r="E95">
        <v>0</v>
      </c>
      <c r="F95">
        <v>130149377.442056</v>
      </c>
      <c r="G95">
        <v>69666470.254671603</v>
      </c>
      <c r="H95">
        <f t="shared" si="2"/>
        <v>-1.3001392640242</v>
      </c>
      <c r="I95">
        <f t="shared" si="3"/>
        <v>-60.482907187384399</v>
      </c>
    </row>
    <row r="96" spans="1:9" x14ac:dyDescent="0.25">
      <c r="A96" t="s">
        <v>106</v>
      </c>
      <c r="B96" t="s">
        <v>6</v>
      </c>
      <c r="C96" t="s">
        <v>336</v>
      </c>
      <c r="D96">
        <v>2980021835.0493798</v>
      </c>
      <c r="E96">
        <v>579335467.80916595</v>
      </c>
      <c r="F96">
        <v>3113674990.1819901</v>
      </c>
      <c r="G96">
        <v>2869451364.5331702</v>
      </c>
      <c r="H96">
        <f t="shared" si="2"/>
        <v>-2400.6863672402137</v>
      </c>
      <c r="I96">
        <f t="shared" si="3"/>
        <v>-244.22362564881993</v>
      </c>
    </row>
    <row r="97" spans="1:9" x14ac:dyDescent="0.25">
      <c r="A97" t="s">
        <v>107</v>
      </c>
      <c r="B97" t="s">
        <v>6</v>
      </c>
      <c r="C97" t="s">
        <v>336</v>
      </c>
      <c r="D97">
        <v>6174744164.9468098</v>
      </c>
      <c r="E97">
        <v>2023332500.86339</v>
      </c>
      <c r="F97">
        <v>6575710074.7566204</v>
      </c>
      <c r="G97">
        <v>2102179132.23648</v>
      </c>
      <c r="H97">
        <f t="shared" si="2"/>
        <v>-4151.41166408342</v>
      </c>
      <c r="I97">
        <f t="shared" si="3"/>
        <v>-4473.5309425201403</v>
      </c>
    </row>
    <row r="98" spans="1:9" x14ac:dyDescent="0.25">
      <c r="A98" t="s">
        <v>108</v>
      </c>
      <c r="B98" t="s">
        <v>8</v>
      </c>
      <c r="C98" t="s">
        <v>336</v>
      </c>
      <c r="D98">
        <v>107458122.837403</v>
      </c>
      <c r="E98">
        <v>105406307.28290001</v>
      </c>
      <c r="F98">
        <v>113359337.318452</v>
      </c>
      <c r="G98">
        <v>124253915.221276</v>
      </c>
      <c r="H98">
        <f t="shared" si="2"/>
        <v>-2.0518155545029937</v>
      </c>
      <c r="I98">
        <f t="shared" si="3"/>
        <v>10.894577902824</v>
      </c>
    </row>
    <row r="99" spans="1:9" x14ac:dyDescent="0.25">
      <c r="A99" t="s">
        <v>109</v>
      </c>
      <c r="B99" t="s">
        <v>6</v>
      </c>
      <c r="C99" t="s">
        <v>336</v>
      </c>
      <c r="D99">
        <v>140828638.31001401</v>
      </c>
      <c r="E99">
        <v>69897383.542779803</v>
      </c>
      <c r="F99">
        <v>926295851.41379404</v>
      </c>
      <c r="G99">
        <v>1364480294.3728299</v>
      </c>
      <c r="H99">
        <f t="shared" si="2"/>
        <v>-70.931254767234208</v>
      </c>
      <c r="I99">
        <f t="shared" si="3"/>
        <v>438.18444295903589</v>
      </c>
    </row>
    <row r="100" spans="1:9" x14ac:dyDescent="0.25">
      <c r="A100" t="s">
        <v>110</v>
      </c>
      <c r="B100" t="s">
        <v>5</v>
      </c>
      <c r="C100" t="s">
        <v>336</v>
      </c>
      <c r="D100">
        <v>12201362074.0404</v>
      </c>
      <c r="E100">
        <v>7327951232.0899401</v>
      </c>
      <c r="F100">
        <v>5957747285.2180405</v>
      </c>
      <c r="G100">
        <v>5957747285.2180405</v>
      </c>
      <c r="H100">
        <f t="shared" si="2"/>
        <v>-4873.4108419504591</v>
      </c>
      <c r="I100">
        <f t="shared" si="3"/>
        <v>0</v>
      </c>
    </row>
    <row r="101" spans="1:9" x14ac:dyDescent="0.25">
      <c r="A101" t="s">
        <v>111</v>
      </c>
      <c r="B101" t="s">
        <v>5</v>
      </c>
      <c r="C101" t="s">
        <v>336</v>
      </c>
      <c r="D101">
        <v>1013829830.7761199</v>
      </c>
      <c r="E101">
        <v>623399766.77286994</v>
      </c>
      <c r="F101">
        <v>1104318785.37673</v>
      </c>
      <c r="G101">
        <v>0</v>
      </c>
      <c r="H101">
        <f t="shared" si="2"/>
        <v>-390.43006400324998</v>
      </c>
      <c r="I101">
        <f t="shared" si="3"/>
        <v>-1104.3187853767299</v>
      </c>
    </row>
    <row r="102" spans="1:9" x14ac:dyDescent="0.25">
      <c r="A102" t="s">
        <v>112</v>
      </c>
      <c r="B102" t="s">
        <v>4</v>
      </c>
      <c r="C102" t="s">
        <v>336</v>
      </c>
      <c r="D102">
        <v>86771269.151409701</v>
      </c>
      <c r="E102">
        <v>60181255.326232001</v>
      </c>
      <c r="F102">
        <v>669253742.74108398</v>
      </c>
      <c r="G102">
        <v>539259626.734604</v>
      </c>
      <c r="H102">
        <f t="shared" si="2"/>
        <v>-26.590013825177699</v>
      </c>
      <c r="I102">
        <f t="shared" si="3"/>
        <v>-129.99411600647997</v>
      </c>
    </row>
    <row r="103" spans="1:9" x14ac:dyDescent="0.25">
      <c r="A103" t="s">
        <v>113</v>
      </c>
      <c r="B103" t="s">
        <v>5</v>
      </c>
      <c r="C103" t="s">
        <v>336</v>
      </c>
      <c r="D103">
        <v>27322329.361662298</v>
      </c>
      <c r="E103">
        <v>0</v>
      </c>
      <c r="F103">
        <v>240046887.80735201</v>
      </c>
      <c r="G103">
        <v>18304670.496708199</v>
      </c>
      <c r="H103">
        <f t="shared" si="2"/>
        <v>-27.322329361662298</v>
      </c>
      <c r="I103">
        <f t="shared" si="3"/>
        <v>-221.74221731064378</v>
      </c>
    </row>
    <row r="104" spans="1:9" x14ac:dyDescent="0.25">
      <c r="A104" t="s">
        <v>114</v>
      </c>
      <c r="B104" t="s">
        <v>9</v>
      </c>
      <c r="C104" t="s">
        <v>336</v>
      </c>
      <c r="D104">
        <v>111483830.57518999</v>
      </c>
      <c r="E104">
        <v>13604116838.7694</v>
      </c>
      <c r="F104">
        <v>443472514.71748</v>
      </c>
      <c r="G104">
        <v>743347415.79837799</v>
      </c>
      <c r="H104">
        <f t="shared" si="2"/>
        <v>13492.633008194211</v>
      </c>
      <c r="I104">
        <f t="shared" si="3"/>
        <v>299.87490108089798</v>
      </c>
    </row>
    <row r="105" spans="1:9" x14ac:dyDescent="0.25">
      <c r="A105" t="s">
        <v>115</v>
      </c>
      <c r="B105" t="s">
        <v>9</v>
      </c>
      <c r="C105" t="s">
        <v>336</v>
      </c>
      <c r="D105">
        <v>236181.169510115</v>
      </c>
      <c r="E105">
        <v>236181.169510115</v>
      </c>
      <c r="F105">
        <v>236181.169510115</v>
      </c>
      <c r="G105">
        <v>236181.169510115</v>
      </c>
      <c r="H105">
        <f t="shared" si="2"/>
        <v>0</v>
      </c>
      <c r="I105">
        <f t="shared" si="3"/>
        <v>0</v>
      </c>
    </row>
    <row r="106" spans="1:9" x14ac:dyDescent="0.25">
      <c r="A106" t="s">
        <v>116</v>
      </c>
      <c r="B106" t="s">
        <v>8</v>
      </c>
      <c r="C106" t="s">
        <v>336</v>
      </c>
      <c r="D106">
        <v>2043467.14968178</v>
      </c>
      <c r="E106">
        <v>2043467.14968178</v>
      </c>
      <c r="F106">
        <v>2043467.14968178</v>
      </c>
      <c r="G106">
        <v>2043467.14968178</v>
      </c>
      <c r="H106">
        <f t="shared" si="2"/>
        <v>0</v>
      </c>
      <c r="I106">
        <f t="shared" si="3"/>
        <v>0</v>
      </c>
    </row>
    <row r="107" spans="1:9" x14ac:dyDescent="0.25">
      <c r="A107" t="s">
        <v>117</v>
      </c>
      <c r="B107" t="s">
        <v>5</v>
      </c>
      <c r="C107" t="s">
        <v>336</v>
      </c>
      <c r="D107">
        <v>18489582244.696701</v>
      </c>
      <c r="E107">
        <v>16308366525.264099</v>
      </c>
      <c r="F107">
        <v>4717491304.5978804</v>
      </c>
      <c r="G107">
        <v>4717491304.5978804</v>
      </c>
      <c r="H107">
        <f t="shared" si="2"/>
        <v>-2181.2157194326019</v>
      </c>
      <c r="I107">
        <f t="shared" si="3"/>
        <v>0</v>
      </c>
    </row>
    <row r="108" spans="1:9" x14ac:dyDescent="0.25">
      <c r="A108" t="s">
        <v>118</v>
      </c>
      <c r="B108" t="s">
        <v>6</v>
      </c>
      <c r="C108" t="s">
        <v>336</v>
      </c>
      <c r="D108">
        <v>2335208923.8790002</v>
      </c>
      <c r="E108">
        <v>579768305.30429304</v>
      </c>
      <c r="F108">
        <v>3307148591.2343998</v>
      </c>
      <c r="G108">
        <v>3238461705.6992102</v>
      </c>
      <c r="H108">
        <f t="shared" si="2"/>
        <v>-1755.4406185747071</v>
      </c>
      <c r="I108">
        <f t="shared" si="3"/>
        <v>-68.686885535189631</v>
      </c>
    </row>
    <row r="109" spans="1:9" x14ac:dyDescent="0.25">
      <c r="A109" t="s">
        <v>119</v>
      </c>
      <c r="B109" t="s">
        <v>9</v>
      </c>
      <c r="C109" t="s">
        <v>336</v>
      </c>
      <c r="D109">
        <v>204914191.629926</v>
      </c>
      <c r="E109">
        <v>0</v>
      </c>
      <c r="F109">
        <v>204914191.629926</v>
      </c>
      <c r="G109">
        <v>0</v>
      </c>
      <c r="H109">
        <f t="shared" si="2"/>
        <v>-204.91419162992599</v>
      </c>
      <c r="I109">
        <f t="shared" si="3"/>
        <v>-204.91419162992599</v>
      </c>
    </row>
    <row r="110" spans="1:9" x14ac:dyDescent="0.25">
      <c r="A110" t="s">
        <v>120</v>
      </c>
      <c r="B110" t="s">
        <v>6</v>
      </c>
      <c r="C110" t="s">
        <v>336</v>
      </c>
      <c r="D110">
        <v>909167553.35204804</v>
      </c>
      <c r="E110">
        <v>173657711.44679701</v>
      </c>
      <c r="F110">
        <v>947660586.98840904</v>
      </c>
      <c r="G110">
        <v>442119078.56581402</v>
      </c>
      <c r="H110">
        <f t="shared" si="2"/>
        <v>-735.50984190525105</v>
      </c>
      <c r="I110">
        <f t="shared" si="3"/>
        <v>-505.54150842259503</v>
      </c>
    </row>
    <row r="111" spans="1:9" x14ac:dyDescent="0.25">
      <c r="A111" t="s">
        <v>121</v>
      </c>
      <c r="B111" t="s">
        <v>4</v>
      </c>
      <c r="C111" t="s">
        <v>336</v>
      </c>
      <c r="D111">
        <v>0</v>
      </c>
      <c r="E111">
        <v>0</v>
      </c>
      <c r="F111">
        <v>18895599.458420001</v>
      </c>
      <c r="G111">
        <v>17549913.681870598</v>
      </c>
      <c r="H111">
        <f t="shared" si="2"/>
        <v>0</v>
      </c>
      <c r="I111">
        <f t="shared" si="3"/>
        <v>-1.3456857765494026</v>
      </c>
    </row>
    <row r="112" spans="1:9" x14ac:dyDescent="0.25">
      <c r="A112" t="s">
        <v>122</v>
      </c>
      <c r="B112" t="s">
        <v>6</v>
      </c>
      <c r="C112" t="s">
        <v>336</v>
      </c>
      <c r="D112">
        <v>387025805.71504599</v>
      </c>
      <c r="E112">
        <v>269652847.87244201</v>
      </c>
      <c r="F112">
        <v>387025805.71504599</v>
      </c>
      <c r="G112">
        <v>515946892.41558701</v>
      </c>
      <c r="H112">
        <f t="shared" si="2"/>
        <v>-117.37295784260398</v>
      </c>
      <c r="I112">
        <f t="shared" si="3"/>
        <v>128.92108670054103</v>
      </c>
    </row>
    <row r="113" spans="1:9" x14ac:dyDescent="0.25">
      <c r="A113" t="s">
        <v>123</v>
      </c>
      <c r="B113" t="s">
        <v>8</v>
      </c>
      <c r="C113" t="s">
        <v>336</v>
      </c>
      <c r="D113">
        <v>11569220.1199906</v>
      </c>
      <c r="E113">
        <v>9657390.0910303295</v>
      </c>
      <c r="F113">
        <v>10066948.1526487</v>
      </c>
      <c r="G113">
        <v>13390666.959413899</v>
      </c>
      <c r="H113">
        <f t="shared" si="2"/>
        <v>-1.9118300289602708</v>
      </c>
      <c r="I113">
        <f t="shared" si="3"/>
        <v>3.3237188067651986</v>
      </c>
    </row>
    <row r="114" spans="1:9" x14ac:dyDescent="0.25">
      <c r="A114" t="s">
        <v>124</v>
      </c>
      <c r="B114" t="s">
        <v>5</v>
      </c>
      <c r="C114" t="s">
        <v>336</v>
      </c>
      <c r="D114">
        <v>59670429.029155701</v>
      </c>
      <c r="E114">
        <v>444178033.873299</v>
      </c>
      <c r="F114">
        <v>59670429.029155701</v>
      </c>
      <c r="G114">
        <v>1231579742.75196</v>
      </c>
      <c r="H114">
        <f t="shared" si="2"/>
        <v>384.50760484414326</v>
      </c>
      <c r="I114">
        <f t="shared" si="3"/>
        <v>1171.9093137228042</v>
      </c>
    </row>
    <row r="115" spans="1:9" x14ac:dyDescent="0.25">
      <c r="A115" t="s">
        <v>125</v>
      </c>
      <c r="B115" t="s">
        <v>4</v>
      </c>
      <c r="C115" t="s">
        <v>336</v>
      </c>
      <c r="D115">
        <v>52718759.9580938</v>
      </c>
      <c r="E115">
        <v>48219219.9318543</v>
      </c>
      <c r="F115">
        <v>68470062.294675604</v>
      </c>
      <c r="G115">
        <v>45110403.565615997</v>
      </c>
      <c r="H115">
        <f t="shared" si="2"/>
        <v>-4.4995400262394991</v>
      </c>
      <c r="I115">
        <f t="shared" si="3"/>
        <v>-23.359658729059607</v>
      </c>
    </row>
    <row r="116" spans="1:9" x14ac:dyDescent="0.25">
      <c r="A116" t="s">
        <v>126</v>
      </c>
      <c r="B116" t="s">
        <v>6</v>
      </c>
      <c r="C116" t="s">
        <v>336</v>
      </c>
      <c r="D116">
        <v>52805665.036011398</v>
      </c>
      <c r="E116">
        <v>43445351.946167797</v>
      </c>
      <c r="F116">
        <v>58863178.895100199</v>
      </c>
      <c r="G116">
        <v>68171563.7224226</v>
      </c>
      <c r="H116">
        <f t="shared" si="2"/>
        <v>-9.3603130898436007</v>
      </c>
      <c r="I116">
        <f t="shared" si="3"/>
        <v>9.308384827322401</v>
      </c>
    </row>
    <row r="117" spans="1:9" x14ac:dyDescent="0.25">
      <c r="A117" t="s">
        <v>127</v>
      </c>
      <c r="B117" t="s">
        <v>6</v>
      </c>
      <c r="C117" t="s">
        <v>336</v>
      </c>
      <c r="D117">
        <v>47575714.428879298</v>
      </c>
      <c r="E117">
        <v>5640138.6830062801</v>
      </c>
      <c r="F117">
        <v>58400459.3111661</v>
      </c>
      <c r="G117">
        <v>12949595.7356619</v>
      </c>
      <c r="H117">
        <f t="shared" si="2"/>
        <v>-41.935575745873017</v>
      </c>
      <c r="I117">
        <f t="shared" si="3"/>
        <v>-45.450863575504201</v>
      </c>
    </row>
    <row r="118" spans="1:9" x14ac:dyDescent="0.25">
      <c r="A118" t="s">
        <v>128</v>
      </c>
      <c r="B118" t="s">
        <v>6</v>
      </c>
      <c r="C118" t="s">
        <v>336</v>
      </c>
      <c r="D118">
        <v>48778604.728354201</v>
      </c>
      <c r="E118">
        <v>5572469.06349173</v>
      </c>
      <c r="F118">
        <v>48778604.728354201</v>
      </c>
      <c r="G118">
        <v>0</v>
      </c>
      <c r="H118">
        <f t="shared" si="2"/>
        <v>-43.206135664862472</v>
      </c>
      <c r="I118">
        <f t="shared" si="3"/>
        <v>-48.778604728354203</v>
      </c>
    </row>
    <row r="119" spans="1:9" x14ac:dyDescent="0.25">
      <c r="A119" t="s">
        <v>129</v>
      </c>
      <c r="B119" t="s">
        <v>5</v>
      </c>
      <c r="C119" t="s">
        <v>336</v>
      </c>
      <c r="D119">
        <v>49874464.870733798</v>
      </c>
      <c r="E119">
        <v>49874464.870733798</v>
      </c>
      <c r="F119">
        <v>49874464.870733798</v>
      </c>
      <c r="G119">
        <v>49874464.870733798</v>
      </c>
      <c r="H119">
        <f t="shared" si="2"/>
        <v>0</v>
      </c>
      <c r="I119">
        <f t="shared" si="3"/>
        <v>0</v>
      </c>
    </row>
    <row r="120" spans="1:9" x14ac:dyDescent="0.25">
      <c r="A120" t="s">
        <v>130</v>
      </c>
      <c r="B120" t="s">
        <v>6</v>
      </c>
      <c r="C120" t="s">
        <v>336</v>
      </c>
      <c r="D120">
        <v>1147335523.55057</v>
      </c>
      <c r="E120">
        <v>184331052.43896601</v>
      </c>
      <c r="F120">
        <v>1257845708.12222</v>
      </c>
      <c r="G120">
        <v>619561428.03512204</v>
      </c>
      <c r="H120">
        <f t="shared" si="2"/>
        <v>-963.00447111160395</v>
      </c>
      <c r="I120">
        <f t="shared" si="3"/>
        <v>-638.28428008709795</v>
      </c>
    </row>
    <row r="121" spans="1:9" x14ac:dyDescent="0.25">
      <c r="A121" t="s">
        <v>131</v>
      </c>
      <c r="B121" t="s">
        <v>6</v>
      </c>
      <c r="C121" t="s">
        <v>336</v>
      </c>
      <c r="D121">
        <v>46729742.111537397</v>
      </c>
      <c r="E121">
        <v>28081767.001952201</v>
      </c>
      <c r="F121">
        <v>74048489.301097095</v>
      </c>
      <c r="G121">
        <v>36572533.188726299</v>
      </c>
      <c r="H121">
        <f t="shared" si="2"/>
        <v>-18.647975109585197</v>
      </c>
      <c r="I121">
        <f t="shared" si="3"/>
        <v>-37.475956112370795</v>
      </c>
    </row>
    <row r="122" spans="1:9" x14ac:dyDescent="0.25">
      <c r="A122" t="s">
        <v>132</v>
      </c>
      <c r="B122" t="s">
        <v>4</v>
      </c>
      <c r="C122" t="s">
        <v>336</v>
      </c>
      <c r="D122">
        <v>0</v>
      </c>
      <c r="E122">
        <v>0</v>
      </c>
      <c r="F122">
        <v>87685803.730269894</v>
      </c>
      <c r="G122">
        <v>63893291.921232998</v>
      </c>
      <c r="H122">
        <f t="shared" si="2"/>
        <v>0</v>
      </c>
      <c r="I122">
        <f t="shared" si="3"/>
        <v>-23.792511809036895</v>
      </c>
    </row>
    <row r="123" spans="1:9" x14ac:dyDescent="0.25">
      <c r="A123" t="s">
        <v>133</v>
      </c>
      <c r="B123" t="s">
        <v>5</v>
      </c>
      <c r="C123" t="s">
        <v>336</v>
      </c>
      <c r="D123">
        <v>5615221.0606469903</v>
      </c>
      <c r="E123">
        <v>5821253.0057966104</v>
      </c>
      <c r="F123">
        <v>5615221.0606469903</v>
      </c>
      <c r="G123">
        <v>9911191.8916008398</v>
      </c>
      <c r="H123">
        <f t="shared" si="2"/>
        <v>0.20603194514962006</v>
      </c>
      <c r="I123">
        <f t="shared" si="3"/>
        <v>4.2959708309538494</v>
      </c>
    </row>
    <row r="124" spans="1:9" x14ac:dyDescent="0.25">
      <c r="A124" t="s">
        <v>134</v>
      </c>
      <c r="B124" t="s">
        <v>7</v>
      </c>
      <c r="C124" t="s">
        <v>336</v>
      </c>
      <c r="D124">
        <v>8829553356.0826206</v>
      </c>
      <c r="E124">
        <v>2090116977.29268</v>
      </c>
      <c r="F124">
        <v>9508135683.9331207</v>
      </c>
      <c r="G124">
        <v>8538515035.0382004</v>
      </c>
      <c r="H124">
        <f t="shared" si="2"/>
        <v>-6739.436378789941</v>
      </c>
      <c r="I124">
        <f t="shared" si="3"/>
        <v>-969.62064889492035</v>
      </c>
    </row>
    <row r="125" spans="1:9" x14ac:dyDescent="0.25">
      <c r="A125" t="s">
        <v>135</v>
      </c>
      <c r="B125" t="s">
        <v>6</v>
      </c>
      <c r="C125" t="s">
        <v>336</v>
      </c>
      <c r="D125">
        <v>130001640.36211701</v>
      </c>
      <c r="E125">
        <v>33108080.535713799</v>
      </c>
      <c r="F125">
        <v>112234831.77737901</v>
      </c>
      <c r="G125">
        <v>33995762.469555996</v>
      </c>
      <c r="H125">
        <f t="shared" si="2"/>
        <v>-96.893559826403205</v>
      </c>
      <c r="I125">
        <f t="shared" si="3"/>
        <v>-78.239069307823002</v>
      </c>
    </row>
    <row r="126" spans="1:9" x14ac:dyDescent="0.25">
      <c r="A126" t="s">
        <v>136</v>
      </c>
      <c r="B126" t="s">
        <v>4</v>
      </c>
      <c r="C126" t="s">
        <v>336</v>
      </c>
      <c r="D126">
        <v>218731425.894252</v>
      </c>
      <c r="E126">
        <v>199634009.618736</v>
      </c>
      <c r="F126">
        <v>245453246.250514</v>
      </c>
      <c r="G126">
        <v>229985373.30703601</v>
      </c>
      <c r="H126">
        <f t="shared" si="2"/>
        <v>-19.097416275516004</v>
      </c>
      <c r="I126">
        <f t="shared" si="3"/>
        <v>-15.467872943477989</v>
      </c>
    </row>
    <row r="127" spans="1:9" x14ac:dyDescent="0.25">
      <c r="A127" t="s">
        <v>137</v>
      </c>
      <c r="B127" t="s">
        <v>6</v>
      </c>
      <c r="C127" t="s">
        <v>336</v>
      </c>
      <c r="D127">
        <v>65995222.739960097</v>
      </c>
      <c r="E127">
        <v>21025054.932651602</v>
      </c>
      <c r="F127">
        <v>40139894.332898103</v>
      </c>
      <c r="G127">
        <v>20823961.891712502</v>
      </c>
      <c r="H127">
        <f t="shared" si="2"/>
        <v>-44.970167807308492</v>
      </c>
      <c r="I127">
        <f t="shared" si="3"/>
        <v>-19.315932441185602</v>
      </c>
    </row>
    <row r="128" spans="1:9" x14ac:dyDescent="0.25">
      <c r="A128" t="s">
        <v>138</v>
      </c>
      <c r="B128" t="s">
        <v>9</v>
      </c>
      <c r="C128" t="s">
        <v>336</v>
      </c>
      <c r="D128">
        <v>8911628.3801856209</v>
      </c>
      <c r="E128">
        <v>0</v>
      </c>
      <c r="F128">
        <v>72201422.657080099</v>
      </c>
      <c r="G128">
        <v>120417102.47408301</v>
      </c>
      <c r="H128">
        <f t="shared" si="2"/>
        <v>-8.9116283801856202</v>
      </c>
      <c r="I128">
        <f t="shared" si="3"/>
        <v>48.215679817002908</v>
      </c>
    </row>
    <row r="129" spans="1:9" x14ac:dyDescent="0.25">
      <c r="A129" t="s">
        <v>139</v>
      </c>
      <c r="B129" t="s">
        <v>6</v>
      </c>
      <c r="C129" t="s">
        <v>336</v>
      </c>
      <c r="D129">
        <v>5025464.8994934</v>
      </c>
      <c r="E129">
        <v>0</v>
      </c>
      <c r="F129">
        <v>25325688.882671598</v>
      </c>
      <c r="G129">
        <v>4691258.6100325398</v>
      </c>
      <c r="H129">
        <f t="shared" si="2"/>
        <v>-5.0254648994934001</v>
      </c>
      <c r="I129">
        <f t="shared" si="3"/>
        <v>-20.634430272639058</v>
      </c>
    </row>
    <row r="130" spans="1:9" x14ac:dyDescent="0.25">
      <c r="A130" t="s">
        <v>140</v>
      </c>
      <c r="B130" t="s">
        <v>5</v>
      </c>
      <c r="C130" t="s">
        <v>336</v>
      </c>
      <c r="D130">
        <v>186214118.718142</v>
      </c>
      <c r="E130">
        <v>57159902.942027397</v>
      </c>
      <c r="F130">
        <v>344371035.74715197</v>
      </c>
      <c r="G130">
        <v>67896315.814390898</v>
      </c>
      <c r="H130">
        <f t="shared" si="2"/>
        <v>-129.0542157761146</v>
      </c>
      <c r="I130">
        <f t="shared" si="3"/>
        <v>-276.47471993276105</v>
      </c>
    </row>
    <row r="131" spans="1:9" x14ac:dyDescent="0.25">
      <c r="A131" t="s">
        <v>141</v>
      </c>
      <c r="B131" t="s">
        <v>4</v>
      </c>
      <c r="C131" t="s">
        <v>336</v>
      </c>
      <c r="D131">
        <v>314827926.78935301</v>
      </c>
      <c r="E131">
        <v>0</v>
      </c>
      <c r="F131">
        <v>739000160.97800899</v>
      </c>
      <c r="G131">
        <v>510619776.85236198</v>
      </c>
      <c r="H131">
        <f t="shared" ref="H131:H194" si="4">(E131-D131)/10^6</f>
        <v>-314.827926789353</v>
      </c>
      <c r="I131">
        <f t="shared" ref="I131:I194" si="5">(G131-F131)/10^6</f>
        <v>-228.380384125647</v>
      </c>
    </row>
    <row r="132" spans="1:9" x14ac:dyDescent="0.25">
      <c r="A132" t="s">
        <v>142</v>
      </c>
      <c r="B132" t="s">
        <v>4</v>
      </c>
      <c r="C132" t="s">
        <v>336</v>
      </c>
      <c r="D132">
        <v>14210561.7302281</v>
      </c>
      <c r="E132">
        <v>30244989.4727639</v>
      </c>
      <c r="F132">
        <v>68785496.431431293</v>
      </c>
      <c r="G132">
        <v>65941617.432155304</v>
      </c>
      <c r="H132">
        <f t="shared" si="4"/>
        <v>16.034427742535801</v>
      </c>
      <c r="I132">
        <f t="shared" si="5"/>
        <v>-2.8438789992759896</v>
      </c>
    </row>
    <row r="133" spans="1:9" x14ac:dyDescent="0.25">
      <c r="A133" t="s">
        <v>143</v>
      </c>
      <c r="B133" t="s">
        <v>8</v>
      </c>
      <c r="C133" t="s">
        <v>336</v>
      </c>
      <c r="D133">
        <v>166140.327670759</v>
      </c>
      <c r="E133">
        <v>166140.327670759</v>
      </c>
      <c r="F133">
        <v>166140.327670759</v>
      </c>
      <c r="G133">
        <v>666671.28449391597</v>
      </c>
      <c r="H133">
        <f t="shared" si="4"/>
        <v>0</v>
      </c>
      <c r="I133">
        <f t="shared" si="5"/>
        <v>0.50053095682315696</v>
      </c>
    </row>
    <row r="134" spans="1:9" x14ac:dyDescent="0.25">
      <c r="A134" t="s">
        <v>144</v>
      </c>
      <c r="B134" t="s">
        <v>8</v>
      </c>
      <c r="C134" t="s">
        <v>336</v>
      </c>
      <c r="D134">
        <v>51223650.044252999</v>
      </c>
      <c r="E134">
        <v>39169623.143538304</v>
      </c>
      <c r="F134">
        <v>22831141.377570901</v>
      </c>
      <c r="G134">
        <v>39500204.058910601</v>
      </c>
      <c r="H134">
        <f t="shared" si="4"/>
        <v>-12.054026900714696</v>
      </c>
      <c r="I134">
        <f t="shared" si="5"/>
        <v>16.6690626813397</v>
      </c>
    </row>
    <row r="135" spans="1:9" x14ac:dyDescent="0.25">
      <c r="A135" t="s">
        <v>145</v>
      </c>
      <c r="B135" t="s">
        <v>4</v>
      </c>
      <c r="C135" t="s">
        <v>336</v>
      </c>
      <c r="D135">
        <v>249681681.76027301</v>
      </c>
      <c r="E135">
        <v>103764369.607537</v>
      </c>
      <c r="F135">
        <v>249681681.76027301</v>
      </c>
      <c r="G135">
        <v>231499181.25493601</v>
      </c>
      <c r="H135">
        <f t="shared" si="4"/>
        <v>-145.917312152736</v>
      </c>
      <c r="I135">
        <f t="shared" si="5"/>
        <v>-18.182500505337</v>
      </c>
    </row>
    <row r="136" spans="1:9" x14ac:dyDescent="0.25">
      <c r="A136" t="s">
        <v>146</v>
      </c>
      <c r="B136" t="s">
        <v>4</v>
      </c>
      <c r="C136" t="s">
        <v>336</v>
      </c>
      <c r="D136">
        <v>10976779.3353108</v>
      </c>
      <c r="E136">
        <v>0</v>
      </c>
      <c r="F136">
        <v>91285436.714735404</v>
      </c>
      <c r="G136">
        <v>83230482.824955493</v>
      </c>
      <c r="H136">
        <f t="shared" si="4"/>
        <v>-10.9767793353108</v>
      </c>
      <c r="I136">
        <f t="shared" si="5"/>
        <v>-8.0549538897799096</v>
      </c>
    </row>
    <row r="137" spans="1:9" x14ac:dyDescent="0.25">
      <c r="A137" t="s">
        <v>147</v>
      </c>
      <c r="B137" t="s">
        <v>9</v>
      </c>
      <c r="C137" t="s">
        <v>336</v>
      </c>
      <c r="D137">
        <v>10496992803.025999</v>
      </c>
      <c r="E137">
        <v>6227396433.6430502</v>
      </c>
      <c r="F137">
        <v>1295312194.7620499</v>
      </c>
      <c r="G137">
        <v>1344773777.1208799</v>
      </c>
      <c r="H137">
        <f t="shared" si="4"/>
        <v>-4269.596369382949</v>
      </c>
      <c r="I137">
        <f t="shared" si="5"/>
        <v>49.461582358829972</v>
      </c>
    </row>
    <row r="138" spans="1:9" x14ac:dyDescent="0.25">
      <c r="A138" t="s">
        <v>148</v>
      </c>
      <c r="B138" t="s">
        <v>4</v>
      </c>
      <c r="C138" t="s">
        <v>336</v>
      </c>
      <c r="D138">
        <v>201061921.63946101</v>
      </c>
      <c r="E138">
        <v>0</v>
      </c>
      <c r="F138">
        <v>302116316.10129797</v>
      </c>
      <c r="G138">
        <v>17310806.881256599</v>
      </c>
      <c r="H138">
        <f t="shared" si="4"/>
        <v>-201.06192163946102</v>
      </c>
      <c r="I138">
        <f t="shared" si="5"/>
        <v>-284.80550922004142</v>
      </c>
    </row>
    <row r="139" spans="1:9" x14ac:dyDescent="0.25">
      <c r="A139" t="s">
        <v>149</v>
      </c>
      <c r="B139" t="s">
        <v>9</v>
      </c>
      <c r="C139" t="s">
        <v>336</v>
      </c>
      <c r="D139">
        <v>91165469.243446797</v>
      </c>
      <c r="E139">
        <v>24354499.044738699</v>
      </c>
      <c r="F139">
        <v>20560382.504094899</v>
      </c>
      <c r="G139">
        <v>20610890.925643198</v>
      </c>
      <c r="H139">
        <f t="shared" si="4"/>
        <v>-66.810970198708105</v>
      </c>
      <c r="I139">
        <f t="shared" si="5"/>
        <v>5.0508421548299494E-2</v>
      </c>
    </row>
    <row r="140" spans="1:9" x14ac:dyDescent="0.25">
      <c r="A140" t="s">
        <v>150</v>
      </c>
      <c r="B140" t="s">
        <v>4</v>
      </c>
      <c r="C140" t="s">
        <v>336</v>
      </c>
      <c r="D140">
        <v>31820690.089878701</v>
      </c>
      <c r="E140">
        <v>63722817.831550397</v>
      </c>
      <c r="F140">
        <v>141049891.980986</v>
      </c>
      <c r="G140">
        <v>1204910771.7073901</v>
      </c>
      <c r="H140">
        <f t="shared" si="4"/>
        <v>31.902127741671695</v>
      </c>
      <c r="I140">
        <f t="shared" si="5"/>
        <v>1063.8608797264042</v>
      </c>
    </row>
    <row r="141" spans="1:9" x14ac:dyDescent="0.25">
      <c r="A141" t="s">
        <v>151</v>
      </c>
      <c r="B141" t="s">
        <v>4</v>
      </c>
      <c r="C141" t="s">
        <v>336</v>
      </c>
      <c r="D141">
        <v>2406503076.8671899</v>
      </c>
      <c r="E141">
        <v>539440634.18725204</v>
      </c>
      <c r="F141">
        <v>2564687782.8523898</v>
      </c>
      <c r="G141">
        <v>890141873.06607699</v>
      </c>
      <c r="H141">
        <f t="shared" si="4"/>
        <v>-1867.0624426799379</v>
      </c>
      <c r="I141">
        <f t="shared" si="5"/>
        <v>-1674.5459097863129</v>
      </c>
    </row>
    <row r="142" spans="1:9" x14ac:dyDescent="0.25">
      <c r="A142" t="s">
        <v>152</v>
      </c>
      <c r="B142" t="s">
        <v>7</v>
      </c>
      <c r="C142" t="s">
        <v>336</v>
      </c>
      <c r="D142">
        <v>77963749.082431406</v>
      </c>
      <c r="E142">
        <v>17608762.680573002</v>
      </c>
      <c r="F142">
        <v>77963749.082431495</v>
      </c>
      <c r="G142">
        <v>0</v>
      </c>
      <c r="H142">
        <f t="shared" si="4"/>
        <v>-60.354986401858405</v>
      </c>
      <c r="I142">
        <f t="shared" si="5"/>
        <v>-77.963749082431491</v>
      </c>
    </row>
    <row r="143" spans="1:9" x14ac:dyDescent="0.25">
      <c r="A143" t="s">
        <v>153</v>
      </c>
      <c r="B143" t="s">
        <v>9</v>
      </c>
      <c r="C143" t="s">
        <v>336</v>
      </c>
      <c r="D143">
        <v>23747.142971138099</v>
      </c>
      <c r="E143">
        <v>23747.142971138099</v>
      </c>
      <c r="F143">
        <v>23747.142971138099</v>
      </c>
      <c r="G143">
        <v>36278.085762760697</v>
      </c>
      <c r="H143">
        <f t="shared" si="4"/>
        <v>0</v>
      </c>
      <c r="I143">
        <f t="shared" si="5"/>
        <v>1.2530942791622597E-2</v>
      </c>
    </row>
    <row r="144" spans="1:9" x14ac:dyDescent="0.25">
      <c r="A144" t="s">
        <v>154</v>
      </c>
      <c r="B144" t="s">
        <v>6</v>
      </c>
      <c r="C144" t="s">
        <v>336</v>
      </c>
      <c r="D144">
        <v>1474809848.19911</v>
      </c>
      <c r="E144">
        <v>800867813.88515496</v>
      </c>
      <c r="F144">
        <v>1400234930.26824</v>
      </c>
      <c r="G144">
        <v>765721417.23157096</v>
      </c>
      <c r="H144">
        <f t="shared" si="4"/>
        <v>-673.94203431395511</v>
      </c>
      <c r="I144">
        <f t="shared" si="5"/>
        <v>-634.513513036669</v>
      </c>
    </row>
    <row r="145" spans="1:9" x14ac:dyDescent="0.25">
      <c r="A145" t="s">
        <v>155</v>
      </c>
      <c r="B145" t="s">
        <v>6</v>
      </c>
      <c r="C145" t="s">
        <v>336</v>
      </c>
      <c r="D145">
        <v>158408902.62930301</v>
      </c>
      <c r="E145">
        <v>0</v>
      </c>
      <c r="F145">
        <v>0</v>
      </c>
      <c r="G145">
        <v>0</v>
      </c>
      <c r="H145">
        <f t="shared" si="4"/>
        <v>-158.40890262930301</v>
      </c>
      <c r="I145">
        <f t="shared" si="5"/>
        <v>0</v>
      </c>
    </row>
    <row r="146" spans="1:9" x14ac:dyDescent="0.25">
      <c r="A146" t="s">
        <v>156</v>
      </c>
      <c r="B146" t="s">
        <v>5</v>
      </c>
      <c r="C146" t="s">
        <v>336</v>
      </c>
      <c r="D146">
        <v>130213877.036934</v>
      </c>
      <c r="E146">
        <v>0</v>
      </c>
      <c r="F146">
        <v>243629942.15311301</v>
      </c>
      <c r="G146">
        <v>200205742.70213199</v>
      </c>
      <c r="H146">
        <f t="shared" si="4"/>
        <v>-130.21387703693401</v>
      </c>
      <c r="I146">
        <f t="shared" si="5"/>
        <v>-43.424199450981021</v>
      </c>
    </row>
    <row r="147" spans="1:9" x14ac:dyDescent="0.25">
      <c r="A147" t="s">
        <v>157</v>
      </c>
      <c r="B147" t="s">
        <v>9</v>
      </c>
      <c r="C147" t="s">
        <v>336</v>
      </c>
      <c r="D147">
        <v>277050.00632386899</v>
      </c>
      <c r="E147">
        <v>277050.00632386899</v>
      </c>
      <c r="F147">
        <v>277050.00632386899</v>
      </c>
      <c r="G147">
        <v>277050.00632386899</v>
      </c>
      <c r="H147">
        <f t="shared" si="4"/>
        <v>0</v>
      </c>
      <c r="I147">
        <f t="shared" si="5"/>
        <v>0</v>
      </c>
    </row>
    <row r="148" spans="1:9" x14ac:dyDescent="0.25">
      <c r="A148" t="s">
        <v>158</v>
      </c>
      <c r="B148" t="s">
        <v>9</v>
      </c>
      <c r="C148" t="s">
        <v>336</v>
      </c>
      <c r="D148">
        <v>44161432.896501496</v>
      </c>
      <c r="E148">
        <v>32836260.963299699</v>
      </c>
      <c r="F148">
        <v>164452601.03428599</v>
      </c>
      <c r="G148">
        <v>93858114.390162006</v>
      </c>
      <c r="H148">
        <f t="shared" si="4"/>
        <v>-11.325171933201798</v>
      </c>
      <c r="I148">
        <f t="shared" si="5"/>
        <v>-70.59448664412399</v>
      </c>
    </row>
    <row r="149" spans="1:9" x14ac:dyDescent="0.25">
      <c r="A149" t="s">
        <v>159</v>
      </c>
      <c r="B149" t="s">
        <v>6</v>
      </c>
      <c r="C149" t="s">
        <v>336</v>
      </c>
      <c r="D149">
        <v>265509279.66336</v>
      </c>
      <c r="E149">
        <v>0</v>
      </c>
      <c r="F149">
        <v>1011018459.6898</v>
      </c>
      <c r="G149">
        <v>699246258.17510605</v>
      </c>
      <c r="H149">
        <f t="shared" si="4"/>
        <v>-265.50927966336002</v>
      </c>
      <c r="I149">
        <f t="shared" si="5"/>
        <v>-311.77220151469396</v>
      </c>
    </row>
    <row r="150" spans="1:9" x14ac:dyDescent="0.25">
      <c r="A150" t="s">
        <v>160</v>
      </c>
      <c r="B150" t="s">
        <v>5</v>
      </c>
      <c r="C150" t="s">
        <v>336</v>
      </c>
      <c r="D150">
        <v>569643817.32843697</v>
      </c>
      <c r="E150">
        <v>59803394.253528401</v>
      </c>
      <c r="F150">
        <v>3815199367.3790202</v>
      </c>
      <c r="G150">
        <v>62388592001.869598</v>
      </c>
      <c r="H150">
        <f t="shared" si="4"/>
        <v>-509.84042307490853</v>
      </c>
      <c r="I150">
        <f t="shared" si="5"/>
        <v>58573.392634490578</v>
      </c>
    </row>
    <row r="151" spans="1:9" x14ac:dyDescent="0.25">
      <c r="A151" t="s">
        <v>161</v>
      </c>
      <c r="B151" t="s">
        <v>7</v>
      </c>
      <c r="C151" t="s">
        <v>336</v>
      </c>
      <c r="D151">
        <v>4822494.0093099801</v>
      </c>
      <c r="E151">
        <v>1777991.7809496601</v>
      </c>
      <c r="F151">
        <v>41857883.758069597</v>
      </c>
      <c r="G151">
        <v>28217682.306036498</v>
      </c>
      <c r="H151">
        <f t="shared" si="4"/>
        <v>-3.04450222836032</v>
      </c>
      <c r="I151">
        <f t="shared" si="5"/>
        <v>-13.640201452033098</v>
      </c>
    </row>
    <row r="152" spans="1:9" x14ac:dyDescent="0.25">
      <c r="A152" t="s">
        <v>162</v>
      </c>
      <c r="B152" t="s">
        <v>8</v>
      </c>
      <c r="C152" t="s">
        <v>336</v>
      </c>
      <c r="D152">
        <v>0</v>
      </c>
      <c r="E152">
        <v>0</v>
      </c>
      <c r="F152">
        <v>998055357.05553102</v>
      </c>
      <c r="G152">
        <v>412973817.19771099</v>
      </c>
      <c r="H152">
        <f t="shared" si="4"/>
        <v>0</v>
      </c>
      <c r="I152">
        <f t="shared" si="5"/>
        <v>-585.08153985782008</v>
      </c>
    </row>
    <row r="153" spans="1:9" x14ac:dyDescent="0.25">
      <c r="A153" t="s">
        <v>163</v>
      </c>
      <c r="B153" t="s">
        <v>9</v>
      </c>
      <c r="C153" t="s">
        <v>336</v>
      </c>
      <c r="D153">
        <v>3652642402.4431</v>
      </c>
      <c r="E153">
        <v>1616249673.74458</v>
      </c>
      <c r="F153">
        <v>680757454.80710804</v>
      </c>
      <c r="G153">
        <v>727795447.44734001</v>
      </c>
      <c r="H153">
        <f t="shared" si="4"/>
        <v>-2036.3927286985199</v>
      </c>
      <c r="I153">
        <f t="shared" si="5"/>
        <v>47.03799264023197</v>
      </c>
    </row>
    <row r="154" spans="1:9" x14ac:dyDescent="0.25">
      <c r="A154" t="s">
        <v>164</v>
      </c>
      <c r="B154" t="s">
        <v>9</v>
      </c>
      <c r="C154" t="s">
        <v>336</v>
      </c>
      <c r="D154">
        <v>0</v>
      </c>
      <c r="E154">
        <v>0</v>
      </c>
      <c r="F154">
        <v>35232653.927650101</v>
      </c>
      <c r="G154">
        <v>76662316.7657592</v>
      </c>
      <c r="H154">
        <f t="shared" si="4"/>
        <v>0</v>
      </c>
      <c r="I154">
        <f t="shared" si="5"/>
        <v>41.429662838109095</v>
      </c>
    </row>
    <row r="155" spans="1:9" x14ac:dyDescent="0.25">
      <c r="A155" t="s">
        <v>165</v>
      </c>
      <c r="B155" t="s">
        <v>6</v>
      </c>
      <c r="C155" t="s">
        <v>336</v>
      </c>
      <c r="D155">
        <v>1986523627.4962201</v>
      </c>
      <c r="E155">
        <v>1153403741.4579599</v>
      </c>
      <c r="F155">
        <v>1882530121.4743199</v>
      </c>
      <c r="G155">
        <v>1085678327.4509699</v>
      </c>
      <c r="H155">
        <f t="shared" si="4"/>
        <v>-833.11988603826023</v>
      </c>
      <c r="I155">
        <f t="shared" si="5"/>
        <v>-796.85179402334995</v>
      </c>
    </row>
    <row r="156" spans="1:9" x14ac:dyDescent="0.25">
      <c r="A156" t="s">
        <v>166</v>
      </c>
      <c r="B156" t="s">
        <v>8</v>
      </c>
      <c r="C156" t="s">
        <v>336</v>
      </c>
      <c r="D156">
        <v>696820950.00655794</v>
      </c>
      <c r="E156">
        <v>470010701.310745</v>
      </c>
      <c r="F156">
        <v>182109297.666908</v>
      </c>
      <c r="G156">
        <v>283676803.32776302</v>
      </c>
      <c r="H156">
        <f t="shared" si="4"/>
        <v>-226.81024869581293</v>
      </c>
      <c r="I156">
        <f t="shared" si="5"/>
        <v>101.56750566085502</v>
      </c>
    </row>
    <row r="157" spans="1:9" x14ac:dyDescent="0.25">
      <c r="A157" t="s">
        <v>167</v>
      </c>
      <c r="B157" t="s">
        <v>5</v>
      </c>
      <c r="C157" t="s">
        <v>336</v>
      </c>
      <c r="D157">
        <v>22883251.088974401</v>
      </c>
      <c r="E157">
        <v>3804746473.29847</v>
      </c>
      <c r="F157">
        <v>0</v>
      </c>
      <c r="G157">
        <v>0</v>
      </c>
      <c r="H157">
        <f t="shared" si="4"/>
        <v>3781.8632222094957</v>
      </c>
      <c r="I157">
        <f t="shared" si="5"/>
        <v>0</v>
      </c>
    </row>
    <row r="158" spans="1:9" x14ac:dyDescent="0.25">
      <c r="A158" t="s">
        <v>168</v>
      </c>
      <c r="B158" t="s">
        <v>6</v>
      </c>
      <c r="C158" t="s">
        <v>336</v>
      </c>
      <c r="D158">
        <v>233604309.413544</v>
      </c>
      <c r="E158">
        <v>140693112.99077299</v>
      </c>
      <c r="F158">
        <v>626437580.79715002</v>
      </c>
      <c r="G158">
        <v>163833160.03621399</v>
      </c>
      <c r="H158">
        <f t="shared" si="4"/>
        <v>-92.911196422771013</v>
      </c>
      <c r="I158">
        <f t="shared" si="5"/>
        <v>-462.60442076093602</v>
      </c>
    </row>
    <row r="159" spans="1:9" x14ac:dyDescent="0.25">
      <c r="A159" t="s">
        <v>169</v>
      </c>
      <c r="B159" t="s">
        <v>8</v>
      </c>
      <c r="C159" t="s">
        <v>336</v>
      </c>
      <c r="D159">
        <v>323655966.83550602</v>
      </c>
      <c r="E159">
        <v>0</v>
      </c>
      <c r="F159">
        <v>323655966.83550602</v>
      </c>
      <c r="G159">
        <v>0</v>
      </c>
      <c r="H159">
        <f t="shared" si="4"/>
        <v>-323.65596683550604</v>
      </c>
      <c r="I159">
        <f t="shared" si="5"/>
        <v>-323.65596683550604</v>
      </c>
    </row>
    <row r="160" spans="1:9" x14ac:dyDescent="0.25">
      <c r="A160" t="s">
        <v>170</v>
      </c>
      <c r="B160" t="s">
        <v>6</v>
      </c>
      <c r="C160" t="s">
        <v>336</v>
      </c>
      <c r="D160">
        <v>303668921.99983102</v>
      </c>
      <c r="E160">
        <v>57275747.010721698</v>
      </c>
      <c r="F160">
        <v>306739678.65062797</v>
      </c>
      <c r="G160">
        <v>265778007.768686</v>
      </c>
      <c r="H160">
        <f t="shared" si="4"/>
        <v>-246.39317498910933</v>
      </c>
      <c r="I160">
        <f t="shared" si="5"/>
        <v>-40.961670881941977</v>
      </c>
    </row>
    <row r="161" spans="1:9" x14ac:dyDescent="0.25">
      <c r="A161" t="s">
        <v>171</v>
      </c>
      <c r="B161" t="s">
        <v>9</v>
      </c>
      <c r="C161" t="s">
        <v>336</v>
      </c>
      <c r="D161">
        <v>3019785.9201840698</v>
      </c>
      <c r="E161">
        <v>3019785.9201840698</v>
      </c>
      <c r="F161">
        <v>3019785.9201840698</v>
      </c>
      <c r="G161">
        <v>3019785.9201840698</v>
      </c>
      <c r="H161">
        <f t="shared" si="4"/>
        <v>0</v>
      </c>
      <c r="I161">
        <f t="shared" si="5"/>
        <v>0</v>
      </c>
    </row>
    <row r="162" spans="1:9" x14ac:dyDescent="0.25">
      <c r="A162" t="s">
        <v>172</v>
      </c>
      <c r="B162" t="s">
        <v>6</v>
      </c>
      <c r="C162" t="s">
        <v>336</v>
      </c>
      <c r="D162">
        <v>2353320804.56601</v>
      </c>
      <c r="E162">
        <v>867721879.91931498</v>
      </c>
      <c r="F162">
        <v>2421014286.0026698</v>
      </c>
      <c r="G162">
        <v>2480532537.9696798</v>
      </c>
      <c r="H162">
        <f t="shared" si="4"/>
        <v>-1485.5989246466952</v>
      </c>
      <c r="I162">
        <f t="shared" si="5"/>
        <v>59.518251967010023</v>
      </c>
    </row>
    <row r="163" spans="1:9" x14ac:dyDescent="0.25">
      <c r="A163" t="s">
        <v>173</v>
      </c>
      <c r="B163" t="s">
        <v>6</v>
      </c>
      <c r="C163" t="s">
        <v>336</v>
      </c>
      <c r="D163">
        <v>80723572.179781303</v>
      </c>
      <c r="E163">
        <v>80233240.572781906</v>
      </c>
      <c r="F163">
        <v>411111483.44401598</v>
      </c>
      <c r="G163">
        <v>131934349.462781</v>
      </c>
      <c r="H163">
        <f t="shared" si="4"/>
        <v>-0.49033160699939726</v>
      </c>
      <c r="I163">
        <f t="shared" si="5"/>
        <v>-279.17713398123499</v>
      </c>
    </row>
    <row r="164" spans="1:9" x14ac:dyDescent="0.25">
      <c r="A164" t="s">
        <v>174</v>
      </c>
      <c r="B164" t="s">
        <v>5</v>
      </c>
      <c r="C164" t="s">
        <v>336</v>
      </c>
      <c r="D164">
        <v>3629379307.0364699</v>
      </c>
      <c r="E164">
        <v>3564127232.73104</v>
      </c>
      <c r="F164">
        <v>4074361228.51682</v>
      </c>
      <c r="G164">
        <v>3481640700.3771</v>
      </c>
      <c r="H164">
        <f t="shared" si="4"/>
        <v>-65.252074305429929</v>
      </c>
      <c r="I164">
        <f t="shared" si="5"/>
        <v>-592.72052813971993</v>
      </c>
    </row>
    <row r="165" spans="1:9" x14ac:dyDescent="0.25">
      <c r="A165" t="s">
        <v>175</v>
      </c>
      <c r="B165" t="s">
        <v>4</v>
      </c>
      <c r="C165" t="s">
        <v>336</v>
      </c>
      <c r="D165">
        <v>57395743.487874597</v>
      </c>
      <c r="E165">
        <v>12559215.521397799</v>
      </c>
      <c r="F165">
        <v>57395743.487874597</v>
      </c>
      <c r="G165">
        <v>52120246.831353903</v>
      </c>
      <c r="H165">
        <f t="shared" si="4"/>
        <v>-44.836527966476801</v>
      </c>
      <c r="I165">
        <f t="shared" si="5"/>
        <v>-5.2754966565206942</v>
      </c>
    </row>
    <row r="166" spans="1:9" x14ac:dyDescent="0.25">
      <c r="A166" t="s">
        <v>176</v>
      </c>
      <c r="B166" t="s">
        <v>6</v>
      </c>
      <c r="C166" t="s">
        <v>336</v>
      </c>
      <c r="D166">
        <v>3337487602.2746201</v>
      </c>
      <c r="E166">
        <v>2746598981.1449099</v>
      </c>
      <c r="F166">
        <v>20255463734.206402</v>
      </c>
      <c r="G166">
        <v>16759573111.1856</v>
      </c>
      <c r="H166">
        <f t="shared" si="4"/>
        <v>-590.88862112971015</v>
      </c>
      <c r="I166">
        <f t="shared" si="5"/>
        <v>-3495.8906230208017</v>
      </c>
    </row>
    <row r="167" spans="1:9" x14ac:dyDescent="0.25">
      <c r="A167" t="s">
        <v>177</v>
      </c>
      <c r="B167" t="s">
        <v>4</v>
      </c>
      <c r="C167" t="s">
        <v>336</v>
      </c>
      <c r="D167">
        <v>2526043.6739747599</v>
      </c>
      <c r="E167">
        <v>75258345.134235606</v>
      </c>
      <c r="F167">
        <v>926564436.59001398</v>
      </c>
      <c r="G167">
        <v>508766610.33901602</v>
      </c>
      <c r="H167">
        <f t="shared" si="4"/>
        <v>72.732301460260842</v>
      </c>
      <c r="I167">
        <f t="shared" si="5"/>
        <v>-417.79782625099796</v>
      </c>
    </row>
    <row r="168" spans="1:9" x14ac:dyDescent="0.25">
      <c r="A168" t="s">
        <v>178</v>
      </c>
      <c r="B168" t="s">
        <v>4</v>
      </c>
      <c r="C168" t="s">
        <v>336</v>
      </c>
      <c r="D168">
        <v>331509369.759902</v>
      </c>
      <c r="E168">
        <v>78770871.926553294</v>
      </c>
      <c r="F168">
        <v>331509369.759902</v>
      </c>
      <c r="G168">
        <v>342829275.31985199</v>
      </c>
      <c r="H168">
        <f t="shared" si="4"/>
        <v>-252.7384978333487</v>
      </c>
      <c r="I168">
        <f t="shared" si="5"/>
        <v>11.319905559949994</v>
      </c>
    </row>
    <row r="169" spans="1:9" x14ac:dyDescent="0.25">
      <c r="A169" t="s">
        <v>179</v>
      </c>
      <c r="B169" t="s">
        <v>9</v>
      </c>
      <c r="C169" t="s">
        <v>336</v>
      </c>
      <c r="D169">
        <v>504275324.74190098</v>
      </c>
      <c r="E169">
        <v>780298420.91960704</v>
      </c>
      <c r="F169">
        <v>504275324.74190098</v>
      </c>
      <c r="G169">
        <v>527654112.58402801</v>
      </c>
      <c r="H169">
        <f t="shared" si="4"/>
        <v>276.02309617770607</v>
      </c>
      <c r="I169">
        <f t="shared" si="5"/>
        <v>23.378787842127025</v>
      </c>
    </row>
    <row r="170" spans="1:9" x14ac:dyDescent="0.25">
      <c r="A170" t="s">
        <v>180</v>
      </c>
      <c r="B170" t="s">
        <v>4</v>
      </c>
      <c r="C170" t="s">
        <v>336</v>
      </c>
      <c r="D170">
        <v>345883.63942460797</v>
      </c>
      <c r="E170">
        <v>345883.63942460797</v>
      </c>
      <c r="F170">
        <v>345883.63942460797</v>
      </c>
      <c r="G170">
        <v>345883.63942460797</v>
      </c>
      <c r="H170">
        <f t="shared" si="4"/>
        <v>0</v>
      </c>
      <c r="I170">
        <f t="shared" si="5"/>
        <v>0</v>
      </c>
    </row>
    <row r="171" spans="1:9" x14ac:dyDescent="0.25">
      <c r="A171" t="s">
        <v>181</v>
      </c>
      <c r="B171" t="s">
        <v>9</v>
      </c>
      <c r="C171" t="s">
        <v>336</v>
      </c>
      <c r="D171">
        <v>836303.14190996601</v>
      </c>
      <c r="E171">
        <v>836303.14190996601</v>
      </c>
      <c r="F171">
        <v>836303.14190996601</v>
      </c>
      <c r="G171">
        <v>836303.14190996601</v>
      </c>
      <c r="H171">
        <f t="shared" si="4"/>
        <v>0</v>
      </c>
      <c r="I171">
        <f t="shared" si="5"/>
        <v>0</v>
      </c>
    </row>
    <row r="172" spans="1:9" x14ac:dyDescent="0.25">
      <c r="A172" t="s">
        <v>182</v>
      </c>
      <c r="B172" t="s">
        <v>4</v>
      </c>
      <c r="C172" t="s">
        <v>336</v>
      </c>
      <c r="D172">
        <v>7627436.9633930298</v>
      </c>
      <c r="E172">
        <v>0</v>
      </c>
      <c r="F172">
        <v>13470928.877909301</v>
      </c>
      <c r="G172">
        <v>12135869.8630531</v>
      </c>
      <c r="H172">
        <f t="shared" si="4"/>
        <v>-7.6274369633930297</v>
      </c>
      <c r="I172">
        <f t="shared" si="5"/>
        <v>-1.3350590148562007</v>
      </c>
    </row>
    <row r="173" spans="1:9" x14ac:dyDescent="0.25">
      <c r="A173" t="s">
        <v>183</v>
      </c>
      <c r="B173" t="s">
        <v>7</v>
      </c>
      <c r="C173" t="s">
        <v>336</v>
      </c>
      <c r="D173">
        <v>196961895.74200901</v>
      </c>
      <c r="E173">
        <v>77727899.947769403</v>
      </c>
      <c r="F173">
        <v>200814679.05567199</v>
      </c>
      <c r="G173">
        <v>90131839.394561693</v>
      </c>
      <c r="H173">
        <f t="shared" si="4"/>
        <v>-119.2339957942396</v>
      </c>
      <c r="I173">
        <f t="shared" si="5"/>
        <v>-110.68283966111029</v>
      </c>
    </row>
    <row r="174" spans="1:9" x14ac:dyDescent="0.25">
      <c r="A174" t="s">
        <v>184</v>
      </c>
      <c r="B174" t="s">
        <v>4</v>
      </c>
      <c r="C174" t="s">
        <v>336</v>
      </c>
      <c r="D174">
        <v>5792278.3210815797</v>
      </c>
      <c r="E174">
        <v>3047601.2977809999</v>
      </c>
      <c r="F174">
        <v>5792278.3210815703</v>
      </c>
      <c r="G174">
        <v>0</v>
      </c>
      <c r="H174">
        <f t="shared" si="4"/>
        <v>-2.7446770233005799</v>
      </c>
      <c r="I174">
        <f t="shared" si="5"/>
        <v>-5.7922783210815707</v>
      </c>
    </row>
    <row r="175" spans="1:9" x14ac:dyDescent="0.25">
      <c r="A175" t="s">
        <v>185</v>
      </c>
      <c r="B175" t="s">
        <v>7</v>
      </c>
      <c r="C175" t="s">
        <v>336</v>
      </c>
      <c r="D175">
        <v>542681.24322758405</v>
      </c>
      <c r="E175">
        <v>227690.471561454</v>
      </c>
      <c r="F175">
        <v>380064.82139241899</v>
      </c>
      <c r="G175">
        <v>390619.96472635202</v>
      </c>
      <c r="H175">
        <f t="shared" si="4"/>
        <v>-0.31499077166613004</v>
      </c>
      <c r="I175">
        <f t="shared" si="5"/>
        <v>1.0555143333933025E-2</v>
      </c>
    </row>
    <row r="176" spans="1:9" x14ac:dyDescent="0.25">
      <c r="A176" t="s">
        <v>186</v>
      </c>
      <c r="B176" t="s">
        <v>6</v>
      </c>
      <c r="C176" t="s">
        <v>336</v>
      </c>
      <c r="D176">
        <v>562023332.51973999</v>
      </c>
      <c r="E176">
        <v>160196020.077636</v>
      </c>
      <c r="F176">
        <v>548392285.09816301</v>
      </c>
      <c r="G176">
        <v>170150597.330715</v>
      </c>
      <c r="H176">
        <f t="shared" si="4"/>
        <v>-401.82731244210396</v>
      </c>
      <c r="I176">
        <f t="shared" si="5"/>
        <v>-378.24168776744801</v>
      </c>
    </row>
    <row r="177" spans="1:9" x14ac:dyDescent="0.25">
      <c r="A177" t="s">
        <v>187</v>
      </c>
      <c r="B177" t="s">
        <v>4</v>
      </c>
      <c r="C177" t="s">
        <v>336</v>
      </c>
      <c r="D177">
        <v>6792205.7406887002</v>
      </c>
      <c r="E177">
        <v>860530.17353628098</v>
      </c>
      <c r="F177">
        <v>860530.17353628098</v>
      </c>
      <c r="G177">
        <v>860530.17353628098</v>
      </c>
      <c r="H177">
        <f t="shared" si="4"/>
        <v>-5.9316755671524195</v>
      </c>
      <c r="I177">
        <f t="shared" si="5"/>
        <v>0</v>
      </c>
    </row>
    <row r="178" spans="1:9" x14ac:dyDescent="0.25">
      <c r="A178" t="s">
        <v>188</v>
      </c>
      <c r="B178" t="s">
        <v>8</v>
      </c>
      <c r="C178" t="s">
        <v>336</v>
      </c>
      <c r="D178">
        <v>0</v>
      </c>
      <c r="E178">
        <v>0</v>
      </c>
      <c r="F178">
        <v>53348717.490328297</v>
      </c>
      <c r="G178">
        <v>104230684.021402</v>
      </c>
      <c r="H178">
        <f t="shared" si="4"/>
        <v>0</v>
      </c>
      <c r="I178">
        <f t="shared" si="5"/>
        <v>50.881966531073701</v>
      </c>
    </row>
    <row r="179" spans="1:9" x14ac:dyDescent="0.25">
      <c r="A179" t="s">
        <v>189</v>
      </c>
      <c r="B179" t="s">
        <v>6</v>
      </c>
      <c r="C179" t="s">
        <v>336</v>
      </c>
      <c r="D179">
        <v>78362591.306818202</v>
      </c>
      <c r="E179">
        <v>78362591.306818202</v>
      </c>
      <c r="F179">
        <v>224141808.11543</v>
      </c>
      <c r="G179">
        <v>110816578.151153</v>
      </c>
      <c r="H179">
        <f t="shared" si="4"/>
        <v>0</v>
      </c>
      <c r="I179">
        <f t="shared" si="5"/>
        <v>-113.325229964277</v>
      </c>
    </row>
    <row r="180" spans="1:9" x14ac:dyDescent="0.25">
      <c r="A180" t="s">
        <v>190</v>
      </c>
      <c r="B180" t="s">
        <v>6</v>
      </c>
      <c r="C180" t="s">
        <v>336</v>
      </c>
      <c r="D180">
        <v>313496125.96968699</v>
      </c>
      <c r="E180">
        <v>73573975.470021397</v>
      </c>
      <c r="F180">
        <v>149546729.02722999</v>
      </c>
      <c r="G180">
        <v>81330085.902575895</v>
      </c>
      <c r="H180">
        <f t="shared" si="4"/>
        <v>-239.92215049966558</v>
      </c>
      <c r="I180">
        <f t="shared" si="5"/>
        <v>-68.216643124654098</v>
      </c>
    </row>
    <row r="181" spans="1:9" x14ac:dyDescent="0.25">
      <c r="A181" t="s">
        <v>191</v>
      </c>
      <c r="B181" t="s">
        <v>6</v>
      </c>
      <c r="C181" t="s">
        <v>336</v>
      </c>
      <c r="D181">
        <v>710055737.13427997</v>
      </c>
      <c r="E181">
        <v>434500318.66643399</v>
      </c>
      <c r="F181">
        <v>403722182.67169201</v>
      </c>
      <c r="G181">
        <v>581837874.36635196</v>
      </c>
      <c r="H181">
        <f t="shared" si="4"/>
        <v>-275.55541846784598</v>
      </c>
      <c r="I181">
        <f t="shared" si="5"/>
        <v>178.11569169465994</v>
      </c>
    </row>
    <row r="182" spans="1:9" x14ac:dyDescent="0.25">
      <c r="A182" t="s">
        <v>192</v>
      </c>
      <c r="B182" t="s">
        <v>4</v>
      </c>
      <c r="C182" t="s">
        <v>336</v>
      </c>
      <c r="D182">
        <v>131020875.672746</v>
      </c>
      <c r="E182">
        <v>21120476.4149771</v>
      </c>
      <c r="F182">
        <v>139323442.68960899</v>
      </c>
      <c r="G182">
        <v>64581175.7567586</v>
      </c>
      <c r="H182">
        <f t="shared" si="4"/>
        <v>-109.9003992577689</v>
      </c>
      <c r="I182">
        <f t="shared" si="5"/>
        <v>-74.742266932850384</v>
      </c>
    </row>
    <row r="183" spans="1:9" x14ac:dyDescent="0.25">
      <c r="A183" t="s">
        <v>193</v>
      </c>
      <c r="B183" t="s">
        <v>4</v>
      </c>
      <c r="C183" t="s">
        <v>336</v>
      </c>
      <c r="D183">
        <v>7009355.5203303201</v>
      </c>
      <c r="E183">
        <v>5960769.1246932698</v>
      </c>
      <c r="F183">
        <v>5196791.1828498105</v>
      </c>
      <c r="G183">
        <v>5806910.2117292797</v>
      </c>
      <c r="H183">
        <f t="shared" si="4"/>
        <v>-1.0485863956370503</v>
      </c>
      <c r="I183">
        <f t="shared" si="5"/>
        <v>0.61011902887946923</v>
      </c>
    </row>
    <row r="184" spans="1:9" x14ac:dyDescent="0.25">
      <c r="A184" t="s">
        <v>194</v>
      </c>
      <c r="B184" t="s">
        <v>6</v>
      </c>
      <c r="C184" t="s">
        <v>336</v>
      </c>
      <c r="D184">
        <v>67851715.787575006</v>
      </c>
      <c r="E184">
        <v>0</v>
      </c>
      <c r="F184">
        <v>307527110.39178598</v>
      </c>
      <c r="G184">
        <v>7407187907.0841103</v>
      </c>
      <c r="H184">
        <f t="shared" si="4"/>
        <v>-67.851715787575003</v>
      </c>
      <c r="I184">
        <f t="shared" si="5"/>
        <v>7099.6607966923248</v>
      </c>
    </row>
    <row r="185" spans="1:9" x14ac:dyDescent="0.25">
      <c r="A185" t="s">
        <v>195</v>
      </c>
      <c r="B185" t="s">
        <v>8</v>
      </c>
      <c r="C185" t="s">
        <v>336</v>
      </c>
      <c r="D185">
        <v>4420820.9556008</v>
      </c>
      <c r="E185">
        <v>4420707.3280502604</v>
      </c>
      <c r="F185">
        <v>2076754.10030257</v>
      </c>
      <c r="G185">
        <v>6248572.2795066098</v>
      </c>
      <c r="H185">
        <f t="shared" si="4"/>
        <v>-1.1362755053956061E-4</v>
      </c>
      <c r="I185">
        <f t="shared" si="5"/>
        <v>4.1718181792040401</v>
      </c>
    </row>
    <row r="186" spans="1:9" x14ac:dyDescent="0.25">
      <c r="A186" t="s">
        <v>196</v>
      </c>
      <c r="B186" t="s">
        <v>4</v>
      </c>
      <c r="C186" t="s">
        <v>336</v>
      </c>
      <c r="D186">
        <v>0</v>
      </c>
      <c r="E186">
        <v>0</v>
      </c>
      <c r="F186">
        <v>18592181.5535721</v>
      </c>
      <c r="G186">
        <v>58502388.118910499</v>
      </c>
      <c r="H186">
        <f t="shared" si="4"/>
        <v>0</v>
      </c>
      <c r="I186">
        <f t="shared" si="5"/>
        <v>39.910206565338406</v>
      </c>
    </row>
    <row r="187" spans="1:9" x14ac:dyDescent="0.25">
      <c r="A187" t="s">
        <v>197</v>
      </c>
      <c r="B187" t="s">
        <v>4</v>
      </c>
      <c r="C187" t="s">
        <v>336</v>
      </c>
      <c r="D187">
        <v>106483056.304226</v>
      </c>
      <c r="E187">
        <v>353238935.18971997</v>
      </c>
      <c r="F187">
        <v>106483056.304226</v>
      </c>
      <c r="G187">
        <v>262586316.322649</v>
      </c>
      <c r="H187">
        <f t="shared" si="4"/>
        <v>246.75587888549398</v>
      </c>
      <c r="I187">
        <f t="shared" si="5"/>
        <v>156.10326001842301</v>
      </c>
    </row>
    <row r="188" spans="1:9" x14ac:dyDescent="0.25">
      <c r="A188" t="s">
        <v>198</v>
      </c>
      <c r="B188" t="s">
        <v>9</v>
      </c>
      <c r="C188" t="s">
        <v>336</v>
      </c>
      <c r="D188">
        <v>12055227895.311399</v>
      </c>
      <c r="E188">
        <v>5963643760.1011801</v>
      </c>
      <c r="F188">
        <v>1761477211.81089</v>
      </c>
      <c r="G188">
        <v>2791365610.27351</v>
      </c>
      <c r="H188">
        <f t="shared" si="4"/>
        <v>-6091.5841352102198</v>
      </c>
      <c r="I188">
        <f t="shared" si="5"/>
        <v>1029.88839846262</v>
      </c>
    </row>
    <row r="189" spans="1:9" x14ac:dyDescent="0.25">
      <c r="A189" t="s">
        <v>199</v>
      </c>
      <c r="B189" t="s">
        <v>5</v>
      </c>
      <c r="C189" t="s">
        <v>336</v>
      </c>
      <c r="D189">
        <v>0</v>
      </c>
      <c r="E189">
        <v>0</v>
      </c>
      <c r="F189">
        <v>106927306.774141</v>
      </c>
      <c r="G189">
        <v>1402590.28691736</v>
      </c>
      <c r="H189">
        <f t="shared" si="4"/>
        <v>0</v>
      </c>
      <c r="I189">
        <f t="shared" si="5"/>
        <v>-105.52471648722364</v>
      </c>
    </row>
    <row r="190" spans="1:9" x14ac:dyDescent="0.25">
      <c r="A190" t="s">
        <v>200</v>
      </c>
      <c r="B190" t="s">
        <v>5</v>
      </c>
      <c r="C190" t="s">
        <v>336</v>
      </c>
      <c r="D190">
        <v>85077868.932423398</v>
      </c>
      <c r="E190">
        <v>0</v>
      </c>
      <c r="F190">
        <v>152533354.259817</v>
      </c>
      <c r="G190">
        <v>0</v>
      </c>
      <c r="H190">
        <f t="shared" si="4"/>
        <v>-85.077868932423399</v>
      </c>
      <c r="I190">
        <f t="shared" si="5"/>
        <v>-152.533354259817</v>
      </c>
    </row>
    <row r="191" spans="1:9" x14ac:dyDescent="0.25">
      <c r="A191" t="s">
        <v>201</v>
      </c>
      <c r="B191" t="s">
        <v>9</v>
      </c>
      <c r="C191" t="s">
        <v>336</v>
      </c>
      <c r="D191">
        <v>434444.04167402902</v>
      </c>
      <c r="E191">
        <v>434444.04167402902</v>
      </c>
      <c r="F191">
        <v>434444.04167402902</v>
      </c>
      <c r="G191">
        <v>668151.13290684298</v>
      </c>
      <c r="H191">
        <f t="shared" si="4"/>
        <v>0</v>
      </c>
      <c r="I191">
        <f t="shared" si="5"/>
        <v>0.23370709123281394</v>
      </c>
    </row>
    <row r="192" spans="1:9" x14ac:dyDescent="0.25">
      <c r="A192" t="s">
        <v>202</v>
      </c>
      <c r="B192" t="s">
        <v>8</v>
      </c>
      <c r="C192" t="s">
        <v>336</v>
      </c>
      <c r="D192">
        <v>414598178.92253101</v>
      </c>
      <c r="E192">
        <v>212510751.27165601</v>
      </c>
      <c r="F192">
        <v>92067156.835097596</v>
      </c>
      <c r="G192">
        <v>178915273.967408</v>
      </c>
      <c r="H192">
        <f t="shared" si="4"/>
        <v>-202.08742765087501</v>
      </c>
      <c r="I192">
        <f t="shared" si="5"/>
        <v>86.848117132310406</v>
      </c>
    </row>
    <row r="193" spans="1:9" x14ac:dyDescent="0.25">
      <c r="A193" t="s">
        <v>203</v>
      </c>
      <c r="B193" t="s">
        <v>6</v>
      </c>
      <c r="C193" t="s">
        <v>336</v>
      </c>
      <c r="D193">
        <v>507501687.04470301</v>
      </c>
      <c r="E193">
        <v>0</v>
      </c>
      <c r="F193">
        <v>507501687.04470199</v>
      </c>
      <c r="G193">
        <v>257096224.73752001</v>
      </c>
      <c r="H193">
        <f t="shared" si="4"/>
        <v>-507.50168704470303</v>
      </c>
      <c r="I193">
        <f t="shared" si="5"/>
        <v>-250.40546230718198</v>
      </c>
    </row>
    <row r="194" spans="1:9" x14ac:dyDescent="0.25">
      <c r="A194" t="s">
        <v>204</v>
      </c>
      <c r="B194" t="s">
        <v>6</v>
      </c>
      <c r="C194" t="s">
        <v>336</v>
      </c>
      <c r="D194">
        <v>6994040499.4029503</v>
      </c>
      <c r="E194">
        <v>1201321625.8814001</v>
      </c>
      <c r="F194">
        <v>9844166109.0673904</v>
      </c>
      <c r="G194">
        <v>1643722247.9935901</v>
      </c>
      <c r="H194">
        <f t="shared" si="4"/>
        <v>-5792.7188735215504</v>
      </c>
      <c r="I194">
        <f t="shared" si="5"/>
        <v>-8200.4438610737998</v>
      </c>
    </row>
    <row r="195" spans="1:9" x14ac:dyDescent="0.25">
      <c r="A195" t="s">
        <v>205</v>
      </c>
      <c r="B195" t="s">
        <v>5</v>
      </c>
      <c r="C195" t="s">
        <v>336</v>
      </c>
      <c r="D195">
        <v>1515390984.12431</v>
      </c>
      <c r="E195">
        <v>2078835895.9005499</v>
      </c>
      <c r="F195">
        <v>2869477339.7442498</v>
      </c>
      <c r="G195">
        <v>1782844292.7767</v>
      </c>
      <c r="H195">
        <f t="shared" ref="H195:H212" si="6">(E195-D195)/10^6</f>
        <v>563.44491177623991</v>
      </c>
      <c r="I195">
        <f t="shared" ref="I195:I212" si="7">(G195-F195)/10^6</f>
        <v>-1086.6330469675497</v>
      </c>
    </row>
    <row r="196" spans="1:9" x14ac:dyDescent="0.25">
      <c r="A196" t="s">
        <v>206</v>
      </c>
      <c r="B196" t="s">
        <v>4</v>
      </c>
      <c r="C196" t="s">
        <v>336</v>
      </c>
      <c r="D196">
        <v>0</v>
      </c>
      <c r="E196">
        <v>0</v>
      </c>
      <c r="F196">
        <v>452691417.45664001</v>
      </c>
      <c r="G196">
        <v>411457931.33920401</v>
      </c>
      <c r="H196">
        <f t="shared" si="6"/>
        <v>0</v>
      </c>
      <c r="I196">
        <f t="shared" si="7"/>
        <v>-41.233486117435994</v>
      </c>
    </row>
    <row r="197" spans="1:9" x14ac:dyDescent="0.25">
      <c r="A197" t="s">
        <v>207</v>
      </c>
      <c r="B197" t="s">
        <v>4</v>
      </c>
      <c r="C197" t="s">
        <v>336</v>
      </c>
      <c r="D197">
        <v>21200629.3173225</v>
      </c>
      <c r="E197">
        <v>0</v>
      </c>
      <c r="F197">
        <v>230988806.67653099</v>
      </c>
      <c r="G197">
        <v>205674234.43722999</v>
      </c>
      <c r="H197">
        <f t="shared" si="6"/>
        <v>-21.200629317322502</v>
      </c>
      <c r="I197">
        <f t="shared" si="7"/>
        <v>-25.314572239300997</v>
      </c>
    </row>
    <row r="198" spans="1:9" x14ac:dyDescent="0.25">
      <c r="A198" t="s">
        <v>208</v>
      </c>
      <c r="B198" t="s">
        <v>6</v>
      </c>
      <c r="C198" t="s">
        <v>336</v>
      </c>
      <c r="D198">
        <v>760683740.646016</v>
      </c>
      <c r="E198">
        <v>686466116.756616</v>
      </c>
      <c r="F198">
        <v>858789974.37533104</v>
      </c>
      <c r="G198">
        <v>661030115.57497001</v>
      </c>
      <c r="H198">
        <f t="shared" si="6"/>
        <v>-74.217623889400002</v>
      </c>
      <c r="I198">
        <f t="shared" si="7"/>
        <v>-197.75985880036103</v>
      </c>
    </row>
    <row r="199" spans="1:9" x14ac:dyDescent="0.25">
      <c r="A199" t="s">
        <v>209</v>
      </c>
      <c r="B199" t="s">
        <v>8</v>
      </c>
      <c r="C199" t="s">
        <v>336</v>
      </c>
      <c r="D199">
        <v>31713448.298061501</v>
      </c>
      <c r="E199">
        <v>33513228.094793901</v>
      </c>
      <c r="F199">
        <v>31713448.298061501</v>
      </c>
      <c r="G199">
        <v>30123636.436647002</v>
      </c>
      <c r="H199">
        <f t="shared" si="6"/>
        <v>1.7997797967323996</v>
      </c>
      <c r="I199">
        <f t="shared" si="7"/>
        <v>-1.5898118614144996</v>
      </c>
    </row>
    <row r="200" spans="1:9" x14ac:dyDescent="0.25">
      <c r="A200" t="s">
        <v>210</v>
      </c>
      <c r="B200" t="s">
        <v>7</v>
      </c>
      <c r="C200" t="s">
        <v>336</v>
      </c>
      <c r="D200">
        <v>33644564392.029598</v>
      </c>
      <c r="E200">
        <v>29930465473.434502</v>
      </c>
      <c r="F200">
        <v>34878052690.398102</v>
      </c>
      <c r="G200">
        <v>29805512251.9188</v>
      </c>
      <c r="H200">
        <f t="shared" si="6"/>
        <v>-3714.0989185950966</v>
      </c>
      <c r="I200">
        <f t="shared" si="7"/>
        <v>-5072.5404384793019</v>
      </c>
    </row>
    <row r="201" spans="1:9" x14ac:dyDescent="0.25">
      <c r="A201" t="s">
        <v>211</v>
      </c>
      <c r="B201" t="s">
        <v>5</v>
      </c>
      <c r="C201" t="s">
        <v>336</v>
      </c>
      <c r="D201">
        <v>446419360.20535201</v>
      </c>
      <c r="E201">
        <v>630676675.45573997</v>
      </c>
      <c r="F201">
        <v>1784656602.0574901</v>
      </c>
      <c r="G201">
        <v>427020668.41333097</v>
      </c>
      <c r="H201">
        <f t="shared" si="6"/>
        <v>184.25731525038796</v>
      </c>
      <c r="I201">
        <f t="shared" si="7"/>
        <v>-1357.635933644159</v>
      </c>
    </row>
    <row r="202" spans="1:9" x14ac:dyDescent="0.25">
      <c r="A202" t="s">
        <v>212</v>
      </c>
      <c r="B202" t="s">
        <v>8</v>
      </c>
      <c r="C202" t="s">
        <v>336</v>
      </c>
      <c r="D202">
        <v>2794799.3801887799</v>
      </c>
      <c r="E202">
        <v>1250634.0751261101</v>
      </c>
      <c r="F202">
        <v>2794799.3801887799</v>
      </c>
      <c r="G202">
        <v>1250634.0751261101</v>
      </c>
      <c r="H202">
        <f t="shared" si="6"/>
        <v>-1.5441653050626698</v>
      </c>
      <c r="I202">
        <f t="shared" si="7"/>
        <v>-1.5441653050626698</v>
      </c>
    </row>
    <row r="203" spans="1:9" x14ac:dyDescent="0.25">
      <c r="A203" t="s">
        <v>213</v>
      </c>
      <c r="B203" t="s">
        <v>8</v>
      </c>
      <c r="C203" t="s">
        <v>336</v>
      </c>
      <c r="D203">
        <v>59008229.282706797</v>
      </c>
      <c r="E203">
        <v>0</v>
      </c>
      <c r="F203">
        <v>778163117.70369005</v>
      </c>
      <c r="G203">
        <v>0</v>
      </c>
      <c r="H203">
        <f t="shared" si="6"/>
        <v>-59.0082292827068</v>
      </c>
      <c r="I203">
        <f t="shared" si="7"/>
        <v>-778.16311770369009</v>
      </c>
    </row>
    <row r="204" spans="1:9" x14ac:dyDescent="0.25">
      <c r="A204" t="s">
        <v>214</v>
      </c>
      <c r="B204" t="s">
        <v>8</v>
      </c>
      <c r="C204" t="s">
        <v>336</v>
      </c>
      <c r="D204">
        <v>1052463.48861964</v>
      </c>
      <c r="E204">
        <v>1052463.48861964</v>
      </c>
      <c r="F204">
        <v>1052463.48861964</v>
      </c>
      <c r="G204">
        <v>1052463.48861964</v>
      </c>
      <c r="H204">
        <f t="shared" si="6"/>
        <v>0</v>
      </c>
      <c r="I204">
        <f t="shared" si="7"/>
        <v>0</v>
      </c>
    </row>
    <row r="205" spans="1:9" x14ac:dyDescent="0.25">
      <c r="A205" t="s">
        <v>215</v>
      </c>
      <c r="B205" t="s">
        <v>8</v>
      </c>
      <c r="C205" t="s">
        <v>336</v>
      </c>
      <c r="D205">
        <v>6176696.9622822199</v>
      </c>
      <c r="E205">
        <v>6176696.9622822199</v>
      </c>
      <c r="F205">
        <v>6176696.9622822199</v>
      </c>
      <c r="G205">
        <v>6614906.3600170501</v>
      </c>
      <c r="H205">
        <f t="shared" si="6"/>
        <v>0</v>
      </c>
      <c r="I205">
        <f t="shared" si="7"/>
        <v>0.43820939773483014</v>
      </c>
    </row>
    <row r="206" spans="1:9" x14ac:dyDescent="0.25">
      <c r="A206" t="s">
        <v>216</v>
      </c>
      <c r="B206" t="s">
        <v>9</v>
      </c>
      <c r="C206" t="s">
        <v>336</v>
      </c>
      <c r="D206">
        <v>11602921398.2411</v>
      </c>
      <c r="E206">
        <v>2385685579.5991702</v>
      </c>
      <c r="F206">
        <v>1475693404.50508</v>
      </c>
      <c r="G206">
        <v>1864026499.9958701</v>
      </c>
      <c r="H206">
        <f t="shared" si="6"/>
        <v>-9217.2358186419297</v>
      </c>
      <c r="I206">
        <f t="shared" si="7"/>
        <v>388.33309549079013</v>
      </c>
    </row>
    <row r="207" spans="1:9" x14ac:dyDescent="0.25">
      <c r="A207" t="s">
        <v>217</v>
      </c>
      <c r="B207" t="s">
        <v>9</v>
      </c>
      <c r="C207" t="s">
        <v>336</v>
      </c>
      <c r="D207">
        <v>901299.84510601603</v>
      </c>
      <c r="E207">
        <v>206996.605253769</v>
      </c>
      <c r="F207">
        <v>901299.84510601603</v>
      </c>
      <c r="G207">
        <v>0</v>
      </c>
      <c r="H207">
        <f t="shared" si="6"/>
        <v>-0.69430323985224707</v>
      </c>
      <c r="I207">
        <f t="shared" si="7"/>
        <v>-0.90129984510601602</v>
      </c>
    </row>
    <row r="208" spans="1:9" x14ac:dyDescent="0.25">
      <c r="A208" t="s">
        <v>218</v>
      </c>
      <c r="B208" t="s">
        <v>9</v>
      </c>
      <c r="C208" t="s">
        <v>336</v>
      </c>
      <c r="D208">
        <v>648483.075498658</v>
      </c>
      <c r="E208">
        <v>648483.075498658</v>
      </c>
      <c r="F208">
        <v>648483.075498658</v>
      </c>
      <c r="G208">
        <v>648483.075498658</v>
      </c>
      <c r="H208">
        <f t="shared" si="6"/>
        <v>0</v>
      </c>
      <c r="I208">
        <f t="shared" si="7"/>
        <v>0</v>
      </c>
    </row>
    <row r="209" spans="1:9" x14ac:dyDescent="0.25">
      <c r="A209" t="s">
        <v>219</v>
      </c>
      <c r="B209" t="s">
        <v>6</v>
      </c>
      <c r="C209" t="s">
        <v>336</v>
      </c>
      <c r="D209">
        <v>21303224.947177999</v>
      </c>
      <c r="E209">
        <v>21559259.5732156</v>
      </c>
      <c r="F209">
        <v>21303224.947177999</v>
      </c>
      <c r="G209">
        <v>21438953.7482301</v>
      </c>
      <c r="H209">
        <f t="shared" si="6"/>
        <v>0.25603462603760135</v>
      </c>
      <c r="I209">
        <f t="shared" si="7"/>
        <v>0.13572880105210094</v>
      </c>
    </row>
    <row r="210" spans="1:9" x14ac:dyDescent="0.25">
      <c r="A210" t="s">
        <v>220</v>
      </c>
      <c r="B210" t="s">
        <v>4</v>
      </c>
      <c r="C210" t="s">
        <v>336</v>
      </c>
      <c r="D210">
        <v>4485596852.3690996</v>
      </c>
      <c r="E210">
        <v>4610995134.1547203</v>
      </c>
      <c r="F210">
        <v>4620021373.1639996</v>
      </c>
      <c r="G210">
        <v>4812568532.3723803</v>
      </c>
      <c r="H210">
        <f t="shared" si="6"/>
        <v>125.3982817856207</v>
      </c>
      <c r="I210">
        <f t="shared" si="7"/>
        <v>192.54715920838069</v>
      </c>
    </row>
    <row r="211" spans="1:9" x14ac:dyDescent="0.25">
      <c r="A211" t="s">
        <v>221</v>
      </c>
      <c r="B211" t="s">
        <v>4</v>
      </c>
      <c r="C211" t="s">
        <v>336</v>
      </c>
      <c r="D211">
        <v>379557849.63088298</v>
      </c>
      <c r="E211">
        <v>0</v>
      </c>
      <c r="F211">
        <v>892111718.48344302</v>
      </c>
      <c r="G211">
        <v>781585620.55105901</v>
      </c>
      <c r="H211">
        <f t="shared" si="6"/>
        <v>-379.55784963088297</v>
      </c>
      <c r="I211">
        <f t="shared" si="7"/>
        <v>-110.52609793238402</v>
      </c>
    </row>
    <row r="212" spans="1:9" x14ac:dyDescent="0.25">
      <c r="A212" t="s">
        <v>222</v>
      </c>
      <c r="B212" t="s">
        <v>4</v>
      </c>
      <c r="C212" t="s">
        <v>336</v>
      </c>
      <c r="D212">
        <v>243878569.002482</v>
      </c>
      <c r="E212">
        <v>92329556.257197693</v>
      </c>
      <c r="F212">
        <v>677968761.17468405</v>
      </c>
      <c r="G212">
        <v>731276443.02300799</v>
      </c>
      <c r="H212">
        <f t="shared" si="6"/>
        <v>-151.54901274528433</v>
      </c>
      <c r="I212">
        <f t="shared" si="7"/>
        <v>53.307681848323938</v>
      </c>
    </row>
    <row r="213" spans="1:9" x14ac:dyDescent="0.25">
      <c r="A213" t="s">
        <v>282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A199" workbookViewId="0">
      <selection activeCell="H212" sqref="H212"/>
    </sheetView>
  </sheetViews>
  <sheetFormatPr defaultRowHeight="15" x14ac:dyDescent="0.25"/>
  <cols>
    <col min="11" max="12" width="10.42578125" customWidth="1"/>
  </cols>
  <sheetData>
    <row r="1" spans="1:15" x14ac:dyDescent="0.2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0</v>
      </c>
      <c r="N1" t="s">
        <v>242</v>
      </c>
      <c r="O1" t="s">
        <v>254</v>
      </c>
    </row>
    <row r="2" spans="1:15" x14ac:dyDescent="0.25">
      <c r="A2" t="s">
        <v>12</v>
      </c>
      <c r="B2">
        <v>0</v>
      </c>
      <c r="C2">
        <v>275764.75</v>
      </c>
      <c r="D2">
        <v>0</v>
      </c>
      <c r="E2">
        <v>0</v>
      </c>
      <c r="F2">
        <v>966516.6875</v>
      </c>
      <c r="G2">
        <v>0</v>
      </c>
      <c r="H2">
        <f>SUM(B2:G2)/10^9</f>
        <v>1.2422814375E-3</v>
      </c>
      <c r="I2" t="s">
        <v>8</v>
      </c>
      <c r="J2">
        <f t="shared" ref="J2:J65" si="0">VLOOKUP(A2,$N$2:$O$247,2,FALSE)*10^6</f>
        <v>146712</v>
      </c>
      <c r="K2">
        <f>J2+H2*10^9</f>
        <v>1388993.4375</v>
      </c>
      <c r="L2">
        <f>SUM(B2:G2)</f>
        <v>1242281.4375</v>
      </c>
      <c r="N2" t="s">
        <v>21</v>
      </c>
      <c r="O2">
        <v>1.3073E-2</v>
      </c>
    </row>
    <row r="3" spans="1:15" x14ac:dyDescent="0.25">
      <c r="A3" t="s">
        <v>13</v>
      </c>
      <c r="B3">
        <v>1685999360</v>
      </c>
      <c r="C3">
        <v>58553876</v>
      </c>
      <c r="D3">
        <v>0</v>
      </c>
      <c r="E3">
        <v>1035608.4375</v>
      </c>
      <c r="F3">
        <v>71790160</v>
      </c>
      <c r="G3">
        <v>0</v>
      </c>
      <c r="H3">
        <f t="shared" ref="H3:H66" si="1">SUM(B3:G3)/10^9</f>
        <v>1.8173790044375</v>
      </c>
      <c r="I3" t="s">
        <v>5</v>
      </c>
      <c r="J3">
        <f t="shared" si="0"/>
        <v>965000</v>
      </c>
      <c r="K3">
        <f>J3+H3*10^9</f>
        <v>1818344004.4375</v>
      </c>
      <c r="L3">
        <f t="shared" ref="L3:L66" si="2">SUM(B3:G3)</f>
        <v>1817379004.4375</v>
      </c>
      <c r="N3" t="s">
        <v>66</v>
      </c>
      <c r="O3">
        <v>0.72982999999999998</v>
      </c>
    </row>
    <row r="4" spans="1:15" x14ac:dyDescent="0.25">
      <c r="A4" t="s">
        <v>14</v>
      </c>
      <c r="B4">
        <v>6684815360</v>
      </c>
      <c r="C4">
        <v>0</v>
      </c>
      <c r="D4">
        <v>0</v>
      </c>
      <c r="E4">
        <v>0</v>
      </c>
      <c r="F4">
        <v>4669547</v>
      </c>
      <c r="G4">
        <v>232871.78125</v>
      </c>
      <c r="H4">
        <f t="shared" si="1"/>
        <v>6.6897177787812501</v>
      </c>
      <c r="I4" t="s">
        <v>4</v>
      </c>
      <c r="J4">
        <f t="shared" si="0"/>
        <v>8864660</v>
      </c>
      <c r="K4">
        <f t="shared" ref="K4:K67" si="3">J4+H4*10^9</f>
        <v>6698582438.78125</v>
      </c>
      <c r="L4">
        <f t="shared" si="2"/>
        <v>6689717778.78125</v>
      </c>
      <c r="N4" t="s">
        <v>24</v>
      </c>
      <c r="O4">
        <v>2.0329999999999999</v>
      </c>
    </row>
    <row r="5" spans="1:15" x14ac:dyDescent="0.25">
      <c r="A5" t="s">
        <v>15</v>
      </c>
      <c r="B5">
        <v>0</v>
      </c>
      <c r="C5">
        <v>29247.224609375</v>
      </c>
      <c r="D5">
        <v>0</v>
      </c>
      <c r="E5">
        <v>0</v>
      </c>
      <c r="F5">
        <v>14099590</v>
      </c>
      <c r="G5">
        <v>0</v>
      </c>
      <c r="H5">
        <f t="shared" si="1"/>
        <v>1.4128837224609374E-2</v>
      </c>
      <c r="I5" t="s">
        <v>6</v>
      </c>
      <c r="J5">
        <f t="shared" si="0"/>
        <v>8467480</v>
      </c>
      <c r="K5">
        <f t="shared" si="3"/>
        <v>22596317.224609375</v>
      </c>
      <c r="L5">
        <f t="shared" si="2"/>
        <v>14128837.224609375</v>
      </c>
      <c r="N5" t="s">
        <v>15</v>
      </c>
      <c r="O5">
        <v>8.4674800000000001</v>
      </c>
    </row>
    <row r="6" spans="1:15" x14ac:dyDescent="0.25">
      <c r="A6" t="s">
        <v>16</v>
      </c>
      <c r="B6">
        <v>0</v>
      </c>
      <c r="C6">
        <v>1191457.875</v>
      </c>
      <c r="D6">
        <v>0</v>
      </c>
      <c r="E6">
        <v>0</v>
      </c>
      <c r="F6">
        <v>1682453.5</v>
      </c>
      <c r="G6">
        <v>0</v>
      </c>
      <c r="H6">
        <f t="shared" si="1"/>
        <v>2.8739113750000001E-3</v>
      </c>
      <c r="I6" t="s">
        <v>8</v>
      </c>
      <c r="J6">
        <f t="shared" si="0"/>
        <v>298320</v>
      </c>
      <c r="K6">
        <f t="shared" si="3"/>
        <v>3172231.375</v>
      </c>
      <c r="L6">
        <f t="shared" si="2"/>
        <v>2873911.375</v>
      </c>
      <c r="N6" t="s">
        <v>19</v>
      </c>
      <c r="O6">
        <v>2.31582</v>
      </c>
    </row>
    <row r="7" spans="1:15" x14ac:dyDescent="0.25">
      <c r="A7" t="s">
        <v>17</v>
      </c>
      <c r="B7">
        <v>4490748416</v>
      </c>
      <c r="C7">
        <v>0</v>
      </c>
      <c r="D7">
        <v>0</v>
      </c>
      <c r="E7">
        <v>0</v>
      </c>
      <c r="F7">
        <v>16037636</v>
      </c>
      <c r="G7">
        <v>0</v>
      </c>
      <c r="H7">
        <f t="shared" si="1"/>
        <v>4.5067860519999998</v>
      </c>
      <c r="I7" t="s">
        <v>6</v>
      </c>
      <c r="J7">
        <f t="shared" si="0"/>
        <v>1310000</v>
      </c>
      <c r="K7">
        <f t="shared" si="3"/>
        <v>4508096052</v>
      </c>
      <c r="L7">
        <f t="shared" si="2"/>
        <v>4506786052</v>
      </c>
      <c r="N7" t="s">
        <v>14</v>
      </c>
      <c r="O7">
        <v>8.8646600000000007</v>
      </c>
    </row>
    <row r="8" spans="1:15" x14ac:dyDescent="0.25">
      <c r="A8" t="s">
        <v>18</v>
      </c>
      <c r="B8">
        <v>2560424192</v>
      </c>
      <c r="C8">
        <v>2665652224</v>
      </c>
      <c r="D8">
        <v>305936</v>
      </c>
      <c r="E8">
        <v>588778496</v>
      </c>
      <c r="F8">
        <v>23240852</v>
      </c>
      <c r="G8">
        <v>1757888000</v>
      </c>
      <c r="H8">
        <f t="shared" si="1"/>
        <v>7.5962896999999998</v>
      </c>
      <c r="I8" t="s">
        <v>8</v>
      </c>
      <c r="J8">
        <f t="shared" si="0"/>
        <v>34843150</v>
      </c>
      <c r="K8">
        <f t="shared" si="3"/>
        <v>7631132850</v>
      </c>
      <c r="L8">
        <f t="shared" si="2"/>
        <v>7596289700</v>
      </c>
      <c r="N8" t="s">
        <v>20</v>
      </c>
      <c r="O8">
        <v>0</v>
      </c>
    </row>
    <row r="9" spans="1:15" x14ac:dyDescent="0.25">
      <c r="A9" t="s">
        <v>19</v>
      </c>
      <c r="B9">
        <v>11595604</v>
      </c>
      <c r="C9">
        <v>0</v>
      </c>
      <c r="D9">
        <v>0</v>
      </c>
      <c r="E9">
        <v>0</v>
      </c>
      <c r="F9">
        <v>323.96105957031301</v>
      </c>
      <c r="G9">
        <v>0</v>
      </c>
      <c r="H9">
        <f t="shared" si="1"/>
        <v>1.1595927961059571E-2</v>
      </c>
      <c r="I9" t="s">
        <v>6</v>
      </c>
      <c r="J9">
        <f t="shared" si="0"/>
        <v>2315820</v>
      </c>
      <c r="K9">
        <f t="shared" si="3"/>
        <v>13911747.96105957</v>
      </c>
      <c r="L9">
        <f t="shared" si="2"/>
        <v>11595927.96105957</v>
      </c>
      <c r="N9" t="s">
        <v>18</v>
      </c>
      <c r="O9">
        <v>34.843150000000001</v>
      </c>
    </row>
    <row r="10" spans="1:15" x14ac:dyDescent="0.25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0</v>
      </c>
      <c r="I10" t="s">
        <v>9</v>
      </c>
      <c r="J10">
        <f t="shared" si="0"/>
        <v>0</v>
      </c>
      <c r="K10">
        <f t="shared" si="3"/>
        <v>0</v>
      </c>
      <c r="L10">
        <f t="shared" si="2"/>
        <v>0</v>
      </c>
      <c r="N10" t="s">
        <v>22</v>
      </c>
      <c r="O10">
        <v>44.442999999999998</v>
      </c>
    </row>
    <row r="11" spans="1:15" x14ac:dyDescent="0.25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0</v>
      </c>
      <c r="I11" t="s">
        <v>8</v>
      </c>
      <c r="J11">
        <f t="shared" si="0"/>
        <v>13073</v>
      </c>
      <c r="K11">
        <f t="shared" si="3"/>
        <v>13073</v>
      </c>
      <c r="L11">
        <f t="shared" si="2"/>
        <v>0</v>
      </c>
      <c r="N11" t="s">
        <v>31</v>
      </c>
      <c r="O11">
        <v>9.2499999999999995E-3</v>
      </c>
    </row>
    <row r="12" spans="1:15" x14ac:dyDescent="0.25">
      <c r="A12" t="s">
        <v>22</v>
      </c>
      <c r="B12">
        <v>19031085056</v>
      </c>
      <c r="C12">
        <v>612825856</v>
      </c>
      <c r="D12">
        <v>0</v>
      </c>
      <c r="E12">
        <v>12906364928</v>
      </c>
      <c r="F12">
        <v>463240064</v>
      </c>
      <c r="G12">
        <v>696149376</v>
      </c>
      <c r="H12">
        <f t="shared" si="1"/>
        <v>33.709665280000003</v>
      </c>
      <c r="I12" t="s">
        <v>9</v>
      </c>
      <c r="J12">
        <f t="shared" si="0"/>
        <v>44443000</v>
      </c>
      <c r="K12">
        <f t="shared" si="3"/>
        <v>33754108280.000004</v>
      </c>
      <c r="L12">
        <f t="shared" si="2"/>
        <v>33709665280</v>
      </c>
      <c r="N12" t="s">
        <v>39</v>
      </c>
      <c r="O12">
        <v>3.7296000000000003E-2</v>
      </c>
    </row>
    <row r="13" spans="1:15" x14ac:dyDescent="0.25">
      <c r="A13" t="s">
        <v>23</v>
      </c>
      <c r="B13">
        <v>0</v>
      </c>
      <c r="C13">
        <v>2602391</v>
      </c>
      <c r="D13">
        <v>0</v>
      </c>
      <c r="E13">
        <v>0</v>
      </c>
      <c r="F13">
        <v>59986216</v>
      </c>
      <c r="G13">
        <v>0</v>
      </c>
      <c r="H13">
        <f t="shared" si="1"/>
        <v>6.2588607000000004E-2</v>
      </c>
      <c r="I13" t="s">
        <v>6</v>
      </c>
      <c r="J13">
        <f t="shared" si="0"/>
        <v>48466100</v>
      </c>
      <c r="K13">
        <f t="shared" si="3"/>
        <v>111054707</v>
      </c>
      <c r="L13">
        <f t="shared" si="2"/>
        <v>62588607</v>
      </c>
      <c r="N13" t="s">
        <v>36</v>
      </c>
      <c r="O13">
        <v>0</v>
      </c>
    </row>
    <row r="14" spans="1:15" x14ac:dyDescent="0.25">
      <c r="A14" t="s">
        <v>24</v>
      </c>
      <c r="B14">
        <v>24017512</v>
      </c>
      <c r="C14">
        <v>27097234</v>
      </c>
      <c r="D14">
        <v>0</v>
      </c>
      <c r="E14">
        <v>0</v>
      </c>
      <c r="F14">
        <v>81955</v>
      </c>
      <c r="G14">
        <v>1541675.125</v>
      </c>
      <c r="H14">
        <f t="shared" si="1"/>
        <v>5.2738376125E-2</v>
      </c>
      <c r="I14" t="s">
        <v>6</v>
      </c>
      <c r="J14">
        <f t="shared" si="0"/>
        <v>2033000</v>
      </c>
      <c r="K14">
        <f t="shared" si="3"/>
        <v>54771376.125</v>
      </c>
      <c r="L14">
        <f t="shared" si="2"/>
        <v>52738376.125</v>
      </c>
      <c r="N14" t="s">
        <v>32</v>
      </c>
      <c r="O14">
        <v>3.493E-3</v>
      </c>
    </row>
    <row r="15" spans="1:15" x14ac:dyDescent="0.25">
      <c r="A15" t="s">
        <v>25</v>
      </c>
      <c r="B15">
        <v>54948868</v>
      </c>
      <c r="C15">
        <v>0</v>
      </c>
      <c r="D15">
        <v>0</v>
      </c>
      <c r="E15">
        <v>0</v>
      </c>
      <c r="F15">
        <v>2153385.5</v>
      </c>
      <c r="G15">
        <v>0</v>
      </c>
      <c r="H15">
        <f t="shared" si="1"/>
        <v>5.7102253499999998E-2</v>
      </c>
      <c r="I15" t="s">
        <v>4</v>
      </c>
      <c r="J15">
        <f t="shared" si="0"/>
        <v>163788</v>
      </c>
      <c r="K15">
        <f t="shared" si="3"/>
        <v>57266041.5</v>
      </c>
      <c r="L15">
        <f t="shared" si="2"/>
        <v>57102253.5</v>
      </c>
      <c r="N15" t="s">
        <v>29</v>
      </c>
      <c r="O15">
        <v>1.3750169999999999</v>
      </c>
    </row>
    <row r="16" spans="1:15" x14ac:dyDescent="0.25">
      <c r="A16" t="s">
        <v>26</v>
      </c>
      <c r="B16">
        <v>0</v>
      </c>
      <c r="C16">
        <v>25336044</v>
      </c>
      <c r="D16">
        <v>0</v>
      </c>
      <c r="E16">
        <v>0</v>
      </c>
      <c r="F16">
        <v>82243712</v>
      </c>
      <c r="G16">
        <v>49403156</v>
      </c>
      <c r="H16">
        <f t="shared" si="1"/>
        <v>0.156982912</v>
      </c>
      <c r="I16" t="s">
        <v>6</v>
      </c>
      <c r="J16">
        <f t="shared" si="0"/>
        <v>18340000</v>
      </c>
      <c r="K16">
        <f t="shared" si="3"/>
        <v>175322912</v>
      </c>
      <c r="L16">
        <f t="shared" si="2"/>
        <v>156982912</v>
      </c>
      <c r="N16" t="s">
        <v>35</v>
      </c>
      <c r="O16">
        <v>0.38558500000000001</v>
      </c>
    </row>
    <row r="17" spans="1:15" x14ac:dyDescent="0.25">
      <c r="A17" t="s">
        <v>27</v>
      </c>
      <c r="B17">
        <v>917108288</v>
      </c>
      <c r="C17">
        <v>0</v>
      </c>
      <c r="D17">
        <v>0</v>
      </c>
      <c r="E17">
        <v>0</v>
      </c>
      <c r="F17">
        <v>2159028.75</v>
      </c>
      <c r="G17">
        <v>0</v>
      </c>
      <c r="H17">
        <f t="shared" si="1"/>
        <v>0.91926731674999995</v>
      </c>
      <c r="I17" t="s">
        <v>4</v>
      </c>
      <c r="J17">
        <f t="shared" si="0"/>
        <v>5200</v>
      </c>
      <c r="K17">
        <f t="shared" si="3"/>
        <v>919272516.75</v>
      </c>
      <c r="L17">
        <f t="shared" si="2"/>
        <v>919267316.75</v>
      </c>
      <c r="N17" t="s">
        <v>33</v>
      </c>
      <c r="O17">
        <v>6.4858200000000004</v>
      </c>
    </row>
    <row r="18" spans="1:15" x14ac:dyDescent="0.25">
      <c r="A18" t="s">
        <v>28</v>
      </c>
      <c r="B18">
        <v>2489764096</v>
      </c>
      <c r="C18">
        <v>0</v>
      </c>
      <c r="D18">
        <v>0</v>
      </c>
      <c r="E18">
        <v>0</v>
      </c>
      <c r="F18">
        <v>3412278</v>
      </c>
      <c r="G18">
        <v>0</v>
      </c>
      <c r="H18">
        <f t="shared" si="1"/>
        <v>2.4931763739999999</v>
      </c>
      <c r="I18" t="s">
        <v>4</v>
      </c>
      <c r="J18">
        <f t="shared" si="0"/>
        <v>182300</v>
      </c>
      <c r="K18">
        <f t="shared" si="3"/>
        <v>2493358674</v>
      </c>
      <c r="L18">
        <f t="shared" si="2"/>
        <v>2493176374</v>
      </c>
      <c r="N18" t="s">
        <v>37</v>
      </c>
      <c r="O18">
        <v>2.968</v>
      </c>
    </row>
    <row r="19" spans="1:15" x14ac:dyDescent="0.25">
      <c r="A19" t="s">
        <v>29</v>
      </c>
      <c r="B19">
        <v>0</v>
      </c>
      <c r="C19">
        <v>0</v>
      </c>
      <c r="D19">
        <v>0</v>
      </c>
      <c r="E19">
        <v>0</v>
      </c>
      <c r="F19">
        <v>3994633</v>
      </c>
      <c r="G19">
        <v>0</v>
      </c>
      <c r="H19">
        <f t="shared" si="1"/>
        <v>3.994633E-3</v>
      </c>
      <c r="I19" t="s">
        <v>5</v>
      </c>
      <c r="J19">
        <f t="shared" si="0"/>
        <v>1375017</v>
      </c>
      <c r="K19">
        <f t="shared" si="3"/>
        <v>5369650</v>
      </c>
      <c r="L19">
        <f t="shared" si="2"/>
        <v>3994633</v>
      </c>
      <c r="N19" t="s">
        <v>138</v>
      </c>
      <c r="O19">
        <v>14.01807</v>
      </c>
    </row>
    <row r="20" spans="1:15" x14ac:dyDescent="0.25">
      <c r="A20" t="s">
        <v>30</v>
      </c>
      <c r="B20">
        <v>0</v>
      </c>
      <c r="C20">
        <v>12092489</v>
      </c>
      <c r="D20">
        <v>0</v>
      </c>
      <c r="E20">
        <v>0</v>
      </c>
      <c r="F20">
        <v>94432624</v>
      </c>
      <c r="G20">
        <v>0</v>
      </c>
      <c r="H20">
        <f t="shared" si="1"/>
        <v>0.106525113</v>
      </c>
      <c r="I20" t="s">
        <v>6</v>
      </c>
      <c r="J20">
        <f t="shared" si="0"/>
        <v>9348530</v>
      </c>
      <c r="K20">
        <f t="shared" si="3"/>
        <v>115873643</v>
      </c>
      <c r="L20">
        <f t="shared" si="2"/>
        <v>106525113</v>
      </c>
      <c r="N20" t="s">
        <v>27</v>
      </c>
      <c r="O20">
        <v>5.1999999999999998E-3</v>
      </c>
    </row>
    <row r="21" spans="1:15" x14ac:dyDescent="0.25">
      <c r="A21" t="s">
        <v>31</v>
      </c>
      <c r="B21">
        <v>17621200</v>
      </c>
      <c r="C21">
        <v>0</v>
      </c>
      <c r="D21">
        <v>0</v>
      </c>
      <c r="E21">
        <v>0</v>
      </c>
      <c r="F21">
        <v>3987887</v>
      </c>
      <c r="G21">
        <v>0</v>
      </c>
      <c r="H21">
        <f t="shared" si="1"/>
        <v>2.1609086999999999E-2</v>
      </c>
      <c r="I21" t="s">
        <v>6</v>
      </c>
      <c r="J21">
        <f t="shared" si="0"/>
        <v>9250</v>
      </c>
      <c r="K21">
        <f t="shared" si="3"/>
        <v>21618337</v>
      </c>
      <c r="L21">
        <f t="shared" si="2"/>
        <v>21609087</v>
      </c>
      <c r="N21" t="s">
        <v>181</v>
      </c>
      <c r="O21">
        <v>5.6509999999999998E-3</v>
      </c>
    </row>
    <row r="22" spans="1:15" x14ac:dyDescent="0.25">
      <c r="A22" t="s">
        <v>32</v>
      </c>
      <c r="B22">
        <v>157887.0625</v>
      </c>
      <c r="C22">
        <v>0</v>
      </c>
      <c r="D22">
        <v>0</v>
      </c>
      <c r="E22">
        <v>0</v>
      </c>
      <c r="F22">
        <v>1067999.25</v>
      </c>
      <c r="G22">
        <v>0</v>
      </c>
      <c r="H22">
        <f t="shared" si="1"/>
        <v>1.2258863125000001E-3</v>
      </c>
      <c r="I22" t="s">
        <v>8</v>
      </c>
      <c r="J22">
        <f t="shared" si="0"/>
        <v>3493</v>
      </c>
      <c r="K22">
        <f t="shared" si="3"/>
        <v>1229379.3125</v>
      </c>
      <c r="L22">
        <f t="shared" si="2"/>
        <v>1225886.3125</v>
      </c>
      <c r="N22" t="s">
        <v>38</v>
      </c>
      <c r="O22">
        <v>490.928</v>
      </c>
    </row>
    <row r="23" spans="1:15" x14ac:dyDescent="0.25">
      <c r="A23" t="s">
        <v>33</v>
      </c>
      <c r="B23">
        <v>0</v>
      </c>
      <c r="C23">
        <v>462044</v>
      </c>
      <c r="D23">
        <v>15857.3515625</v>
      </c>
      <c r="E23">
        <v>0</v>
      </c>
      <c r="F23">
        <v>12252759</v>
      </c>
      <c r="G23">
        <v>0</v>
      </c>
      <c r="H23">
        <f t="shared" si="1"/>
        <v>1.2730660351562499E-2</v>
      </c>
      <c r="I23" t="s">
        <v>6</v>
      </c>
      <c r="J23">
        <f t="shared" si="0"/>
        <v>6485820</v>
      </c>
      <c r="K23">
        <f t="shared" si="3"/>
        <v>19216480.3515625</v>
      </c>
      <c r="L23">
        <f t="shared" si="2"/>
        <v>12730660.3515625</v>
      </c>
      <c r="N23" t="s">
        <v>30</v>
      </c>
      <c r="O23">
        <v>9.3485300000000002</v>
      </c>
    </row>
    <row r="24" spans="1:15" x14ac:dyDescent="0.25">
      <c r="A24" t="s">
        <v>34</v>
      </c>
      <c r="B24">
        <v>0</v>
      </c>
      <c r="C24">
        <v>0</v>
      </c>
      <c r="D24">
        <v>0</v>
      </c>
      <c r="E24">
        <v>0</v>
      </c>
      <c r="F24">
        <v>14446890</v>
      </c>
      <c r="G24">
        <v>0</v>
      </c>
      <c r="H24">
        <f t="shared" si="1"/>
        <v>1.444689E-2</v>
      </c>
      <c r="I24" t="s">
        <v>6</v>
      </c>
      <c r="J24">
        <f t="shared" si="0"/>
        <v>802760</v>
      </c>
      <c r="K24">
        <f t="shared" si="3"/>
        <v>15249650</v>
      </c>
      <c r="L24">
        <f t="shared" si="2"/>
        <v>14446890</v>
      </c>
      <c r="N24" t="s">
        <v>40</v>
      </c>
      <c r="O24">
        <v>2E-3</v>
      </c>
    </row>
    <row r="25" spans="1:15" x14ac:dyDescent="0.2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0</v>
      </c>
      <c r="I25" t="s">
        <v>7</v>
      </c>
      <c r="J25">
        <f t="shared" si="0"/>
        <v>385585</v>
      </c>
      <c r="K25">
        <f t="shared" si="3"/>
        <v>385585</v>
      </c>
      <c r="L25">
        <f t="shared" si="2"/>
        <v>0</v>
      </c>
      <c r="N25" t="s">
        <v>44</v>
      </c>
      <c r="O25">
        <v>429.61500000000001</v>
      </c>
    </row>
    <row r="26" spans="1:15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107359</v>
      </c>
      <c r="H26">
        <f t="shared" si="1"/>
        <v>1.07359E-4</v>
      </c>
      <c r="I26" t="s">
        <v>7</v>
      </c>
      <c r="J26">
        <f t="shared" si="0"/>
        <v>0</v>
      </c>
      <c r="K26">
        <f t="shared" si="3"/>
        <v>107359</v>
      </c>
      <c r="L26">
        <f t="shared" si="2"/>
        <v>107359</v>
      </c>
      <c r="N26" t="s">
        <v>114</v>
      </c>
      <c r="O26">
        <v>4.7699299999999996</v>
      </c>
    </row>
    <row r="27" spans="1:15" x14ac:dyDescent="0.25">
      <c r="A27" t="s">
        <v>37</v>
      </c>
      <c r="B27">
        <v>5452944896</v>
      </c>
      <c r="C27">
        <v>45518304</v>
      </c>
      <c r="D27">
        <v>0</v>
      </c>
      <c r="E27">
        <v>134722192</v>
      </c>
      <c r="F27">
        <v>14777997</v>
      </c>
      <c r="G27">
        <v>0</v>
      </c>
      <c r="H27">
        <f t="shared" si="1"/>
        <v>5.6479633890000001</v>
      </c>
      <c r="I27" t="s">
        <v>8</v>
      </c>
      <c r="J27">
        <f t="shared" si="0"/>
        <v>2968000</v>
      </c>
      <c r="K27">
        <f t="shared" si="3"/>
        <v>5650931389</v>
      </c>
      <c r="L27">
        <f t="shared" si="2"/>
        <v>5647963389</v>
      </c>
      <c r="N27" t="s">
        <v>124</v>
      </c>
      <c r="O27">
        <v>6.86599</v>
      </c>
    </row>
    <row r="28" spans="1:15" x14ac:dyDescent="0.25">
      <c r="A28" t="s">
        <v>38</v>
      </c>
      <c r="B28">
        <v>14771605504</v>
      </c>
      <c r="C28">
        <v>291359296</v>
      </c>
      <c r="D28">
        <v>306272.375</v>
      </c>
      <c r="E28">
        <v>6487421</v>
      </c>
      <c r="F28">
        <v>89414104</v>
      </c>
      <c r="G28">
        <v>118164656</v>
      </c>
      <c r="H28">
        <f t="shared" si="1"/>
        <v>15.277337253375</v>
      </c>
      <c r="I28" t="s">
        <v>8</v>
      </c>
      <c r="J28">
        <f t="shared" si="0"/>
        <v>490928000</v>
      </c>
      <c r="K28">
        <f t="shared" si="3"/>
        <v>15768265253.375</v>
      </c>
      <c r="L28">
        <f t="shared" si="2"/>
        <v>15277337253.375</v>
      </c>
      <c r="N28" t="s">
        <v>51</v>
      </c>
      <c r="O28">
        <v>1.2276100000000001</v>
      </c>
    </row>
    <row r="29" spans="1:15" x14ac:dyDescent="0.25">
      <c r="A29" t="s">
        <v>39</v>
      </c>
      <c r="B29">
        <v>4823143.5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4.8231435E-3</v>
      </c>
      <c r="I29" t="s">
        <v>8</v>
      </c>
      <c r="J29">
        <f t="shared" si="0"/>
        <v>37296</v>
      </c>
      <c r="K29">
        <f t="shared" si="3"/>
        <v>4860439.5</v>
      </c>
      <c r="L29">
        <f t="shared" si="2"/>
        <v>4823143.5</v>
      </c>
      <c r="N29" t="s">
        <v>50</v>
      </c>
      <c r="O29">
        <v>10.469620000000001</v>
      </c>
    </row>
    <row r="30" spans="1:15" x14ac:dyDescent="0.25">
      <c r="A30" t="s">
        <v>40</v>
      </c>
      <c r="B30">
        <v>0</v>
      </c>
      <c r="C30">
        <v>0</v>
      </c>
      <c r="D30">
        <v>0</v>
      </c>
      <c r="E30">
        <v>0</v>
      </c>
      <c r="F30">
        <v>1963789.125</v>
      </c>
      <c r="G30">
        <v>0</v>
      </c>
      <c r="H30">
        <f t="shared" si="1"/>
        <v>1.963789125E-3</v>
      </c>
      <c r="I30" t="s">
        <v>9</v>
      </c>
      <c r="J30">
        <f t="shared" si="0"/>
        <v>2000</v>
      </c>
      <c r="K30">
        <f t="shared" si="3"/>
        <v>1965789.125</v>
      </c>
      <c r="L30">
        <f t="shared" si="2"/>
        <v>1963789.125</v>
      </c>
      <c r="N30" t="s">
        <v>25</v>
      </c>
      <c r="O30">
        <v>0.16378799999999999</v>
      </c>
    </row>
    <row r="31" spans="1:15" x14ac:dyDescent="0.25">
      <c r="A31" t="s">
        <v>41</v>
      </c>
      <c r="B31">
        <v>0</v>
      </c>
      <c r="C31">
        <v>0</v>
      </c>
      <c r="D31">
        <v>0</v>
      </c>
      <c r="E31">
        <v>0</v>
      </c>
      <c r="F31">
        <v>403762.5625</v>
      </c>
      <c r="G31">
        <v>0</v>
      </c>
      <c r="H31">
        <f t="shared" si="1"/>
        <v>4.0376256249999998E-4</v>
      </c>
      <c r="I31" t="s">
        <v>5</v>
      </c>
      <c r="J31">
        <f t="shared" si="0"/>
        <v>6890662</v>
      </c>
      <c r="K31">
        <f t="shared" si="3"/>
        <v>7294424.5625</v>
      </c>
      <c r="L31">
        <f t="shared" si="2"/>
        <v>403762.5625</v>
      </c>
      <c r="N31" t="s">
        <v>47</v>
      </c>
      <c r="O31">
        <v>1834.3335</v>
      </c>
    </row>
    <row r="32" spans="1:15" x14ac:dyDescent="0.25">
      <c r="A32" t="s">
        <v>42</v>
      </c>
      <c r="B32">
        <v>4888548352</v>
      </c>
      <c r="C32">
        <v>0</v>
      </c>
      <c r="D32">
        <v>0</v>
      </c>
      <c r="E32">
        <v>839106752</v>
      </c>
      <c r="F32">
        <v>4813482</v>
      </c>
      <c r="G32">
        <v>0</v>
      </c>
      <c r="H32">
        <f t="shared" si="1"/>
        <v>5.7324685860000004</v>
      </c>
      <c r="I32" t="s">
        <v>4</v>
      </c>
      <c r="J32">
        <f t="shared" si="0"/>
        <v>5000</v>
      </c>
      <c r="K32">
        <f t="shared" si="3"/>
        <v>5732473586</v>
      </c>
      <c r="L32">
        <f t="shared" si="2"/>
        <v>5732468586</v>
      </c>
      <c r="N32" t="s">
        <v>13</v>
      </c>
      <c r="O32">
        <v>0.96499999999999997</v>
      </c>
    </row>
    <row r="33" spans="1:15" x14ac:dyDescent="0.25">
      <c r="A33" t="s">
        <v>43</v>
      </c>
      <c r="B33">
        <v>324189568</v>
      </c>
      <c r="C33">
        <v>0</v>
      </c>
      <c r="D33">
        <v>0</v>
      </c>
      <c r="E33">
        <v>0</v>
      </c>
      <c r="F33">
        <v>182138.21875</v>
      </c>
      <c r="G33">
        <v>0</v>
      </c>
      <c r="H33">
        <f t="shared" si="1"/>
        <v>0.32437170621875</v>
      </c>
      <c r="I33" t="s">
        <v>4</v>
      </c>
      <c r="J33">
        <f t="shared" si="0"/>
        <v>150000</v>
      </c>
      <c r="K33">
        <f t="shared" si="3"/>
        <v>324521706.21875</v>
      </c>
      <c r="L33">
        <f t="shared" si="2"/>
        <v>324371706.21875</v>
      </c>
      <c r="N33" t="s">
        <v>41</v>
      </c>
      <c r="O33">
        <v>6.8906619999999998</v>
      </c>
    </row>
    <row r="34" spans="1:15" x14ac:dyDescent="0.25">
      <c r="A34" t="s">
        <v>44</v>
      </c>
      <c r="B34">
        <v>0</v>
      </c>
      <c r="C34">
        <v>1445967232</v>
      </c>
      <c r="D34">
        <v>2273817.5</v>
      </c>
      <c r="E34">
        <v>205860.515625</v>
      </c>
      <c r="F34">
        <v>134683424</v>
      </c>
      <c r="G34">
        <v>2157890304</v>
      </c>
      <c r="H34">
        <f t="shared" si="1"/>
        <v>3.741020638015625</v>
      </c>
      <c r="I34" t="s">
        <v>7</v>
      </c>
      <c r="J34">
        <f t="shared" si="0"/>
        <v>429615000</v>
      </c>
      <c r="K34">
        <f t="shared" si="3"/>
        <v>4170635638.015625</v>
      </c>
      <c r="L34">
        <f t="shared" si="2"/>
        <v>3741020638.015625</v>
      </c>
      <c r="N34" t="s">
        <v>46</v>
      </c>
      <c r="O34">
        <v>37.506999999999998</v>
      </c>
    </row>
    <row r="35" spans="1:15" x14ac:dyDescent="0.25">
      <c r="A35" t="s">
        <v>45</v>
      </c>
      <c r="B35">
        <v>0</v>
      </c>
      <c r="C35">
        <v>0</v>
      </c>
      <c r="D35">
        <v>0</v>
      </c>
      <c r="E35">
        <v>0</v>
      </c>
      <c r="F35">
        <v>41406856</v>
      </c>
      <c r="G35">
        <v>0</v>
      </c>
      <c r="H35">
        <f t="shared" si="1"/>
        <v>4.1406855999999999E-2</v>
      </c>
      <c r="I35" t="s">
        <v>6</v>
      </c>
      <c r="J35">
        <f t="shared" si="0"/>
        <v>39785000</v>
      </c>
      <c r="K35">
        <f t="shared" si="3"/>
        <v>81191856</v>
      </c>
      <c r="L35">
        <f t="shared" si="2"/>
        <v>41406856</v>
      </c>
      <c r="N35" t="s">
        <v>58</v>
      </c>
      <c r="O35">
        <v>1.6164999999999999E-2</v>
      </c>
    </row>
    <row r="36" spans="1:15" x14ac:dyDescent="0.25">
      <c r="A36" t="s">
        <v>46</v>
      </c>
      <c r="B36">
        <v>9032640512</v>
      </c>
      <c r="C36">
        <v>35542272</v>
      </c>
      <c r="D36">
        <v>0</v>
      </c>
      <c r="E36">
        <v>251039920</v>
      </c>
      <c r="F36">
        <v>8600547</v>
      </c>
      <c r="G36">
        <v>264771520</v>
      </c>
      <c r="H36">
        <f t="shared" si="1"/>
        <v>9.5925947709999999</v>
      </c>
      <c r="I36" t="s">
        <v>8</v>
      </c>
      <c r="J36">
        <f t="shared" si="0"/>
        <v>37507000</v>
      </c>
      <c r="K36">
        <f t="shared" si="3"/>
        <v>9630101771</v>
      </c>
      <c r="L36">
        <f t="shared" si="2"/>
        <v>9592594771</v>
      </c>
      <c r="N36" t="s">
        <v>49</v>
      </c>
      <c r="O36">
        <v>5.0317699999999999</v>
      </c>
    </row>
    <row r="37" spans="1:15" x14ac:dyDescent="0.25">
      <c r="A37" t="s">
        <v>47</v>
      </c>
      <c r="B37">
        <v>13155335168</v>
      </c>
      <c r="C37">
        <v>170384192</v>
      </c>
      <c r="D37">
        <v>1971000</v>
      </c>
      <c r="E37">
        <v>1233244288</v>
      </c>
      <c r="F37">
        <v>2624275968</v>
      </c>
      <c r="G37">
        <v>443403776</v>
      </c>
      <c r="H37">
        <f t="shared" si="1"/>
        <v>17.628614391999999</v>
      </c>
      <c r="I37" t="s">
        <v>5</v>
      </c>
      <c r="J37">
        <f t="shared" si="0"/>
        <v>1834333500</v>
      </c>
      <c r="K37">
        <f t="shared" si="3"/>
        <v>19462947892</v>
      </c>
      <c r="L37">
        <f t="shared" si="2"/>
        <v>17628614392</v>
      </c>
      <c r="N37" t="s">
        <v>196</v>
      </c>
      <c r="O37">
        <v>8.9999999999999993E-3</v>
      </c>
    </row>
    <row r="38" spans="1:15" x14ac:dyDescent="0.25">
      <c r="A38" t="s">
        <v>48</v>
      </c>
      <c r="B38">
        <v>1292007168</v>
      </c>
      <c r="C38">
        <v>0</v>
      </c>
      <c r="D38">
        <v>0</v>
      </c>
      <c r="E38">
        <v>0</v>
      </c>
      <c r="F38">
        <v>6296913</v>
      </c>
      <c r="G38">
        <v>0</v>
      </c>
      <c r="H38">
        <f t="shared" si="1"/>
        <v>1.2983040809999999</v>
      </c>
      <c r="I38" t="s">
        <v>4</v>
      </c>
      <c r="J38">
        <f t="shared" si="0"/>
        <v>3000380</v>
      </c>
      <c r="K38">
        <f t="shared" si="3"/>
        <v>1301304461</v>
      </c>
      <c r="L38">
        <f t="shared" si="2"/>
        <v>1298304081</v>
      </c>
      <c r="N38" t="s">
        <v>54</v>
      </c>
      <c r="O38">
        <v>4.0000000000000002E-4</v>
      </c>
    </row>
    <row r="39" spans="1:15" x14ac:dyDescent="0.25">
      <c r="A39" t="s">
        <v>49</v>
      </c>
      <c r="B39">
        <v>1676334336</v>
      </c>
      <c r="C39">
        <v>0</v>
      </c>
      <c r="D39">
        <v>102122.3359375</v>
      </c>
      <c r="E39">
        <v>0</v>
      </c>
      <c r="F39">
        <v>3941881</v>
      </c>
      <c r="G39">
        <v>0</v>
      </c>
      <c r="H39">
        <f t="shared" si="1"/>
        <v>1.6803783393359375</v>
      </c>
      <c r="I39" t="s">
        <v>4</v>
      </c>
      <c r="J39">
        <f t="shared" si="0"/>
        <v>5031770</v>
      </c>
      <c r="K39">
        <f t="shared" si="3"/>
        <v>1685410109.3359375</v>
      </c>
      <c r="L39">
        <f t="shared" si="2"/>
        <v>1680378339.3359375</v>
      </c>
      <c r="N39" t="s">
        <v>53</v>
      </c>
      <c r="O39">
        <v>60.854680000000002</v>
      </c>
    </row>
    <row r="40" spans="1:15" x14ac:dyDescent="0.25">
      <c r="A40" t="s">
        <v>50</v>
      </c>
      <c r="B40">
        <v>5309893632</v>
      </c>
      <c r="C40">
        <v>0</v>
      </c>
      <c r="D40">
        <v>2041317.25</v>
      </c>
      <c r="E40">
        <v>0</v>
      </c>
      <c r="F40">
        <v>47437156</v>
      </c>
      <c r="G40">
        <v>0</v>
      </c>
      <c r="H40">
        <f t="shared" si="1"/>
        <v>5.3593721052500003</v>
      </c>
      <c r="I40" t="s">
        <v>4</v>
      </c>
      <c r="J40">
        <f t="shared" si="0"/>
        <v>10469620</v>
      </c>
      <c r="K40">
        <f t="shared" si="3"/>
        <v>5369841725.25</v>
      </c>
      <c r="L40">
        <f t="shared" si="2"/>
        <v>5359372105.25</v>
      </c>
      <c r="N40" t="s">
        <v>56</v>
      </c>
      <c r="O40">
        <v>11.257569999999999</v>
      </c>
    </row>
    <row r="41" spans="1:15" x14ac:dyDescent="0.25">
      <c r="A41" t="s">
        <v>51</v>
      </c>
      <c r="B41">
        <v>6203969</v>
      </c>
      <c r="C41">
        <v>0</v>
      </c>
      <c r="D41">
        <v>0</v>
      </c>
      <c r="E41">
        <v>0</v>
      </c>
      <c r="F41">
        <v>2397186.75</v>
      </c>
      <c r="G41">
        <v>0</v>
      </c>
      <c r="H41">
        <f t="shared" si="1"/>
        <v>8.6011557500000006E-3</v>
      </c>
      <c r="I41" t="s">
        <v>4</v>
      </c>
      <c r="J41">
        <f t="shared" si="0"/>
        <v>1227610</v>
      </c>
      <c r="K41">
        <f t="shared" si="3"/>
        <v>9828765.75</v>
      </c>
      <c r="L41">
        <f t="shared" si="2"/>
        <v>8601155.75</v>
      </c>
      <c r="N41" t="s">
        <v>43</v>
      </c>
      <c r="O41">
        <v>0.15</v>
      </c>
    </row>
    <row r="42" spans="1:15" x14ac:dyDescent="0.25">
      <c r="A42" t="s">
        <v>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0</v>
      </c>
      <c r="I42" t="s">
        <v>9</v>
      </c>
      <c r="J42">
        <f t="shared" si="0"/>
        <v>10729</v>
      </c>
      <c r="K42">
        <f t="shared" si="3"/>
        <v>10729</v>
      </c>
      <c r="L42">
        <f t="shared" si="2"/>
        <v>0</v>
      </c>
      <c r="N42" t="s">
        <v>57</v>
      </c>
      <c r="O42">
        <v>0.75700000000000001</v>
      </c>
    </row>
    <row r="43" spans="1:15" x14ac:dyDescent="0.25">
      <c r="A43" t="s">
        <v>53</v>
      </c>
      <c r="B43">
        <v>562418176</v>
      </c>
      <c r="C43">
        <v>96463016</v>
      </c>
      <c r="D43">
        <v>0</v>
      </c>
      <c r="E43">
        <v>0</v>
      </c>
      <c r="F43">
        <v>1663185.625</v>
      </c>
      <c r="G43">
        <v>1132333056</v>
      </c>
      <c r="H43">
        <f t="shared" si="1"/>
        <v>1.792877433625</v>
      </c>
      <c r="I43" t="s">
        <v>8</v>
      </c>
      <c r="J43">
        <f t="shared" si="0"/>
        <v>60854680</v>
      </c>
      <c r="K43">
        <f t="shared" si="3"/>
        <v>1853732113.625</v>
      </c>
      <c r="L43">
        <f t="shared" si="2"/>
        <v>1792877433.625</v>
      </c>
      <c r="N43" t="s">
        <v>55</v>
      </c>
      <c r="O43">
        <v>8.8999999999999996E-2</v>
      </c>
    </row>
    <row r="44" spans="1:15" x14ac:dyDescent="0.25">
      <c r="A44" t="s">
        <v>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1"/>
        <v>0</v>
      </c>
      <c r="I44" t="s">
        <v>4</v>
      </c>
      <c r="J44">
        <f t="shared" si="0"/>
        <v>400</v>
      </c>
      <c r="K44">
        <f t="shared" si="3"/>
        <v>400</v>
      </c>
      <c r="L44">
        <f t="shared" si="2"/>
        <v>0</v>
      </c>
      <c r="N44" t="s">
        <v>52</v>
      </c>
      <c r="O44">
        <v>1.0729000000000001E-2</v>
      </c>
    </row>
    <row r="45" spans="1:15" x14ac:dyDescent="0.25">
      <c r="A45" t="s">
        <v>55</v>
      </c>
      <c r="B45">
        <v>444931.90625</v>
      </c>
      <c r="C45">
        <v>0</v>
      </c>
      <c r="D45">
        <v>0</v>
      </c>
      <c r="E45">
        <v>0</v>
      </c>
      <c r="F45">
        <v>0</v>
      </c>
      <c r="G45">
        <v>23086088</v>
      </c>
      <c r="H45">
        <f t="shared" si="1"/>
        <v>2.3531019906249999E-2</v>
      </c>
      <c r="I45" t="s">
        <v>4</v>
      </c>
      <c r="J45">
        <f t="shared" si="0"/>
        <v>89000</v>
      </c>
      <c r="K45">
        <f t="shared" si="3"/>
        <v>23620019.90625</v>
      </c>
      <c r="L45">
        <f t="shared" si="2"/>
        <v>23531019.90625</v>
      </c>
      <c r="N45" t="s">
        <v>59</v>
      </c>
      <c r="O45">
        <v>0.47699999999999998</v>
      </c>
    </row>
    <row r="46" spans="1:15" x14ac:dyDescent="0.25">
      <c r="A46" t="s">
        <v>56</v>
      </c>
      <c r="B46">
        <v>25123248</v>
      </c>
      <c r="C46">
        <v>5170867</v>
      </c>
      <c r="D46">
        <v>0</v>
      </c>
      <c r="E46">
        <v>0</v>
      </c>
      <c r="F46">
        <v>204425.390625</v>
      </c>
      <c r="G46">
        <v>12483072</v>
      </c>
      <c r="H46">
        <f t="shared" si="1"/>
        <v>4.2981612390625E-2</v>
      </c>
      <c r="I46" t="s">
        <v>7</v>
      </c>
      <c r="J46">
        <f t="shared" si="0"/>
        <v>11257570</v>
      </c>
      <c r="K46">
        <f t="shared" si="3"/>
        <v>54239182.390625</v>
      </c>
      <c r="L46">
        <f t="shared" si="2"/>
        <v>42981612.390625</v>
      </c>
      <c r="N46" t="s">
        <v>64</v>
      </c>
      <c r="O46">
        <v>21.47</v>
      </c>
    </row>
    <row r="47" spans="1:15" x14ac:dyDescent="0.25">
      <c r="A47" t="s">
        <v>57</v>
      </c>
      <c r="B47">
        <v>410830912</v>
      </c>
      <c r="C47">
        <v>215530</v>
      </c>
      <c r="D47">
        <v>0</v>
      </c>
      <c r="E47">
        <v>0</v>
      </c>
      <c r="F47">
        <v>29804004</v>
      </c>
      <c r="G47">
        <v>16885.58984375</v>
      </c>
      <c r="H47">
        <f t="shared" si="1"/>
        <v>0.44086733158984376</v>
      </c>
      <c r="I47" t="s">
        <v>8</v>
      </c>
      <c r="J47">
        <f t="shared" si="0"/>
        <v>757000</v>
      </c>
      <c r="K47">
        <f t="shared" si="3"/>
        <v>441624331.58984375</v>
      </c>
      <c r="L47">
        <f t="shared" si="2"/>
        <v>440867331.58984375</v>
      </c>
      <c r="N47" t="s">
        <v>62</v>
      </c>
      <c r="O47">
        <v>1E-3</v>
      </c>
    </row>
    <row r="48" spans="1:15" x14ac:dyDescent="0.25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1"/>
        <v>0</v>
      </c>
      <c r="I48" t="s">
        <v>8</v>
      </c>
      <c r="J48">
        <f t="shared" si="0"/>
        <v>16164.999999999998</v>
      </c>
      <c r="K48">
        <f t="shared" si="3"/>
        <v>16164.999999999998</v>
      </c>
      <c r="L48">
        <f t="shared" si="2"/>
        <v>0</v>
      </c>
      <c r="N48" t="s">
        <v>63</v>
      </c>
      <c r="O48">
        <v>2.5177999999999999E-2</v>
      </c>
    </row>
    <row r="49" spans="1:15" x14ac:dyDescent="0.25">
      <c r="A49" t="s">
        <v>59</v>
      </c>
      <c r="B49">
        <v>76190560</v>
      </c>
      <c r="C49">
        <v>0</v>
      </c>
      <c r="D49">
        <v>0</v>
      </c>
      <c r="E49">
        <v>4128005.75</v>
      </c>
      <c r="F49">
        <v>17078956</v>
      </c>
      <c r="G49">
        <v>0</v>
      </c>
      <c r="H49">
        <f t="shared" si="1"/>
        <v>9.7397521749999993E-2</v>
      </c>
      <c r="I49" t="s">
        <v>6</v>
      </c>
      <c r="J49">
        <f t="shared" si="0"/>
        <v>477000</v>
      </c>
      <c r="K49">
        <f t="shared" si="3"/>
        <v>97874521.75</v>
      </c>
      <c r="L49">
        <f t="shared" si="2"/>
        <v>97397521.75</v>
      </c>
      <c r="N49" t="s">
        <v>65</v>
      </c>
      <c r="O49">
        <v>2.698</v>
      </c>
    </row>
    <row r="50" spans="1:15" x14ac:dyDescent="0.25">
      <c r="A50" t="s">
        <v>60</v>
      </c>
      <c r="B50">
        <v>0</v>
      </c>
      <c r="C50">
        <v>21897736</v>
      </c>
      <c r="D50">
        <v>0</v>
      </c>
      <c r="E50">
        <v>0</v>
      </c>
      <c r="F50">
        <v>68904224</v>
      </c>
      <c r="G50">
        <v>0</v>
      </c>
      <c r="H50">
        <f t="shared" si="1"/>
        <v>9.0801960000000001E-2</v>
      </c>
      <c r="I50" t="s">
        <v>6</v>
      </c>
      <c r="J50">
        <f t="shared" si="0"/>
        <v>9523000</v>
      </c>
      <c r="K50">
        <f t="shared" si="3"/>
        <v>100324960</v>
      </c>
      <c r="L50">
        <f t="shared" si="2"/>
        <v>90801960</v>
      </c>
      <c r="N50" t="s">
        <v>67</v>
      </c>
      <c r="O50">
        <v>21.017219999999998</v>
      </c>
    </row>
    <row r="51" spans="1:15" x14ac:dyDescent="0.25">
      <c r="A51" t="s">
        <v>61</v>
      </c>
      <c r="B51">
        <v>0</v>
      </c>
      <c r="C51">
        <v>130204096</v>
      </c>
      <c r="D51">
        <v>0</v>
      </c>
      <c r="E51">
        <v>0</v>
      </c>
      <c r="F51">
        <v>398187232</v>
      </c>
      <c r="G51">
        <v>431443328</v>
      </c>
      <c r="H51">
        <f t="shared" si="1"/>
        <v>0.95983465599999995</v>
      </c>
      <c r="I51" t="s">
        <v>6</v>
      </c>
      <c r="J51">
        <f t="shared" si="0"/>
        <v>231053000</v>
      </c>
      <c r="K51">
        <f t="shared" si="3"/>
        <v>1190887656</v>
      </c>
      <c r="L51">
        <f t="shared" si="2"/>
        <v>959834656</v>
      </c>
      <c r="N51" t="s">
        <v>68</v>
      </c>
      <c r="O51">
        <v>16.944863999999999</v>
      </c>
    </row>
    <row r="52" spans="1:15" x14ac:dyDescent="0.25">
      <c r="A52" t="s">
        <v>62</v>
      </c>
      <c r="B52">
        <v>309793088</v>
      </c>
      <c r="C52">
        <v>1845475.875</v>
      </c>
      <c r="D52">
        <v>0</v>
      </c>
      <c r="E52">
        <v>0</v>
      </c>
      <c r="F52">
        <v>27818.462890625</v>
      </c>
      <c r="G52">
        <v>2479458.5</v>
      </c>
      <c r="H52">
        <f t="shared" si="1"/>
        <v>0.3141458408378906</v>
      </c>
      <c r="I52" t="s">
        <v>4</v>
      </c>
      <c r="J52">
        <f t="shared" si="0"/>
        <v>1000</v>
      </c>
      <c r="K52">
        <f t="shared" si="3"/>
        <v>314146840.83789063</v>
      </c>
      <c r="L52">
        <f t="shared" si="2"/>
        <v>314145840.83789063</v>
      </c>
      <c r="N52" t="s">
        <v>102</v>
      </c>
      <c r="O52">
        <v>10.49</v>
      </c>
    </row>
    <row r="53" spans="1:15" x14ac:dyDescent="0.25">
      <c r="A53" t="s">
        <v>63</v>
      </c>
      <c r="B53">
        <v>0</v>
      </c>
      <c r="C53">
        <v>0</v>
      </c>
      <c r="D53">
        <v>0</v>
      </c>
      <c r="E53">
        <v>0</v>
      </c>
      <c r="F53">
        <v>0</v>
      </c>
      <c r="G53">
        <v>10872008</v>
      </c>
      <c r="H53">
        <f t="shared" si="1"/>
        <v>1.0872008000000001E-2</v>
      </c>
      <c r="I53" t="s">
        <v>8</v>
      </c>
      <c r="J53">
        <f t="shared" si="0"/>
        <v>25178</v>
      </c>
      <c r="K53">
        <f t="shared" si="3"/>
        <v>10897186</v>
      </c>
      <c r="L53">
        <f t="shared" si="2"/>
        <v>10872008</v>
      </c>
      <c r="N53" t="s">
        <v>87</v>
      </c>
      <c r="O53">
        <v>0.58013999999999999</v>
      </c>
    </row>
    <row r="54" spans="1:15" x14ac:dyDescent="0.25">
      <c r="A54" t="s">
        <v>64</v>
      </c>
      <c r="B54">
        <v>0</v>
      </c>
      <c r="C54">
        <v>270544512</v>
      </c>
      <c r="D54">
        <v>0</v>
      </c>
      <c r="E54">
        <v>0</v>
      </c>
      <c r="F54">
        <v>36552200</v>
      </c>
      <c r="G54">
        <v>895723328</v>
      </c>
      <c r="H54">
        <f t="shared" si="1"/>
        <v>1.20282004</v>
      </c>
      <c r="I54" t="s">
        <v>6</v>
      </c>
      <c r="J54">
        <f t="shared" si="0"/>
        <v>21470000</v>
      </c>
      <c r="K54">
        <f t="shared" si="3"/>
        <v>1224290040</v>
      </c>
      <c r="L54">
        <f t="shared" si="2"/>
        <v>1202820040</v>
      </c>
      <c r="N54" t="s">
        <v>71</v>
      </c>
      <c r="O54">
        <v>2.0859999999999999</v>
      </c>
    </row>
    <row r="55" spans="1:15" x14ac:dyDescent="0.25">
      <c r="A55" t="s">
        <v>65</v>
      </c>
      <c r="B55">
        <v>417679232</v>
      </c>
      <c r="C55">
        <v>6009678.5</v>
      </c>
      <c r="D55">
        <v>0</v>
      </c>
      <c r="E55">
        <v>0</v>
      </c>
      <c r="F55">
        <v>2352866.75</v>
      </c>
      <c r="G55">
        <v>57691480</v>
      </c>
      <c r="H55">
        <f t="shared" si="1"/>
        <v>0.48373325724999999</v>
      </c>
      <c r="I55" t="s">
        <v>8</v>
      </c>
      <c r="J55">
        <f t="shared" si="0"/>
        <v>2698000</v>
      </c>
      <c r="K55">
        <f t="shared" si="3"/>
        <v>486431257.25</v>
      </c>
      <c r="L55">
        <f t="shared" si="2"/>
        <v>483733257.25</v>
      </c>
      <c r="N55" t="s">
        <v>69</v>
      </c>
      <c r="O55">
        <v>4.4999999999999998E-2</v>
      </c>
    </row>
    <row r="56" spans="1:15" x14ac:dyDescent="0.25">
      <c r="A56" t="s">
        <v>66</v>
      </c>
      <c r="B56">
        <v>27406307328</v>
      </c>
      <c r="C56">
        <v>200027.34375</v>
      </c>
      <c r="D56">
        <v>0</v>
      </c>
      <c r="E56">
        <v>1177962496</v>
      </c>
      <c r="F56">
        <v>40925464</v>
      </c>
      <c r="G56">
        <v>0</v>
      </c>
      <c r="H56">
        <f t="shared" si="1"/>
        <v>28.625395315343749</v>
      </c>
      <c r="I56" t="s">
        <v>6</v>
      </c>
      <c r="J56">
        <f t="shared" si="0"/>
        <v>729830</v>
      </c>
      <c r="K56">
        <f t="shared" si="3"/>
        <v>28626125145.34375</v>
      </c>
      <c r="L56">
        <f t="shared" si="2"/>
        <v>28625395315.34375</v>
      </c>
      <c r="N56" t="s">
        <v>183</v>
      </c>
      <c r="O56">
        <v>3.599831</v>
      </c>
    </row>
    <row r="57" spans="1:15" x14ac:dyDescent="0.25">
      <c r="A57" t="s">
        <v>67</v>
      </c>
      <c r="B57">
        <v>65555128</v>
      </c>
      <c r="C57">
        <v>0</v>
      </c>
      <c r="D57">
        <v>0</v>
      </c>
      <c r="E57">
        <v>0</v>
      </c>
      <c r="F57">
        <v>747472.875</v>
      </c>
      <c r="G57">
        <v>0</v>
      </c>
      <c r="H57">
        <f t="shared" si="1"/>
        <v>6.6302600875000006E-2</v>
      </c>
      <c r="I57" t="s">
        <v>8</v>
      </c>
      <c r="J57">
        <f t="shared" si="0"/>
        <v>21017220</v>
      </c>
      <c r="K57">
        <f t="shared" si="3"/>
        <v>87319820.875</v>
      </c>
      <c r="L57">
        <f t="shared" si="2"/>
        <v>66302600.875</v>
      </c>
      <c r="N57" t="s">
        <v>72</v>
      </c>
      <c r="O57">
        <v>13.470418</v>
      </c>
    </row>
    <row r="58" spans="1:15" x14ac:dyDescent="0.25">
      <c r="A58" t="s">
        <v>68</v>
      </c>
      <c r="B58">
        <v>21977761792</v>
      </c>
      <c r="C58">
        <v>159108656</v>
      </c>
      <c r="D58">
        <v>1068392.375</v>
      </c>
      <c r="E58">
        <v>116259672</v>
      </c>
      <c r="F58">
        <v>58161580</v>
      </c>
      <c r="G58">
        <v>173470672</v>
      </c>
      <c r="H58">
        <f t="shared" si="1"/>
        <v>22.485830764374999</v>
      </c>
      <c r="I58" t="s">
        <v>6</v>
      </c>
      <c r="J58">
        <f t="shared" si="0"/>
        <v>16944864</v>
      </c>
      <c r="K58">
        <f t="shared" si="3"/>
        <v>22502775628.375</v>
      </c>
      <c r="L58">
        <f t="shared" si="2"/>
        <v>22485830764.375</v>
      </c>
      <c r="N58" t="s">
        <v>23</v>
      </c>
      <c r="O58">
        <v>48.466099999999997</v>
      </c>
    </row>
    <row r="59" spans="1:15" x14ac:dyDescent="0.25">
      <c r="A59" t="s">
        <v>69</v>
      </c>
      <c r="B59">
        <v>686898240</v>
      </c>
      <c r="C59">
        <v>0</v>
      </c>
      <c r="D59">
        <v>0</v>
      </c>
      <c r="E59">
        <v>0</v>
      </c>
      <c r="F59">
        <v>3432577</v>
      </c>
      <c r="G59">
        <v>1863473</v>
      </c>
      <c r="H59">
        <f t="shared" si="1"/>
        <v>0.69219428999999999</v>
      </c>
      <c r="I59" t="s">
        <v>4</v>
      </c>
      <c r="J59">
        <f t="shared" si="0"/>
        <v>45000</v>
      </c>
      <c r="K59">
        <f t="shared" si="3"/>
        <v>692239290</v>
      </c>
      <c r="L59">
        <f t="shared" si="2"/>
        <v>692194290</v>
      </c>
      <c r="N59" t="s">
        <v>60</v>
      </c>
      <c r="O59">
        <v>9.5229999999999997</v>
      </c>
    </row>
    <row r="60" spans="1:15" x14ac:dyDescent="0.25">
      <c r="A60" t="s">
        <v>70</v>
      </c>
      <c r="B60">
        <v>47802504</v>
      </c>
      <c r="C60">
        <v>71351000</v>
      </c>
      <c r="D60">
        <v>0</v>
      </c>
      <c r="E60">
        <v>37003136</v>
      </c>
      <c r="F60">
        <v>196982624</v>
      </c>
      <c r="G60">
        <v>320446464</v>
      </c>
      <c r="H60">
        <f t="shared" si="1"/>
        <v>0.67358572800000005</v>
      </c>
      <c r="I60" t="s">
        <v>6</v>
      </c>
      <c r="J60">
        <f t="shared" si="0"/>
        <v>102631000</v>
      </c>
      <c r="K60">
        <f t="shared" si="3"/>
        <v>776216728</v>
      </c>
      <c r="L60">
        <f t="shared" si="2"/>
        <v>673585728</v>
      </c>
      <c r="N60" t="s">
        <v>92</v>
      </c>
      <c r="O60">
        <v>0.59965100000000005</v>
      </c>
    </row>
    <row r="61" spans="1:15" x14ac:dyDescent="0.25">
      <c r="A61" t="s">
        <v>71</v>
      </c>
      <c r="B61">
        <v>0</v>
      </c>
      <c r="C61">
        <v>42097280</v>
      </c>
      <c r="D61">
        <v>0</v>
      </c>
      <c r="E61">
        <v>0</v>
      </c>
      <c r="F61">
        <v>11360572</v>
      </c>
      <c r="G61">
        <v>65825684</v>
      </c>
      <c r="H61">
        <f t="shared" si="1"/>
        <v>0.119283536</v>
      </c>
      <c r="I61" t="s">
        <v>6</v>
      </c>
      <c r="J61">
        <f t="shared" si="0"/>
        <v>2085999.9999999998</v>
      </c>
      <c r="K61">
        <f t="shared" si="3"/>
        <v>121369536</v>
      </c>
      <c r="L61">
        <f t="shared" si="2"/>
        <v>119283536</v>
      </c>
      <c r="N61" t="s">
        <v>73</v>
      </c>
      <c r="O61">
        <v>32.523000000000003</v>
      </c>
    </row>
    <row r="62" spans="1:15" x14ac:dyDescent="0.25">
      <c r="A62" t="s">
        <v>72</v>
      </c>
      <c r="B62">
        <v>8518034432</v>
      </c>
      <c r="C62">
        <v>3425530.5</v>
      </c>
      <c r="D62">
        <v>0</v>
      </c>
      <c r="E62">
        <v>1475487.875</v>
      </c>
      <c r="F62">
        <v>1599091.75</v>
      </c>
      <c r="G62">
        <v>0</v>
      </c>
      <c r="H62">
        <f t="shared" si="1"/>
        <v>8.5245345421250001</v>
      </c>
      <c r="I62" t="s">
        <v>4</v>
      </c>
      <c r="J62">
        <f t="shared" si="0"/>
        <v>13470418</v>
      </c>
      <c r="K62">
        <f t="shared" si="3"/>
        <v>8538004960.125</v>
      </c>
      <c r="L62">
        <f t="shared" si="2"/>
        <v>8524534542.125</v>
      </c>
      <c r="N62" t="s">
        <v>74</v>
      </c>
      <c r="O62">
        <v>0.63591600000000004</v>
      </c>
    </row>
    <row r="63" spans="1:15" x14ac:dyDescent="0.25">
      <c r="A63" t="s">
        <v>73</v>
      </c>
      <c r="B63">
        <v>0</v>
      </c>
      <c r="C63">
        <v>15785074</v>
      </c>
      <c r="D63">
        <v>225974.71875</v>
      </c>
      <c r="E63">
        <v>0</v>
      </c>
      <c r="F63">
        <v>303777.84375</v>
      </c>
      <c r="G63">
        <v>2728281.5</v>
      </c>
      <c r="H63">
        <f t="shared" si="1"/>
        <v>1.9043108062500001E-2</v>
      </c>
      <c r="I63" t="s">
        <v>6</v>
      </c>
      <c r="J63">
        <f t="shared" si="0"/>
        <v>32523000.000000004</v>
      </c>
      <c r="K63">
        <f t="shared" si="3"/>
        <v>51566108.0625</v>
      </c>
      <c r="L63">
        <f t="shared" si="2"/>
        <v>19043108.0625</v>
      </c>
      <c r="N63" t="s">
        <v>75</v>
      </c>
      <c r="O63">
        <v>6.7000000000000002E-3</v>
      </c>
    </row>
    <row r="64" spans="1:15" x14ac:dyDescent="0.25">
      <c r="A64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1320711.625</v>
      </c>
      <c r="H64">
        <f t="shared" si="1"/>
        <v>1.3207116249999999E-3</v>
      </c>
      <c r="I64" t="s">
        <v>9</v>
      </c>
      <c r="J64">
        <f t="shared" si="0"/>
        <v>635916</v>
      </c>
      <c r="K64">
        <f t="shared" si="3"/>
        <v>1956627.625</v>
      </c>
      <c r="L64">
        <f t="shared" si="2"/>
        <v>1320711.625</v>
      </c>
      <c r="N64" t="s">
        <v>255</v>
      </c>
      <c r="O64">
        <v>0</v>
      </c>
    </row>
    <row r="65" spans="1:15" x14ac:dyDescent="0.25">
      <c r="A65" t="s">
        <v>75</v>
      </c>
      <c r="B65">
        <v>0</v>
      </c>
      <c r="C65">
        <v>0</v>
      </c>
      <c r="D65">
        <v>0</v>
      </c>
      <c r="E65">
        <v>0</v>
      </c>
      <c r="F65">
        <v>0</v>
      </c>
      <c r="G65">
        <v>4307376</v>
      </c>
      <c r="H65">
        <f t="shared" si="1"/>
        <v>4.3073759999999999E-3</v>
      </c>
      <c r="I65" t="s">
        <v>8</v>
      </c>
      <c r="J65">
        <f t="shared" si="0"/>
        <v>6700</v>
      </c>
      <c r="K65">
        <f t="shared" si="3"/>
        <v>4314076</v>
      </c>
      <c r="L65">
        <f t="shared" si="2"/>
        <v>4307376</v>
      </c>
      <c r="N65" t="s">
        <v>171</v>
      </c>
      <c r="O65">
        <v>0.202543</v>
      </c>
    </row>
    <row r="66" spans="1:15" x14ac:dyDescent="0.25">
      <c r="A66" t="s">
        <v>76</v>
      </c>
      <c r="B66">
        <v>0</v>
      </c>
      <c r="C66">
        <v>473469088</v>
      </c>
      <c r="D66">
        <v>287332.40625</v>
      </c>
      <c r="E66">
        <v>0</v>
      </c>
      <c r="F66">
        <v>420752640</v>
      </c>
      <c r="G66">
        <v>244812176</v>
      </c>
      <c r="H66">
        <f t="shared" si="1"/>
        <v>1.1393212364062499</v>
      </c>
      <c r="I66" t="s">
        <v>6</v>
      </c>
      <c r="J66">
        <f t="shared" ref="J66:J129" si="4">VLOOKUP(A66,$N$2:$O$247,2,FALSE)*10^6</f>
        <v>115634000</v>
      </c>
      <c r="K66">
        <f t="shared" si="3"/>
        <v>1254955236.40625</v>
      </c>
      <c r="L66">
        <f t="shared" si="2"/>
        <v>1139321236.40625</v>
      </c>
      <c r="N66" t="s">
        <v>76</v>
      </c>
      <c r="O66">
        <v>115.634</v>
      </c>
    </row>
    <row r="67" spans="1:15" x14ac:dyDescent="0.25">
      <c r="A67" t="s">
        <v>77</v>
      </c>
      <c r="B67">
        <v>0</v>
      </c>
      <c r="C67">
        <v>706480.6875</v>
      </c>
      <c r="D67">
        <v>0</v>
      </c>
      <c r="E67">
        <v>0</v>
      </c>
      <c r="F67">
        <v>0</v>
      </c>
      <c r="G67">
        <v>421419.375</v>
      </c>
      <c r="H67">
        <f t="shared" ref="H67:H130" si="5">SUM(B67:G67)/10^9</f>
        <v>1.1279000625E-3</v>
      </c>
      <c r="I67" t="s">
        <v>6</v>
      </c>
      <c r="J67">
        <f t="shared" si="4"/>
        <v>170800</v>
      </c>
      <c r="K67">
        <f t="shared" si="3"/>
        <v>1298700.0625</v>
      </c>
      <c r="L67">
        <f t="shared" ref="L67:L130" si="6">SUM(B67:G67)</f>
        <v>1127900.0625</v>
      </c>
      <c r="N67" t="s">
        <v>85</v>
      </c>
      <c r="O67">
        <v>3.0999999999999999E-3</v>
      </c>
    </row>
    <row r="68" spans="1:15" x14ac:dyDescent="0.25">
      <c r="A68" t="s">
        <v>78</v>
      </c>
      <c r="B68">
        <v>0</v>
      </c>
      <c r="C68">
        <v>0</v>
      </c>
      <c r="D68">
        <v>0</v>
      </c>
      <c r="E68">
        <v>0</v>
      </c>
      <c r="F68">
        <v>2852966.75</v>
      </c>
      <c r="G68">
        <v>0</v>
      </c>
      <c r="H68">
        <f t="shared" si="5"/>
        <v>2.8529667499999998E-3</v>
      </c>
      <c r="I68" t="s">
        <v>4</v>
      </c>
      <c r="J68">
        <f t="shared" si="4"/>
        <v>904990</v>
      </c>
      <c r="K68">
        <f t="shared" ref="K68:K131" si="7">J68+H68*10^9</f>
        <v>3757956.75</v>
      </c>
      <c r="L68">
        <f t="shared" si="6"/>
        <v>2852966.75</v>
      </c>
      <c r="N68" t="s">
        <v>78</v>
      </c>
      <c r="O68">
        <v>0.90498999999999996</v>
      </c>
    </row>
    <row r="69" spans="1:15" x14ac:dyDescent="0.25">
      <c r="A69" t="s">
        <v>79</v>
      </c>
      <c r="B69">
        <v>0</v>
      </c>
      <c r="C69">
        <v>1338464000</v>
      </c>
      <c r="D69">
        <v>0</v>
      </c>
      <c r="E69">
        <v>0</v>
      </c>
      <c r="F69">
        <v>227393728</v>
      </c>
      <c r="G69">
        <v>1913198592</v>
      </c>
      <c r="H69">
        <f t="shared" si="5"/>
        <v>3.4790563200000002</v>
      </c>
      <c r="I69" t="s">
        <v>6</v>
      </c>
      <c r="J69">
        <f t="shared" si="4"/>
        <v>115392000</v>
      </c>
      <c r="K69">
        <f t="shared" si="7"/>
        <v>3594448320</v>
      </c>
      <c r="L69">
        <f t="shared" si="6"/>
        <v>3479056320</v>
      </c>
      <c r="N69" t="s">
        <v>80</v>
      </c>
      <c r="O69">
        <v>9.9339999999999993</v>
      </c>
    </row>
    <row r="70" spans="1:15" x14ac:dyDescent="0.25">
      <c r="A70" t="s">
        <v>80</v>
      </c>
      <c r="B70">
        <v>1938966.25</v>
      </c>
      <c r="C70">
        <v>12039275</v>
      </c>
      <c r="D70">
        <v>0</v>
      </c>
      <c r="E70">
        <v>0</v>
      </c>
      <c r="F70">
        <v>268428.75</v>
      </c>
      <c r="G70">
        <v>0</v>
      </c>
      <c r="H70">
        <f t="shared" si="5"/>
        <v>1.4246669999999999E-2</v>
      </c>
      <c r="I70" t="s">
        <v>6</v>
      </c>
      <c r="J70">
        <f t="shared" si="4"/>
        <v>9934000</v>
      </c>
      <c r="K70">
        <f t="shared" si="7"/>
        <v>24180670</v>
      </c>
      <c r="L70">
        <f t="shared" si="6"/>
        <v>14246670</v>
      </c>
      <c r="N70" t="s">
        <v>81</v>
      </c>
      <c r="O70">
        <v>6.0070870000000003</v>
      </c>
    </row>
    <row r="71" spans="1:15" x14ac:dyDescent="0.25">
      <c r="A71" t="s">
        <v>81</v>
      </c>
      <c r="B71">
        <v>1271808256</v>
      </c>
      <c r="C71">
        <v>0</v>
      </c>
      <c r="D71">
        <v>0</v>
      </c>
      <c r="E71">
        <v>0</v>
      </c>
      <c r="F71">
        <v>13827545</v>
      </c>
      <c r="G71">
        <v>0</v>
      </c>
      <c r="H71">
        <f t="shared" si="5"/>
        <v>1.285635801</v>
      </c>
      <c r="I71" t="s">
        <v>4</v>
      </c>
      <c r="J71">
        <f t="shared" si="4"/>
        <v>6007087</v>
      </c>
      <c r="K71">
        <f t="shared" si="7"/>
        <v>1291642888</v>
      </c>
      <c r="L71">
        <f t="shared" si="6"/>
        <v>1285635801</v>
      </c>
      <c r="N71" t="s">
        <v>89</v>
      </c>
      <c r="O71">
        <v>3.4949999999999998E-3</v>
      </c>
    </row>
    <row r="72" spans="1:15" x14ac:dyDescent="0.25">
      <c r="A72" t="s">
        <v>82</v>
      </c>
      <c r="B72">
        <v>0</v>
      </c>
      <c r="C72">
        <v>0</v>
      </c>
      <c r="D72">
        <v>0</v>
      </c>
      <c r="E72">
        <v>0</v>
      </c>
      <c r="F72">
        <v>55236.15625</v>
      </c>
      <c r="G72">
        <v>194715.953125</v>
      </c>
      <c r="H72">
        <f t="shared" si="5"/>
        <v>2.4995210937500001E-4</v>
      </c>
      <c r="I72" t="s">
        <v>6</v>
      </c>
      <c r="J72">
        <f t="shared" si="4"/>
        <v>0</v>
      </c>
      <c r="K72">
        <f t="shared" si="7"/>
        <v>249952.109375</v>
      </c>
      <c r="L72">
        <f t="shared" si="6"/>
        <v>249952.109375</v>
      </c>
      <c r="N72" t="s">
        <v>90</v>
      </c>
      <c r="O72">
        <v>0.41382000000000002</v>
      </c>
    </row>
    <row r="73" spans="1:15" x14ac:dyDescent="0.25">
      <c r="A73" t="s">
        <v>83</v>
      </c>
      <c r="B73">
        <v>186552704</v>
      </c>
      <c r="C73">
        <v>0</v>
      </c>
      <c r="D73">
        <v>0</v>
      </c>
      <c r="E73">
        <v>0</v>
      </c>
      <c r="F73">
        <v>18768208</v>
      </c>
      <c r="G73">
        <v>0</v>
      </c>
      <c r="H73">
        <f t="shared" si="5"/>
        <v>0.20532091199999999</v>
      </c>
      <c r="I73" t="s">
        <v>4</v>
      </c>
      <c r="J73">
        <f t="shared" si="4"/>
        <v>762024</v>
      </c>
      <c r="K73">
        <f t="shared" si="7"/>
        <v>206082936</v>
      </c>
      <c r="L73">
        <f t="shared" si="6"/>
        <v>205320912</v>
      </c>
      <c r="N73" t="s">
        <v>61</v>
      </c>
      <c r="O73">
        <v>231.053</v>
      </c>
    </row>
    <row r="74" spans="1:15" x14ac:dyDescent="0.25">
      <c r="A74" t="s">
        <v>84</v>
      </c>
      <c r="B74">
        <v>11028333</v>
      </c>
      <c r="C74">
        <v>1351491.375</v>
      </c>
      <c r="D74">
        <v>0</v>
      </c>
      <c r="E74">
        <v>0</v>
      </c>
      <c r="F74">
        <v>74235.1953125</v>
      </c>
      <c r="G74">
        <v>0</v>
      </c>
      <c r="H74">
        <f t="shared" si="5"/>
        <v>1.24540595703125E-2</v>
      </c>
      <c r="I74" t="s">
        <v>8</v>
      </c>
      <c r="J74">
        <f t="shared" si="4"/>
        <v>214745</v>
      </c>
      <c r="K74">
        <f t="shared" si="7"/>
        <v>12668804.5703125</v>
      </c>
      <c r="L74">
        <f t="shared" si="6"/>
        <v>12454059.5703125</v>
      </c>
      <c r="N74" t="s">
        <v>93</v>
      </c>
      <c r="O74">
        <v>6.7961999999999995E-2</v>
      </c>
    </row>
    <row r="75" spans="1:15" x14ac:dyDescent="0.25">
      <c r="A75" t="s">
        <v>85</v>
      </c>
      <c r="B75">
        <v>49236128</v>
      </c>
      <c r="C75">
        <v>0</v>
      </c>
      <c r="D75">
        <v>0</v>
      </c>
      <c r="E75">
        <v>0</v>
      </c>
      <c r="F75">
        <v>368794.15625</v>
      </c>
      <c r="G75">
        <v>0</v>
      </c>
      <c r="H75">
        <f t="shared" si="5"/>
        <v>4.9604922156250002E-2</v>
      </c>
      <c r="I75" t="s">
        <v>4</v>
      </c>
      <c r="J75">
        <f t="shared" si="4"/>
        <v>3100</v>
      </c>
      <c r="K75">
        <f t="shared" si="7"/>
        <v>49608022.15625</v>
      </c>
      <c r="L75">
        <f t="shared" si="6"/>
        <v>49604922.15625</v>
      </c>
      <c r="N75" t="s">
        <v>88</v>
      </c>
      <c r="O75">
        <v>15.726000000000001</v>
      </c>
    </row>
    <row r="76" spans="1:15" x14ac:dyDescent="0.25">
      <c r="A76" t="s">
        <v>86</v>
      </c>
      <c r="B76">
        <v>0</v>
      </c>
      <c r="C76">
        <v>0</v>
      </c>
      <c r="D76">
        <v>0</v>
      </c>
      <c r="E76">
        <v>0</v>
      </c>
      <c r="F76">
        <v>1816856.25</v>
      </c>
      <c r="G76">
        <v>0</v>
      </c>
      <c r="H76">
        <f t="shared" si="5"/>
        <v>1.81685625E-3</v>
      </c>
      <c r="I76" t="s">
        <v>4</v>
      </c>
      <c r="J76">
        <f t="shared" si="4"/>
        <v>2000</v>
      </c>
      <c r="K76">
        <f t="shared" si="7"/>
        <v>1818856.25</v>
      </c>
      <c r="L76">
        <f t="shared" si="6"/>
        <v>1816856.25</v>
      </c>
      <c r="N76" t="s">
        <v>91</v>
      </c>
      <c r="O76">
        <v>8.6588899999999995</v>
      </c>
    </row>
    <row r="77" spans="1:15" x14ac:dyDescent="0.25">
      <c r="A77" t="s">
        <v>87</v>
      </c>
      <c r="B77">
        <v>0</v>
      </c>
      <c r="C77">
        <v>0</v>
      </c>
      <c r="D77">
        <v>389012.3125</v>
      </c>
      <c r="E77">
        <v>0</v>
      </c>
      <c r="F77">
        <v>100435.515625</v>
      </c>
      <c r="G77">
        <v>0</v>
      </c>
      <c r="H77">
        <f t="shared" si="5"/>
        <v>4.8944782812499995E-4</v>
      </c>
      <c r="I77" t="s">
        <v>4</v>
      </c>
      <c r="J77">
        <f t="shared" si="4"/>
        <v>580140</v>
      </c>
      <c r="K77">
        <f t="shared" si="7"/>
        <v>1069587.828125</v>
      </c>
      <c r="L77">
        <f t="shared" si="6"/>
        <v>489447.828125</v>
      </c>
      <c r="N77" t="s">
        <v>83</v>
      </c>
      <c r="O77">
        <v>0.76202400000000003</v>
      </c>
    </row>
    <row r="78" spans="1:15" x14ac:dyDescent="0.25">
      <c r="A78" t="s">
        <v>88</v>
      </c>
      <c r="B78">
        <v>141533.0625</v>
      </c>
      <c r="C78">
        <v>9840636</v>
      </c>
      <c r="D78">
        <v>0</v>
      </c>
      <c r="E78">
        <v>152912.109375</v>
      </c>
      <c r="F78">
        <v>44800988</v>
      </c>
      <c r="G78">
        <v>71691296</v>
      </c>
      <c r="H78">
        <f t="shared" si="5"/>
        <v>0.12662736517187501</v>
      </c>
      <c r="I78" t="s">
        <v>6</v>
      </c>
      <c r="J78">
        <f t="shared" si="4"/>
        <v>15726000</v>
      </c>
      <c r="K78">
        <f t="shared" si="7"/>
        <v>142353365.171875</v>
      </c>
      <c r="L78">
        <f t="shared" si="6"/>
        <v>126627365.171875</v>
      </c>
      <c r="N78" t="s">
        <v>94</v>
      </c>
      <c r="O78">
        <v>1.8925000000000001E-2</v>
      </c>
    </row>
    <row r="79" spans="1:15" x14ac:dyDescent="0.25">
      <c r="A79" t="s">
        <v>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5"/>
        <v>0</v>
      </c>
      <c r="I79" t="s">
        <v>8</v>
      </c>
      <c r="J79">
        <f t="shared" si="4"/>
        <v>3495</v>
      </c>
      <c r="K79">
        <f t="shared" si="7"/>
        <v>3495</v>
      </c>
      <c r="L79">
        <f t="shared" si="6"/>
        <v>0</v>
      </c>
      <c r="N79" t="s">
        <v>98</v>
      </c>
      <c r="O79">
        <v>0.19603000000000001</v>
      </c>
    </row>
    <row r="80" spans="1:15" x14ac:dyDescent="0.25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61657992</v>
      </c>
      <c r="H80">
        <f t="shared" si="5"/>
        <v>6.1657992000000002E-2</v>
      </c>
      <c r="I80" t="s">
        <v>7</v>
      </c>
      <c r="J80">
        <f t="shared" si="4"/>
        <v>413820</v>
      </c>
      <c r="K80">
        <f t="shared" si="7"/>
        <v>62071812</v>
      </c>
      <c r="L80">
        <f t="shared" si="6"/>
        <v>61657992</v>
      </c>
      <c r="N80" t="s">
        <v>96</v>
      </c>
      <c r="O80">
        <v>6.36538</v>
      </c>
    </row>
    <row r="81" spans="1:15" x14ac:dyDescent="0.25">
      <c r="A81" t="s">
        <v>91</v>
      </c>
      <c r="B81">
        <v>245539504</v>
      </c>
      <c r="C81">
        <v>1618970.75</v>
      </c>
      <c r="D81">
        <v>0</v>
      </c>
      <c r="E81">
        <v>0</v>
      </c>
      <c r="F81">
        <v>3773989.75</v>
      </c>
      <c r="G81">
        <v>0</v>
      </c>
      <c r="H81">
        <f t="shared" si="5"/>
        <v>0.25093246450000001</v>
      </c>
      <c r="I81" t="s">
        <v>7</v>
      </c>
      <c r="J81">
        <f t="shared" si="4"/>
        <v>8658890</v>
      </c>
      <c r="K81">
        <f t="shared" si="7"/>
        <v>259591354.5</v>
      </c>
      <c r="L81">
        <f t="shared" si="6"/>
        <v>250932464.5</v>
      </c>
      <c r="N81" t="s">
        <v>97</v>
      </c>
      <c r="O81">
        <v>9.7039899999999992</v>
      </c>
    </row>
    <row r="82" spans="1:15" x14ac:dyDescent="0.25">
      <c r="A82" t="s">
        <v>92</v>
      </c>
      <c r="B82">
        <v>5623920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5"/>
        <v>5.6239200000000001E-3</v>
      </c>
      <c r="I82" t="s">
        <v>8</v>
      </c>
      <c r="J82">
        <f t="shared" si="4"/>
        <v>599651</v>
      </c>
      <c r="K82">
        <f t="shared" si="7"/>
        <v>6223571</v>
      </c>
      <c r="L82">
        <f t="shared" si="6"/>
        <v>5623920</v>
      </c>
      <c r="N82" t="s">
        <v>99</v>
      </c>
      <c r="O82">
        <v>4.0659999999999998</v>
      </c>
    </row>
    <row r="83" spans="1:15" x14ac:dyDescent="0.25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5"/>
        <v>0</v>
      </c>
      <c r="I83" t="s">
        <v>9</v>
      </c>
      <c r="J83">
        <f t="shared" si="4"/>
        <v>67962</v>
      </c>
      <c r="K83">
        <f t="shared" si="7"/>
        <v>67962</v>
      </c>
      <c r="L83">
        <f t="shared" si="6"/>
        <v>0</v>
      </c>
      <c r="N83" t="s">
        <v>105</v>
      </c>
      <c r="O83">
        <v>19.43</v>
      </c>
    </row>
    <row r="84" spans="1:15" x14ac:dyDescent="0.25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5"/>
        <v>0</v>
      </c>
      <c r="I84" t="s">
        <v>8</v>
      </c>
      <c r="J84">
        <f t="shared" si="4"/>
        <v>18925</v>
      </c>
      <c r="K84">
        <f t="shared" si="7"/>
        <v>18925</v>
      </c>
      <c r="L84">
        <f t="shared" si="6"/>
        <v>0</v>
      </c>
      <c r="N84" t="s">
        <v>101</v>
      </c>
      <c r="O84">
        <v>283.04500000000002</v>
      </c>
    </row>
    <row r="85" spans="1:15" x14ac:dyDescent="0.25">
      <c r="A85" t="s">
        <v>95</v>
      </c>
      <c r="B85">
        <v>0</v>
      </c>
      <c r="C85">
        <v>0</v>
      </c>
      <c r="D85">
        <v>0</v>
      </c>
      <c r="E85">
        <v>0</v>
      </c>
      <c r="F85">
        <v>4434457</v>
      </c>
      <c r="G85">
        <v>0</v>
      </c>
      <c r="H85">
        <f t="shared" si="5"/>
        <v>4.4344570000000002E-3</v>
      </c>
      <c r="I85" t="s">
        <v>5</v>
      </c>
      <c r="J85">
        <f t="shared" si="4"/>
        <v>93000</v>
      </c>
      <c r="K85">
        <f t="shared" si="7"/>
        <v>4527457</v>
      </c>
      <c r="L85">
        <f t="shared" si="6"/>
        <v>4434457</v>
      </c>
      <c r="N85" t="s">
        <v>103</v>
      </c>
      <c r="O85">
        <v>16.221166</v>
      </c>
    </row>
    <row r="86" spans="1:15" x14ac:dyDescent="0.25">
      <c r="A86" t="s">
        <v>96</v>
      </c>
      <c r="B86">
        <v>118900400</v>
      </c>
      <c r="C86">
        <v>705058.75</v>
      </c>
      <c r="D86">
        <v>0</v>
      </c>
      <c r="E86">
        <v>0</v>
      </c>
      <c r="F86">
        <v>667456</v>
      </c>
      <c r="G86">
        <v>0</v>
      </c>
      <c r="H86">
        <f t="shared" si="5"/>
        <v>0.12027291475</v>
      </c>
      <c r="I86" t="s">
        <v>7</v>
      </c>
      <c r="J86">
        <f t="shared" si="4"/>
        <v>6365380</v>
      </c>
      <c r="K86">
        <f t="shared" si="7"/>
        <v>126638294.75</v>
      </c>
      <c r="L86">
        <f t="shared" si="6"/>
        <v>120272914.75</v>
      </c>
      <c r="N86" t="s">
        <v>106</v>
      </c>
      <c r="O86">
        <v>1.8088820000000001</v>
      </c>
    </row>
    <row r="87" spans="1:15" x14ac:dyDescent="0.25">
      <c r="A87" t="s">
        <v>97</v>
      </c>
      <c r="B87">
        <v>0</v>
      </c>
      <c r="C87">
        <v>2768973.75</v>
      </c>
      <c r="D87">
        <v>0</v>
      </c>
      <c r="E87">
        <v>0</v>
      </c>
      <c r="F87">
        <v>26828920</v>
      </c>
      <c r="G87">
        <v>354420.40625</v>
      </c>
      <c r="H87">
        <f t="shared" si="5"/>
        <v>2.995231415625E-2</v>
      </c>
      <c r="I87" t="s">
        <v>6</v>
      </c>
      <c r="J87">
        <f t="shared" si="4"/>
        <v>9703990</v>
      </c>
      <c r="K87">
        <f t="shared" si="7"/>
        <v>39656304.15625</v>
      </c>
      <c r="L87">
        <f t="shared" si="6"/>
        <v>29952314.15625</v>
      </c>
      <c r="N87" t="s">
        <v>107</v>
      </c>
      <c r="O87">
        <v>116.01712999999999</v>
      </c>
    </row>
    <row r="88" spans="1:15" x14ac:dyDescent="0.25">
      <c r="A88" t="s">
        <v>98</v>
      </c>
      <c r="B88">
        <v>247305920</v>
      </c>
      <c r="C88">
        <v>822985.4375</v>
      </c>
      <c r="D88">
        <v>0</v>
      </c>
      <c r="E88">
        <v>0</v>
      </c>
      <c r="F88">
        <v>49005.6796875</v>
      </c>
      <c r="G88">
        <v>1949731.5</v>
      </c>
      <c r="H88">
        <f t="shared" si="5"/>
        <v>0.25012764261718751</v>
      </c>
      <c r="I88" t="s">
        <v>8</v>
      </c>
      <c r="J88">
        <f t="shared" si="4"/>
        <v>196030</v>
      </c>
      <c r="K88">
        <f t="shared" si="7"/>
        <v>250323672.6171875</v>
      </c>
      <c r="L88">
        <f t="shared" si="6"/>
        <v>250127642.6171875</v>
      </c>
      <c r="N88" t="s">
        <v>48</v>
      </c>
      <c r="O88">
        <v>3.0003799999999998</v>
      </c>
    </row>
    <row r="89" spans="1:15" x14ac:dyDescent="0.25">
      <c r="A89" t="s">
        <v>99</v>
      </c>
      <c r="B89">
        <v>0</v>
      </c>
      <c r="C89">
        <v>70866.515625</v>
      </c>
      <c r="D89">
        <v>0</v>
      </c>
      <c r="E89">
        <v>0</v>
      </c>
      <c r="F89">
        <v>87823504</v>
      </c>
      <c r="G89">
        <v>0</v>
      </c>
      <c r="H89">
        <f t="shared" si="5"/>
        <v>8.7894370515625E-2</v>
      </c>
      <c r="I89" t="s">
        <v>6</v>
      </c>
      <c r="J89">
        <f t="shared" si="4"/>
        <v>4066000</v>
      </c>
      <c r="K89">
        <f t="shared" si="7"/>
        <v>91960370.515625</v>
      </c>
      <c r="L89">
        <f t="shared" si="6"/>
        <v>87894370.515625</v>
      </c>
      <c r="N89" t="s">
        <v>104</v>
      </c>
      <c r="O89">
        <v>1.8568199999999999</v>
      </c>
    </row>
    <row r="90" spans="1:15" x14ac:dyDescent="0.25">
      <c r="A90" t="s">
        <v>100</v>
      </c>
      <c r="B90">
        <v>129162184</v>
      </c>
      <c r="C90">
        <v>0</v>
      </c>
      <c r="D90">
        <v>0</v>
      </c>
      <c r="E90">
        <v>0</v>
      </c>
      <c r="F90">
        <v>57960256</v>
      </c>
      <c r="G90">
        <v>0</v>
      </c>
      <c r="H90">
        <f t="shared" si="5"/>
        <v>0.18712244</v>
      </c>
      <c r="I90" t="s">
        <v>9</v>
      </c>
      <c r="J90">
        <f t="shared" si="4"/>
        <v>49133640</v>
      </c>
      <c r="K90">
        <f t="shared" si="7"/>
        <v>236256080</v>
      </c>
      <c r="L90">
        <f t="shared" si="6"/>
        <v>187122440</v>
      </c>
      <c r="N90" t="s">
        <v>110</v>
      </c>
      <c r="O90">
        <v>216.34299999999999</v>
      </c>
    </row>
    <row r="91" spans="1:15" x14ac:dyDescent="0.25">
      <c r="A91" t="s">
        <v>101</v>
      </c>
      <c r="B91">
        <v>4416965632</v>
      </c>
      <c r="C91">
        <v>115490400</v>
      </c>
      <c r="D91">
        <v>10452223</v>
      </c>
      <c r="E91">
        <v>423372.25</v>
      </c>
      <c r="F91">
        <v>367074048</v>
      </c>
      <c r="G91">
        <v>80076464</v>
      </c>
      <c r="H91">
        <f t="shared" si="5"/>
        <v>4.9904821392500001</v>
      </c>
      <c r="I91" t="s">
        <v>5</v>
      </c>
      <c r="J91">
        <f t="shared" si="4"/>
        <v>283045000</v>
      </c>
      <c r="K91">
        <f t="shared" si="7"/>
        <v>5273527139.25</v>
      </c>
      <c r="L91">
        <f t="shared" si="6"/>
        <v>4990482139.25</v>
      </c>
      <c r="N91" t="s">
        <v>108</v>
      </c>
      <c r="O91">
        <v>0.54400000000000004</v>
      </c>
    </row>
    <row r="92" spans="1:15" x14ac:dyDescent="0.25">
      <c r="A92" t="s">
        <v>102</v>
      </c>
      <c r="B92">
        <v>0</v>
      </c>
      <c r="C92">
        <v>654679104</v>
      </c>
      <c r="D92">
        <v>0</v>
      </c>
      <c r="E92">
        <v>0</v>
      </c>
      <c r="F92">
        <v>17029182</v>
      </c>
      <c r="G92">
        <v>759522432</v>
      </c>
      <c r="H92">
        <f t="shared" si="5"/>
        <v>1.4312307179999999</v>
      </c>
      <c r="I92" t="s">
        <v>6</v>
      </c>
      <c r="J92">
        <f t="shared" si="4"/>
        <v>10490000</v>
      </c>
      <c r="K92">
        <f t="shared" si="7"/>
        <v>1441720718</v>
      </c>
      <c r="L92">
        <f t="shared" si="6"/>
        <v>1431230718</v>
      </c>
      <c r="N92" t="s">
        <v>109</v>
      </c>
      <c r="O92">
        <v>2.18777</v>
      </c>
    </row>
    <row r="93" spans="1:15" x14ac:dyDescent="0.25">
      <c r="A93" t="s">
        <v>103</v>
      </c>
      <c r="B93">
        <v>35175178240</v>
      </c>
      <c r="C93">
        <v>28371506</v>
      </c>
      <c r="D93">
        <v>107667.40625</v>
      </c>
      <c r="E93">
        <v>307996992</v>
      </c>
      <c r="F93">
        <v>115608496</v>
      </c>
      <c r="G93">
        <v>0</v>
      </c>
      <c r="H93">
        <f t="shared" si="5"/>
        <v>35.627262901406247</v>
      </c>
      <c r="I93" t="s">
        <v>5</v>
      </c>
      <c r="J93">
        <f t="shared" si="4"/>
        <v>16221166</v>
      </c>
      <c r="K93">
        <f t="shared" si="7"/>
        <v>35643484067.40625</v>
      </c>
      <c r="L93">
        <f t="shared" si="6"/>
        <v>35627262901.40625</v>
      </c>
      <c r="N93" t="s">
        <v>112</v>
      </c>
      <c r="O93">
        <v>9.6515540000000009</v>
      </c>
    </row>
    <row r="94" spans="1:15" x14ac:dyDescent="0.25">
      <c r="A94" t="s">
        <v>104</v>
      </c>
      <c r="B94">
        <v>9436612608</v>
      </c>
      <c r="C94">
        <v>0</v>
      </c>
      <c r="D94">
        <v>0</v>
      </c>
      <c r="E94">
        <v>222132928</v>
      </c>
      <c r="F94">
        <v>64372084</v>
      </c>
      <c r="G94">
        <v>0</v>
      </c>
      <c r="H94">
        <f t="shared" si="5"/>
        <v>9.72311762</v>
      </c>
      <c r="I94" t="s">
        <v>6</v>
      </c>
      <c r="J94">
        <f t="shared" si="4"/>
        <v>1856820</v>
      </c>
      <c r="K94">
        <f t="shared" si="7"/>
        <v>9724974440</v>
      </c>
      <c r="L94">
        <f t="shared" si="6"/>
        <v>9723117620</v>
      </c>
      <c r="N94" t="s">
        <v>113</v>
      </c>
      <c r="O94">
        <v>14.17482</v>
      </c>
    </row>
    <row r="95" spans="1:15" x14ac:dyDescent="0.25">
      <c r="A95" t="s">
        <v>105</v>
      </c>
      <c r="B95">
        <v>0</v>
      </c>
      <c r="C95">
        <v>105188592</v>
      </c>
      <c r="D95">
        <v>306448.4375</v>
      </c>
      <c r="E95">
        <v>0</v>
      </c>
      <c r="F95">
        <v>0</v>
      </c>
      <c r="G95">
        <v>799159168</v>
      </c>
      <c r="H95">
        <f t="shared" si="5"/>
        <v>0.9046542084375</v>
      </c>
      <c r="I95" t="s">
        <v>6</v>
      </c>
      <c r="J95">
        <f t="shared" si="4"/>
        <v>19430000</v>
      </c>
      <c r="K95">
        <f t="shared" si="7"/>
        <v>924084208.4375</v>
      </c>
      <c r="L95">
        <f t="shared" si="6"/>
        <v>904654208.4375</v>
      </c>
      <c r="N95" t="s">
        <v>167</v>
      </c>
      <c r="O95">
        <v>12.6881</v>
      </c>
    </row>
    <row r="96" spans="1:15" x14ac:dyDescent="0.25">
      <c r="A96" t="s">
        <v>106</v>
      </c>
      <c r="B96">
        <v>705980992</v>
      </c>
      <c r="C96">
        <v>1475088.25</v>
      </c>
      <c r="D96">
        <v>0</v>
      </c>
      <c r="E96">
        <v>0</v>
      </c>
      <c r="F96">
        <v>6646934</v>
      </c>
      <c r="G96">
        <v>0</v>
      </c>
      <c r="H96">
        <f t="shared" si="5"/>
        <v>0.71410301425</v>
      </c>
      <c r="I96" t="s">
        <v>6</v>
      </c>
      <c r="J96">
        <f t="shared" si="4"/>
        <v>1808882</v>
      </c>
      <c r="K96">
        <f t="shared" si="7"/>
        <v>715911896.25</v>
      </c>
      <c r="L96">
        <f t="shared" si="6"/>
        <v>714103014.25</v>
      </c>
      <c r="N96" t="s">
        <v>115</v>
      </c>
      <c r="O96">
        <v>4.8370000000000002E-3</v>
      </c>
    </row>
    <row r="97" spans="1:15" x14ac:dyDescent="0.25">
      <c r="A97" t="s">
        <v>107</v>
      </c>
      <c r="B97">
        <v>0</v>
      </c>
      <c r="C97">
        <v>44519116</v>
      </c>
      <c r="D97">
        <v>0</v>
      </c>
      <c r="E97">
        <v>0</v>
      </c>
      <c r="F97">
        <v>261111792</v>
      </c>
      <c r="G97">
        <v>140919.953125</v>
      </c>
      <c r="H97">
        <f t="shared" si="5"/>
        <v>0.30577182795312502</v>
      </c>
      <c r="I97" t="s">
        <v>6</v>
      </c>
      <c r="J97">
        <f t="shared" si="4"/>
        <v>116017130</v>
      </c>
      <c r="K97">
        <f t="shared" si="7"/>
        <v>421788957.953125</v>
      </c>
      <c r="L97">
        <f t="shared" si="6"/>
        <v>305771827.953125</v>
      </c>
      <c r="N97" t="s">
        <v>117</v>
      </c>
      <c r="O97">
        <v>25.675999999999998</v>
      </c>
    </row>
    <row r="98" spans="1:15" x14ac:dyDescent="0.25">
      <c r="A98" t="s">
        <v>108</v>
      </c>
      <c r="B98">
        <v>36267040</v>
      </c>
      <c r="C98">
        <v>1959555.25</v>
      </c>
      <c r="D98">
        <v>0</v>
      </c>
      <c r="E98">
        <v>0</v>
      </c>
      <c r="F98">
        <v>861021.5</v>
      </c>
      <c r="G98">
        <v>1476311.25</v>
      </c>
      <c r="H98">
        <f t="shared" si="5"/>
        <v>4.0563927999999999E-2</v>
      </c>
      <c r="I98" t="s">
        <v>8</v>
      </c>
      <c r="J98">
        <f t="shared" si="4"/>
        <v>544000</v>
      </c>
      <c r="K98">
        <f t="shared" si="7"/>
        <v>41107928</v>
      </c>
      <c r="L98">
        <f t="shared" si="6"/>
        <v>40563928</v>
      </c>
      <c r="N98" t="s">
        <v>118</v>
      </c>
      <c r="O98">
        <v>8.4000000000000005E-2</v>
      </c>
    </row>
    <row r="99" spans="1:15" x14ac:dyDescent="0.25">
      <c r="A99" t="s">
        <v>109</v>
      </c>
      <c r="B99">
        <v>4016752128</v>
      </c>
      <c r="C99">
        <v>624369.875</v>
      </c>
      <c r="D99">
        <v>0</v>
      </c>
      <c r="E99">
        <v>151013312</v>
      </c>
      <c r="F99">
        <v>2060973</v>
      </c>
      <c r="G99">
        <v>0</v>
      </c>
      <c r="H99">
        <f t="shared" si="5"/>
        <v>4.1704507828750002</v>
      </c>
      <c r="I99" t="s">
        <v>6</v>
      </c>
      <c r="J99">
        <f t="shared" si="4"/>
        <v>2187770</v>
      </c>
      <c r="K99">
        <f t="shared" si="7"/>
        <v>4172638552.875</v>
      </c>
      <c r="L99">
        <f t="shared" si="6"/>
        <v>4170450782.875</v>
      </c>
      <c r="N99" t="s">
        <v>111</v>
      </c>
      <c r="O99">
        <v>11.13705</v>
      </c>
    </row>
    <row r="100" spans="1:15" x14ac:dyDescent="0.25">
      <c r="A100" t="s">
        <v>110</v>
      </c>
      <c r="B100">
        <v>0</v>
      </c>
      <c r="C100">
        <v>83839688</v>
      </c>
      <c r="D100">
        <v>0</v>
      </c>
      <c r="E100">
        <v>0</v>
      </c>
      <c r="F100">
        <v>33422782</v>
      </c>
      <c r="G100">
        <v>31426680</v>
      </c>
      <c r="H100">
        <f t="shared" si="5"/>
        <v>0.14868914999999999</v>
      </c>
      <c r="I100" t="s">
        <v>5</v>
      </c>
      <c r="J100">
        <f t="shared" si="4"/>
        <v>216343000</v>
      </c>
      <c r="K100">
        <f t="shared" si="7"/>
        <v>365032150</v>
      </c>
      <c r="L100">
        <f t="shared" si="6"/>
        <v>148689150</v>
      </c>
      <c r="N100" t="s">
        <v>119</v>
      </c>
      <c r="O100">
        <v>22.166720000000002</v>
      </c>
    </row>
    <row r="101" spans="1:15" x14ac:dyDescent="0.25">
      <c r="A101" t="s">
        <v>111</v>
      </c>
      <c r="B101">
        <v>0</v>
      </c>
      <c r="C101">
        <v>879643456</v>
      </c>
      <c r="D101">
        <v>0</v>
      </c>
      <c r="E101">
        <v>0</v>
      </c>
      <c r="F101">
        <v>34955436</v>
      </c>
      <c r="G101">
        <v>6587585.5</v>
      </c>
      <c r="H101">
        <f t="shared" si="5"/>
        <v>0.92118647750000004</v>
      </c>
      <c r="I101" t="s">
        <v>5</v>
      </c>
      <c r="J101">
        <f t="shared" si="4"/>
        <v>11137050</v>
      </c>
      <c r="K101">
        <f t="shared" si="7"/>
        <v>932323527.5</v>
      </c>
      <c r="L101">
        <f t="shared" si="6"/>
        <v>921186477.5</v>
      </c>
      <c r="N101" t="s">
        <v>120</v>
      </c>
      <c r="O101">
        <v>0.41852</v>
      </c>
    </row>
    <row r="102" spans="1:15" x14ac:dyDescent="0.25">
      <c r="A102" t="s">
        <v>112</v>
      </c>
      <c r="B102">
        <v>6295534080</v>
      </c>
      <c r="C102">
        <v>13746.2236328125</v>
      </c>
      <c r="D102">
        <v>0</v>
      </c>
      <c r="E102">
        <v>0</v>
      </c>
      <c r="F102">
        <v>13029404</v>
      </c>
      <c r="G102">
        <v>0</v>
      </c>
      <c r="H102">
        <f t="shared" si="5"/>
        <v>6.3085772302236327</v>
      </c>
      <c r="I102" t="s">
        <v>4</v>
      </c>
      <c r="J102">
        <f t="shared" si="4"/>
        <v>9651554</v>
      </c>
      <c r="K102">
        <f t="shared" si="7"/>
        <v>6318228784.2236328</v>
      </c>
      <c r="L102">
        <f t="shared" si="6"/>
        <v>6308577230.2236328</v>
      </c>
      <c r="N102" t="s">
        <v>128</v>
      </c>
      <c r="O102">
        <v>3.4830000000000001</v>
      </c>
    </row>
    <row r="103" spans="1:15" x14ac:dyDescent="0.25">
      <c r="A103" t="s">
        <v>113</v>
      </c>
      <c r="B103">
        <v>6195081.5</v>
      </c>
      <c r="C103">
        <v>226129.703125</v>
      </c>
      <c r="D103">
        <v>0</v>
      </c>
      <c r="E103">
        <v>10464092</v>
      </c>
      <c r="F103">
        <v>3407677.25</v>
      </c>
      <c r="G103">
        <v>0</v>
      </c>
      <c r="H103">
        <f t="shared" si="5"/>
        <v>2.0292980453125001E-2</v>
      </c>
      <c r="I103" t="s">
        <v>5</v>
      </c>
      <c r="J103">
        <f t="shared" si="4"/>
        <v>14174820</v>
      </c>
      <c r="K103">
        <f t="shared" si="7"/>
        <v>34467800.453125</v>
      </c>
      <c r="L103">
        <f t="shared" si="6"/>
        <v>20292980.453125</v>
      </c>
      <c r="N103" t="s">
        <v>34</v>
      </c>
      <c r="O103">
        <v>0.80276000000000003</v>
      </c>
    </row>
    <row r="104" spans="1:15" x14ac:dyDescent="0.25">
      <c r="A104" t="s">
        <v>114</v>
      </c>
      <c r="B104">
        <v>0</v>
      </c>
      <c r="C104">
        <v>0</v>
      </c>
      <c r="D104">
        <v>0</v>
      </c>
      <c r="E104">
        <v>0</v>
      </c>
      <c r="F104">
        <v>73116328</v>
      </c>
      <c r="G104">
        <v>0</v>
      </c>
      <c r="H104">
        <f t="shared" si="5"/>
        <v>7.3116327999999994E-2</v>
      </c>
      <c r="I104" t="s">
        <v>9</v>
      </c>
      <c r="J104">
        <f t="shared" si="4"/>
        <v>4769930</v>
      </c>
      <c r="K104">
        <f t="shared" si="7"/>
        <v>77886258</v>
      </c>
      <c r="L104">
        <f t="shared" si="6"/>
        <v>73116328</v>
      </c>
      <c r="N104" t="s">
        <v>126</v>
      </c>
      <c r="O104">
        <v>2.2770000000000001</v>
      </c>
    </row>
    <row r="105" spans="1:15" x14ac:dyDescent="0.25">
      <c r="A105" t="s">
        <v>115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5"/>
        <v>0</v>
      </c>
      <c r="I105" t="s">
        <v>9</v>
      </c>
      <c r="J105">
        <f t="shared" si="4"/>
        <v>4837</v>
      </c>
      <c r="K105">
        <f t="shared" si="7"/>
        <v>4837</v>
      </c>
      <c r="L105">
        <f t="shared" si="6"/>
        <v>0</v>
      </c>
      <c r="N105" t="s">
        <v>121</v>
      </c>
      <c r="O105">
        <v>4.0000000000000001E-3</v>
      </c>
    </row>
    <row r="106" spans="1:15" x14ac:dyDescent="0.25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5"/>
        <v>0</v>
      </c>
      <c r="I106" t="s">
        <v>8</v>
      </c>
      <c r="J106">
        <f t="shared" si="4"/>
        <v>7600</v>
      </c>
      <c r="K106">
        <f t="shared" si="7"/>
        <v>7600</v>
      </c>
      <c r="L106">
        <f t="shared" si="6"/>
        <v>0</v>
      </c>
      <c r="N106" t="s">
        <v>189</v>
      </c>
      <c r="O106">
        <v>5.8390000000000004</v>
      </c>
    </row>
    <row r="107" spans="1:15" x14ac:dyDescent="0.25">
      <c r="A107" t="s">
        <v>117</v>
      </c>
      <c r="B107">
        <v>0</v>
      </c>
      <c r="C107">
        <v>3318952.25</v>
      </c>
      <c r="D107">
        <v>0</v>
      </c>
      <c r="E107">
        <v>0</v>
      </c>
      <c r="F107">
        <v>5065497</v>
      </c>
      <c r="G107">
        <v>0</v>
      </c>
      <c r="H107">
        <f t="shared" si="5"/>
        <v>8.3844492500000003E-3</v>
      </c>
      <c r="I107" t="s">
        <v>5</v>
      </c>
      <c r="J107">
        <f t="shared" si="4"/>
        <v>25676000</v>
      </c>
      <c r="K107">
        <f t="shared" si="7"/>
        <v>34060449.25</v>
      </c>
      <c r="L107">
        <f t="shared" si="6"/>
        <v>8384449.25</v>
      </c>
      <c r="N107" t="s">
        <v>256</v>
      </c>
      <c r="O107">
        <v>0</v>
      </c>
    </row>
    <row r="108" spans="1:15" x14ac:dyDescent="0.25">
      <c r="A108" t="s">
        <v>118</v>
      </c>
      <c r="B108">
        <v>1194973440</v>
      </c>
      <c r="C108">
        <v>0</v>
      </c>
      <c r="D108">
        <v>0</v>
      </c>
      <c r="E108">
        <v>666747.125</v>
      </c>
      <c r="F108">
        <v>11414826</v>
      </c>
      <c r="G108">
        <v>0</v>
      </c>
      <c r="H108">
        <f t="shared" si="5"/>
        <v>1.207055013125</v>
      </c>
      <c r="I108" t="s">
        <v>6</v>
      </c>
      <c r="J108">
        <f t="shared" si="4"/>
        <v>84000</v>
      </c>
      <c r="K108">
        <f t="shared" si="7"/>
        <v>1207139013.125</v>
      </c>
      <c r="L108">
        <f t="shared" si="6"/>
        <v>1207055013.125</v>
      </c>
      <c r="N108" t="s">
        <v>122</v>
      </c>
      <c r="O108">
        <v>8.0000000000000002E-3</v>
      </c>
    </row>
    <row r="109" spans="1:15" x14ac:dyDescent="0.25">
      <c r="A109" t="s">
        <v>119</v>
      </c>
      <c r="B109">
        <v>0</v>
      </c>
      <c r="C109">
        <v>0</v>
      </c>
      <c r="D109">
        <v>0</v>
      </c>
      <c r="E109">
        <v>0</v>
      </c>
      <c r="F109">
        <v>3527702</v>
      </c>
      <c r="G109">
        <v>0</v>
      </c>
      <c r="H109">
        <f t="shared" si="5"/>
        <v>3.5277020000000002E-3</v>
      </c>
      <c r="I109" t="s">
        <v>9</v>
      </c>
      <c r="J109">
        <f t="shared" si="4"/>
        <v>22166720</v>
      </c>
      <c r="K109">
        <f t="shared" si="7"/>
        <v>25694422</v>
      </c>
      <c r="L109">
        <f t="shared" si="6"/>
        <v>3527702</v>
      </c>
      <c r="N109" t="s">
        <v>132</v>
      </c>
      <c r="O109">
        <v>1.0078199999999999</v>
      </c>
    </row>
    <row r="110" spans="1:15" x14ac:dyDescent="0.25">
      <c r="A110" t="s">
        <v>120</v>
      </c>
      <c r="B110">
        <v>29397912</v>
      </c>
      <c r="C110">
        <v>0</v>
      </c>
      <c r="D110">
        <v>0</v>
      </c>
      <c r="E110">
        <v>3027122</v>
      </c>
      <c r="F110">
        <v>11226720</v>
      </c>
      <c r="G110">
        <v>0</v>
      </c>
      <c r="H110">
        <f t="shared" si="5"/>
        <v>4.3651754000000001E-2</v>
      </c>
      <c r="I110" t="s">
        <v>6</v>
      </c>
      <c r="J110">
        <f t="shared" si="4"/>
        <v>418520</v>
      </c>
      <c r="K110">
        <f t="shared" si="7"/>
        <v>44070274</v>
      </c>
      <c r="L110">
        <f t="shared" si="6"/>
        <v>43651754</v>
      </c>
      <c r="N110" t="s">
        <v>144</v>
      </c>
      <c r="O110">
        <v>9.6048999999999995E-2</v>
      </c>
    </row>
    <row r="111" spans="1:15" x14ac:dyDescent="0.25">
      <c r="A111" t="s">
        <v>121</v>
      </c>
      <c r="B111">
        <v>5900552</v>
      </c>
      <c r="C111">
        <v>0</v>
      </c>
      <c r="D111">
        <v>0</v>
      </c>
      <c r="E111">
        <v>0</v>
      </c>
      <c r="F111">
        <v>100074.59375</v>
      </c>
      <c r="G111">
        <v>0</v>
      </c>
      <c r="H111">
        <f t="shared" si="5"/>
        <v>6.0006265937499999E-3</v>
      </c>
      <c r="I111" t="s">
        <v>4</v>
      </c>
      <c r="J111">
        <f t="shared" si="4"/>
        <v>4000</v>
      </c>
      <c r="K111">
        <f t="shared" si="7"/>
        <v>6004626.59375</v>
      </c>
      <c r="L111">
        <f t="shared" si="6"/>
        <v>6000626.59375</v>
      </c>
      <c r="N111" t="s">
        <v>140</v>
      </c>
      <c r="O111">
        <v>0.45715</v>
      </c>
    </row>
    <row r="112" spans="1:15" x14ac:dyDescent="0.25">
      <c r="A112" t="s">
        <v>122</v>
      </c>
      <c r="B112">
        <v>36748263424</v>
      </c>
      <c r="C112">
        <v>55566504</v>
      </c>
      <c r="D112">
        <v>0</v>
      </c>
      <c r="E112">
        <v>860168256</v>
      </c>
      <c r="F112">
        <v>38551528</v>
      </c>
      <c r="G112">
        <v>441736.5</v>
      </c>
      <c r="H112">
        <f t="shared" si="5"/>
        <v>37.702991448500001</v>
      </c>
      <c r="I112" t="s">
        <v>6</v>
      </c>
      <c r="J112">
        <f t="shared" si="4"/>
        <v>8000</v>
      </c>
      <c r="K112">
        <f t="shared" si="7"/>
        <v>37702999448.5</v>
      </c>
      <c r="L112">
        <f t="shared" si="6"/>
        <v>37702991448.5</v>
      </c>
      <c r="N112" t="s">
        <v>143</v>
      </c>
      <c r="O112">
        <v>0</v>
      </c>
    </row>
    <row r="113" spans="1:15" x14ac:dyDescent="0.25">
      <c r="A113" t="s">
        <v>123</v>
      </c>
      <c r="B113">
        <v>0</v>
      </c>
      <c r="C113">
        <v>21284.7890625</v>
      </c>
      <c r="D113">
        <v>0</v>
      </c>
      <c r="E113">
        <v>0</v>
      </c>
      <c r="F113">
        <v>395315.9375</v>
      </c>
      <c r="G113">
        <v>0</v>
      </c>
      <c r="H113">
        <f t="shared" si="5"/>
        <v>4.1660072656249999E-4</v>
      </c>
      <c r="I113" t="s">
        <v>8</v>
      </c>
      <c r="J113">
        <f t="shared" si="4"/>
        <v>3162</v>
      </c>
      <c r="K113">
        <f t="shared" si="7"/>
        <v>419762.7265625</v>
      </c>
      <c r="L113">
        <f t="shared" si="6"/>
        <v>416600.7265625</v>
      </c>
      <c r="N113" t="s">
        <v>135</v>
      </c>
      <c r="O113">
        <v>1.9470000000000001</v>
      </c>
    </row>
    <row r="114" spans="1:15" x14ac:dyDescent="0.25">
      <c r="A114" t="s">
        <v>124</v>
      </c>
      <c r="B114">
        <v>82810736</v>
      </c>
      <c r="C114">
        <v>85069464</v>
      </c>
      <c r="D114">
        <v>0</v>
      </c>
      <c r="E114">
        <v>0</v>
      </c>
      <c r="F114">
        <v>7652119.5</v>
      </c>
      <c r="G114">
        <v>1437907.5</v>
      </c>
      <c r="H114">
        <f t="shared" si="5"/>
        <v>0.17697022700000001</v>
      </c>
      <c r="I114" t="s">
        <v>5</v>
      </c>
      <c r="J114">
        <f t="shared" si="4"/>
        <v>6865990</v>
      </c>
      <c r="K114">
        <f t="shared" si="7"/>
        <v>183836217</v>
      </c>
      <c r="L114">
        <f t="shared" si="6"/>
        <v>176970227</v>
      </c>
      <c r="N114" t="s">
        <v>136</v>
      </c>
      <c r="O114">
        <v>1.44723</v>
      </c>
    </row>
    <row r="115" spans="1:15" x14ac:dyDescent="0.25">
      <c r="A115" t="s">
        <v>125</v>
      </c>
      <c r="B115">
        <v>178877376</v>
      </c>
      <c r="C115">
        <v>0</v>
      </c>
      <c r="D115">
        <v>0</v>
      </c>
      <c r="E115">
        <v>0</v>
      </c>
      <c r="F115">
        <v>2300729</v>
      </c>
      <c r="G115">
        <v>0</v>
      </c>
      <c r="H115">
        <f t="shared" si="5"/>
        <v>0.18117810500000001</v>
      </c>
      <c r="I115" t="s">
        <v>4</v>
      </c>
      <c r="J115">
        <f t="shared" si="4"/>
        <v>539674</v>
      </c>
      <c r="K115">
        <f t="shared" si="7"/>
        <v>181717779</v>
      </c>
      <c r="L115">
        <f t="shared" si="6"/>
        <v>181178105</v>
      </c>
      <c r="N115" t="s">
        <v>130</v>
      </c>
      <c r="O115">
        <v>6.4813229999999997</v>
      </c>
    </row>
    <row r="116" spans="1:15" x14ac:dyDescent="0.25">
      <c r="A116" t="s">
        <v>126</v>
      </c>
      <c r="B116">
        <v>0</v>
      </c>
      <c r="C116">
        <v>8775713</v>
      </c>
      <c r="D116">
        <v>0</v>
      </c>
      <c r="E116">
        <v>0</v>
      </c>
      <c r="F116">
        <v>27528284</v>
      </c>
      <c r="G116">
        <v>32033548</v>
      </c>
      <c r="H116">
        <f t="shared" si="5"/>
        <v>6.8337545E-2</v>
      </c>
      <c r="I116" t="s">
        <v>6</v>
      </c>
      <c r="J116">
        <f t="shared" si="4"/>
        <v>2277000</v>
      </c>
      <c r="K116">
        <f t="shared" si="7"/>
        <v>70614545</v>
      </c>
      <c r="L116">
        <f t="shared" si="6"/>
        <v>68337545</v>
      </c>
      <c r="N116" t="s">
        <v>145</v>
      </c>
      <c r="O116">
        <v>0.64775000000000005</v>
      </c>
    </row>
    <row r="117" spans="1:15" x14ac:dyDescent="0.25">
      <c r="A117" t="s">
        <v>127</v>
      </c>
      <c r="B117">
        <v>0</v>
      </c>
      <c r="C117">
        <v>232117.46875</v>
      </c>
      <c r="D117">
        <v>0</v>
      </c>
      <c r="E117">
        <v>0</v>
      </c>
      <c r="F117">
        <v>3243261</v>
      </c>
      <c r="G117">
        <v>0</v>
      </c>
      <c r="H117">
        <f t="shared" si="5"/>
        <v>3.4753784687500001E-3</v>
      </c>
      <c r="I117" t="s">
        <v>6</v>
      </c>
      <c r="J117">
        <f t="shared" si="4"/>
        <v>758000</v>
      </c>
      <c r="K117">
        <f t="shared" si="7"/>
        <v>4233378.46875</v>
      </c>
      <c r="L117">
        <f t="shared" si="6"/>
        <v>3475378.46875</v>
      </c>
      <c r="N117" t="s">
        <v>142</v>
      </c>
      <c r="O117">
        <v>0.43830000000000002</v>
      </c>
    </row>
    <row r="118" spans="1:15" x14ac:dyDescent="0.25">
      <c r="A118" t="s">
        <v>128</v>
      </c>
      <c r="B118">
        <v>0</v>
      </c>
      <c r="C118">
        <v>43699988</v>
      </c>
      <c r="D118">
        <v>0</v>
      </c>
      <c r="E118">
        <v>0</v>
      </c>
      <c r="F118">
        <v>10725457</v>
      </c>
      <c r="G118">
        <v>87357792</v>
      </c>
      <c r="H118">
        <f t="shared" si="5"/>
        <v>0.14178323700000001</v>
      </c>
      <c r="I118" t="s">
        <v>6</v>
      </c>
      <c r="J118">
        <f t="shared" si="4"/>
        <v>3483000</v>
      </c>
      <c r="K118">
        <f t="shared" si="7"/>
        <v>145266237</v>
      </c>
      <c r="L118">
        <f t="shared" si="6"/>
        <v>141783237</v>
      </c>
      <c r="N118" t="s">
        <v>137</v>
      </c>
      <c r="O118">
        <v>0.19958000000000001</v>
      </c>
    </row>
    <row r="119" spans="1:15" x14ac:dyDescent="0.25">
      <c r="A119" t="s">
        <v>129</v>
      </c>
      <c r="B119">
        <v>0</v>
      </c>
      <c r="C119">
        <v>0</v>
      </c>
      <c r="D119">
        <v>0</v>
      </c>
      <c r="E119">
        <v>0</v>
      </c>
      <c r="F119">
        <v>79952.9765625</v>
      </c>
      <c r="G119">
        <v>0</v>
      </c>
      <c r="H119">
        <f t="shared" si="5"/>
        <v>7.9952976562499997E-5</v>
      </c>
      <c r="I119" t="s">
        <v>5</v>
      </c>
      <c r="J119">
        <f t="shared" si="4"/>
        <v>0</v>
      </c>
      <c r="K119">
        <f t="shared" si="7"/>
        <v>79952.9765625</v>
      </c>
      <c r="L119">
        <f t="shared" si="6"/>
        <v>79952.9765625</v>
      </c>
      <c r="N119" t="s">
        <v>159</v>
      </c>
      <c r="O119">
        <v>4.0000000000000001E-3</v>
      </c>
    </row>
    <row r="120" spans="1:15" x14ac:dyDescent="0.25">
      <c r="A120" t="s">
        <v>130</v>
      </c>
      <c r="B120">
        <v>11598219264</v>
      </c>
      <c r="C120">
        <v>11636903</v>
      </c>
      <c r="D120">
        <v>0</v>
      </c>
      <c r="E120">
        <v>486383584</v>
      </c>
      <c r="F120">
        <v>40736676</v>
      </c>
      <c r="G120">
        <v>79356880</v>
      </c>
      <c r="H120">
        <f t="shared" si="5"/>
        <v>12.216333306999999</v>
      </c>
      <c r="I120" t="s">
        <v>6</v>
      </c>
      <c r="J120">
        <f t="shared" si="4"/>
        <v>6481323</v>
      </c>
      <c r="K120">
        <f t="shared" si="7"/>
        <v>12222814630</v>
      </c>
      <c r="L120">
        <f t="shared" si="6"/>
        <v>12216333307</v>
      </c>
      <c r="N120" t="s">
        <v>133</v>
      </c>
      <c r="O120">
        <v>2.5000000000000001E-3</v>
      </c>
    </row>
    <row r="121" spans="1:15" x14ac:dyDescent="0.25">
      <c r="A121" t="s">
        <v>131</v>
      </c>
      <c r="B121">
        <v>0</v>
      </c>
      <c r="C121">
        <v>0</v>
      </c>
      <c r="D121">
        <v>0</v>
      </c>
      <c r="E121">
        <v>0</v>
      </c>
      <c r="F121">
        <v>3633980.25</v>
      </c>
      <c r="G121">
        <v>0</v>
      </c>
      <c r="H121">
        <f t="shared" si="5"/>
        <v>3.6339802500000001E-3</v>
      </c>
      <c r="I121" t="s">
        <v>6</v>
      </c>
      <c r="J121">
        <f t="shared" si="4"/>
        <v>329240</v>
      </c>
      <c r="K121">
        <f t="shared" si="7"/>
        <v>3963220.25</v>
      </c>
      <c r="L121">
        <f t="shared" si="6"/>
        <v>3633980.25</v>
      </c>
      <c r="N121" t="s">
        <v>134</v>
      </c>
      <c r="O121">
        <v>54.006999999999998</v>
      </c>
    </row>
    <row r="122" spans="1:15" x14ac:dyDescent="0.25">
      <c r="A122" t="s">
        <v>132</v>
      </c>
      <c r="B122">
        <v>2331135488</v>
      </c>
      <c r="C122">
        <v>5097741.5</v>
      </c>
      <c r="D122">
        <v>0</v>
      </c>
      <c r="E122">
        <v>121159088</v>
      </c>
      <c r="F122">
        <v>833905.4375</v>
      </c>
      <c r="G122">
        <v>4137408.75</v>
      </c>
      <c r="H122">
        <f t="shared" si="5"/>
        <v>2.4623636316874999</v>
      </c>
      <c r="I122" t="s">
        <v>4</v>
      </c>
      <c r="J122">
        <f t="shared" si="4"/>
        <v>1007819.9999999999</v>
      </c>
      <c r="K122">
        <f t="shared" si="7"/>
        <v>2463371451.6875</v>
      </c>
      <c r="L122">
        <f t="shared" si="6"/>
        <v>2462363631.6875</v>
      </c>
      <c r="N122" t="s">
        <v>147</v>
      </c>
      <c r="O122">
        <v>27.957000000000001</v>
      </c>
    </row>
    <row r="123" spans="1:15" x14ac:dyDescent="0.25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5"/>
        <v>0</v>
      </c>
      <c r="I123" t="s">
        <v>5</v>
      </c>
      <c r="J123">
        <f t="shared" si="4"/>
        <v>2500</v>
      </c>
      <c r="K123">
        <f t="shared" si="7"/>
        <v>2500</v>
      </c>
      <c r="L123">
        <f t="shared" si="6"/>
        <v>0</v>
      </c>
      <c r="N123" t="s">
        <v>141</v>
      </c>
      <c r="O123">
        <v>13.845247000000001</v>
      </c>
    </row>
    <row r="124" spans="1:15" x14ac:dyDescent="0.25">
      <c r="A124" t="s">
        <v>134</v>
      </c>
      <c r="B124">
        <v>24007491584</v>
      </c>
      <c r="C124">
        <v>170717648</v>
      </c>
      <c r="D124">
        <v>153266.703125</v>
      </c>
      <c r="E124">
        <v>2278317824</v>
      </c>
      <c r="F124">
        <v>220812592</v>
      </c>
      <c r="G124">
        <v>27966756</v>
      </c>
      <c r="H124">
        <f t="shared" si="5"/>
        <v>26.705459670703124</v>
      </c>
      <c r="I124" t="s">
        <v>7</v>
      </c>
      <c r="J124">
        <f t="shared" si="4"/>
        <v>54007000</v>
      </c>
      <c r="K124">
        <f t="shared" si="7"/>
        <v>26759466670.703125</v>
      </c>
      <c r="L124">
        <f t="shared" si="6"/>
        <v>26705459670.703125</v>
      </c>
      <c r="N124" t="s">
        <v>146</v>
      </c>
      <c r="O124">
        <v>1.4573229999999999</v>
      </c>
    </row>
    <row r="125" spans="1:15" x14ac:dyDescent="0.25">
      <c r="A125" t="s">
        <v>135</v>
      </c>
      <c r="B125">
        <v>0</v>
      </c>
      <c r="C125">
        <v>0</v>
      </c>
      <c r="D125">
        <v>0</v>
      </c>
      <c r="E125">
        <v>0</v>
      </c>
      <c r="F125">
        <v>7424918.5</v>
      </c>
      <c r="G125">
        <v>0</v>
      </c>
      <c r="H125">
        <f t="shared" si="5"/>
        <v>7.4249184999999997E-3</v>
      </c>
      <c r="I125" t="s">
        <v>6</v>
      </c>
      <c r="J125">
        <f t="shared" si="4"/>
        <v>1947000</v>
      </c>
      <c r="K125">
        <f t="shared" si="7"/>
        <v>9371918.5</v>
      </c>
      <c r="L125">
        <f t="shared" si="6"/>
        <v>7424918.5</v>
      </c>
      <c r="N125" t="s">
        <v>149</v>
      </c>
      <c r="O125">
        <v>0.362238</v>
      </c>
    </row>
    <row r="126" spans="1:15" x14ac:dyDescent="0.25">
      <c r="A126" t="s">
        <v>136</v>
      </c>
      <c r="B126">
        <v>6416432128</v>
      </c>
      <c r="C126">
        <v>0</v>
      </c>
      <c r="D126">
        <v>0</v>
      </c>
      <c r="E126">
        <v>0</v>
      </c>
      <c r="F126">
        <v>10789115</v>
      </c>
      <c r="G126">
        <v>0</v>
      </c>
      <c r="H126">
        <f t="shared" si="5"/>
        <v>6.427221243</v>
      </c>
      <c r="I126" t="s">
        <v>4</v>
      </c>
      <c r="J126">
        <f t="shared" si="4"/>
        <v>1447230</v>
      </c>
      <c r="K126">
        <f t="shared" si="7"/>
        <v>6428668473</v>
      </c>
      <c r="L126">
        <f t="shared" si="6"/>
        <v>6427221243</v>
      </c>
      <c r="N126" t="s">
        <v>153</v>
      </c>
      <c r="O126">
        <v>0</v>
      </c>
    </row>
    <row r="127" spans="1:15" x14ac:dyDescent="0.25">
      <c r="A127" t="s">
        <v>137</v>
      </c>
      <c r="B127">
        <v>0</v>
      </c>
      <c r="C127">
        <v>170983.359375</v>
      </c>
      <c r="D127">
        <v>0</v>
      </c>
      <c r="E127">
        <v>0</v>
      </c>
      <c r="F127">
        <v>1746398.375</v>
      </c>
      <c r="G127">
        <v>0</v>
      </c>
      <c r="H127">
        <f t="shared" si="5"/>
        <v>1.917381734375E-3</v>
      </c>
      <c r="I127" t="s">
        <v>6</v>
      </c>
      <c r="J127">
        <f t="shared" si="4"/>
        <v>199580</v>
      </c>
      <c r="K127">
        <f t="shared" si="7"/>
        <v>2116961.734375</v>
      </c>
      <c r="L127">
        <f t="shared" si="6"/>
        <v>1917381.734375</v>
      </c>
      <c r="N127" t="s">
        <v>150</v>
      </c>
      <c r="O127">
        <v>2.4E-2</v>
      </c>
    </row>
    <row r="128" spans="1:15" x14ac:dyDescent="0.25">
      <c r="A128" t="s">
        <v>138</v>
      </c>
      <c r="B128">
        <v>5175464</v>
      </c>
      <c r="C128">
        <v>0</v>
      </c>
      <c r="D128">
        <v>0</v>
      </c>
      <c r="E128">
        <v>0</v>
      </c>
      <c r="F128">
        <v>1384833.375</v>
      </c>
      <c r="G128">
        <v>0</v>
      </c>
      <c r="H128">
        <f t="shared" si="5"/>
        <v>6.5602973750000003E-3</v>
      </c>
      <c r="I128" t="s">
        <v>9</v>
      </c>
      <c r="J128">
        <f t="shared" si="4"/>
        <v>14018070</v>
      </c>
      <c r="K128">
        <f t="shared" si="7"/>
        <v>20578367.375</v>
      </c>
      <c r="L128">
        <f t="shared" si="6"/>
        <v>6560297.375</v>
      </c>
      <c r="N128" t="s">
        <v>12</v>
      </c>
      <c r="O128">
        <v>0.14671200000000001</v>
      </c>
    </row>
    <row r="129" spans="1:15" x14ac:dyDescent="0.25">
      <c r="A129" t="s">
        <v>139</v>
      </c>
      <c r="B129">
        <v>0</v>
      </c>
      <c r="C129">
        <v>0</v>
      </c>
      <c r="D129">
        <v>0</v>
      </c>
      <c r="E129">
        <v>0</v>
      </c>
      <c r="F129">
        <v>2301275.5</v>
      </c>
      <c r="G129">
        <v>0</v>
      </c>
      <c r="H129">
        <f t="shared" si="5"/>
        <v>2.3012754999999999E-3</v>
      </c>
      <c r="I129" t="s">
        <v>6</v>
      </c>
      <c r="J129">
        <f t="shared" si="4"/>
        <v>2234870</v>
      </c>
      <c r="K129">
        <f t="shared" si="7"/>
        <v>4536145.5</v>
      </c>
      <c r="L129">
        <f t="shared" si="6"/>
        <v>2301275.5</v>
      </c>
      <c r="N129" t="s">
        <v>257</v>
      </c>
      <c r="O129">
        <v>0</v>
      </c>
    </row>
    <row r="130" spans="1:15" x14ac:dyDescent="0.25">
      <c r="A130" t="s">
        <v>140</v>
      </c>
      <c r="B130">
        <v>0</v>
      </c>
      <c r="C130">
        <v>538921.4375</v>
      </c>
      <c r="D130">
        <v>0</v>
      </c>
      <c r="E130">
        <v>35384692</v>
      </c>
      <c r="F130">
        <v>3359505.75</v>
      </c>
      <c r="G130">
        <v>0</v>
      </c>
      <c r="H130">
        <f t="shared" si="5"/>
        <v>3.92831191875E-2</v>
      </c>
      <c r="I130" t="s">
        <v>5</v>
      </c>
      <c r="J130">
        <f t="shared" ref="J130:J193" si="8">VLOOKUP(A130,$N$2:$O$247,2,FALSE)*10^6</f>
        <v>457150</v>
      </c>
      <c r="K130">
        <f t="shared" si="7"/>
        <v>39740269.1875</v>
      </c>
      <c r="L130">
        <f t="shared" si="6"/>
        <v>39283119.1875</v>
      </c>
      <c r="N130" t="s">
        <v>26</v>
      </c>
      <c r="O130">
        <v>18.34</v>
      </c>
    </row>
    <row r="131" spans="1:15" x14ac:dyDescent="0.25">
      <c r="A131" t="s">
        <v>141</v>
      </c>
      <c r="B131">
        <v>3373781504</v>
      </c>
      <c r="C131">
        <v>12323352</v>
      </c>
      <c r="D131">
        <v>0</v>
      </c>
      <c r="E131">
        <v>0</v>
      </c>
      <c r="F131">
        <v>10165034</v>
      </c>
      <c r="G131">
        <v>0</v>
      </c>
      <c r="H131">
        <f t="shared" ref="H131:H194" si="9">SUM(B131:G131)/10^9</f>
        <v>3.3962698900000001</v>
      </c>
      <c r="I131" t="s">
        <v>4</v>
      </c>
      <c r="J131">
        <f t="shared" si="8"/>
        <v>13845247</v>
      </c>
      <c r="K131">
        <f t="shared" si="7"/>
        <v>3410115137</v>
      </c>
      <c r="L131">
        <f t="shared" ref="L131:L194" si="10">SUM(B131:G131)</f>
        <v>3396269890</v>
      </c>
      <c r="N131" t="s">
        <v>95</v>
      </c>
      <c r="O131">
        <v>9.2999999999999999E-2</v>
      </c>
    </row>
    <row r="132" spans="1:15" x14ac:dyDescent="0.25">
      <c r="A132" t="s">
        <v>142</v>
      </c>
      <c r="B132">
        <v>2775627008</v>
      </c>
      <c r="C132">
        <v>0</v>
      </c>
      <c r="D132">
        <v>0</v>
      </c>
      <c r="E132">
        <v>0</v>
      </c>
      <c r="F132">
        <v>617808.9375</v>
      </c>
      <c r="G132">
        <v>151168608</v>
      </c>
      <c r="H132">
        <f t="shared" si="9"/>
        <v>2.9274134249374999</v>
      </c>
      <c r="I132" t="s">
        <v>4</v>
      </c>
      <c r="J132">
        <f t="shared" si="8"/>
        <v>438300</v>
      </c>
      <c r="K132">
        <f t="shared" ref="K132:K195" si="11">J132+H132*10^9</f>
        <v>2927851724.9375</v>
      </c>
      <c r="L132">
        <f t="shared" si="10"/>
        <v>2927413424.9375</v>
      </c>
      <c r="N132" t="s">
        <v>258</v>
      </c>
      <c r="O132">
        <v>0</v>
      </c>
    </row>
    <row r="133" spans="1:15" x14ac:dyDescent="0.25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9"/>
        <v>0</v>
      </c>
      <c r="I133" t="s">
        <v>8</v>
      </c>
      <c r="J133">
        <f t="shared" si="8"/>
        <v>0</v>
      </c>
      <c r="K133">
        <f t="shared" si="11"/>
        <v>0</v>
      </c>
      <c r="L133">
        <f t="shared" si="10"/>
        <v>0</v>
      </c>
      <c r="N133" t="s">
        <v>77</v>
      </c>
      <c r="O133">
        <v>0.17080000000000001</v>
      </c>
    </row>
    <row r="134" spans="1:15" x14ac:dyDescent="0.25">
      <c r="A134" t="s">
        <v>144</v>
      </c>
      <c r="B134">
        <v>0</v>
      </c>
      <c r="C134">
        <v>806116.375</v>
      </c>
      <c r="D134">
        <v>0</v>
      </c>
      <c r="E134">
        <v>0</v>
      </c>
      <c r="F134">
        <v>512881.9375</v>
      </c>
      <c r="G134">
        <v>0</v>
      </c>
      <c r="H134">
        <f t="shared" si="9"/>
        <v>1.3189983125000001E-3</v>
      </c>
      <c r="I134" t="s">
        <v>8</v>
      </c>
      <c r="J134">
        <f t="shared" si="8"/>
        <v>96049</v>
      </c>
      <c r="K134">
        <f t="shared" si="11"/>
        <v>1415047.3125</v>
      </c>
      <c r="L134">
        <f t="shared" si="10"/>
        <v>1318998.3125</v>
      </c>
      <c r="N134" t="s">
        <v>259</v>
      </c>
      <c r="O134">
        <v>0</v>
      </c>
    </row>
    <row r="135" spans="1:15" x14ac:dyDescent="0.25">
      <c r="A135" t="s">
        <v>145</v>
      </c>
      <c r="B135">
        <v>21177532</v>
      </c>
      <c r="C135">
        <v>0</v>
      </c>
      <c r="D135">
        <v>0</v>
      </c>
      <c r="E135">
        <v>0</v>
      </c>
      <c r="F135">
        <v>0</v>
      </c>
      <c r="G135">
        <v>7323985</v>
      </c>
      <c r="H135">
        <f t="shared" si="9"/>
        <v>2.8501517000000001E-2</v>
      </c>
      <c r="I135" t="s">
        <v>4</v>
      </c>
      <c r="J135">
        <f t="shared" si="8"/>
        <v>647750</v>
      </c>
      <c r="K135">
        <f t="shared" si="11"/>
        <v>29149267</v>
      </c>
      <c r="L135">
        <f t="shared" si="10"/>
        <v>28501517</v>
      </c>
      <c r="N135" t="s">
        <v>82</v>
      </c>
      <c r="O135">
        <v>0</v>
      </c>
    </row>
    <row r="136" spans="1:15" x14ac:dyDescent="0.25">
      <c r="A136" t="s">
        <v>146</v>
      </c>
      <c r="B136">
        <v>876701568</v>
      </c>
      <c r="C136">
        <v>0</v>
      </c>
      <c r="D136">
        <v>0</v>
      </c>
      <c r="E136">
        <v>0</v>
      </c>
      <c r="F136">
        <v>17633600</v>
      </c>
      <c r="G136">
        <v>0</v>
      </c>
      <c r="H136">
        <f t="shared" si="9"/>
        <v>0.89433516800000001</v>
      </c>
      <c r="I136" t="s">
        <v>4</v>
      </c>
      <c r="J136">
        <f t="shared" si="8"/>
        <v>1457323</v>
      </c>
      <c r="K136">
        <f t="shared" si="11"/>
        <v>895792491</v>
      </c>
      <c r="L136">
        <f t="shared" si="10"/>
        <v>894335168</v>
      </c>
      <c r="N136" t="s">
        <v>260</v>
      </c>
      <c r="O136">
        <v>0</v>
      </c>
    </row>
    <row r="137" spans="1:15" x14ac:dyDescent="0.25">
      <c r="A137" t="s">
        <v>147</v>
      </c>
      <c r="B137">
        <v>0</v>
      </c>
      <c r="C137">
        <v>0</v>
      </c>
      <c r="D137">
        <v>0</v>
      </c>
      <c r="E137">
        <v>0</v>
      </c>
      <c r="F137">
        <v>18108992</v>
      </c>
      <c r="G137">
        <v>0</v>
      </c>
      <c r="H137">
        <f t="shared" si="9"/>
        <v>1.8108992000000001E-2</v>
      </c>
      <c r="I137" t="s">
        <v>9</v>
      </c>
      <c r="J137">
        <f t="shared" si="8"/>
        <v>27957000</v>
      </c>
      <c r="K137">
        <f t="shared" si="11"/>
        <v>46065992</v>
      </c>
      <c r="L137">
        <f t="shared" si="10"/>
        <v>18108992</v>
      </c>
      <c r="N137" t="s">
        <v>127</v>
      </c>
      <c r="O137">
        <v>0.75800000000000001</v>
      </c>
    </row>
    <row r="138" spans="1:15" x14ac:dyDescent="0.25">
      <c r="A138" t="s">
        <v>148</v>
      </c>
      <c r="B138">
        <v>28573188096</v>
      </c>
      <c r="C138">
        <v>47074796</v>
      </c>
      <c r="D138">
        <v>0</v>
      </c>
      <c r="E138">
        <v>833146944</v>
      </c>
      <c r="F138">
        <v>4710575.5</v>
      </c>
      <c r="G138">
        <v>370276032</v>
      </c>
      <c r="H138">
        <f t="shared" si="9"/>
        <v>29.828396443500001</v>
      </c>
      <c r="I138" t="s">
        <v>4</v>
      </c>
      <c r="J138">
        <f t="shared" si="8"/>
        <v>1163560</v>
      </c>
      <c r="K138">
        <f t="shared" si="11"/>
        <v>29829560003.5</v>
      </c>
      <c r="L138">
        <f t="shared" si="10"/>
        <v>29828396443.5</v>
      </c>
      <c r="N138" t="s">
        <v>129</v>
      </c>
      <c r="O138">
        <v>0</v>
      </c>
    </row>
    <row r="139" spans="1:15" x14ac:dyDescent="0.25">
      <c r="A139" t="s">
        <v>149</v>
      </c>
      <c r="B139">
        <v>0</v>
      </c>
      <c r="C139">
        <v>0</v>
      </c>
      <c r="D139">
        <v>0</v>
      </c>
      <c r="E139">
        <v>0</v>
      </c>
      <c r="F139">
        <v>108829.9765625</v>
      </c>
      <c r="G139">
        <v>0</v>
      </c>
      <c r="H139">
        <f t="shared" si="9"/>
        <v>1.088299765625E-4</v>
      </c>
      <c r="I139" t="s">
        <v>9</v>
      </c>
      <c r="J139">
        <f t="shared" si="8"/>
        <v>362238</v>
      </c>
      <c r="K139">
        <f t="shared" si="11"/>
        <v>471067.9765625</v>
      </c>
      <c r="L139">
        <f t="shared" si="10"/>
        <v>108829.9765625</v>
      </c>
      <c r="N139" t="s">
        <v>261</v>
      </c>
      <c r="O139">
        <v>0</v>
      </c>
    </row>
    <row r="140" spans="1:15" x14ac:dyDescent="0.25">
      <c r="A140" t="s">
        <v>150</v>
      </c>
      <c r="B140">
        <v>7963830784</v>
      </c>
      <c r="C140">
        <v>0</v>
      </c>
      <c r="D140">
        <v>0</v>
      </c>
      <c r="E140">
        <v>598231.0625</v>
      </c>
      <c r="F140">
        <v>1693225.5</v>
      </c>
      <c r="G140">
        <v>0</v>
      </c>
      <c r="H140">
        <f t="shared" si="9"/>
        <v>7.9661222405625001</v>
      </c>
      <c r="I140" t="s">
        <v>4</v>
      </c>
      <c r="J140">
        <f t="shared" si="8"/>
        <v>24000</v>
      </c>
      <c r="K140">
        <f t="shared" si="11"/>
        <v>7966146240.5625</v>
      </c>
      <c r="L140">
        <f t="shared" si="10"/>
        <v>7966122240.5625</v>
      </c>
      <c r="N140" t="s">
        <v>170</v>
      </c>
      <c r="O140">
        <v>2.7599999999999999E-4</v>
      </c>
    </row>
    <row r="141" spans="1:15" x14ac:dyDescent="0.25">
      <c r="A141" t="s">
        <v>151</v>
      </c>
      <c r="B141">
        <v>8660724736</v>
      </c>
      <c r="C141">
        <v>0</v>
      </c>
      <c r="D141">
        <v>0</v>
      </c>
      <c r="E141">
        <v>0</v>
      </c>
      <c r="F141">
        <v>36304488</v>
      </c>
      <c r="G141">
        <v>0</v>
      </c>
      <c r="H141">
        <f t="shared" si="9"/>
        <v>8.6970292239999996</v>
      </c>
      <c r="I141" t="s">
        <v>4</v>
      </c>
      <c r="J141">
        <f t="shared" si="8"/>
        <v>6449880</v>
      </c>
      <c r="K141">
        <f t="shared" si="11"/>
        <v>8703479104</v>
      </c>
      <c r="L141">
        <f t="shared" si="10"/>
        <v>8697029224</v>
      </c>
      <c r="N141" t="s">
        <v>139</v>
      </c>
      <c r="O141">
        <v>2.2348699999999999</v>
      </c>
    </row>
    <row r="142" spans="1:15" x14ac:dyDescent="0.25">
      <c r="A142" t="s">
        <v>152</v>
      </c>
      <c r="B142">
        <v>390611904</v>
      </c>
      <c r="C142">
        <v>42972416</v>
      </c>
      <c r="D142">
        <v>0</v>
      </c>
      <c r="E142">
        <v>0</v>
      </c>
      <c r="F142">
        <v>427302.59375</v>
      </c>
      <c r="G142">
        <v>57310744</v>
      </c>
      <c r="H142">
        <f t="shared" si="9"/>
        <v>0.49132236659375</v>
      </c>
      <c r="I142" t="s">
        <v>7</v>
      </c>
      <c r="J142">
        <f t="shared" si="8"/>
        <v>2731000</v>
      </c>
      <c r="K142">
        <f t="shared" si="11"/>
        <v>494053366.59375</v>
      </c>
      <c r="L142">
        <f t="shared" si="10"/>
        <v>491322366.59375</v>
      </c>
      <c r="N142" t="s">
        <v>262</v>
      </c>
      <c r="O142">
        <v>0</v>
      </c>
    </row>
    <row r="143" spans="1:15" x14ac:dyDescent="0.25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9"/>
        <v>0</v>
      </c>
      <c r="I143" t="s">
        <v>9</v>
      </c>
      <c r="J143">
        <f t="shared" si="8"/>
        <v>0</v>
      </c>
      <c r="K143">
        <f t="shared" si="11"/>
        <v>0</v>
      </c>
      <c r="L143">
        <f t="shared" si="10"/>
        <v>0</v>
      </c>
      <c r="N143" t="s">
        <v>263</v>
      </c>
      <c r="O143">
        <v>0</v>
      </c>
    </row>
    <row r="144" spans="1:15" x14ac:dyDescent="0.25">
      <c r="A144" t="s">
        <v>154</v>
      </c>
      <c r="B144">
        <v>0</v>
      </c>
      <c r="C144">
        <v>42930384</v>
      </c>
      <c r="D144">
        <v>0</v>
      </c>
      <c r="E144">
        <v>0</v>
      </c>
      <c r="F144">
        <v>63932080</v>
      </c>
      <c r="G144">
        <v>395084160</v>
      </c>
      <c r="H144">
        <f t="shared" si="9"/>
        <v>0.50194662400000001</v>
      </c>
      <c r="I144" t="s">
        <v>6</v>
      </c>
      <c r="J144">
        <f t="shared" si="8"/>
        <v>20992000</v>
      </c>
      <c r="K144">
        <f t="shared" si="11"/>
        <v>522938624</v>
      </c>
      <c r="L144">
        <f t="shared" si="10"/>
        <v>501946624</v>
      </c>
      <c r="N144" t="s">
        <v>264</v>
      </c>
      <c r="O144">
        <v>0</v>
      </c>
    </row>
    <row r="145" spans="1:15" x14ac:dyDescent="0.25">
      <c r="A145" t="s">
        <v>155</v>
      </c>
      <c r="B145">
        <v>0</v>
      </c>
      <c r="C145">
        <v>88707608</v>
      </c>
      <c r="D145">
        <v>1533971.5</v>
      </c>
      <c r="E145">
        <v>0</v>
      </c>
      <c r="F145">
        <v>13717878</v>
      </c>
      <c r="G145">
        <v>583338624</v>
      </c>
      <c r="H145">
        <f t="shared" si="9"/>
        <v>0.68729808150000005</v>
      </c>
      <c r="I145" t="s">
        <v>6</v>
      </c>
      <c r="J145">
        <f t="shared" si="8"/>
        <v>142455000</v>
      </c>
      <c r="K145">
        <f t="shared" si="11"/>
        <v>829753081.5</v>
      </c>
      <c r="L145">
        <f t="shared" si="10"/>
        <v>687298081.5</v>
      </c>
      <c r="N145" t="s">
        <v>265</v>
      </c>
      <c r="O145">
        <v>0</v>
      </c>
    </row>
    <row r="146" spans="1:15" x14ac:dyDescent="0.25">
      <c r="A146" t="s">
        <v>156</v>
      </c>
      <c r="B146">
        <v>7254019</v>
      </c>
      <c r="C146">
        <v>0</v>
      </c>
      <c r="D146">
        <v>0</v>
      </c>
      <c r="E146">
        <v>650877.6875</v>
      </c>
      <c r="F146">
        <v>3724189.25</v>
      </c>
      <c r="G146">
        <v>0</v>
      </c>
      <c r="H146">
        <f t="shared" si="9"/>
        <v>1.16290859375E-2</v>
      </c>
      <c r="I146" t="s">
        <v>5</v>
      </c>
      <c r="J146">
        <f t="shared" si="8"/>
        <v>4940629</v>
      </c>
      <c r="K146">
        <f t="shared" si="11"/>
        <v>16569714.9375</v>
      </c>
      <c r="L146">
        <f t="shared" si="10"/>
        <v>11629085.9375</v>
      </c>
      <c r="N146" t="s">
        <v>266</v>
      </c>
      <c r="O146">
        <v>0</v>
      </c>
    </row>
    <row r="147" spans="1:15" x14ac:dyDescent="0.25">
      <c r="A147" t="s">
        <v>157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9"/>
        <v>0</v>
      </c>
      <c r="I147" t="s">
        <v>9</v>
      </c>
      <c r="J147">
        <f t="shared" si="8"/>
        <v>0</v>
      </c>
      <c r="K147">
        <f t="shared" si="11"/>
        <v>0</v>
      </c>
      <c r="L147">
        <f t="shared" si="10"/>
        <v>0</v>
      </c>
      <c r="N147" t="s">
        <v>267</v>
      </c>
      <c r="O147">
        <v>0</v>
      </c>
    </row>
    <row r="148" spans="1:15" x14ac:dyDescent="0.25">
      <c r="A148" t="s">
        <v>158</v>
      </c>
      <c r="B148">
        <v>0</v>
      </c>
      <c r="C148">
        <v>434010880</v>
      </c>
      <c r="D148">
        <v>21105.46875</v>
      </c>
      <c r="E148">
        <v>86772.8671875</v>
      </c>
      <c r="F148">
        <v>5062712.5</v>
      </c>
      <c r="G148">
        <v>1886936832</v>
      </c>
      <c r="H148">
        <f t="shared" si="9"/>
        <v>2.3261183028359373</v>
      </c>
      <c r="I148" t="s">
        <v>9</v>
      </c>
      <c r="J148">
        <f t="shared" si="8"/>
        <v>36319000</v>
      </c>
      <c r="K148">
        <f t="shared" si="11"/>
        <v>2362437302.8359375</v>
      </c>
      <c r="L148">
        <f t="shared" si="10"/>
        <v>2326118302.8359375</v>
      </c>
      <c r="N148" t="s">
        <v>268</v>
      </c>
      <c r="O148">
        <v>0</v>
      </c>
    </row>
    <row r="149" spans="1:15" x14ac:dyDescent="0.25">
      <c r="A149" t="s">
        <v>159</v>
      </c>
      <c r="B149">
        <v>11244195840</v>
      </c>
      <c r="C149">
        <v>38177904</v>
      </c>
      <c r="D149">
        <v>0</v>
      </c>
      <c r="E149">
        <v>0</v>
      </c>
      <c r="F149">
        <v>1102220.5</v>
      </c>
      <c r="G149">
        <v>12230722</v>
      </c>
      <c r="H149">
        <f t="shared" si="9"/>
        <v>11.295706686500001</v>
      </c>
      <c r="I149" t="s">
        <v>6</v>
      </c>
      <c r="J149">
        <f t="shared" si="8"/>
        <v>4000</v>
      </c>
      <c r="K149">
        <f t="shared" si="11"/>
        <v>11295710686.5</v>
      </c>
      <c r="L149">
        <f t="shared" si="10"/>
        <v>11295706686.5</v>
      </c>
      <c r="N149" t="s">
        <v>269</v>
      </c>
      <c r="O149">
        <v>0</v>
      </c>
    </row>
    <row r="150" spans="1:15" x14ac:dyDescent="0.25">
      <c r="A150" t="s">
        <v>160</v>
      </c>
      <c r="B150">
        <v>3970287360</v>
      </c>
      <c r="C150">
        <v>77888032</v>
      </c>
      <c r="D150">
        <v>0</v>
      </c>
      <c r="E150">
        <v>3290036</v>
      </c>
      <c r="F150">
        <v>81594384</v>
      </c>
      <c r="G150">
        <v>0</v>
      </c>
      <c r="H150">
        <f t="shared" si="9"/>
        <v>4.1330598119999999</v>
      </c>
      <c r="I150" t="s">
        <v>5</v>
      </c>
      <c r="J150">
        <f t="shared" si="8"/>
        <v>44207597</v>
      </c>
      <c r="K150">
        <f t="shared" si="11"/>
        <v>4177267409</v>
      </c>
      <c r="L150">
        <f t="shared" si="10"/>
        <v>4133059812</v>
      </c>
      <c r="N150" t="s">
        <v>270</v>
      </c>
      <c r="O150">
        <v>0</v>
      </c>
    </row>
    <row r="151" spans="1:15" x14ac:dyDescent="0.25">
      <c r="A151" t="s">
        <v>161</v>
      </c>
      <c r="B151">
        <v>1784083.375</v>
      </c>
      <c r="C151">
        <v>241121.96875</v>
      </c>
      <c r="D151">
        <v>0</v>
      </c>
      <c r="E151">
        <v>0</v>
      </c>
      <c r="F151">
        <v>1996210.5</v>
      </c>
      <c r="G151">
        <v>0</v>
      </c>
      <c r="H151">
        <f t="shared" si="9"/>
        <v>4.02141584375E-3</v>
      </c>
      <c r="I151" t="s">
        <v>7</v>
      </c>
      <c r="J151">
        <f t="shared" si="8"/>
        <v>8630000</v>
      </c>
      <c r="K151">
        <f t="shared" si="11"/>
        <v>12651415.84375</v>
      </c>
      <c r="L151">
        <f t="shared" si="10"/>
        <v>4021415.84375</v>
      </c>
      <c r="N151" t="s">
        <v>271</v>
      </c>
      <c r="O151">
        <v>0</v>
      </c>
    </row>
    <row r="152" spans="1:15" x14ac:dyDescent="0.25">
      <c r="A152" t="s">
        <v>162</v>
      </c>
      <c r="B152">
        <v>4196697344</v>
      </c>
      <c r="C152">
        <v>43688376</v>
      </c>
      <c r="D152">
        <v>126840.421875</v>
      </c>
      <c r="E152">
        <v>8373720.5</v>
      </c>
      <c r="F152">
        <v>23701100</v>
      </c>
      <c r="G152">
        <v>327501120</v>
      </c>
      <c r="H152">
        <f t="shared" si="9"/>
        <v>4.600088500921875</v>
      </c>
      <c r="I152" t="s">
        <v>8</v>
      </c>
      <c r="J152">
        <f t="shared" si="8"/>
        <v>33085780</v>
      </c>
      <c r="K152">
        <f t="shared" si="11"/>
        <v>4633174280.921875</v>
      </c>
      <c r="L152">
        <f t="shared" si="10"/>
        <v>4600088500.921875</v>
      </c>
      <c r="N152" t="s">
        <v>272</v>
      </c>
      <c r="O152">
        <v>0</v>
      </c>
    </row>
    <row r="153" spans="1:15" x14ac:dyDescent="0.25">
      <c r="A153" t="s">
        <v>163</v>
      </c>
      <c r="B153">
        <v>0</v>
      </c>
      <c r="C153">
        <v>24064112</v>
      </c>
      <c r="D153">
        <v>0</v>
      </c>
      <c r="E153">
        <v>0</v>
      </c>
      <c r="F153">
        <v>21157618</v>
      </c>
      <c r="G153">
        <v>17647622</v>
      </c>
      <c r="H153">
        <f t="shared" si="9"/>
        <v>6.2869352000000003E-2</v>
      </c>
      <c r="I153" t="s">
        <v>9</v>
      </c>
      <c r="J153">
        <f t="shared" si="8"/>
        <v>22660000</v>
      </c>
      <c r="K153">
        <f t="shared" si="11"/>
        <v>85529352</v>
      </c>
      <c r="L153">
        <f t="shared" si="10"/>
        <v>62869352</v>
      </c>
      <c r="N153" t="s">
        <v>217</v>
      </c>
      <c r="O153">
        <v>1.0096000000000001E-2</v>
      </c>
    </row>
    <row r="154" spans="1:15" x14ac:dyDescent="0.25">
      <c r="A154" t="s">
        <v>164</v>
      </c>
      <c r="B154">
        <v>5659319</v>
      </c>
      <c r="C154">
        <v>0</v>
      </c>
      <c r="D154">
        <v>0</v>
      </c>
      <c r="E154">
        <v>0</v>
      </c>
      <c r="F154">
        <v>2055338.875</v>
      </c>
      <c r="G154">
        <v>4677859</v>
      </c>
      <c r="H154">
        <f t="shared" si="9"/>
        <v>1.2392516875000001E-2</v>
      </c>
      <c r="I154" t="s">
        <v>9</v>
      </c>
      <c r="J154">
        <f t="shared" si="8"/>
        <v>821693</v>
      </c>
      <c r="K154">
        <f t="shared" si="11"/>
        <v>13214209.875</v>
      </c>
      <c r="L154">
        <f t="shared" si="10"/>
        <v>12392516.875</v>
      </c>
      <c r="N154" t="s">
        <v>151</v>
      </c>
      <c r="O154">
        <v>6.4498800000000003</v>
      </c>
    </row>
    <row r="155" spans="1:15" x14ac:dyDescent="0.25">
      <c r="A155" t="s">
        <v>165</v>
      </c>
      <c r="B155">
        <v>0</v>
      </c>
      <c r="C155">
        <v>89148560</v>
      </c>
      <c r="D155">
        <v>0</v>
      </c>
      <c r="E155">
        <v>0</v>
      </c>
      <c r="F155">
        <v>168368368</v>
      </c>
      <c r="G155">
        <v>125770176</v>
      </c>
      <c r="H155">
        <f t="shared" si="9"/>
        <v>0.38328710399999999</v>
      </c>
      <c r="I155" t="s">
        <v>6</v>
      </c>
      <c r="J155">
        <f t="shared" si="8"/>
        <v>21764000</v>
      </c>
      <c r="K155">
        <f t="shared" si="11"/>
        <v>405051104</v>
      </c>
      <c r="L155">
        <f t="shared" si="10"/>
        <v>383287104</v>
      </c>
      <c r="N155" t="s">
        <v>154</v>
      </c>
      <c r="O155">
        <v>20.992000000000001</v>
      </c>
    </row>
    <row r="156" spans="1:15" x14ac:dyDescent="0.25">
      <c r="A156" t="s">
        <v>166</v>
      </c>
      <c r="B156">
        <v>8093013</v>
      </c>
      <c r="C156">
        <v>0</v>
      </c>
      <c r="D156">
        <v>0</v>
      </c>
      <c r="E156">
        <v>0</v>
      </c>
      <c r="F156">
        <v>2653002</v>
      </c>
      <c r="G156">
        <v>0</v>
      </c>
      <c r="H156">
        <f t="shared" si="9"/>
        <v>1.0746014999999999E-2</v>
      </c>
      <c r="I156" t="s">
        <v>8</v>
      </c>
      <c r="J156">
        <f t="shared" si="8"/>
        <v>1214629</v>
      </c>
      <c r="K156">
        <f t="shared" si="11"/>
        <v>11960644</v>
      </c>
      <c r="L156">
        <f t="shared" si="10"/>
        <v>10746015</v>
      </c>
      <c r="N156" t="s">
        <v>155</v>
      </c>
      <c r="O156">
        <v>142.45500000000001</v>
      </c>
    </row>
    <row r="157" spans="1:15" x14ac:dyDescent="0.25">
      <c r="A157" t="s">
        <v>167</v>
      </c>
      <c r="B157">
        <v>0</v>
      </c>
      <c r="C157">
        <v>4414198</v>
      </c>
      <c r="D157">
        <v>0</v>
      </c>
      <c r="E157">
        <v>0</v>
      </c>
      <c r="F157">
        <v>84288.09375</v>
      </c>
      <c r="G157">
        <v>0</v>
      </c>
      <c r="H157">
        <f t="shared" si="9"/>
        <v>4.4984860937500003E-3</v>
      </c>
      <c r="I157" t="s">
        <v>5</v>
      </c>
      <c r="J157">
        <f t="shared" si="8"/>
        <v>12688100</v>
      </c>
      <c r="K157">
        <f t="shared" si="11"/>
        <v>17186586.09375</v>
      </c>
      <c r="L157">
        <f t="shared" si="10"/>
        <v>4498486.09375</v>
      </c>
      <c r="N157" t="s">
        <v>156</v>
      </c>
      <c r="O157">
        <v>4.9406290000000004</v>
      </c>
    </row>
    <row r="158" spans="1:15" x14ac:dyDescent="0.25">
      <c r="A158" t="s">
        <v>168</v>
      </c>
      <c r="B158">
        <v>67527.375</v>
      </c>
      <c r="C158">
        <v>3190118.25</v>
      </c>
      <c r="D158">
        <v>0</v>
      </c>
      <c r="E158">
        <v>1207153.5</v>
      </c>
      <c r="F158">
        <v>61135932</v>
      </c>
      <c r="G158">
        <v>5022376</v>
      </c>
      <c r="H158">
        <f t="shared" si="9"/>
        <v>7.0623107125000001E-2</v>
      </c>
      <c r="I158" t="s">
        <v>6</v>
      </c>
      <c r="J158">
        <f t="shared" si="8"/>
        <v>29462000</v>
      </c>
      <c r="K158">
        <f t="shared" si="11"/>
        <v>100085107.125</v>
      </c>
      <c r="L158">
        <f t="shared" si="10"/>
        <v>70623107.125</v>
      </c>
      <c r="N158" t="s">
        <v>157</v>
      </c>
      <c r="O158">
        <v>0</v>
      </c>
    </row>
    <row r="159" spans="1:15" x14ac:dyDescent="0.25">
      <c r="A159" t="s">
        <v>169</v>
      </c>
      <c r="B159">
        <v>2200641</v>
      </c>
      <c r="C159">
        <v>0</v>
      </c>
      <c r="D159">
        <v>0</v>
      </c>
      <c r="E159">
        <v>0</v>
      </c>
      <c r="F159">
        <v>101722.546875</v>
      </c>
      <c r="G159">
        <v>0</v>
      </c>
      <c r="H159">
        <f t="shared" si="9"/>
        <v>2.3023635468750001E-3</v>
      </c>
      <c r="I159" t="s">
        <v>8</v>
      </c>
      <c r="J159">
        <f t="shared" si="8"/>
        <v>59320295</v>
      </c>
      <c r="K159">
        <f t="shared" si="11"/>
        <v>61622658.546875</v>
      </c>
      <c r="L159">
        <f t="shared" si="10"/>
        <v>2302363.546875</v>
      </c>
      <c r="N159" t="s">
        <v>188</v>
      </c>
      <c r="O159">
        <v>1.006451</v>
      </c>
    </row>
    <row r="160" spans="1:15" x14ac:dyDescent="0.25">
      <c r="A160" t="s">
        <v>170</v>
      </c>
      <c r="B160">
        <v>74229168</v>
      </c>
      <c r="C160">
        <v>0</v>
      </c>
      <c r="D160">
        <v>0</v>
      </c>
      <c r="E160">
        <v>0</v>
      </c>
      <c r="F160">
        <v>618169.3125</v>
      </c>
      <c r="G160">
        <v>0</v>
      </c>
      <c r="H160">
        <f t="shared" si="9"/>
        <v>7.4847337312499998E-2</v>
      </c>
      <c r="I160" t="s">
        <v>6</v>
      </c>
      <c r="J160">
        <f t="shared" si="8"/>
        <v>276</v>
      </c>
      <c r="K160">
        <f t="shared" si="11"/>
        <v>74847613.3125</v>
      </c>
      <c r="L160">
        <f t="shared" si="10"/>
        <v>74847337.3125</v>
      </c>
      <c r="N160" t="s">
        <v>152</v>
      </c>
      <c r="O160">
        <v>2.7309999999999999</v>
      </c>
    </row>
    <row r="161" spans="1:15" x14ac:dyDescent="0.25">
      <c r="A161" t="s">
        <v>171</v>
      </c>
      <c r="B161">
        <v>0</v>
      </c>
      <c r="C161">
        <v>0</v>
      </c>
      <c r="D161">
        <v>0</v>
      </c>
      <c r="E161">
        <v>0</v>
      </c>
      <c r="F161">
        <v>126.69749450683599</v>
      </c>
      <c r="G161">
        <v>0</v>
      </c>
      <c r="H161">
        <f t="shared" si="9"/>
        <v>1.2669749450683599E-7</v>
      </c>
      <c r="I161" t="s">
        <v>9</v>
      </c>
      <c r="J161">
        <f t="shared" si="8"/>
        <v>202543</v>
      </c>
      <c r="K161">
        <f t="shared" si="11"/>
        <v>202669.69749450684</v>
      </c>
      <c r="L161">
        <f t="shared" si="10"/>
        <v>126.69749450683599</v>
      </c>
      <c r="N161" t="s">
        <v>158</v>
      </c>
      <c r="O161">
        <v>36.319000000000003</v>
      </c>
    </row>
    <row r="162" spans="1:15" x14ac:dyDescent="0.25">
      <c r="A162" t="s">
        <v>172</v>
      </c>
      <c r="B162">
        <v>759060928</v>
      </c>
      <c r="C162">
        <v>0</v>
      </c>
      <c r="D162">
        <v>0</v>
      </c>
      <c r="E162">
        <v>0</v>
      </c>
      <c r="F162">
        <v>6440392</v>
      </c>
      <c r="G162">
        <v>0</v>
      </c>
      <c r="H162">
        <f t="shared" si="9"/>
        <v>0.76550132000000004</v>
      </c>
      <c r="I162" t="s">
        <v>6</v>
      </c>
      <c r="J162">
        <f t="shared" si="8"/>
        <v>123208</v>
      </c>
      <c r="K162">
        <f t="shared" si="11"/>
        <v>765624528</v>
      </c>
      <c r="L162">
        <f t="shared" si="10"/>
        <v>765501320</v>
      </c>
      <c r="N162" t="s">
        <v>169</v>
      </c>
      <c r="O162">
        <v>59.320295000000002</v>
      </c>
    </row>
    <row r="163" spans="1:15" x14ac:dyDescent="0.25">
      <c r="A163" t="s">
        <v>173</v>
      </c>
      <c r="B163">
        <v>0</v>
      </c>
      <c r="C163">
        <v>1723364.25</v>
      </c>
      <c r="D163">
        <v>0</v>
      </c>
      <c r="E163">
        <v>0</v>
      </c>
      <c r="F163">
        <v>240170432</v>
      </c>
      <c r="G163">
        <v>0</v>
      </c>
      <c r="H163">
        <f t="shared" si="9"/>
        <v>0.24189379624999999</v>
      </c>
      <c r="I163" t="s">
        <v>6</v>
      </c>
      <c r="J163">
        <f t="shared" si="8"/>
        <v>26017360</v>
      </c>
      <c r="K163">
        <f t="shared" si="11"/>
        <v>267911156.25</v>
      </c>
      <c r="L163">
        <f t="shared" si="10"/>
        <v>241893796.25</v>
      </c>
      <c r="N163" t="s">
        <v>162</v>
      </c>
      <c r="O163">
        <v>33.08578</v>
      </c>
    </row>
    <row r="164" spans="1:15" x14ac:dyDescent="0.25">
      <c r="A164" t="s">
        <v>174</v>
      </c>
      <c r="B164">
        <v>0</v>
      </c>
      <c r="C164">
        <v>1051402240</v>
      </c>
      <c r="D164">
        <v>934563.25</v>
      </c>
      <c r="E164">
        <v>0</v>
      </c>
      <c r="F164">
        <v>101499000</v>
      </c>
      <c r="G164">
        <v>196403920</v>
      </c>
      <c r="H164">
        <f t="shared" si="9"/>
        <v>1.3502397232500001</v>
      </c>
      <c r="I164" t="s">
        <v>5</v>
      </c>
      <c r="J164">
        <f t="shared" si="8"/>
        <v>193221580</v>
      </c>
      <c r="K164">
        <f t="shared" si="11"/>
        <v>1543461303.25</v>
      </c>
      <c r="L164">
        <f t="shared" si="10"/>
        <v>1350239723.25</v>
      </c>
      <c r="N164" t="s">
        <v>160</v>
      </c>
      <c r="O164">
        <v>44.207597</v>
      </c>
    </row>
    <row r="165" spans="1:15" x14ac:dyDescent="0.25">
      <c r="A165" t="s">
        <v>175</v>
      </c>
      <c r="B165">
        <v>135823424</v>
      </c>
      <c r="C165">
        <v>0</v>
      </c>
      <c r="D165">
        <v>0</v>
      </c>
      <c r="E165">
        <v>0</v>
      </c>
      <c r="F165">
        <v>1651965.125</v>
      </c>
      <c r="G165">
        <v>0</v>
      </c>
      <c r="H165">
        <f t="shared" si="9"/>
        <v>0.13747538912500001</v>
      </c>
      <c r="I165" t="s">
        <v>4</v>
      </c>
      <c r="J165">
        <f t="shared" si="8"/>
        <v>387010</v>
      </c>
      <c r="K165">
        <f t="shared" si="11"/>
        <v>137862399.125</v>
      </c>
      <c r="L165">
        <f t="shared" si="10"/>
        <v>137475389.125</v>
      </c>
      <c r="N165" t="s">
        <v>165</v>
      </c>
      <c r="O165">
        <v>21.763999999999999</v>
      </c>
    </row>
    <row r="166" spans="1:15" x14ac:dyDescent="0.25">
      <c r="A166" t="s">
        <v>176</v>
      </c>
      <c r="B166">
        <v>53789024256</v>
      </c>
      <c r="C166">
        <v>613040</v>
      </c>
      <c r="D166">
        <v>0</v>
      </c>
      <c r="E166">
        <v>137620096</v>
      </c>
      <c r="F166">
        <v>62766016</v>
      </c>
      <c r="G166">
        <v>16379946</v>
      </c>
      <c r="H166">
        <f t="shared" si="9"/>
        <v>54.006403354</v>
      </c>
      <c r="I166" t="s">
        <v>6</v>
      </c>
      <c r="J166">
        <f t="shared" si="8"/>
        <v>159800</v>
      </c>
      <c r="K166">
        <f t="shared" si="11"/>
        <v>54006563154</v>
      </c>
      <c r="L166">
        <f t="shared" si="10"/>
        <v>54006403354</v>
      </c>
      <c r="N166" t="s">
        <v>161</v>
      </c>
      <c r="O166">
        <v>8.6300000000000008</v>
      </c>
    </row>
    <row r="167" spans="1:15" x14ac:dyDescent="0.25">
      <c r="A167" t="s">
        <v>177</v>
      </c>
      <c r="B167">
        <v>22382802944</v>
      </c>
      <c r="C167">
        <v>3888127.75</v>
      </c>
      <c r="D167">
        <v>0</v>
      </c>
      <c r="E167">
        <v>0</v>
      </c>
      <c r="F167">
        <v>188848704</v>
      </c>
      <c r="G167">
        <v>115224.984375</v>
      </c>
      <c r="H167">
        <f t="shared" si="9"/>
        <v>22.575655000734375</v>
      </c>
      <c r="I167" t="s">
        <v>4</v>
      </c>
      <c r="J167">
        <f t="shared" si="8"/>
        <v>9698485</v>
      </c>
      <c r="K167">
        <f t="shared" si="11"/>
        <v>22585353485.734375</v>
      </c>
      <c r="L167">
        <f t="shared" si="10"/>
        <v>22575655000.734375</v>
      </c>
      <c r="N167" t="s">
        <v>168</v>
      </c>
      <c r="O167">
        <v>29.462</v>
      </c>
    </row>
    <row r="168" spans="1:15" x14ac:dyDescent="0.25">
      <c r="A168" t="s">
        <v>178</v>
      </c>
      <c r="B168">
        <v>2293038080</v>
      </c>
      <c r="C168">
        <v>0</v>
      </c>
      <c r="D168">
        <v>0</v>
      </c>
      <c r="E168">
        <v>0</v>
      </c>
      <c r="F168">
        <v>26152928</v>
      </c>
      <c r="G168">
        <v>0</v>
      </c>
      <c r="H168">
        <f t="shared" si="9"/>
        <v>2.3191910080000002</v>
      </c>
      <c r="I168" t="s">
        <v>4</v>
      </c>
      <c r="J168">
        <f t="shared" si="8"/>
        <v>525400</v>
      </c>
      <c r="K168">
        <f t="shared" si="11"/>
        <v>2319716408</v>
      </c>
      <c r="L168">
        <f t="shared" si="10"/>
        <v>2319191008</v>
      </c>
      <c r="N168" t="s">
        <v>164</v>
      </c>
      <c r="O168">
        <v>0.82169300000000001</v>
      </c>
    </row>
    <row r="169" spans="1:15" x14ac:dyDescent="0.25">
      <c r="A169" t="s">
        <v>179</v>
      </c>
      <c r="B169">
        <v>0</v>
      </c>
      <c r="C169">
        <v>0</v>
      </c>
      <c r="D169">
        <v>0</v>
      </c>
      <c r="E169">
        <v>0</v>
      </c>
      <c r="F169">
        <v>3779154.25</v>
      </c>
      <c r="G169">
        <v>0</v>
      </c>
      <c r="H169">
        <f t="shared" si="9"/>
        <v>3.7791542500000001E-3</v>
      </c>
      <c r="I169" t="s">
        <v>9</v>
      </c>
      <c r="J169">
        <f t="shared" si="8"/>
        <v>1668000</v>
      </c>
      <c r="K169">
        <f t="shared" si="11"/>
        <v>5447154.25</v>
      </c>
      <c r="L169">
        <f t="shared" si="10"/>
        <v>3779154.25</v>
      </c>
      <c r="N169" t="s">
        <v>86</v>
      </c>
      <c r="O169">
        <v>2E-3</v>
      </c>
    </row>
    <row r="170" spans="1:15" x14ac:dyDescent="0.25">
      <c r="A170" t="s">
        <v>180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2278074.5</v>
      </c>
      <c r="H170">
        <f t="shared" si="9"/>
        <v>2.2780744999999999E-3</v>
      </c>
      <c r="I170" t="s">
        <v>4</v>
      </c>
      <c r="J170">
        <f t="shared" si="8"/>
        <v>0</v>
      </c>
      <c r="K170">
        <f t="shared" si="11"/>
        <v>2278074.5</v>
      </c>
      <c r="L170">
        <f t="shared" si="10"/>
        <v>2278074.5</v>
      </c>
      <c r="N170" t="s">
        <v>172</v>
      </c>
      <c r="O170">
        <v>0.123208</v>
      </c>
    </row>
    <row r="171" spans="1:15" x14ac:dyDescent="0.25">
      <c r="A171" t="s">
        <v>181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9"/>
        <v>0</v>
      </c>
      <c r="I171" t="s">
        <v>9</v>
      </c>
      <c r="J171">
        <f t="shared" si="8"/>
        <v>5651</v>
      </c>
      <c r="K171">
        <f t="shared" si="11"/>
        <v>5651</v>
      </c>
      <c r="L171">
        <f t="shared" si="10"/>
        <v>0</v>
      </c>
      <c r="N171" t="s">
        <v>273</v>
      </c>
      <c r="O171">
        <v>0</v>
      </c>
    </row>
    <row r="172" spans="1:15" x14ac:dyDescent="0.25">
      <c r="A172" t="s">
        <v>182</v>
      </c>
      <c r="B172">
        <v>132543704</v>
      </c>
      <c r="C172">
        <v>0</v>
      </c>
      <c r="D172">
        <v>0</v>
      </c>
      <c r="E172">
        <v>0</v>
      </c>
      <c r="F172">
        <v>2789299.5</v>
      </c>
      <c r="G172">
        <v>0</v>
      </c>
      <c r="H172">
        <f t="shared" si="9"/>
        <v>0.13533300349999999</v>
      </c>
      <c r="I172" t="s">
        <v>4</v>
      </c>
      <c r="J172">
        <f t="shared" si="8"/>
        <v>179942</v>
      </c>
      <c r="K172">
        <f t="shared" si="11"/>
        <v>135512945.5</v>
      </c>
      <c r="L172">
        <f t="shared" si="10"/>
        <v>135333003.5</v>
      </c>
      <c r="N172" t="s">
        <v>173</v>
      </c>
      <c r="O172">
        <v>26.01736</v>
      </c>
    </row>
    <row r="173" spans="1:15" x14ac:dyDescent="0.25">
      <c r="A173" t="s">
        <v>183</v>
      </c>
      <c r="B173">
        <v>374451488</v>
      </c>
      <c r="C173">
        <v>163586.296875</v>
      </c>
      <c r="D173">
        <v>0</v>
      </c>
      <c r="E173">
        <v>0</v>
      </c>
      <c r="F173">
        <v>2890005</v>
      </c>
      <c r="G173">
        <v>0</v>
      </c>
      <c r="H173">
        <f t="shared" si="9"/>
        <v>0.37750507929687499</v>
      </c>
      <c r="I173" t="s">
        <v>7</v>
      </c>
      <c r="J173">
        <f t="shared" si="8"/>
        <v>3599831</v>
      </c>
      <c r="K173">
        <f t="shared" si="11"/>
        <v>381104910.296875</v>
      </c>
      <c r="L173">
        <f t="shared" si="10"/>
        <v>377505079.296875</v>
      </c>
      <c r="N173" t="s">
        <v>131</v>
      </c>
      <c r="O173">
        <v>0.32923999999999998</v>
      </c>
    </row>
    <row r="174" spans="1:15" x14ac:dyDescent="0.25">
      <c r="A174" t="s">
        <v>184</v>
      </c>
      <c r="B174">
        <v>894259392</v>
      </c>
      <c r="C174">
        <v>23489310</v>
      </c>
      <c r="D174">
        <v>0</v>
      </c>
      <c r="E174">
        <v>443756.3125</v>
      </c>
      <c r="F174">
        <v>2928893</v>
      </c>
      <c r="G174">
        <v>9334605</v>
      </c>
      <c r="H174">
        <f t="shared" si="9"/>
        <v>0.9304559563125</v>
      </c>
      <c r="I174" t="s">
        <v>4</v>
      </c>
      <c r="J174">
        <f t="shared" si="8"/>
        <v>17200</v>
      </c>
      <c r="K174">
        <f t="shared" si="11"/>
        <v>930473156.3125</v>
      </c>
      <c r="L174">
        <f t="shared" si="10"/>
        <v>930455956.3125</v>
      </c>
      <c r="N174" t="s">
        <v>163</v>
      </c>
      <c r="O174">
        <v>22.66</v>
      </c>
    </row>
    <row r="175" spans="1:15" x14ac:dyDescent="0.25">
      <c r="A175" t="s">
        <v>185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12243.17578125</v>
      </c>
      <c r="H175">
        <f t="shared" si="9"/>
        <v>1.224317578125E-5</v>
      </c>
      <c r="I175" t="s">
        <v>7</v>
      </c>
      <c r="J175">
        <f t="shared" si="8"/>
        <v>0</v>
      </c>
      <c r="K175">
        <f t="shared" si="11"/>
        <v>12243.17578125</v>
      </c>
      <c r="L175">
        <f t="shared" si="10"/>
        <v>12243.17578125</v>
      </c>
      <c r="N175" t="s">
        <v>166</v>
      </c>
      <c r="O175">
        <v>1.214629</v>
      </c>
    </row>
    <row r="176" spans="1:15" x14ac:dyDescent="0.25">
      <c r="A176" t="s">
        <v>186</v>
      </c>
      <c r="B176">
        <v>0</v>
      </c>
      <c r="C176">
        <v>69473.6484375</v>
      </c>
      <c r="D176">
        <v>0</v>
      </c>
      <c r="E176">
        <v>0</v>
      </c>
      <c r="F176">
        <v>46510192</v>
      </c>
      <c r="G176">
        <v>0</v>
      </c>
      <c r="H176">
        <f t="shared" si="9"/>
        <v>4.6579665648437497E-2</v>
      </c>
      <c r="I176" t="s">
        <v>6</v>
      </c>
      <c r="J176">
        <f t="shared" si="8"/>
        <v>10802610</v>
      </c>
      <c r="K176">
        <f t="shared" si="11"/>
        <v>57382275.6484375</v>
      </c>
      <c r="L176">
        <f t="shared" si="10"/>
        <v>46579665.6484375</v>
      </c>
      <c r="N176" t="s">
        <v>174</v>
      </c>
      <c r="O176">
        <v>193.22157999999999</v>
      </c>
    </row>
    <row r="177" spans="1:15" x14ac:dyDescent="0.25">
      <c r="A177" t="s">
        <v>187</v>
      </c>
      <c r="B177">
        <v>0</v>
      </c>
      <c r="C177">
        <v>0</v>
      </c>
      <c r="D177">
        <v>0</v>
      </c>
      <c r="E177">
        <v>0</v>
      </c>
      <c r="F177">
        <v>2817.46508789063</v>
      </c>
      <c r="G177">
        <v>0</v>
      </c>
      <c r="H177">
        <f t="shared" si="9"/>
        <v>2.81746508789063E-6</v>
      </c>
      <c r="I177" t="s">
        <v>4</v>
      </c>
      <c r="J177">
        <f t="shared" si="8"/>
        <v>7000</v>
      </c>
      <c r="K177">
        <f t="shared" si="11"/>
        <v>9817.4650878906305</v>
      </c>
      <c r="L177">
        <f t="shared" si="10"/>
        <v>2817.46508789063</v>
      </c>
      <c r="N177" t="s">
        <v>175</v>
      </c>
      <c r="O177">
        <v>0.38701000000000002</v>
      </c>
    </row>
    <row r="178" spans="1:15" x14ac:dyDescent="0.25">
      <c r="A178" t="s">
        <v>188</v>
      </c>
      <c r="B178">
        <v>16745681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9"/>
        <v>1.6745680999999998E-2</v>
      </c>
      <c r="I178" t="s">
        <v>8</v>
      </c>
      <c r="J178">
        <f t="shared" si="8"/>
        <v>1006451</v>
      </c>
      <c r="K178">
        <f t="shared" si="11"/>
        <v>17752132</v>
      </c>
      <c r="L178">
        <f t="shared" si="10"/>
        <v>16745681</v>
      </c>
      <c r="N178" t="s">
        <v>176</v>
      </c>
      <c r="O178">
        <v>0.1598</v>
      </c>
    </row>
    <row r="179" spans="1:15" x14ac:dyDescent="0.25">
      <c r="A179" t="s">
        <v>189</v>
      </c>
      <c r="B179">
        <v>0</v>
      </c>
      <c r="C179">
        <v>444326.46875</v>
      </c>
      <c r="D179">
        <v>0</v>
      </c>
      <c r="E179">
        <v>0</v>
      </c>
      <c r="F179">
        <v>39427716</v>
      </c>
      <c r="G179">
        <v>0</v>
      </c>
      <c r="H179">
        <f t="shared" si="9"/>
        <v>3.9872042468750001E-2</v>
      </c>
      <c r="I179" t="s">
        <v>6</v>
      </c>
      <c r="J179">
        <f t="shared" si="8"/>
        <v>5839000</v>
      </c>
      <c r="K179">
        <f t="shared" si="11"/>
        <v>45711042.46875</v>
      </c>
      <c r="L179">
        <f t="shared" si="10"/>
        <v>39872042.46875</v>
      </c>
      <c r="N179" t="s">
        <v>116</v>
      </c>
      <c r="O179">
        <v>7.6E-3</v>
      </c>
    </row>
    <row r="180" spans="1:15" x14ac:dyDescent="0.25">
      <c r="A180" t="s">
        <v>190</v>
      </c>
      <c r="B180">
        <v>0</v>
      </c>
      <c r="C180">
        <v>151317.84375</v>
      </c>
      <c r="D180">
        <v>0</v>
      </c>
      <c r="E180">
        <v>0</v>
      </c>
      <c r="F180">
        <v>8738171</v>
      </c>
      <c r="G180">
        <v>0</v>
      </c>
      <c r="H180">
        <f t="shared" si="9"/>
        <v>8.8894888437499996E-3</v>
      </c>
      <c r="I180" t="s">
        <v>6</v>
      </c>
      <c r="J180">
        <f t="shared" si="8"/>
        <v>5184000</v>
      </c>
      <c r="K180">
        <f t="shared" si="11"/>
        <v>14073488.84375</v>
      </c>
      <c r="L180">
        <f t="shared" si="10"/>
        <v>8889488.84375</v>
      </c>
      <c r="N180" t="s">
        <v>193</v>
      </c>
      <c r="O180">
        <v>5.0000000000000001E-3</v>
      </c>
    </row>
    <row r="181" spans="1:15" x14ac:dyDescent="0.25">
      <c r="A181" t="s">
        <v>191</v>
      </c>
      <c r="B181">
        <v>0</v>
      </c>
      <c r="C181">
        <v>151581648</v>
      </c>
      <c r="D181">
        <v>356893.78125</v>
      </c>
      <c r="E181">
        <v>0</v>
      </c>
      <c r="F181">
        <v>52940488</v>
      </c>
      <c r="G181">
        <v>303321728</v>
      </c>
      <c r="H181">
        <f t="shared" si="9"/>
        <v>0.50820075778124996</v>
      </c>
      <c r="I181" t="s">
        <v>6</v>
      </c>
      <c r="J181">
        <f t="shared" si="8"/>
        <v>92302000</v>
      </c>
      <c r="K181">
        <f t="shared" si="11"/>
        <v>600502757.78125</v>
      </c>
      <c r="L181">
        <f t="shared" si="10"/>
        <v>508200757.78125</v>
      </c>
      <c r="N181" t="s">
        <v>220</v>
      </c>
      <c r="O181">
        <v>12.24396</v>
      </c>
    </row>
    <row r="182" spans="1:15" x14ac:dyDescent="0.25">
      <c r="A182" t="s">
        <v>192</v>
      </c>
      <c r="B182">
        <v>34657272</v>
      </c>
      <c r="C182">
        <v>0</v>
      </c>
      <c r="D182">
        <v>0</v>
      </c>
      <c r="E182">
        <v>0</v>
      </c>
      <c r="F182">
        <v>1177801.75</v>
      </c>
      <c r="G182">
        <v>0</v>
      </c>
      <c r="H182">
        <f t="shared" si="9"/>
        <v>3.5835073750000002E-2</v>
      </c>
      <c r="I182" t="s">
        <v>4</v>
      </c>
      <c r="J182">
        <f t="shared" si="8"/>
        <v>412208</v>
      </c>
      <c r="K182">
        <f t="shared" si="11"/>
        <v>36247281.75</v>
      </c>
      <c r="L182">
        <f t="shared" si="10"/>
        <v>35835073.75</v>
      </c>
      <c r="N182" t="s">
        <v>125</v>
      </c>
      <c r="O182">
        <v>0.53967399999999999</v>
      </c>
    </row>
    <row r="183" spans="1:15" x14ac:dyDescent="0.25">
      <c r="A183" t="s">
        <v>193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9"/>
        <v>0</v>
      </c>
      <c r="I183" t="s">
        <v>4</v>
      </c>
      <c r="J183">
        <f t="shared" si="8"/>
        <v>5000</v>
      </c>
      <c r="K183">
        <f t="shared" si="11"/>
        <v>5000</v>
      </c>
      <c r="L183">
        <f t="shared" si="10"/>
        <v>0</v>
      </c>
      <c r="N183" t="s">
        <v>42</v>
      </c>
      <c r="O183">
        <v>5.0000000000000001E-3</v>
      </c>
    </row>
    <row r="184" spans="1:15" x14ac:dyDescent="0.25">
      <c r="A184" t="s">
        <v>194</v>
      </c>
      <c r="B184">
        <v>6742381568</v>
      </c>
      <c r="C184">
        <v>12027974</v>
      </c>
      <c r="D184">
        <v>0</v>
      </c>
      <c r="E184">
        <v>384596512</v>
      </c>
      <c r="F184">
        <v>1469848.875</v>
      </c>
      <c r="G184">
        <v>0</v>
      </c>
      <c r="H184">
        <f t="shared" si="9"/>
        <v>7.140475902875</v>
      </c>
      <c r="I184" t="s">
        <v>6</v>
      </c>
      <c r="J184">
        <f t="shared" si="8"/>
        <v>779460</v>
      </c>
      <c r="K184">
        <f t="shared" si="11"/>
        <v>7141255362.875</v>
      </c>
      <c r="L184">
        <f t="shared" si="10"/>
        <v>7140475902.875</v>
      </c>
      <c r="N184" t="s">
        <v>178</v>
      </c>
      <c r="O184">
        <v>0.52539999999999998</v>
      </c>
    </row>
    <row r="185" spans="1:15" x14ac:dyDescent="0.25">
      <c r="A185" t="s">
        <v>195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9"/>
        <v>0</v>
      </c>
      <c r="I185" t="s">
        <v>8</v>
      </c>
      <c r="J185">
        <f t="shared" si="8"/>
        <v>0</v>
      </c>
      <c r="K185">
        <f t="shared" si="11"/>
        <v>0</v>
      </c>
      <c r="L185">
        <f t="shared" si="10"/>
        <v>0</v>
      </c>
      <c r="N185" t="s">
        <v>190</v>
      </c>
      <c r="O185">
        <v>5.1840000000000002</v>
      </c>
    </row>
    <row r="186" spans="1:15" x14ac:dyDescent="0.25">
      <c r="A186" t="s">
        <v>196</v>
      </c>
      <c r="B186">
        <v>1007907008</v>
      </c>
      <c r="C186">
        <v>0</v>
      </c>
      <c r="D186">
        <v>0</v>
      </c>
      <c r="E186">
        <v>0</v>
      </c>
      <c r="F186">
        <v>1371434.625</v>
      </c>
      <c r="G186">
        <v>0</v>
      </c>
      <c r="H186">
        <f t="shared" si="9"/>
        <v>1.0092784426250001</v>
      </c>
      <c r="I186" t="s">
        <v>4</v>
      </c>
      <c r="J186">
        <f t="shared" si="8"/>
        <v>9000</v>
      </c>
      <c r="K186">
        <f t="shared" si="11"/>
        <v>1009287442.6250001</v>
      </c>
      <c r="L186">
        <f t="shared" si="10"/>
        <v>1009278442.625</v>
      </c>
      <c r="N186" t="s">
        <v>182</v>
      </c>
      <c r="O186">
        <v>0.17994199999999999</v>
      </c>
    </row>
    <row r="187" spans="1:15" x14ac:dyDescent="0.25">
      <c r="A187" t="s">
        <v>197</v>
      </c>
      <c r="B187">
        <v>1059912256</v>
      </c>
      <c r="C187">
        <v>0</v>
      </c>
      <c r="D187">
        <v>0</v>
      </c>
      <c r="E187">
        <v>0</v>
      </c>
      <c r="F187">
        <v>2021758</v>
      </c>
      <c r="G187">
        <v>0</v>
      </c>
      <c r="H187">
        <f t="shared" si="9"/>
        <v>1.061934014</v>
      </c>
      <c r="I187" t="s">
        <v>4</v>
      </c>
      <c r="J187">
        <f t="shared" si="8"/>
        <v>6960</v>
      </c>
      <c r="K187">
        <f t="shared" si="11"/>
        <v>1061940974</v>
      </c>
      <c r="L187">
        <f t="shared" si="10"/>
        <v>1061934014</v>
      </c>
      <c r="N187" t="s">
        <v>179</v>
      </c>
      <c r="O187">
        <v>1.6679999999999999</v>
      </c>
    </row>
    <row r="188" spans="1:15" x14ac:dyDescent="0.25">
      <c r="A188" t="s">
        <v>198</v>
      </c>
      <c r="B188">
        <v>13046130</v>
      </c>
      <c r="C188">
        <v>0</v>
      </c>
      <c r="D188">
        <v>0</v>
      </c>
      <c r="E188">
        <v>0</v>
      </c>
      <c r="F188">
        <v>74627248</v>
      </c>
      <c r="G188">
        <v>0</v>
      </c>
      <c r="H188">
        <f t="shared" si="9"/>
        <v>8.7673377999999996E-2</v>
      </c>
      <c r="I188" t="s">
        <v>9</v>
      </c>
      <c r="J188">
        <f t="shared" si="8"/>
        <v>29996350</v>
      </c>
      <c r="K188">
        <f t="shared" si="11"/>
        <v>117669728</v>
      </c>
      <c r="L188">
        <f t="shared" si="10"/>
        <v>87673378</v>
      </c>
      <c r="N188" t="s">
        <v>184</v>
      </c>
      <c r="O188">
        <v>1.72E-2</v>
      </c>
    </row>
    <row r="189" spans="1:15" x14ac:dyDescent="0.25">
      <c r="A189" t="s">
        <v>199</v>
      </c>
      <c r="B189">
        <v>78416280</v>
      </c>
      <c r="C189">
        <v>8845473</v>
      </c>
      <c r="D189">
        <v>0</v>
      </c>
      <c r="E189">
        <v>1378065</v>
      </c>
      <c r="F189">
        <v>6882.9892578125</v>
      </c>
      <c r="G189">
        <v>0</v>
      </c>
      <c r="H189">
        <f t="shared" si="9"/>
        <v>8.8646700989257809E-2</v>
      </c>
      <c r="I189" t="s">
        <v>5</v>
      </c>
      <c r="J189">
        <f t="shared" si="8"/>
        <v>18210060</v>
      </c>
      <c r="K189">
        <f t="shared" si="11"/>
        <v>106856760.98925781</v>
      </c>
      <c r="L189">
        <f t="shared" si="10"/>
        <v>88646700.989257813</v>
      </c>
      <c r="N189" t="s">
        <v>70</v>
      </c>
      <c r="O189">
        <v>102.631</v>
      </c>
    </row>
    <row r="190" spans="1:15" x14ac:dyDescent="0.25">
      <c r="A190" t="s">
        <v>200</v>
      </c>
      <c r="B190">
        <v>138447952</v>
      </c>
      <c r="C190">
        <v>240769552</v>
      </c>
      <c r="D190">
        <v>0</v>
      </c>
      <c r="E190">
        <v>0</v>
      </c>
      <c r="F190">
        <v>604825.125</v>
      </c>
      <c r="G190">
        <v>3949582.5</v>
      </c>
      <c r="H190">
        <f t="shared" si="9"/>
        <v>0.38377191162500002</v>
      </c>
      <c r="I190" t="s">
        <v>5</v>
      </c>
      <c r="J190">
        <f t="shared" si="8"/>
        <v>3000</v>
      </c>
      <c r="K190">
        <f t="shared" si="11"/>
        <v>383774911.625</v>
      </c>
      <c r="L190">
        <f t="shared" si="10"/>
        <v>383771911.625</v>
      </c>
      <c r="N190" t="s">
        <v>123</v>
      </c>
      <c r="O190">
        <v>3.1619999999999999E-3</v>
      </c>
    </row>
    <row r="191" spans="1:15" x14ac:dyDescent="0.25">
      <c r="A191" t="s">
        <v>201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9"/>
        <v>0</v>
      </c>
      <c r="I191" t="s">
        <v>9</v>
      </c>
      <c r="J191">
        <f t="shared" si="8"/>
        <v>0</v>
      </c>
      <c r="K191">
        <f t="shared" si="11"/>
        <v>0</v>
      </c>
      <c r="L191">
        <f t="shared" si="10"/>
        <v>0</v>
      </c>
      <c r="N191" t="s">
        <v>177</v>
      </c>
      <c r="O191">
        <v>9.6984849999999998</v>
      </c>
    </row>
    <row r="192" spans="1:15" x14ac:dyDescent="0.25">
      <c r="A192" t="s">
        <v>202</v>
      </c>
      <c r="B192">
        <v>2433613.25</v>
      </c>
      <c r="C192">
        <v>0</v>
      </c>
      <c r="D192">
        <v>0</v>
      </c>
      <c r="E192">
        <v>0</v>
      </c>
      <c r="F192">
        <v>217356.015625</v>
      </c>
      <c r="G192">
        <v>0</v>
      </c>
      <c r="H192">
        <f t="shared" si="9"/>
        <v>2.6509692656249998E-3</v>
      </c>
      <c r="I192" t="s">
        <v>8</v>
      </c>
      <c r="J192">
        <f t="shared" si="8"/>
        <v>5000</v>
      </c>
      <c r="K192">
        <f t="shared" si="11"/>
        <v>2655969.265625</v>
      </c>
      <c r="L192">
        <f t="shared" si="10"/>
        <v>2650969.265625</v>
      </c>
      <c r="N192" t="s">
        <v>191</v>
      </c>
      <c r="O192">
        <v>92.302000000000007</v>
      </c>
    </row>
    <row r="193" spans="1:15" x14ac:dyDescent="0.25">
      <c r="A193" t="s">
        <v>203</v>
      </c>
      <c r="B193">
        <v>3837854720</v>
      </c>
      <c r="C193">
        <v>23254984</v>
      </c>
      <c r="D193">
        <v>0</v>
      </c>
      <c r="E193">
        <v>175644960</v>
      </c>
      <c r="F193">
        <v>123478032</v>
      </c>
      <c r="G193">
        <v>0</v>
      </c>
      <c r="H193">
        <f t="shared" si="9"/>
        <v>4.1602326959999996</v>
      </c>
      <c r="I193" t="s">
        <v>6</v>
      </c>
      <c r="J193">
        <f t="shared" si="8"/>
        <v>643830</v>
      </c>
      <c r="K193">
        <f t="shared" si="11"/>
        <v>4160876525.9999995</v>
      </c>
      <c r="L193">
        <f t="shared" si="10"/>
        <v>4160232696</v>
      </c>
      <c r="N193" t="s">
        <v>194</v>
      </c>
      <c r="O193">
        <v>0.77946000000000004</v>
      </c>
    </row>
    <row r="194" spans="1:15" x14ac:dyDescent="0.25">
      <c r="A194" t="s">
        <v>204</v>
      </c>
      <c r="B194">
        <v>503333152</v>
      </c>
      <c r="C194">
        <v>41675584</v>
      </c>
      <c r="D194">
        <v>231926.25</v>
      </c>
      <c r="E194">
        <v>77273384</v>
      </c>
      <c r="F194">
        <v>238565040</v>
      </c>
      <c r="G194">
        <v>17298764</v>
      </c>
      <c r="H194">
        <f t="shared" si="9"/>
        <v>0.87837785025000004</v>
      </c>
      <c r="I194" t="s">
        <v>6</v>
      </c>
      <c r="J194">
        <f t="shared" ref="J194:J212" si="12">VLOOKUP(A194,$N$2:$O$247,2,FALSE)*10^6</f>
        <v>96690000</v>
      </c>
      <c r="K194">
        <f t="shared" si="11"/>
        <v>975067850.25</v>
      </c>
      <c r="L194">
        <f t="shared" si="10"/>
        <v>878377850.25</v>
      </c>
      <c r="N194" t="s">
        <v>45</v>
      </c>
      <c r="O194">
        <v>39.784999999999997</v>
      </c>
    </row>
    <row r="195" spans="1:15" x14ac:dyDescent="0.25">
      <c r="A195" t="s">
        <v>205</v>
      </c>
      <c r="B195">
        <v>0</v>
      </c>
      <c r="C195">
        <v>3924695</v>
      </c>
      <c r="D195">
        <v>101445.1796875</v>
      </c>
      <c r="E195">
        <v>0</v>
      </c>
      <c r="F195">
        <v>21149188</v>
      </c>
      <c r="G195">
        <v>435554080</v>
      </c>
      <c r="H195">
        <f t="shared" ref="H195:H212" si="13">SUM(B195:G195)/10^9</f>
        <v>0.46072940817968749</v>
      </c>
      <c r="I195" t="s">
        <v>5</v>
      </c>
      <c r="J195">
        <f t="shared" si="12"/>
        <v>12655564</v>
      </c>
      <c r="K195">
        <f t="shared" si="11"/>
        <v>473384972.1796875</v>
      </c>
      <c r="L195">
        <f t="shared" ref="L195:L212" si="14">SUM(B195:G195)</f>
        <v>460729408.1796875</v>
      </c>
      <c r="N195" t="s">
        <v>202</v>
      </c>
      <c r="O195">
        <v>5.0000000000000001E-3</v>
      </c>
    </row>
    <row r="196" spans="1:15" x14ac:dyDescent="0.25">
      <c r="A196" t="s">
        <v>206</v>
      </c>
      <c r="B196">
        <v>8823425024</v>
      </c>
      <c r="C196">
        <v>410099.78125</v>
      </c>
      <c r="D196">
        <v>0</v>
      </c>
      <c r="E196">
        <v>0</v>
      </c>
      <c r="F196">
        <v>61578560</v>
      </c>
      <c r="G196">
        <v>0</v>
      </c>
      <c r="H196">
        <f t="shared" si="13"/>
        <v>8.8854136837812501</v>
      </c>
      <c r="I196" t="s">
        <v>4</v>
      </c>
      <c r="J196">
        <f t="shared" si="12"/>
        <v>2371660</v>
      </c>
      <c r="K196">
        <f t="shared" ref="K196:K212" si="15">J196+H196*10^9</f>
        <v>8887785343.78125</v>
      </c>
      <c r="L196">
        <f t="shared" si="14"/>
        <v>8885413683.78125</v>
      </c>
      <c r="N196" t="s">
        <v>198</v>
      </c>
      <c r="O196">
        <v>29.99635</v>
      </c>
    </row>
    <row r="197" spans="1:15" x14ac:dyDescent="0.25">
      <c r="A197" t="s">
        <v>207</v>
      </c>
      <c r="B197">
        <v>8188936704</v>
      </c>
      <c r="C197">
        <v>0</v>
      </c>
      <c r="D197">
        <v>0</v>
      </c>
      <c r="E197">
        <v>0</v>
      </c>
      <c r="F197">
        <v>8511534</v>
      </c>
      <c r="G197">
        <v>0</v>
      </c>
      <c r="H197">
        <f t="shared" si="13"/>
        <v>8.1974482379999998</v>
      </c>
      <c r="I197" t="s">
        <v>4</v>
      </c>
      <c r="J197">
        <f t="shared" si="12"/>
        <v>4178619.9999999995</v>
      </c>
      <c r="K197">
        <f t="shared" si="15"/>
        <v>8201626858</v>
      </c>
      <c r="L197">
        <f t="shared" si="14"/>
        <v>8197448238</v>
      </c>
      <c r="N197" t="s">
        <v>199</v>
      </c>
      <c r="O197">
        <v>18.210059999999999</v>
      </c>
    </row>
    <row r="198" spans="1:15" x14ac:dyDescent="0.25">
      <c r="A198" t="s">
        <v>208</v>
      </c>
      <c r="B198">
        <v>0</v>
      </c>
      <c r="C198">
        <v>114432032</v>
      </c>
      <c r="D198">
        <v>0</v>
      </c>
      <c r="E198">
        <v>0</v>
      </c>
      <c r="F198">
        <v>66005472</v>
      </c>
      <c r="G198">
        <v>0</v>
      </c>
      <c r="H198">
        <f t="shared" si="13"/>
        <v>0.180437504</v>
      </c>
      <c r="I198" t="s">
        <v>6</v>
      </c>
      <c r="J198">
        <f t="shared" si="12"/>
        <v>12920720</v>
      </c>
      <c r="K198">
        <f t="shared" si="15"/>
        <v>193358224</v>
      </c>
      <c r="L198">
        <f t="shared" si="14"/>
        <v>180437504</v>
      </c>
      <c r="N198" t="s">
        <v>274</v>
      </c>
      <c r="O198">
        <v>0</v>
      </c>
    </row>
    <row r="199" spans="1:15" x14ac:dyDescent="0.25">
      <c r="A199" t="s">
        <v>209</v>
      </c>
      <c r="B199">
        <v>6177930.5</v>
      </c>
      <c r="C199">
        <v>60658936</v>
      </c>
      <c r="D199">
        <v>0</v>
      </c>
      <c r="E199">
        <v>8385724</v>
      </c>
      <c r="F199">
        <v>12614164</v>
      </c>
      <c r="G199">
        <v>21659434</v>
      </c>
      <c r="H199">
        <f t="shared" si="13"/>
        <v>0.10949618849999999</v>
      </c>
      <c r="I199" t="s">
        <v>8</v>
      </c>
      <c r="J199">
        <f t="shared" si="12"/>
        <v>14193000</v>
      </c>
      <c r="K199">
        <f t="shared" si="15"/>
        <v>123689188.5</v>
      </c>
      <c r="L199">
        <f t="shared" si="14"/>
        <v>109496188.5</v>
      </c>
      <c r="N199" t="s">
        <v>201</v>
      </c>
      <c r="O199">
        <v>0</v>
      </c>
    </row>
    <row r="200" spans="1:15" x14ac:dyDescent="0.25">
      <c r="A200" t="s">
        <v>210</v>
      </c>
      <c r="B200">
        <v>15332353024</v>
      </c>
      <c r="C200">
        <v>11358138368</v>
      </c>
      <c r="D200">
        <v>303642.625</v>
      </c>
      <c r="E200">
        <v>10266507264</v>
      </c>
      <c r="F200">
        <v>4136295424</v>
      </c>
      <c r="G200">
        <v>1774769408</v>
      </c>
      <c r="H200">
        <f t="shared" si="13"/>
        <v>42.868367130625003</v>
      </c>
      <c r="I200" t="s">
        <v>7</v>
      </c>
      <c r="J200">
        <f t="shared" si="12"/>
        <v>749328293.10000002</v>
      </c>
      <c r="K200">
        <f t="shared" si="15"/>
        <v>43617695423.724998</v>
      </c>
      <c r="L200">
        <f t="shared" si="14"/>
        <v>42868367130.625</v>
      </c>
      <c r="N200" t="s">
        <v>197</v>
      </c>
      <c r="O200">
        <v>6.96E-3</v>
      </c>
    </row>
    <row r="201" spans="1:15" x14ac:dyDescent="0.25">
      <c r="A201" t="s">
        <v>211</v>
      </c>
      <c r="B201">
        <v>93400968</v>
      </c>
      <c r="C201">
        <v>22760756</v>
      </c>
      <c r="D201">
        <v>0</v>
      </c>
      <c r="E201">
        <v>16707924</v>
      </c>
      <c r="F201">
        <v>4614693</v>
      </c>
      <c r="G201">
        <v>0</v>
      </c>
      <c r="H201">
        <f t="shared" si="13"/>
        <v>0.13748434100000001</v>
      </c>
      <c r="I201" t="s">
        <v>5</v>
      </c>
      <c r="J201">
        <f t="shared" si="12"/>
        <v>5844857</v>
      </c>
      <c r="K201">
        <f t="shared" si="15"/>
        <v>143329198</v>
      </c>
      <c r="L201">
        <f t="shared" si="14"/>
        <v>137484341</v>
      </c>
      <c r="N201" t="s">
        <v>187</v>
      </c>
      <c r="O201">
        <v>7.0000000000000001E-3</v>
      </c>
    </row>
    <row r="202" spans="1:15" x14ac:dyDescent="0.25">
      <c r="A202" t="s">
        <v>212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3150457.25</v>
      </c>
      <c r="H202">
        <f t="shared" si="13"/>
        <v>3.15045725E-3</v>
      </c>
      <c r="I202" t="s">
        <v>8</v>
      </c>
      <c r="J202">
        <f t="shared" si="12"/>
        <v>25000</v>
      </c>
      <c r="K202">
        <f t="shared" si="15"/>
        <v>3175457.25</v>
      </c>
      <c r="L202">
        <f t="shared" si="14"/>
        <v>3150457.25</v>
      </c>
      <c r="N202" t="s">
        <v>203</v>
      </c>
      <c r="O202">
        <v>0.64383000000000001</v>
      </c>
    </row>
    <row r="203" spans="1:15" x14ac:dyDescent="0.25">
      <c r="A203" t="s">
        <v>213</v>
      </c>
      <c r="B203">
        <v>3937064192</v>
      </c>
      <c r="C203">
        <v>105484024</v>
      </c>
      <c r="D203">
        <v>0</v>
      </c>
      <c r="E203">
        <v>0</v>
      </c>
      <c r="F203">
        <v>26708466</v>
      </c>
      <c r="G203">
        <v>507895712</v>
      </c>
      <c r="H203">
        <f t="shared" si="13"/>
        <v>4.5771523939999996</v>
      </c>
      <c r="I203" t="s">
        <v>8</v>
      </c>
      <c r="J203">
        <f t="shared" si="12"/>
        <v>57645500</v>
      </c>
      <c r="K203">
        <f t="shared" si="15"/>
        <v>4634797894</v>
      </c>
      <c r="L203">
        <f t="shared" si="14"/>
        <v>4577152394</v>
      </c>
      <c r="N203" t="s">
        <v>204</v>
      </c>
      <c r="O203">
        <v>96.69</v>
      </c>
    </row>
    <row r="204" spans="1:15" x14ac:dyDescent="0.25">
      <c r="A204" t="s">
        <v>214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3"/>
        <v>0</v>
      </c>
      <c r="I204" t="s">
        <v>8</v>
      </c>
      <c r="J204">
        <f t="shared" si="12"/>
        <v>1558</v>
      </c>
      <c r="K204">
        <f t="shared" si="15"/>
        <v>1558</v>
      </c>
      <c r="L204">
        <f t="shared" si="14"/>
        <v>0</v>
      </c>
      <c r="N204" t="s">
        <v>275</v>
      </c>
      <c r="O204">
        <v>0</v>
      </c>
    </row>
    <row r="205" spans="1:15" x14ac:dyDescent="0.25">
      <c r="A205" t="s">
        <v>215</v>
      </c>
      <c r="B205">
        <v>0</v>
      </c>
      <c r="C205">
        <v>0</v>
      </c>
      <c r="D205">
        <v>0</v>
      </c>
      <c r="E205">
        <v>0</v>
      </c>
      <c r="F205">
        <v>39433.90234375</v>
      </c>
      <c r="G205">
        <v>0</v>
      </c>
      <c r="H205">
        <f t="shared" si="13"/>
        <v>3.9433902343749999E-5</v>
      </c>
      <c r="I205" t="s">
        <v>8</v>
      </c>
      <c r="J205">
        <f t="shared" si="12"/>
        <v>7240</v>
      </c>
      <c r="K205">
        <f t="shared" si="15"/>
        <v>46673.90234375</v>
      </c>
      <c r="L205">
        <f t="shared" si="14"/>
        <v>39433.90234375</v>
      </c>
      <c r="N205" t="s">
        <v>200</v>
      </c>
      <c r="O205">
        <v>3.0000000000000001E-3</v>
      </c>
    </row>
    <row r="206" spans="1:15" x14ac:dyDescent="0.25">
      <c r="A206" t="s">
        <v>216</v>
      </c>
      <c r="B206">
        <v>25762888</v>
      </c>
      <c r="C206">
        <v>19624152</v>
      </c>
      <c r="D206">
        <v>0</v>
      </c>
      <c r="E206">
        <v>0</v>
      </c>
      <c r="F206">
        <v>1401968.25</v>
      </c>
      <c r="G206">
        <v>81898144</v>
      </c>
      <c r="H206">
        <f t="shared" si="13"/>
        <v>0.12868715224999999</v>
      </c>
      <c r="I206" t="s">
        <v>9</v>
      </c>
      <c r="J206">
        <f t="shared" si="12"/>
        <v>83929750</v>
      </c>
      <c r="K206">
        <f t="shared" si="15"/>
        <v>212616902.25</v>
      </c>
      <c r="L206">
        <f t="shared" si="14"/>
        <v>128687152.25</v>
      </c>
      <c r="N206" t="s">
        <v>206</v>
      </c>
      <c r="O206">
        <v>2.3716599999999999</v>
      </c>
    </row>
    <row r="207" spans="1:15" x14ac:dyDescent="0.25">
      <c r="A207" t="s">
        <v>217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2065878.625</v>
      </c>
      <c r="H207">
        <f t="shared" si="13"/>
        <v>2.0658786249999998E-3</v>
      </c>
      <c r="I207" t="s">
        <v>9</v>
      </c>
      <c r="J207">
        <f t="shared" si="12"/>
        <v>10096</v>
      </c>
      <c r="K207">
        <f t="shared" si="15"/>
        <v>2075974.6249999998</v>
      </c>
      <c r="L207">
        <f t="shared" si="14"/>
        <v>2065878.625</v>
      </c>
      <c r="N207" t="s">
        <v>207</v>
      </c>
      <c r="O207">
        <v>4.1786199999999996</v>
      </c>
    </row>
    <row r="208" spans="1:15" x14ac:dyDescent="0.25">
      <c r="A208" t="s">
        <v>218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3"/>
        <v>0</v>
      </c>
      <c r="I208" t="s">
        <v>9</v>
      </c>
      <c r="J208">
        <f t="shared" si="12"/>
        <v>42944</v>
      </c>
      <c r="K208">
        <f t="shared" si="15"/>
        <v>42944</v>
      </c>
      <c r="L208">
        <f t="shared" si="14"/>
        <v>0</v>
      </c>
      <c r="N208" t="s">
        <v>79</v>
      </c>
      <c r="O208">
        <v>115.392</v>
      </c>
    </row>
    <row r="209" spans="1:15" x14ac:dyDescent="0.25">
      <c r="A209" t="s">
        <v>219</v>
      </c>
      <c r="B209">
        <v>3257806336</v>
      </c>
      <c r="C209">
        <v>17479060</v>
      </c>
      <c r="D209">
        <v>0</v>
      </c>
      <c r="E209">
        <v>0</v>
      </c>
      <c r="F209">
        <v>8928113</v>
      </c>
      <c r="G209">
        <v>15019925</v>
      </c>
      <c r="H209">
        <f t="shared" si="13"/>
        <v>3.299233434</v>
      </c>
      <c r="I209" t="s">
        <v>6</v>
      </c>
      <c r="J209">
        <f t="shared" si="12"/>
        <v>458000</v>
      </c>
      <c r="K209">
        <f t="shared" si="15"/>
        <v>3299691434</v>
      </c>
      <c r="L209">
        <f t="shared" si="14"/>
        <v>3299233434</v>
      </c>
      <c r="N209" t="s">
        <v>208</v>
      </c>
      <c r="O209">
        <v>12.920719999999999</v>
      </c>
    </row>
    <row r="210" spans="1:15" x14ac:dyDescent="0.25">
      <c r="A210" t="s">
        <v>220</v>
      </c>
      <c r="B210">
        <v>41855234048</v>
      </c>
      <c r="C210">
        <v>240906864</v>
      </c>
      <c r="D210">
        <v>0</v>
      </c>
      <c r="E210">
        <v>2763780096</v>
      </c>
      <c r="F210">
        <v>322366336</v>
      </c>
      <c r="G210">
        <v>98128400</v>
      </c>
      <c r="H210">
        <f t="shared" si="13"/>
        <v>45.280415744000003</v>
      </c>
      <c r="I210" t="s">
        <v>4</v>
      </c>
      <c r="J210">
        <f t="shared" si="12"/>
        <v>12243960</v>
      </c>
      <c r="K210">
        <f t="shared" si="15"/>
        <v>45292659704</v>
      </c>
      <c r="L210">
        <f t="shared" si="14"/>
        <v>45280415744</v>
      </c>
      <c r="N210" t="s">
        <v>210</v>
      </c>
      <c r="O210">
        <v>749.3282931</v>
      </c>
    </row>
    <row r="211" spans="1:15" x14ac:dyDescent="0.25">
      <c r="A211" t="s">
        <v>221</v>
      </c>
      <c r="B211">
        <v>13103542272</v>
      </c>
      <c r="C211">
        <v>0</v>
      </c>
      <c r="D211">
        <v>0</v>
      </c>
      <c r="E211">
        <v>900146.875</v>
      </c>
      <c r="F211">
        <v>13192575</v>
      </c>
      <c r="G211">
        <v>0</v>
      </c>
      <c r="H211">
        <f t="shared" si="13"/>
        <v>13.117634993875001</v>
      </c>
      <c r="I211" t="s">
        <v>4</v>
      </c>
      <c r="J211">
        <f t="shared" si="12"/>
        <v>13634764</v>
      </c>
      <c r="K211">
        <f t="shared" si="15"/>
        <v>13131269757.875</v>
      </c>
      <c r="L211">
        <f t="shared" si="14"/>
        <v>13117634993.875</v>
      </c>
      <c r="N211" t="s">
        <v>28</v>
      </c>
      <c r="O211">
        <v>0.18229999999999999</v>
      </c>
    </row>
    <row r="212" spans="1:15" x14ac:dyDescent="0.25">
      <c r="A212" t="s">
        <v>222</v>
      </c>
      <c r="B212">
        <v>9560830976</v>
      </c>
      <c r="C212">
        <v>0</v>
      </c>
      <c r="D212">
        <v>0</v>
      </c>
      <c r="E212">
        <v>248413872</v>
      </c>
      <c r="F212">
        <v>32415512</v>
      </c>
      <c r="G212">
        <v>0</v>
      </c>
      <c r="H212">
        <f t="shared" si="13"/>
        <v>9.8416603600000006</v>
      </c>
      <c r="I212" t="s">
        <v>4</v>
      </c>
      <c r="J212">
        <f t="shared" si="12"/>
        <v>5201000</v>
      </c>
      <c r="K212">
        <f t="shared" si="15"/>
        <v>9846861360</v>
      </c>
      <c r="L212">
        <f t="shared" si="14"/>
        <v>9841660360</v>
      </c>
      <c r="N212" t="s">
        <v>209</v>
      </c>
      <c r="O212">
        <v>14.193</v>
      </c>
    </row>
    <row r="213" spans="1:15" x14ac:dyDescent="0.25">
      <c r="N213" t="s">
        <v>211</v>
      </c>
      <c r="O213">
        <v>5.8448570000000002</v>
      </c>
    </row>
    <row r="214" spans="1:15" x14ac:dyDescent="0.25">
      <c r="N214" t="s">
        <v>212</v>
      </c>
      <c r="O214">
        <v>2.5000000000000001E-2</v>
      </c>
    </row>
    <row r="215" spans="1:15" x14ac:dyDescent="0.25">
      <c r="N215" t="s">
        <v>213</v>
      </c>
      <c r="O215">
        <v>57.645499999999998</v>
      </c>
    </row>
    <row r="216" spans="1:15" x14ac:dyDescent="0.25">
      <c r="N216" t="s">
        <v>214</v>
      </c>
      <c r="O216">
        <v>1.5579999999999999E-3</v>
      </c>
    </row>
    <row r="217" spans="1:15" x14ac:dyDescent="0.25">
      <c r="N217" t="s">
        <v>216</v>
      </c>
      <c r="O217">
        <v>83.929749999999999</v>
      </c>
    </row>
    <row r="218" spans="1:15" x14ac:dyDescent="0.25">
      <c r="N218" t="s">
        <v>215</v>
      </c>
      <c r="O218">
        <v>7.2399999999999999E-3</v>
      </c>
    </row>
    <row r="219" spans="1:15" x14ac:dyDescent="0.25">
      <c r="N219" t="s">
        <v>148</v>
      </c>
      <c r="O219">
        <v>1.1635599999999999</v>
      </c>
    </row>
    <row r="220" spans="1:15" x14ac:dyDescent="0.25">
      <c r="N220" t="s">
        <v>276</v>
      </c>
      <c r="O220">
        <v>0</v>
      </c>
    </row>
    <row r="221" spans="1:15" x14ac:dyDescent="0.25">
      <c r="N221" t="s">
        <v>218</v>
      </c>
      <c r="O221">
        <v>4.2944000000000003E-2</v>
      </c>
    </row>
    <row r="222" spans="1:15" x14ac:dyDescent="0.25">
      <c r="N222" t="s">
        <v>192</v>
      </c>
      <c r="O222">
        <v>0.41220800000000002</v>
      </c>
    </row>
    <row r="223" spans="1:15" x14ac:dyDescent="0.25">
      <c r="N223" t="s">
        <v>219</v>
      </c>
      <c r="O223">
        <v>0.45800000000000002</v>
      </c>
    </row>
    <row r="224" spans="1:15" x14ac:dyDescent="0.25">
      <c r="N224" t="s">
        <v>221</v>
      </c>
      <c r="O224">
        <v>13.634764000000001</v>
      </c>
    </row>
    <row r="225" spans="14:15" x14ac:dyDescent="0.25">
      <c r="N225" t="s">
        <v>222</v>
      </c>
      <c r="O225">
        <v>5.2009999999999996</v>
      </c>
    </row>
    <row r="226" spans="14:15" x14ac:dyDescent="0.25">
      <c r="N226" t="s">
        <v>100</v>
      </c>
      <c r="O226">
        <v>49.13364</v>
      </c>
    </row>
    <row r="227" spans="14:15" x14ac:dyDescent="0.25">
      <c r="N227" t="s">
        <v>84</v>
      </c>
      <c r="O227">
        <v>0.21474499999999999</v>
      </c>
    </row>
    <row r="228" spans="14:15" x14ac:dyDescent="0.25">
      <c r="N228" t="s">
        <v>16</v>
      </c>
      <c r="O228">
        <v>0.29831999999999997</v>
      </c>
    </row>
    <row r="229" spans="14:15" x14ac:dyDescent="0.25">
      <c r="N229" t="s">
        <v>17</v>
      </c>
      <c r="O229">
        <v>1.31</v>
      </c>
    </row>
    <row r="230" spans="14:15" x14ac:dyDescent="0.25">
      <c r="N230" t="s">
        <v>277</v>
      </c>
      <c r="O230">
        <v>0</v>
      </c>
    </row>
    <row r="231" spans="14:15" x14ac:dyDescent="0.25">
      <c r="N231" t="s">
        <v>278</v>
      </c>
      <c r="O231">
        <v>0</v>
      </c>
    </row>
    <row r="232" spans="14:15" x14ac:dyDescent="0.25">
      <c r="N232" t="s">
        <v>279</v>
      </c>
      <c r="O232">
        <v>0</v>
      </c>
    </row>
    <row r="233" spans="14:15" x14ac:dyDescent="0.25">
      <c r="N233" t="s">
        <v>280</v>
      </c>
      <c r="O233">
        <v>0</v>
      </c>
    </row>
    <row r="234" spans="14:15" x14ac:dyDescent="0.25">
      <c r="N234" t="s">
        <v>185</v>
      </c>
      <c r="O234">
        <v>0</v>
      </c>
    </row>
    <row r="235" spans="14:15" x14ac:dyDescent="0.25">
      <c r="N235" t="s">
        <v>180</v>
      </c>
      <c r="O235">
        <v>0</v>
      </c>
    </row>
    <row r="236" spans="14:15" x14ac:dyDescent="0.25">
      <c r="N236" t="s">
        <v>281</v>
      </c>
      <c r="O236">
        <v>0</v>
      </c>
    </row>
    <row r="237" spans="14:15" x14ac:dyDescent="0.25">
      <c r="N237" t="s">
        <v>195</v>
      </c>
      <c r="O237">
        <v>0</v>
      </c>
    </row>
    <row r="238" spans="14:15" x14ac:dyDescent="0.25">
      <c r="N238" t="s">
        <v>282</v>
      </c>
      <c r="O238">
        <v>0</v>
      </c>
    </row>
    <row r="239" spans="14:15" x14ac:dyDescent="0.25">
      <c r="N239" t="s">
        <v>186</v>
      </c>
      <c r="O239">
        <v>10.80261</v>
      </c>
    </row>
    <row r="240" spans="14:15" x14ac:dyDescent="0.25">
      <c r="N240" t="s">
        <v>283</v>
      </c>
      <c r="O240">
        <v>0</v>
      </c>
    </row>
    <row r="241" spans="14:15" x14ac:dyDescent="0.25">
      <c r="N241" t="s">
        <v>284</v>
      </c>
      <c r="O241">
        <v>0</v>
      </c>
    </row>
    <row r="242" spans="14:15" x14ac:dyDescent="0.25">
      <c r="N242" t="s">
        <v>285</v>
      </c>
      <c r="O242">
        <v>0</v>
      </c>
    </row>
    <row r="243" spans="14:15" x14ac:dyDescent="0.25">
      <c r="N243" t="s">
        <v>286</v>
      </c>
      <c r="O243">
        <v>0</v>
      </c>
    </row>
    <row r="244" spans="14:15" x14ac:dyDescent="0.25">
      <c r="N244" t="s">
        <v>287</v>
      </c>
      <c r="O244">
        <v>0</v>
      </c>
    </row>
    <row r="245" spans="14:15" x14ac:dyDescent="0.25">
      <c r="N245" t="s">
        <v>288</v>
      </c>
      <c r="O245">
        <v>0</v>
      </c>
    </row>
    <row r="246" spans="14:15" x14ac:dyDescent="0.25">
      <c r="N246" t="s">
        <v>289</v>
      </c>
      <c r="O246">
        <v>0</v>
      </c>
    </row>
    <row r="247" spans="14:15" x14ac:dyDescent="0.25">
      <c r="N247" t="s">
        <v>205</v>
      </c>
      <c r="O247">
        <v>12.655564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workbookViewId="0">
      <selection activeCell="N2" sqref="N2:N212"/>
    </sheetView>
  </sheetViews>
  <sheetFormatPr defaultRowHeight="15" x14ac:dyDescent="0.25"/>
  <sheetData>
    <row r="1" spans="1:14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s="2" t="s">
        <v>253</v>
      </c>
      <c r="H1" t="s">
        <v>252</v>
      </c>
      <c r="I1" t="s">
        <v>250</v>
      </c>
      <c r="J1" t="s">
        <v>251</v>
      </c>
      <c r="K1" t="s">
        <v>290</v>
      </c>
      <c r="L1" t="s">
        <v>291</v>
      </c>
      <c r="M1" t="s">
        <v>292</v>
      </c>
      <c r="N1" t="s">
        <v>346</v>
      </c>
    </row>
    <row r="2" spans="1:14" x14ac:dyDescent="0.25">
      <c r="A2" t="s">
        <v>12</v>
      </c>
      <c r="B2" t="s">
        <v>8</v>
      </c>
      <c r="C2">
        <v>1320380.6196145811</v>
      </c>
      <c r="D2">
        <v>1677832.549328685</v>
      </c>
      <c r="E2">
        <v>104057264.2627122</v>
      </c>
      <c r="F2">
        <v>62.018861360358251</v>
      </c>
      <c r="G2">
        <v>1677832.549328685</v>
      </c>
      <c r="H2">
        <f>potential!H2</f>
        <v>1.2422814375E-3</v>
      </c>
      <c r="I2">
        <v>148000</v>
      </c>
      <c r="J2">
        <f t="shared" ref="J2:J65" si="0">(H2*10^9+K2-G2)/I2</f>
        <v>-1.9516156204640882</v>
      </c>
      <c r="K2">
        <v>146712</v>
      </c>
      <c r="L2">
        <f>H2+K2/10^9-G2/10^9</f>
        <v>-2.8883911182868492E-4</v>
      </c>
      <c r="M2">
        <f t="shared" ref="M2:M65" si="1">1-C2/D2</f>
        <v>0.21304386415505139</v>
      </c>
      <c r="N2">
        <v>0.20064670192784184</v>
      </c>
    </row>
    <row r="3" spans="1:14" x14ac:dyDescent="0.25">
      <c r="A3" t="s">
        <v>13</v>
      </c>
      <c r="B3" t="s">
        <v>5</v>
      </c>
      <c r="C3">
        <v>12715751.527884509</v>
      </c>
      <c r="D3">
        <v>12715751.527884509</v>
      </c>
      <c r="E3">
        <v>521410701.72572738</v>
      </c>
      <c r="F3">
        <v>41.005103047375563</v>
      </c>
      <c r="G3">
        <v>12715751.527884509</v>
      </c>
      <c r="H3">
        <f>potential!H3</f>
        <v>1.8173790044375</v>
      </c>
      <c r="I3">
        <v>60680000</v>
      </c>
      <c r="J3">
        <f t="shared" si="0"/>
        <v>29.756563165946201</v>
      </c>
      <c r="K3">
        <v>965000</v>
      </c>
      <c r="L3">
        <f t="shared" ref="L3:L66" si="2">H3+K3/10^9-G3/10^9</f>
        <v>1.8056282529096157</v>
      </c>
      <c r="M3">
        <f t="shared" si="1"/>
        <v>0</v>
      </c>
      <c r="N3">
        <v>0</v>
      </c>
    </row>
    <row r="4" spans="1:14" x14ac:dyDescent="0.25">
      <c r="A4" t="s">
        <v>14</v>
      </c>
      <c r="B4" t="s">
        <v>4</v>
      </c>
      <c r="C4">
        <v>37310576.577220313</v>
      </c>
      <c r="D4">
        <v>37310576.577220313</v>
      </c>
      <c r="E4">
        <v>1399475018.0041139</v>
      </c>
      <c r="F4">
        <v>37.508801696153711</v>
      </c>
      <c r="G4">
        <v>37310576.577220313</v>
      </c>
      <c r="H4">
        <f>potential!H4</f>
        <v>6.6897177787812501</v>
      </c>
      <c r="I4">
        <v>38247000</v>
      </c>
      <c r="J4">
        <f t="shared" si="0"/>
        <v>174.164558323634</v>
      </c>
      <c r="K4">
        <v>8864660</v>
      </c>
      <c r="L4">
        <f t="shared" si="2"/>
        <v>6.6612718622040301</v>
      </c>
      <c r="M4">
        <f t="shared" si="1"/>
        <v>0</v>
      </c>
      <c r="N4">
        <v>0</v>
      </c>
    </row>
    <row r="5" spans="1:14" x14ac:dyDescent="0.25">
      <c r="A5" t="s">
        <v>15</v>
      </c>
      <c r="B5" t="s">
        <v>6</v>
      </c>
      <c r="C5">
        <v>7110796.9925173093</v>
      </c>
      <c r="D5">
        <v>7110796.9925173093</v>
      </c>
      <c r="E5">
        <v>217845542.14412969</v>
      </c>
      <c r="F5">
        <v>30.635882640633469</v>
      </c>
      <c r="G5">
        <v>7110796.9925173093</v>
      </c>
      <c r="H5">
        <f>potential!H5</f>
        <v>1.4128837224609374E-2</v>
      </c>
      <c r="I5">
        <v>3052000</v>
      </c>
      <c r="J5">
        <f t="shared" si="0"/>
        <v>5.0738926055347529</v>
      </c>
      <c r="K5">
        <v>8467480</v>
      </c>
      <c r="L5">
        <f t="shared" si="2"/>
        <v>1.5485520232092063E-2</v>
      </c>
      <c r="M5">
        <f t="shared" si="1"/>
        <v>0</v>
      </c>
      <c r="N5">
        <v>0</v>
      </c>
    </row>
    <row r="6" spans="1:14" x14ac:dyDescent="0.25">
      <c r="A6" t="s">
        <v>16</v>
      </c>
      <c r="B6" t="s">
        <v>8</v>
      </c>
      <c r="C6">
        <v>1365232.5528221279</v>
      </c>
      <c r="D6">
        <v>1365232.5528221279</v>
      </c>
      <c r="E6">
        <v>86273569.692021817</v>
      </c>
      <c r="F6">
        <v>63.193314218652468</v>
      </c>
      <c r="G6">
        <v>1365232.5528221279</v>
      </c>
      <c r="H6">
        <f>potential!H6</f>
        <v>2.8739113750000001E-3</v>
      </c>
      <c r="I6" t="e">
        <v>#N/A</v>
      </c>
      <c r="J6" t="e">
        <f t="shared" si="0"/>
        <v>#N/A</v>
      </c>
      <c r="K6">
        <v>298320</v>
      </c>
      <c r="L6">
        <f t="shared" si="2"/>
        <v>1.806998822177872E-3</v>
      </c>
      <c r="M6">
        <f t="shared" si="1"/>
        <v>0</v>
      </c>
      <c r="N6">
        <v>0</v>
      </c>
    </row>
    <row r="7" spans="1:14" x14ac:dyDescent="0.25">
      <c r="A7" t="s">
        <v>17</v>
      </c>
      <c r="B7" t="s">
        <v>6</v>
      </c>
      <c r="C7">
        <v>258313730.7400212</v>
      </c>
      <c r="D7">
        <v>258313730.7400212</v>
      </c>
      <c r="E7">
        <v>15286341881.038679</v>
      </c>
      <c r="F7">
        <v>59.177426756394738</v>
      </c>
      <c r="G7">
        <v>258313730.7400212</v>
      </c>
      <c r="H7">
        <f>potential!H7</f>
        <v>4.5067860519999998</v>
      </c>
      <c r="I7">
        <v>15935000</v>
      </c>
      <c r="J7">
        <f t="shared" si="0"/>
        <v>266.69484287794029</v>
      </c>
      <c r="K7">
        <v>1310000</v>
      </c>
      <c r="L7">
        <f t="shared" si="2"/>
        <v>4.2497823212599783</v>
      </c>
      <c r="M7">
        <f t="shared" si="1"/>
        <v>0</v>
      </c>
      <c r="N7">
        <v>0</v>
      </c>
    </row>
    <row r="8" spans="1:14" x14ac:dyDescent="0.25">
      <c r="A8" t="s">
        <v>18</v>
      </c>
      <c r="B8" t="s">
        <v>8</v>
      </c>
      <c r="C8">
        <v>233345991.15304241</v>
      </c>
      <c r="D8">
        <v>233345991.15304241</v>
      </c>
      <c r="E8">
        <v>10105044454.24988</v>
      </c>
      <c r="F8">
        <v>43.304984175290073</v>
      </c>
      <c r="G8">
        <v>233345991.15304241</v>
      </c>
      <c r="H8">
        <f>potential!H8</f>
        <v>7.5962896999999998</v>
      </c>
      <c r="I8">
        <v>45173000</v>
      </c>
      <c r="J8">
        <f t="shared" si="0"/>
        <v>163.7656754886095</v>
      </c>
      <c r="K8">
        <v>34843150</v>
      </c>
      <c r="L8">
        <f t="shared" si="2"/>
        <v>7.397786858846958</v>
      </c>
      <c r="M8">
        <f t="shared" si="1"/>
        <v>0</v>
      </c>
      <c r="N8">
        <v>0</v>
      </c>
    </row>
    <row r="9" spans="1:14" x14ac:dyDescent="0.25">
      <c r="A9" t="s">
        <v>19</v>
      </c>
      <c r="B9" t="s">
        <v>6</v>
      </c>
      <c r="C9">
        <v>11576032.86969571</v>
      </c>
      <c r="D9">
        <v>11576032.86969571</v>
      </c>
      <c r="E9">
        <v>501154085.46898592</v>
      </c>
      <c r="F9">
        <v>43.292386183606197</v>
      </c>
      <c r="G9">
        <v>11576032.86969571</v>
      </c>
      <c r="H9">
        <f>potential!H9</f>
        <v>1.1595927961059571E-2</v>
      </c>
      <c r="I9">
        <v>2460000</v>
      </c>
      <c r="J9">
        <f t="shared" si="0"/>
        <v>0.94947767941620342</v>
      </c>
      <c r="K9">
        <v>2315820</v>
      </c>
      <c r="L9">
        <f t="shared" si="2"/>
        <v>2.3357150913638613E-3</v>
      </c>
      <c r="M9">
        <f t="shared" si="1"/>
        <v>0</v>
      </c>
      <c r="N9">
        <v>0</v>
      </c>
    </row>
    <row r="10" spans="1:14" x14ac:dyDescent="0.25">
      <c r="A10" t="s">
        <v>20</v>
      </c>
      <c r="B10" t="s">
        <v>9</v>
      </c>
      <c r="C10">
        <v>13012.52337520002</v>
      </c>
      <c r="D10">
        <v>213074.59724891049</v>
      </c>
      <c r="E10">
        <v>27165405.268760741</v>
      </c>
      <c r="F10">
        <v>127.4924632945641</v>
      </c>
      <c r="G10">
        <v>213074.59724891049</v>
      </c>
      <c r="H10">
        <f>potential!H10</f>
        <v>0</v>
      </c>
      <c r="I10">
        <v>55312</v>
      </c>
      <c r="J10">
        <f t="shared" si="0"/>
        <v>-3.8522309308813729</v>
      </c>
      <c r="K10">
        <v>0</v>
      </c>
      <c r="L10">
        <f t="shared" si="2"/>
        <v>-2.1307459724891048E-4</v>
      </c>
      <c r="M10">
        <f t="shared" si="1"/>
        <v>0.9389297291032821</v>
      </c>
      <c r="N10">
        <v>0.93934693019829296</v>
      </c>
    </row>
    <row r="11" spans="1:14" x14ac:dyDescent="0.25">
      <c r="A11" t="s">
        <v>21</v>
      </c>
      <c r="B11" t="s">
        <v>8</v>
      </c>
      <c r="C11">
        <v>15876.09256706433</v>
      </c>
      <c r="D11">
        <v>586762.01718596078</v>
      </c>
      <c r="E11">
        <v>75548117.573367551</v>
      </c>
      <c r="F11">
        <v>128.75427406785309</v>
      </c>
      <c r="G11">
        <v>586762.01718596078</v>
      </c>
      <c r="H11">
        <f>potential!H11</f>
        <v>0</v>
      </c>
      <c r="I11">
        <v>97118</v>
      </c>
      <c r="J11">
        <f t="shared" si="0"/>
        <v>-5.9071337670252761</v>
      </c>
      <c r="K11">
        <v>13073</v>
      </c>
      <c r="L11">
        <f t="shared" si="2"/>
        <v>-5.7368901718596083E-4</v>
      </c>
      <c r="M11">
        <f t="shared" si="1"/>
        <v>0.97294287615411079</v>
      </c>
      <c r="N11">
        <v>0.97217054040766293</v>
      </c>
    </row>
    <row r="12" spans="1:14" x14ac:dyDescent="0.25">
      <c r="A12" t="s">
        <v>22</v>
      </c>
      <c r="B12" t="s">
        <v>9</v>
      </c>
      <c r="C12">
        <v>329300739.02156931</v>
      </c>
      <c r="D12">
        <v>329300739.02156931</v>
      </c>
      <c r="E12">
        <v>16044081318.03776</v>
      </c>
      <c r="F12">
        <v>48.721668119265502</v>
      </c>
      <c r="G12">
        <v>329300739.02156931</v>
      </c>
      <c r="H12">
        <f>potential!H12</f>
        <v>33.709665280000003</v>
      </c>
      <c r="I12">
        <v>36592000</v>
      </c>
      <c r="J12">
        <f t="shared" si="0"/>
        <v>913.44576795415492</v>
      </c>
      <c r="K12">
        <v>44443000</v>
      </c>
      <c r="L12">
        <f t="shared" si="2"/>
        <v>33.424807540978435</v>
      </c>
      <c r="M12">
        <f t="shared" si="1"/>
        <v>0</v>
      </c>
      <c r="N12">
        <v>0</v>
      </c>
    </row>
    <row r="13" spans="1:14" x14ac:dyDescent="0.25">
      <c r="A13" t="s">
        <v>23</v>
      </c>
      <c r="B13" t="s">
        <v>6</v>
      </c>
      <c r="C13">
        <v>83174991.901417464</v>
      </c>
      <c r="D13">
        <v>96471919.862224013</v>
      </c>
      <c r="E13">
        <v>5856037812.2281542</v>
      </c>
      <c r="F13">
        <v>60.701993083494457</v>
      </c>
      <c r="G13">
        <v>96471919.862224013</v>
      </c>
      <c r="H13">
        <f>potential!H13</f>
        <v>6.2588607000000004E-2</v>
      </c>
      <c r="I13">
        <v>9542000</v>
      </c>
      <c r="J13">
        <f t="shared" si="0"/>
        <v>1.5282736468010887</v>
      </c>
      <c r="K13">
        <v>48466100</v>
      </c>
      <c r="L13">
        <f t="shared" si="2"/>
        <v>1.4582787137775985E-2</v>
      </c>
      <c r="M13">
        <f t="shared" si="1"/>
        <v>0.13783210679124558</v>
      </c>
      <c r="N13">
        <v>8.7526696549145161E-2</v>
      </c>
    </row>
    <row r="14" spans="1:14" x14ac:dyDescent="0.25">
      <c r="A14" t="s">
        <v>24</v>
      </c>
      <c r="B14" t="s">
        <v>6</v>
      </c>
      <c r="C14">
        <v>43198026.627151079</v>
      </c>
      <c r="D14">
        <v>43866514.233917363</v>
      </c>
      <c r="E14">
        <v>1730110916.281882</v>
      </c>
      <c r="F14">
        <v>39.440355507987221</v>
      </c>
      <c r="G14">
        <v>43866514.233917363</v>
      </c>
      <c r="H14">
        <f>potential!H14</f>
        <v>5.2738376125E-2</v>
      </c>
      <c r="I14">
        <v>10328000</v>
      </c>
      <c r="J14">
        <f t="shared" si="0"/>
        <v>1.0558541722581949</v>
      </c>
      <c r="K14">
        <v>2033000</v>
      </c>
      <c r="L14">
        <f t="shared" si="2"/>
        <v>1.090486189108264E-2</v>
      </c>
      <c r="M14">
        <f t="shared" si="1"/>
        <v>1.5239132136225519E-2</v>
      </c>
      <c r="N14">
        <v>2.5690040215999081E-2</v>
      </c>
    </row>
    <row r="15" spans="1:14" x14ac:dyDescent="0.25">
      <c r="A15" t="s">
        <v>25</v>
      </c>
      <c r="B15" t="s">
        <v>4</v>
      </c>
      <c r="C15">
        <v>1219756.88106833</v>
      </c>
      <c r="D15">
        <v>1219756.88106833</v>
      </c>
      <c r="E15">
        <v>67636997.460951373</v>
      </c>
      <c r="F15">
        <v>55.451212049495602</v>
      </c>
      <c r="G15">
        <v>1219756.88106833</v>
      </c>
      <c r="H15">
        <f>potential!H15</f>
        <v>5.7102253499999998E-2</v>
      </c>
      <c r="I15">
        <v>15572000</v>
      </c>
      <c r="J15">
        <f t="shared" si="0"/>
        <v>3.5991706022946106</v>
      </c>
      <c r="K15">
        <v>163788</v>
      </c>
      <c r="L15">
        <f t="shared" si="2"/>
        <v>5.6046284618931665E-2</v>
      </c>
      <c r="M15">
        <f t="shared" si="1"/>
        <v>0</v>
      </c>
      <c r="N15">
        <v>0</v>
      </c>
    </row>
    <row r="16" spans="1:14" x14ac:dyDescent="0.25">
      <c r="A16" t="s">
        <v>26</v>
      </c>
      <c r="B16" t="s">
        <v>6</v>
      </c>
      <c r="C16">
        <v>114756715.73449659</v>
      </c>
      <c r="D16">
        <v>122325501.20764691</v>
      </c>
      <c r="E16">
        <v>9413801723.0897045</v>
      </c>
      <c r="F16">
        <v>76.956984685554843</v>
      </c>
      <c r="G16">
        <v>122325501.20764691</v>
      </c>
      <c r="H16">
        <f>potential!H16</f>
        <v>0.156982912</v>
      </c>
      <c r="I16">
        <v>13050000</v>
      </c>
      <c r="J16">
        <f t="shared" si="0"/>
        <v>4.0611042752760991</v>
      </c>
      <c r="K16">
        <v>18340000</v>
      </c>
      <c r="L16">
        <f t="shared" si="2"/>
        <v>5.2997410792353095E-2</v>
      </c>
      <c r="M16">
        <f t="shared" si="1"/>
        <v>6.1874142336865168E-2</v>
      </c>
      <c r="N16">
        <v>4.3574170722913308E-2</v>
      </c>
    </row>
    <row r="17" spans="1:14" x14ac:dyDescent="0.25">
      <c r="A17" t="s">
        <v>27</v>
      </c>
      <c r="B17" t="s">
        <v>4</v>
      </c>
      <c r="C17">
        <v>4277304.2723435713</v>
      </c>
      <c r="D17">
        <v>4277304.2723435713</v>
      </c>
      <c r="E17">
        <v>262129779.50273699</v>
      </c>
      <c r="F17">
        <v>61.283874798814317</v>
      </c>
      <c r="G17">
        <v>4277304.2723435713</v>
      </c>
      <c r="H17">
        <f>potential!H17</f>
        <v>0.91926731674999995</v>
      </c>
      <c r="I17">
        <v>17185000</v>
      </c>
      <c r="J17">
        <f t="shared" si="0"/>
        <v>53.243829646648614</v>
      </c>
      <c r="K17">
        <v>5200</v>
      </c>
      <c r="L17">
        <f t="shared" si="2"/>
        <v>0.91499521247765647</v>
      </c>
      <c r="M17">
        <f t="shared" si="1"/>
        <v>0</v>
      </c>
      <c r="N17">
        <v>0</v>
      </c>
    </row>
    <row r="18" spans="1:14" x14ac:dyDescent="0.25">
      <c r="A18" t="s">
        <v>28</v>
      </c>
      <c r="B18" t="s">
        <v>4</v>
      </c>
      <c r="C18">
        <v>6334746.0085134264</v>
      </c>
      <c r="D18">
        <v>6334746.0085134264</v>
      </c>
      <c r="E18">
        <v>368096223.6092943</v>
      </c>
      <c r="F18">
        <v>58.10749525152238</v>
      </c>
      <c r="G18">
        <v>6334746.0085134264</v>
      </c>
      <c r="H18">
        <f>potential!H18</f>
        <v>2.4931763739999999</v>
      </c>
      <c r="I18">
        <v>32528000</v>
      </c>
      <c r="J18">
        <f t="shared" si="0"/>
        <v>76.4579417114943</v>
      </c>
      <c r="K18">
        <v>182300</v>
      </c>
      <c r="L18">
        <f t="shared" si="2"/>
        <v>2.4870239279914865</v>
      </c>
      <c r="M18">
        <f t="shared" si="1"/>
        <v>0</v>
      </c>
      <c r="N18">
        <v>0</v>
      </c>
    </row>
    <row r="19" spans="1:14" x14ac:dyDescent="0.25">
      <c r="A19" t="s">
        <v>29</v>
      </c>
      <c r="B19" t="s">
        <v>5</v>
      </c>
      <c r="C19">
        <v>5223455.5897608399</v>
      </c>
      <c r="D19">
        <v>149039677.06489721</v>
      </c>
      <c r="E19">
        <v>21255864530.354752</v>
      </c>
      <c r="F19">
        <v>142.61883109891059</v>
      </c>
      <c r="G19">
        <v>149039677.06489721</v>
      </c>
      <c r="H19">
        <f>potential!H19</f>
        <v>3.994633E-3</v>
      </c>
      <c r="I19">
        <v>177675000</v>
      </c>
      <c r="J19">
        <f t="shared" si="0"/>
        <v>-0.80861138069451077</v>
      </c>
      <c r="K19">
        <v>1375017</v>
      </c>
      <c r="L19">
        <f t="shared" si="2"/>
        <v>-0.1436700270648972</v>
      </c>
      <c r="M19">
        <f t="shared" si="1"/>
        <v>0.96495258381775506</v>
      </c>
      <c r="N19">
        <v>0.96530795794659874</v>
      </c>
    </row>
    <row r="20" spans="1:14" x14ac:dyDescent="0.25">
      <c r="A20" t="s">
        <v>30</v>
      </c>
      <c r="B20" t="s">
        <v>6</v>
      </c>
      <c r="C20">
        <v>38385146.138683267</v>
      </c>
      <c r="D20">
        <v>39630336.198470257</v>
      </c>
      <c r="E20">
        <v>4233842462.3412242</v>
      </c>
      <c r="F20">
        <v>106.8333723221014</v>
      </c>
      <c r="G20">
        <v>39630336.198470257</v>
      </c>
      <c r="H20">
        <f>potential!H20</f>
        <v>0.106525113</v>
      </c>
      <c r="I20">
        <v>6133000</v>
      </c>
      <c r="J20">
        <f t="shared" si="0"/>
        <v>12.431649568160726</v>
      </c>
      <c r="K20">
        <v>9348530</v>
      </c>
      <c r="L20">
        <f t="shared" si="2"/>
        <v>7.6243306801529742E-2</v>
      </c>
      <c r="M20">
        <f t="shared" si="1"/>
        <v>3.1420123552599488E-2</v>
      </c>
      <c r="N20">
        <v>3.1754398866879986E-3</v>
      </c>
    </row>
    <row r="21" spans="1:14" x14ac:dyDescent="0.25">
      <c r="A21" t="s">
        <v>31</v>
      </c>
      <c r="B21" t="s">
        <v>6</v>
      </c>
      <c r="C21">
        <v>20990121.689888041</v>
      </c>
      <c r="D21">
        <v>59353187.837057471</v>
      </c>
      <c r="E21">
        <v>6258705434.2222633</v>
      </c>
      <c r="F21">
        <v>105.44851358960381</v>
      </c>
      <c r="G21">
        <v>59353187.837057471</v>
      </c>
      <c r="H21">
        <f>potential!H21</f>
        <v>2.1609086999999999E-2</v>
      </c>
      <c r="I21">
        <v>2958000</v>
      </c>
      <c r="J21">
        <f t="shared" si="0"/>
        <v>-12.756879931391978</v>
      </c>
      <c r="K21">
        <v>9250</v>
      </c>
      <c r="L21">
        <f t="shared" si="2"/>
        <v>-3.7734850837057479E-2</v>
      </c>
      <c r="M21">
        <f t="shared" si="1"/>
        <v>0.64635224400225477</v>
      </c>
      <c r="N21">
        <v>0.64724386096803477</v>
      </c>
    </row>
    <row r="22" spans="1:14" x14ac:dyDescent="0.25">
      <c r="A22" t="s">
        <v>32</v>
      </c>
      <c r="B22" t="s">
        <v>8</v>
      </c>
      <c r="C22">
        <v>1219443.0563473301</v>
      </c>
      <c r="D22">
        <v>3303716.6327145221</v>
      </c>
      <c r="E22">
        <v>327649264.55455267</v>
      </c>
      <c r="F22">
        <v>99.175958770210102</v>
      </c>
      <c r="G22">
        <v>3303716.6327145221</v>
      </c>
      <c r="H22">
        <f>potential!H22</f>
        <v>1.2258863125000001E-3</v>
      </c>
      <c r="I22">
        <v>444000</v>
      </c>
      <c r="J22">
        <f t="shared" si="0"/>
        <v>-4.6719309013840586</v>
      </c>
      <c r="K22">
        <v>3493</v>
      </c>
      <c r="L22">
        <f t="shared" si="2"/>
        <v>-2.0743373202145223E-3</v>
      </c>
      <c r="M22">
        <f t="shared" si="1"/>
        <v>0.63088751490609352</v>
      </c>
      <c r="N22">
        <v>0.62025062260311359</v>
      </c>
    </row>
    <row r="23" spans="1:14" x14ac:dyDescent="0.25">
      <c r="A23" t="s">
        <v>33</v>
      </c>
      <c r="B23" t="s">
        <v>6</v>
      </c>
      <c r="C23">
        <v>17074435.658954751</v>
      </c>
      <c r="D23">
        <v>17966995.758051869</v>
      </c>
      <c r="E23">
        <v>859299381.85626554</v>
      </c>
      <c r="F23">
        <v>47.826547822897567</v>
      </c>
      <c r="G23">
        <v>17966995.758051869</v>
      </c>
      <c r="H23">
        <f>potential!H23</f>
        <v>1.2730660351562499E-2</v>
      </c>
      <c r="I23">
        <v>3244000</v>
      </c>
      <c r="J23">
        <f t="shared" si="0"/>
        <v>0.38516787716110712</v>
      </c>
      <c r="K23">
        <v>6485820</v>
      </c>
      <c r="L23">
        <f t="shared" si="2"/>
        <v>1.2494845935106316E-3</v>
      </c>
      <c r="M23">
        <f t="shared" si="1"/>
        <v>4.9677759772226771E-2</v>
      </c>
      <c r="N23">
        <v>3.8609761607114983E-2</v>
      </c>
    </row>
    <row r="24" spans="1:14" x14ac:dyDescent="0.25">
      <c r="A24" t="s">
        <v>34</v>
      </c>
      <c r="B24" t="s">
        <v>6</v>
      </c>
      <c r="C24">
        <v>15459257.66701602</v>
      </c>
      <c r="D24">
        <v>39027355.341616184</v>
      </c>
      <c r="E24">
        <v>4351675854.4830027</v>
      </c>
      <c r="F24">
        <v>111.5032216862172</v>
      </c>
      <c r="G24">
        <v>39027355.341616184</v>
      </c>
      <c r="H24">
        <f>potential!H24</f>
        <v>1.444689E-2</v>
      </c>
      <c r="I24">
        <v>7953000</v>
      </c>
      <c r="J24">
        <f t="shared" si="0"/>
        <v>-2.9897781141224926</v>
      </c>
      <c r="K24">
        <v>802760</v>
      </c>
      <c r="L24">
        <f t="shared" si="2"/>
        <v>-2.3777705341616186E-2</v>
      </c>
      <c r="M24">
        <f t="shared" si="1"/>
        <v>0.6038866192265071</v>
      </c>
      <c r="N24">
        <v>0.26092304139376166</v>
      </c>
    </row>
    <row r="25" spans="1:14" x14ac:dyDescent="0.25">
      <c r="A25" t="s">
        <v>35</v>
      </c>
      <c r="B25" t="s">
        <v>7</v>
      </c>
      <c r="C25">
        <v>243710.34373220339</v>
      </c>
      <c r="D25">
        <v>1059258.7692381041</v>
      </c>
      <c r="E25">
        <v>109920236.340341</v>
      </c>
      <c r="F25">
        <v>103.770900494318</v>
      </c>
      <c r="G25">
        <v>1059258.7692381041</v>
      </c>
      <c r="H25">
        <f>potential!H25</f>
        <v>0</v>
      </c>
      <c r="I25">
        <v>390000</v>
      </c>
      <c r="J25">
        <f t="shared" si="0"/>
        <v>-1.7273686390720617</v>
      </c>
      <c r="K25">
        <v>385585</v>
      </c>
      <c r="L25">
        <f t="shared" si="2"/>
        <v>-6.7367376923810427E-4</v>
      </c>
      <c r="M25">
        <f t="shared" si="1"/>
        <v>0.76992369493669843</v>
      </c>
      <c r="N25">
        <v>0.77001707614270365</v>
      </c>
    </row>
    <row r="26" spans="1:14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87619950.614122123</v>
      </c>
      <c r="F26">
        <v>124.4668649386591</v>
      </c>
      <c r="G26">
        <v>703962.05976027239</v>
      </c>
      <c r="H26">
        <f>potential!H26</f>
        <v>1.07359E-4</v>
      </c>
      <c r="I26">
        <v>63918</v>
      </c>
      <c r="J26">
        <f t="shared" si="0"/>
        <v>-9.3338818448679923</v>
      </c>
      <c r="K26">
        <v>0</v>
      </c>
      <c r="L26">
        <f t="shared" si="2"/>
        <v>-5.9660305976027238E-4</v>
      </c>
      <c r="M26">
        <f t="shared" si="1"/>
        <v>0.85038932034838577</v>
      </c>
      <c r="N26">
        <v>0.85048377386550222</v>
      </c>
    </row>
    <row r="27" spans="1:14" x14ac:dyDescent="0.25">
      <c r="A27" t="s">
        <v>37</v>
      </c>
      <c r="B27" t="s">
        <v>8</v>
      </c>
      <c r="C27">
        <v>15577831.13165338</v>
      </c>
      <c r="D27">
        <v>15577831.13165338</v>
      </c>
      <c r="E27">
        <v>591773146.77195024</v>
      </c>
      <c r="F27">
        <v>37.988160339567202</v>
      </c>
      <c r="G27">
        <v>15577831.13165338</v>
      </c>
      <c r="H27">
        <f>potential!H27</f>
        <v>5.6479633890000001</v>
      </c>
      <c r="I27">
        <v>12297000</v>
      </c>
      <c r="J27">
        <f t="shared" si="0"/>
        <v>458.27059915982323</v>
      </c>
      <c r="K27">
        <v>2968000</v>
      </c>
      <c r="L27">
        <f t="shared" si="2"/>
        <v>5.6353535578683465</v>
      </c>
      <c r="M27">
        <f t="shared" si="1"/>
        <v>0</v>
      </c>
      <c r="N27">
        <v>0</v>
      </c>
    </row>
    <row r="28" spans="1:14" x14ac:dyDescent="0.25">
      <c r="A28" t="s">
        <v>38</v>
      </c>
      <c r="B28" t="s">
        <v>8</v>
      </c>
      <c r="C28">
        <v>986415641.5137651</v>
      </c>
      <c r="D28">
        <v>986415641.5137651</v>
      </c>
      <c r="E28">
        <v>31141064335.666321</v>
      </c>
      <c r="F28">
        <v>31.56992146624609</v>
      </c>
      <c r="G28">
        <v>986415641.5137651</v>
      </c>
      <c r="H28">
        <f>potential!H28</f>
        <v>15.277337253375</v>
      </c>
      <c r="I28">
        <v>214893000</v>
      </c>
      <c r="J28">
        <f t="shared" si="0"/>
        <v>68.787022433775107</v>
      </c>
      <c r="K28">
        <v>490928000</v>
      </c>
      <c r="L28">
        <f t="shared" si="2"/>
        <v>14.781849611861235</v>
      </c>
      <c r="M28">
        <f t="shared" si="1"/>
        <v>0</v>
      </c>
      <c r="N28">
        <v>0</v>
      </c>
    </row>
    <row r="29" spans="1:14" x14ac:dyDescent="0.25">
      <c r="A29" t="s">
        <v>39</v>
      </c>
      <c r="B29" t="s">
        <v>8</v>
      </c>
      <c r="C29">
        <v>1848134.5331713441</v>
      </c>
      <c r="D29">
        <v>1848134.5331713441</v>
      </c>
      <c r="E29">
        <v>151284728.799465</v>
      </c>
      <c r="F29">
        <v>81.858071522458317</v>
      </c>
      <c r="G29">
        <v>1848134.5331713441</v>
      </c>
      <c r="H29">
        <f>potential!H29</f>
        <v>4.8231435E-3</v>
      </c>
      <c r="I29">
        <v>257000</v>
      </c>
      <c r="J29">
        <f t="shared" si="0"/>
        <v>11.721030999333291</v>
      </c>
      <c r="K29">
        <v>37296</v>
      </c>
      <c r="L29">
        <f t="shared" si="2"/>
        <v>3.0123049668286557E-3</v>
      </c>
      <c r="M29">
        <f t="shared" si="1"/>
        <v>0</v>
      </c>
      <c r="N29">
        <v>0</v>
      </c>
    </row>
    <row r="30" spans="1:14" x14ac:dyDescent="0.25">
      <c r="A30" t="s">
        <v>40</v>
      </c>
      <c r="B30" t="s">
        <v>9</v>
      </c>
      <c r="C30">
        <v>1917762.2064524251</v>
      </c>
      <c r="D30">
        <v>9881315.8706001248</v>
      </c>
      <c r="E30">
        <v>1237185612.8546541</v>
      </c>
      <c r="F30">
        <v>125.2045404737694</v>
      </c>
      <c r="G30">
        <v>9881315.8706001248</v>
      </c>
      <c r="H30">
        <f>potential!H30</f>
        <v>1.963789125E-3</v>
      </c>
      <c r="I30">
        <v>543000</v>
      </c>
      <c r="J30">
        <f t="shared" si="0"/>
        <v>-14.577397321547192</v>
      </c>
      <c r="K30">
        <v>2000</v>
      </c>
      <c r="L30">
        <f t="shared" si="2"/>
        <v>-7.9155267456001259E-3</v>
      </c>
      <c r="M30">
        <f t="shared" si="1"/>
        <v>0.80592036206854367</v>
      </c>
      <c r="N30">
        <v>0.80404349132547348</v>
      </c>
    </row>
    <row r="31" spans="1:14" x14ac:dyDescent="0.25">
      <c r="A31" t="s">
        <v>41</v>
      </c>
      <c r="B31" t="s">
        <v>5</v>
      </c>
      <c r="C31">
        <v>5036733.4701321982</v>
      </c>
      <c r="D31">
        <v>5036733.4701321982</v>
      </c>
      <c r="E31">
        <v>104629780.1244902</v>
      </c>
      <c r="F31">
        <v>20.773340647255651</v>
      </c>
      <c r="G31">
        <v>5036733.4701321982</v>
      </c>
      <c r="H31">
        <f>potential!H31</f>
        <v>4.0376256249999998E-4</v>
      </c>
      <c r="I31">
        <v>1122000</v>
      </c>
      <c r="J31">
        <f t="shared" si="0"/>
        <v>2.0122023996147966</v>
      </c>
      <c r="K31">
        <v>6890662</v>
      </c>
      <c r="L31">
        <f t="shared" si="2"/>
        <v>2.2576910923678018E-3</v>
      </c>
      <c r="M31">
        <f t="shared" si="1"/>
        <v>0</v>
      </c>
      <c r="N31">
        <v>0</v>
      </c>
    </row>
    <row r="32" spans="1:14" x14ac:dyDescent="0.25">
      <c r="A32" t="s">
        <v>42</v>
      </c>
      <c r="B32" t="s">
        <v>4</v>
      </c>
      <c r="C32">
        <v>11882590.784813341</v>
      </c>
      <c r="D32">
        <v>11882590.784813341</v>
      </c>
      <c r="E32">
        <v>687595753.32871819</v>
      </c>
      <c r="F32">
        <v>57.865811066009833</v>
      </c>
      <c r="G32">
        <v>11882590.784813341</v>
      </c>
      <c r="H32">
        <f>potential!H32</f>
        <v>5.7324685860000004</v>
      </c>
      <c r="I32">
        <v>2574000</v>
      </c>
      <c r="J32">
        <f t="shared" si="0"/>
        <v>2222.4518240929242</v>
      </c>
      <c r="K32">
        <v>5000</v>
      </c>
      <c r="L32">
        <f t="shared" si="2"/>
        <v>5.7205909952151872</v>
      </c>
      <c r="M32">
        <f t="shared" si="1"/>
        <v>0</v>
      </c>
      <c r="N32">
        <v>0</v>
      </c>
    </row>
    <row r="33" spans="1:14" x14ac:dyDescent="0.25">
      <c r="A33" t="s">
        <v>43</v>
      </c>
      <c r="B33" t="s">
        <v>4</v>
      </c>
      <c r="C33">
        <v>505569.90502221812</v>
      </c>
      <c r="D33">
        <v>505569.90502221812</v>
      </c>
      <c r="E33">
        <v>25561640.654799309</v>
      </c>
      <c r="F33">
        <v>50.560051935203632</v>
      </c>
      <c r="G33">
        <v>505569.90502221812</v>
      </c>
      <c r="H33">
        <f>potential!H33</f>
        <v>0.32437170621875</v>
      </c>
      <c r="I33">
        <v>6646000</v>
      </c>
      <c r="J33">
        <f t="shared" si="0"/>
        <v>48.753556472122753</v>
      </c>
      <c r="K33">
        <v>150000</v>
      </c>
      <c r="L33">
        <f t="shared" si="2"/>
        <v>0.32401613631372778</v>
      </c>
      <c r="M33">
        <f t="shared" si="1"/>
        <v>0</v>
      </c>
      <c r="N33">
        <v>0</v>
      </c>
    </row>
    <row r="34" spans="1:14" x14ac:dyDescent="0.25">
      <c r="A34" t="s">
        <v>44</v>
      </c>
      <c r="B34" t="s">
        <v>7</v>
      </c>
      <c r="C34">
        <v>702590730.65152001</v>
      </c>
      <c r="D34">
        <v>702590730.65152001</v>
      </c>
      <c r="E34">
        <v>22829811283.531651</v>
      </c>
      <c r="F34">
        <v>32.493755308102799</v>
      </c>
      <c r="G34">
        <v>702590730.65152001</v>
      </c>
      <c r="H34">
        <f>potential!H34</f>
        <v>3.741020638015625</v>
      </c>
      <c r="I34">
        <v>48969000</v>
      </c>
      <c r="J34">
        <f t="shared" si="0"/>
        <v>70.821231950093022</v>
      </c>
      <c r="K34">
        <v>429615000</v>
      </c>
      <c r="L34">
        <f t="shared" si="2"/>
        <v>3.4680449073641051</v>
      </c>
      <c r="M34">
        <f t="shared" si="1"/>
        <v>0</v>
      </c>
      <c r="N34">
        <v>0</v>
      </c>
    </row>
    <row r="35" spans="1:14" x14ac:dyDescent="0.25">
      <c r="A35" t="s">
        <v>45</v>
      </c>
      <c r="B35" t="s">
        <v>6</v>
      </c>
      <c r="C35">
        <v>56294239.454289056</v>
      </c>
      <c r="D35">
        <v>84896351.825979456</v>
      </c>
      <c r="E35">
        <v>7383095716.9684353</v>
      </c>
      <c r="F35">
        <v>86.96599510073537</v>
      </c>
      <c r="G35">
        <v>84896351.825979456</v>
      </c>
      <c r="H35">
        <f>potential!H35</f>
        <v>4.1406855999999999E-2</v>
      </c>
      <c r="I35">
        <v>9429000</v>
      </c>
      <c r="J35">
        <f t="shared" si="0"/>
        <v>-0.39288321412445182</v>
      </c>
      <c r="K35">
        <v>39785000</v>
      </c>
      <c r="L35">
        <f t="shared" si="2"/>
        <v>-3.7044958259794536E-3</v>
      </c>
      <c r="M35">
        <f t="shared" si="1"/>
        <v>0.33690625988639666</v>
      </c>
      <c r="N35">
        <v>0.10503009651900652</v>
      </c>
    </row>
    <row r="36" spans="1:14" x14ac:dyDescent="0.25">
      <c r="A36" t="s">
        <v>46</v>
      </c>
      <c r="B36" t="s">
        <v>8</v>
      </c>
      <c r="C36">
        <v>141032675.03983101</v>
      </c>
      <c r="D36">
        <v>141032675.03983101</v>
      </c>
      <c r="E36">
        <v>8801518433.3755875</v>
      </c>
      <c r="F36">
        <v>62.407654331805247</v>
      </c>
      <c r="G36">
        <v>141032675.03983101</v>
      </c>
      <c r="H36">
        <f>potential!H36</f>
        <v>9.5925947709999999</v>
      </c>
      <c r="I36">
        <v>19287000</v>
      </c>
      <c r="J36">
        <f t="shared" si="0"/>
        <v>491.99300544201634</v>
      </c>
      <c r="K36">
        <v>37507000</v>
      </c>
      <c r="L36">
        <f t="shared" si="2"/>
        <v>9.4890690959601685</v>
      </c>
      <c r="M36">
        <f t="shared" si="1"/>
        <v>0</v>
      </c>
      <c r="N36">
        <v>0</v>
      </c>
    </row>
    <row r="37" spans="1:14" x14ac:dyDescent="0.25">
      <c r="A37" t="s">
        <v>47</v>
      </c>
      <c r="B37" t="s">
        <v>5</v>
      </c>
      <c r="C37">
        <v>12543694154.082029</v>
      </c>
      <c r="D37">
        <v>12645149689.64439</v>
      </c>
      <c r="E37">
        <v>872918794663.23474</v>
      </c>
      <c r="F37">
        <v>69.03190678542164</v>
      </c>
      <c r="G37">
        <v>12645149689.64439</v>
      </c>
      <c r="H37">
        <f>potential!H37</f>
        <v>17.628614391999999</v>
      </c>
      <c r="I37">
        <v>1224524000</v>
      </c>
      <c r="J37">
        <f t="shared" si="0"/>
        <v>5.5677130071404157</v>
      </c>
      <c r="K37">
        <v>1834333500</v>
      </c>
      <c r="L37">
        <f t="shared" si="2"/>
        <v>6.8177982023556094</v>
      </c>
      <c r="M37">
        <f t="shared" si="1"/>
        <v>8.0232767545208583E-3</v>
      </c>
      <c r="N37">
        <v>6.8056128488506963E-3</v>
      </c>
    </row>
    <row r="38" spans="1:14" x14ac:dyDescent="0.25">
      <c r="A38" t="s">
        <v>48</v>
      </c>
      <c r="B38" t="s">
        <v>4</v>
      </c>
      <c r="C38">
        <v>24071933.308519062</v>
      </c>
      <c r="D38">
        <v>24071933.308519062</v>
      </c>
      <c r="E38">
        <v>1332810093.1489339</v>
      </c>
      <c r="F38">
        <v>55.36780432493358</v>
      </c>
      <c r="G38">
        <v>24071933.308519062</v>
      </c>
      <c r="H38">
        <f>potential!H38</f>
        <v>1.2983040809999999</v>
      </c>
      <c r="I38">
        <v>26936000</v>
      </c>
      <c r="J38">
        <f t="shared" si="0"/>
        <v>47.417305007851233</v>
      </c>
      <c r="K38">
        <v>3000380</v>
      </c>
      <c r="L38">
        <f t="shared" si="2"/>
        <v>1.2772325276914809</v>
      </c>
      <c r="M38">
        <f t="shared" si="1"/>
        <v>0</v>
      </c>
      <c r="N38">
        <v>0</v>
      </c>
    </row>
    <row r="39" spans="1:14" x14ac:dyDescent="0.25">
      <c r="A39" t="s">
        <v>49</v>
      </c>
      <c r="B39" t="s">
        <v>4</v>
      </c>
      <c r="C39">
        <v>24276319.834574431</v>
      </c>
      <c r="D39">
        <v>24276319.834574431</v>
      </c>
      <c r="E39">
        <v>1287500468.7725339</v>
      </c>
      <c r="F39">
        <v>53.03524082504758</v>
      </c>
      <c r="G39">
        <v>24276319.834574431</v>
      </c>
      <c r="H39">
        <f>potential!H39</f>
        <v>1.6803783393359375</v>
      </c>
      <c r="I39">
        <v>30274000</v>
      </c>
      <c r="J39">
        <f t="shared" si="0"/>
        <v>54.869980494859057</v>
      </c>
      <c r="K39">
        <v>5031770</v>
      </c>
      <c r="L39">
        <f t="shared" si="2"/>
        <v>1.6611337895013631</v>
      </c>
      <c r="M39">
        <f t="shared" si="1"/>
        <v>0</v>
      </c>
      <c r="N39">
        <v>0</v>
      </c>
    </row>
    <row r="40" spans="1:14" x14ac:dyDescent="0.25">
      <c r="A40" t="s">
        <v>50</v>
      </c>
      <c r="B40" t="s">
        <v>4</v>
      </c>
      <c r="C40">
        <v>30940460.57962374</v>
      </c>
      <c r="D40">
        <v>30940460.57962374</v>
      </c>
      <c r="E40">
        <v>1132511554.5772071</v>
      </c>
      <c r="F40">
        <v>36.602931351417489</v>
      </c>
      <c r="G40">
        <v>30940460.57962374</v>
      </c>
      <c r="H40">
        <f>potential!H40</f>
        <v>5.3593721052500003</v>
      </c>
      <c r="I40">
        <v>130041000</v>
      </c>
      <c r="J40">
        <f t="shared" si="0"/>
        <v>41.055522986368729</v>
      </c>
      <c r="K40">
        <v>10469620</v>
      </c>
      <c r="L40">
        <f t="shared" si="2"/>
        <v>5.3389012646703771</v>
      </c>
      <c r="M40">
        <f t="shared" si="1"/>
        <v>0</v>
      </c>
      <c r="N40">
        <v>0</v>
      </c>
    </row>
    <row r="41" spans="1:14" x14ac:dyDescent="0.25">
      <c r="A41" t="s">
        <v>51</v>
      </c>
      <c r="B41" t="s">
        <v>4</v>
      </c>
      <c r="C41">
        <v>7265723.2930226354</v>
      </c>
      <c r="D41">
        <v>7266806.8527180571</v>
      </c>
      <c r="E41">
        <v>429994662.2146731</v>
      </c>
      <c r="F41">
        <v>59.172435834570038</v>
      </c>
      <c r="G41">
        <v>7266806.8527180571</v>
      </c>
      <c r="H41">
        <f>potential!H41</f>
        <v>8.6011557500000006E-3</v>
      </c>
      <c r="I41">
        <v>7108000</v>
      </c>
      <c r="J41">
        <f t="shared" si="0"/>
        <v>0.36043315943752713</v>
      </c>
      <c r="K41">
        <v>1227610</v>
      </c>
      <c r="L41">
        <f t="shared" si="2"/>
        <v>2.5619588972819437E-3</v>
      </c>
      <c r="M41">
        <f t="shared" si="1"/>
        <v>1.4911084295798904E-4</v>
      </c>
      <c r="N41">
        <v>4.1290409173261753E-6</v>
      </c>
    </row>
    <row r="42" spans="1:14" x14ac:dyDescent="0.25">
      <c r="A42" t="s">
        <v>52</v>
      </c>
      <c r="B42" t="s">
        <v>9</v>
      </c>
      <c r="C42">
        <v>15334.537021309339</v>
      </c>
      <c r="D42">
        <v>54548.40386266962</v>
      </c>
      <c r="E42">
        <v>5468020.0654707244</v>
      </c>
      <c r="F42">
        <v>100.24161438778199</v>
      </c>
      <c r="G42">
        <v>54548.40386266962</v>
      </c>
      <c r="H42">
        <f>potential!H42</f>
        <v>0</v>
      </c>
      <c r="I42" t="e">
        <v>#N/A</v>
      </c>
      <c r="J42" t="e">
        <f t="shared" si="0"/>
        <v>#N/A</v>
      </c>
      <c r="K42">
        <v>10729</v>
      </c>
      <c r="L42">
        <f t="shared" si="2"/>
        <v>-4.381940386266962E-5</v>
      </c>
      <c r="M42">
        <f t="shared" si="1"/>
        <v>0.71888202155437253</v>
      </c>
      <c r="N42">
        <v>0.72080247690379917</v>
      </c>
    </row>
    <row r="43" spans="1:14" x14ac:dyDescent="0.25">
      <c r="A43" t="s">
        <v>53</v>
      </c>
      <c r="B43" t="s">
        <v>8</v>
      </c>
      <c r="C43">
        <v>131011918.0265145</v>
      </c>
      <c r="D43">
        <v>131011918.0265145</v>
      </c>
      <c r="E43">
        <v>4922957116.9030924</v>
      </c>
      <c r="F43">
        <v>37.576406719782362</v>
      </c>
      <c r="G43">
        <v>131011918.0265145</v>
      </c>
      <c r="H43">
        <f>potential!H43</f>
        <v>1.792877433625</v>
      </c>
      <c r="I43">
        <v>58090000</v>
      </c>
      <c r="J43">
        <f t="shared" si="0"/>
        <v>29.656054322576786</v>
      </c>
      <c r="K43">
        <v>60854680</v>
      </c>
      <c r="L43">
        <f t="shared" si="2"/>
        <v>1.7227201955984854</v>
      </c>
      <c r="M43">
        <f t="shared" si="1"/>
        <v>0</v>
      </c>
      <c r="N43">
        <v>0</v>
      </c>
    </row>
    <row r="44" spans="1:14" x14ac:dyDescent="0.25">
      <c r="A44" t="s">
        <v>54</v>
      </c>
      <c r="B44" t="s">
        <v>4</v>
      </c>
      <c r="C44">
        <v>4379.9999999998254</v>
      </c>
      <c r="D44">
        <v>336147.64851099619</v>
      </c>
      <c r="E44">
        <v>44004133.089566126</v>
      </c>
      <c r="F44">
        <v>130.90715726998951</v>
      </c>
      <c r="G44">
        <v>336147.64851099619</v>
      </c>
      <c r="H44">
        <f>potential!H44</f>
        <v>0</v>
      </c>
      <c r="I44">
        <v>1032000</v>
      </c>
      <c r="J44">
        <f t="shared" si="0"/>
        <v>-0.32533686871220563</v>
      </c>
      <c r="K44">
        <v>400</v>
      </c>
      <c r="L44">
        <f t="shared" si="2"/>
        <v>-3.3574764851099616E-4</v>
      </c>
      <c r="M44">
        <f t="shared" si="1"/>
        <v>0.98697001148334218</v>
      </c>
      <c r="N44">
        <v>0.98700083568806651</v>
      </c>
    </row>
    <row r="45" spans="1:14" x14ac:dyDescent="0.25">
      <c r="A45" t="s">
        <v>55</v>
      </c>
      <c r="B45" t="s">
        <v>4</v>
      </c>
      <c r="C45">
        <v>1637276.8333720439</v>
      </c>
      <c r="D45">
        <v>1637276.8333720439</v>
      </c>
      <c r="E45">
        <v>196188324.22274989</v>
      </c>
      <c r="F45">
        <v>119.8259941287335</v>
      </c>
      <c r="G45">
        <v>1637276.8333720439</v>
      </c>
      <c r="H45">
        <f>potential!H45</f>
        <v>2.3531019906249999E-2</v>
      </c>
      <c r="I45">
        <v>505000</v>
      </c>
      <c r="J45">
        <f t="shared" si="0"/>
        <v>43.530184302728621</v>
      </c>
      <c r="K45">
        <v>89000</v>
      </c>
      <c r="L45">
        <f t="shared" si="2"/>
        <v>2.1982743072877953E-2</v>
      </c>
      <c r="M45">
        <f t="shared" si="1"/>
        <v>0</v>
      </c>
      <c r="N45">
        <v>0</v>
      </c>
    </row>
    <row r="46" spans="1:14" x14ac:dyDescent="0.25">
      <c r="A46" t="s">
        <v>56</v>
      </c>
      <c r="B46" t="s">
        <v>7</v>
      </c>
      <c r="C46">
        <v>18783063.482820291</v>
      </c>
      <c r="D46">
        <v>18783063.482820291</v>
      </c>
      <c r="E46">
        <v>707839832.3195132</v>
      </c>
      <c r="F46">
        <v>37.685004523725887</v>
      </c>
      <c r="G46">
        <v>18783063.482820291</v>
      </c>
      <c r="H46">
        <f>potential!H46</f>
        <v>4.2981612390625E-2</v>
      </c>
      <c r="I46">
        <v>6176000</v>
      </c>
      <c r="J46">
        <f t="shared" si="0"/>
        <v>5.740951895693768</v>
      </c>
      <c r="K46">
        <v>11257570</v>
      </c>
      <c r="L46">
        <f t="shared" si="2"/>
        <v>3.5456118907804715E-2</v>
      </c>
      <c r="M46">
        <f t="shared" si="1"/>
        <v>0</v>
      </c>
      <c r="N46">
        <v>0</v>
      </c>
    </row>
    <row r="47" spans="1:14" x14ac:dyDescent="0.25">
      <c r="A47" t="s">
        <v>57</v>
      </c>
      <c r="B47" t="s">
        <v>8</v>
      </c>
      <c r="C47">
        <v>30496787.74183619</v>
      </c>
      <c r="D47">
        <v>30496787.74183619</v>
      </c>
      <c r="E47">
        <v>2516638361.4847112</v>
      </c>
      <c r="F47">
        <v>82.52142431487394</v>
      </c>
      <c r="G47">
        <v>30496787.74183619</v>
      </c>
      <c r="H47">
        <f>potential!H47</f>
        <v>0.44086733158984376</v>
      </c>
      <c r="I47">
        <v>8994000</v>
      </c>
      <c r="J47">
        <f t="shared" si="0"/>
        <v>45.71131241360991</v>
      </c>
      <c r="K47">
        <v>757000</v>
      </c>
      <c r="L47">
        <f t="shared" si="2"/>
        <v>0.41112754384800759</v>
      </c>
      <c r="M47">
        <f t="shared" si="1"/>
        <v>0</v>
      </c>
      <c r="N47">
        <v>0</v>
      </c>
    </row>
    <row r="48" spans="1:14" x14ac:dyDescent="0.25">
      <c r="A48" t="s">
        <v>58</v>
      </c>
      <c r="B48" t="s">
        <v>8</v>
      </c>
      <c r="C48">
        <v>19322.31660286128</v>
      </c>
      <c r="D48">
        <v>1174175.7649012259</v>
      </c>
      <c r="E48">
        <v>156133462.16316491</v>
      </c>
      <c r="F48">
        <v>132.97281959851989</v>
      </c>
      <c r="G48">
        <v>1174175.7649012259</v>
      </c>
      <c r="H48">
        <f>potential!H48</f>
        <v>0</v>
      </c>
      <c r="I48">
        <v>64948</v>
      </c>
      <c r="J48">
        <f t="shared" si="0"/>
        <v>-17.829814080514041</v>
      </c>
      <c r="K48">
        <v>16164.999999999998</v>
      </c>
      <c r="L48">
        <f t="shared" si="2"/>
        <v>-1.1580107649012258E-3</v>
      </c>
      <c r="M48">
        <f t="shared" si="1"/>
        <v>0.98354393168344201</v>
      </c>
      <c r="N48">
        <v>0.98307419920636196</v>
      </c>
    </row>
    <row r="49" spans="1:14" x14ac:dyDescent="0.25">
      <c r="A49" t="s">
        <v>59</v>
      </c>
      <c r="B49" t="s">
        <v>6</v>
      </c>
      <c r="C49">
        <v>10005187.65901958</v>
      </c>
      <c r="D49">
        <v>10005187.65901958</v>
      </c>
      <c r="E49">
        <v>598640137.9808197</v>
      </c>
      <c r="F49">
        <v>59.832974491103293</v>
      </c>
      <c r="G49">
        <v>10005187.65901958</v>
      </c>
      <c r="H49">
        <f>potential!H49</f>
        <v>9.7397521749999993E-2</v>
      </c>
      <c r="I49">
        <v>1510000</v>
      </c>
      <c r="J49">
        <f t="shared" si="0"/>
        <v>58.191611980781737</v>
      </c>
      <c r="K49">
        <v>477000</v>
      </c>
      <c r="L49">
        <f t="shared" si="2"/>
        <v>8.7869334090980411E-2</v>
      </c>
      <c r="M49">
        <f t="shared" si="1"/>
        <v>0</v>
      </c>
      <c r="N49">
        <v>0</v>
      </c>
    </row>
    <row r="50" spans="1:14" x14ac:dyDescent="0.25">
      <c r="A50" t="s">
        <v>60</v>
      </c>
      <c r="B50" t="s">
        <v>6</v>
      </c>
      <c r="C50">
        <v>61360423.061582521</v>
      </c>
      <c r="D50">
        <v>75848268.336675823</v>
      </c>
      <c r="E50">
        <v>6139378901.4140368</v>
      </c>
      <c r="F50">
        <v>80.942901348288117</v>
      </c>
      <c r="G50">
        <v>75848268.336675823</v>
      </c>
      <c r="H50">
        <f>potential!H50</f>
        <v>9.0801960000000001E-2</v>
      </c>
      <c r="I50">
        <v>12081000</v>
      </c>
      <c r="J50">
        <f t="shared" si="0"/>
        <v>2.0260484780501762</v>
      </c>
      <c r="K50">
        <v>9523000</v>
      </c>
      <c r="L50">
        <f t="shared" si="2"/>
        <v>2.4476691663324182E-2</v>
      </c>
      <c r="M50">
        <f t="shared" si="1"/>
        <v>0.19101089046337294</v>
      </c>
      <c r="N50">
        <v>0.14347115909216518</v>
      </c>
    </row>
    <row r="51" spans="1:14" x14ac:dyDescent="0.25">
      <c r="A51" t="s">
        <v>61</v>
      </c>
      <c r="B51" t="s">
        <v>6</v>
      </c>
      <c r="C51">
        <v>744103611.19075143</v>
      </c>
      <c r="D51">
        <v>781752127.72912276</v>
      </c>
      <c r="E51">
        <v>56381876343.841904</v>
      </c>
      <c r="F51">
        <v>72.122446929083679</v>
      </c>
      <c r="G51">
        <v>781752127.72912276</v>
      </c>
      <c r="H51">
        <f>potential!H51</f>
        <v>0.95983465599999995</v>
      </c>
      <c r="I51">
        <v>82255000</v>
      </c>
      <c r="J51">
        <f t="shared" si="0"/>
        <v>4.9739897668333501</v>
      </c>
      <c r="K51">
        <v>231053000</v>
      </c>
      <c r="L51">
        <f t="shared" si="2"/>
        <v>0.40913552827087718</v>
      </c>
      <c r="M51">
        <f t="shared" si="1"/>
        <v>4.8159148153181008E-2</v>
      </c>
      <c r="N51">
        <v>3.7937959305311977E-2</v>
      </c>
    </row>
    <row r="52" spans="1:14" x14ac:dyDescent="0.25">
      <c r="A52" t="s">
        <v>62</v>
      </c>
      <c r="B52" t="s">
        <v>4</v>
      </c>
      <c r="C52">
        <v>137271.45064491921</v>
      </c>
      <c r="D52">
        <v>137271.45064491921</v>
      </c>
      <c r="E52">
        <v>6780276.8571268143</v>
      </c>
      <c r="F52">
        <v>49.393204670542858</v>
      </c>
      <c r="G52">
        <v>137271.45064491921</v>
      </c>
      <c r="H52">
        <f>potential!H52</f>
        <v>0.3141458408378906</v>
      </c>
      <c r="I52">
        <v>1289000</v>
      </c>
      <c r="J52">
        <f t="shared" si="0"/>
        <v>243.60711356652112</v>
      </c>
      <c r="K52">
        <v>1000</v>
      </c>
      <c r="L52">
        <f t="shared" si="2"/>
        <v>0.31400956938724567</v>
      </c>
      <c r="M52">
        <f t="shared" si="1"/>
        <v>0</v>
      </c>
      <c r="N52">
        <v>0</v>
      </c>
    </row>
    <row r="53" spans="1:14" x14ac:dyDescent="0.25">
      <c r="A53" t="s">
        <v>63</v>
      </c>
      <c r="B53" t="s">
        <v>8</v>
      </c>
      <c r="C53">
        <v>111387.8148584313</v>
      </c>
      <c r="D53">
        <v>111387.8148584313</v>
      </c>
      <c r="E53">
        <v>22121387.317730289</v>
      </c>
      <c r="F53">
        <v>198.59791078445639</v>
      </c>
      <c r="G53">
        <v>111387.8148584313</v>
      </c>
      <c r="H53">
        <f>potential!H53</f>
        <v>1.0872008000000001E-2</v>
      </c>
      <c r="I53">
        <v>71808</v>
      </c>
      <c r="J53">
        <f t="shared" si="0"/>
        <v>150.20329469058558</v>
      </c>
      <c r="K53">
        <v>25178</v>
      </c>
      <c r="L53">
        <f t="shared" si="2"/>
        <v>1.078579818514157E-2</v>
      </c>
      <c r="M53">
        <f t="shared" si="1"/>
        <v>0</v>
      </c>
      <c r="N53">
        <v>0</v>
      </c>
    </row>
    <row r="54" spans="1:14" x14ac:dyDescent="0.25">
      <c r="A54" t="s">
        <v>64</v>
      </c>
      <c r="B54" t="s">
        <v>6</v>
      </c>
      <c r="C54">
        <v>46195572.07037963</v>
      </c>
      <c r="D54">
        <v>46195572.07037963</v>
      </c>
      <c r="E54">
        <v>2952724834.388062</v>
      </c>
      <c r="F54">
        <v>63.917919013743202</v>
      </c>
      <c r="G54">
        <v>46195572.07037963</v>
      </c>
      <c r="H54">
        <f>potential!H54</f>
        <v>1.20282004</v>
      </c>
      <c r="I54">
        <v>6793000</v>
      </c>
      <c r="J54">
        <f t="shared" si="0"/>
        <v>173.42771499037542</v>
      </c>
      <c r="K54">
        <v>21470000</v>
      </c>
      <c r="L54">
        <f t="shared" si="2"/>
        <v>1.1780944679296204</v>
      </c>
      <c r="M54">
        <f t="shared" si="1"/>
        <v>0</v>
      </c>
      <c r="N54">
        <v>0</v>
      </c>
    </row>
    <row r="55" spans="1:14" x14ac:dyDescent="0.25">
      <c r="A55" t="s">
        <v>65</v>
      </c>
      <c r="B55" t="s">
        <v>8</v>
      </c>
      <c r="C55">
        <v>29984876.857736949</v>
      </c>
      <c r="D55">
        <v>29984876.857736949</v>
      </c>
      <c r="E55">
        <v>1885743679.6315031</v>
      </c>
      <c r="F55">
        <v>62.889825713755677</v>
      </c>
      <c r="G55">
        <v>29984876.857736949</v>
      </c>
      <c r="H55">
        <f>potential!H55</f>
        <v>0.48373325724999999</v>
      </c>
      <c r="I55">
        <v>11754000</v>
      </c>
      <c r="J55">
        <f t="shared" si="0"/>
        <v>38.833280618705381</v>
      </c>
      <c r="K55">
        <v>2698000</v>
      </c>
      <c r="L55">
        <f t="shared" si="2"/>
        <v>0.45644638039226304</v>
      </c>
      <c r="M55">
        <f t="shared" si="1"/>
        <v>0</v>
      </c>
      <c r="N55">
        <v>0</v>
      </c>
    </row>
    <row r="56" spans="1:14" x14ac:dyDescent="0.25">
      <c r="A56" t="s">
        <v>66</v>
      </c>
      <c r="B56" t="s">
        <v>6</v>
      </c>
      <c r="C56">
        <v>134208599.4590579</v>
      </c>
      <c r="D56">
        <v>134208599.4590579</v>
      </c>
      <c r="E56">
        <v>9039938417.4161644</v>
      </c>
      <c r="F56">
        <v>67.357370942343508</v>
      </c>
      <c r="G56">
        <v>134208599.4590579</v>
      </c>
      <c r="H56">
        <f>potential!H56</f>
        <v>28.625395315343749</v>
      </c>
      <c r="I56">
        <v>45548000</v>
      </c>
      <c r="J56">
        <f t="shared" si="0"/>
        <v>625.53606186626621</v>
      </c>
      <c r="K56">
        <v>729830</v>
      </c>
      <c r="L56">
        <f t="shared" si="2"/>
        <v>28.491916545884692</v>
      </c>
      <c r="M56">
        <f t="shared" si="1"/>
        <v>0</v>
      </c>
      <c r="N56">
        <v>0</v>
      </c>
    </row>
    <row r="57" spans="1:14" x14ac:dyDescent="0.25">
      <c r="A57" t="s">
        <v>67</v>
      </c>
      <c r="B57" t="s">
        <v>8</v>
      </c>
      <c r="C57">
        <v>45915364.842556432</v>
      </c>
      <c r="D57">
        <v>45915364.842556432</v>
      </c>
      <c r="E57">
        <v>1850330151.5549409</v>
      </c>
      <c r="F57">
        <v>40.298713903280827</v>
      </c>
      <c r="G57">
        <v>45915364.842556432</v>
      </c>
      <c r="H57">
        <f>potential!H57</f>
        <v>6.6302600875000006E-2</v>
      </c>
      <c r="I57">
        <v>18130000</v>
      </c>
      <c r="J57">
        <f t="shared" si="0"/>
        <v>2.2837537800575602</v>
      </c>
      <c r="K57">
        <v>21017220</v>
      </c>
      <c r="L57">
        <f t="shared" si="2"/>
        <v>4.1404456032443575E-2</v>
      </c>
      <c r="M57">
        <f t="shared" si="1"/>
        <v>0</v>
      </c>
      <c r="N57">
        <v>0</v>
      </c>
    </row>
    <row r="58" spans="1:14" x14ac:dyDescent="0.25">
      <c r="A58" t="s">
        <v>68</v>
      </c>
      <c r="B58" t="s">
        <v>6</v>
      </c>
      <c r="C58">
        <v>325606088.7908445</v>
      </c>
      <c r="D58">
        <v>325606088.7908445</v>
      </c>
      <c r="E58">
        <v>18202328976.307369</v>
      </c>
      <c r="F58">
        <v>55.902913375799208</v>
      </c>
      <c r="G58">
        <v>325606088.7908445</v>
      </c>
      <c r="H58">
        <f>potential!H58</f>
        <v>22.485830764374999</v>
      </c>
      <c r="I58">
        <v>112941000</v>
      </c>
      <c r="J58">
        <f t="shared" si="0"/>
        <v>196.36066211193594</v>
      </c>
      <c r="K58">
        <v>16944864</v>
      </c>
      <c r="L58">
        <f t="shared" si="2"/>
        <v>22.177169539584153</v>
      </c>
      <c r="M58">
        <f t="shared" si="1"/>
        <v>0</v>
      </c>
      <c r="N58">
        <v>0</v>
      </c>
    </row>
    <row r="59" spans="1:14" x14ac:dyDescent="0.25">
      <c r="A59" t="s">
        <v>69</v>
      </c>
      <c r="B59" t="s">
        <v>4</v>
      </c>
      <c r="C59">
        <v>1468620.912605593</v>
      </c>
      <c r="D59">
        <v>1468620.912605593</v>
      </c>
      <c r="E59">
        <v>89375974.304336518</v>
      </c>
      <c r="F59">
        <v>60.85707587110943</v>
      </c>
      <c r="G59">
        <v>1468620.912605593</v>
      </c>
      <c r="H59">
        <f>potential!H59</f>
        <v>0.69219428999999999</v>
      </c>
      <c r="I59">
        <v>10152000</v>
      </c>
      <c r="J59">
        <f t="shared" si="0"/>
        <v>68.042816103959254</v>
      </c>
      <c r="K59">
        <v>45000</v>
      </c>
      <c r="L59">
        <f t="shared" si="2"/>
        <v>0.69077066908739437</v>
      </c>
      <c r="M59">
        <f t="shared" si="1"/>
        <v>0</v>
      </c>
      <c r="N59">
        <v>0</v>
      </c>
    </row>
    <row r="60" spans="1:14" x14ac:dyDescent="0.25">
      <c r="A60" t="s">
        <v>70</v>
      </c>
      <c r="B60" t="s">
        <v>6</v>
      </c>
      <c r="C60">
        <v>359315178.8719908</v>
      </c>
      <c r="D60">
        <v>359868515.33147371</v>
      </c>
      <c r="E60">
        <v>31953733028.426041</v>
      </c>
      <c r="F60">
        <v>88.792799778534572</v>
      </c>
      <c r="G60">
        <v>359868515.33147371</v>
      </c>
      <c r="H60">
        <f>potential!H60</f>
        <v>0.67358572800000005</v>
      </c>
      <c r="I60">
        <v>54310000</v>
      </c>
      <c r="J60">
        <f t="shared" si="0"/>
        <v>7.6661427484538081</v>
      </c>
      <c r="K60">
        <v>102631000</v>
      </c>
      <c r="L60">
        <f t="shared" si="2"/>
        <v>0.4163482126685264</v>
      </c>
      <c r="M60">
        <f t="shared" si="1"/>
        <v>1.5376073090840325E-3</v>
      </c>
      <c r="N60">
        <v>1.6932461795852668E-3</v>
      </c>
    </row>
    <row r="61" spans="1:14" x14ac:dyDescent="0.25">
      <c r="A61" t="s">
        <v>71</v>
      </c>
      <c r="B61" t="s">
        <v>6</v>
      </c>
      <c r="C61">
        <v>12794879.393584279</v>
      </c>
      <c r="D61">
        <v>12794879.393584279</v>
      </c>
      <c r="E61">
        <v>1042640253.344342</v>
      </c>
      <c r="F61">
        <v>81.488869200842302</v>
      </c>
      <c r="G61">
        <v>12794879.393584279</v>
      </c>
      <c r="H61">
        <f>potential!H61</f>
        <v>0.119283536</v>
      </c>
      <c r="I61">
        <v>1303000</v>
      </c>
      <c r="J61">
        <f t="shared" si="0"/>
        <v>83.326674295023579</v>
      </c>
      <c r="K61">
        <v>2085999.9999999998</v>
      </c>
      <c r="L61">
        <f t="shared" si="2"/>
        <v>0.10857465660641571</v>
      </c>
      <c r="M61">
        <f t="shared" si="1"/>
        <v>0</v>
      </c>
      <c r="N61">
        <v>0</v>
      </c>
    </row>
    <row r="62" spans="1:14" x14ac:dyDescent="0.25">
      <c r="A62" t="s">
        <v>72</v>
      </c>
      <c r="B62" t="s">
        <v>4</v>
      </c>
      <c r="C62">
        <v>32351917.92671366</v>
      </c>
      <c r="D62">
        <v>32351917.92671366</v>
      </c>
      <c r="E62">
        <v>1031308014.674714</v>
      </c>
      <c r="F62">
        <v>31.877801403024119</v>
      </c>
      <c r="G62">
        <v>32351917.92671366</v>
      </c>
      <c r="H62">
        <f>potential!H62</f>
        <v>8.5245345421250001</v>
      </c>
      <c r="I62">
        <v>139507000</v>
      </c>
      <c r="J62">
        <f t="shared" si="0"/>
        <v>60.969363846963134</v>
      </c>
      <c r="K62">
        <v>13470418</v>
      </c>
      <c r="L62">
        <f t="shared" si="2"/>
        <v>8.5056530421982863</v>
      </c>
      <c r="M62">
        <f t="shared" si="1"/>
        <v>0</v>
      </c>
      <c r="N62">
        <v>0</v>
      </c>
    </row>
    <row r="63" spans="1:14" x14ac:dyDescent="0.25">
      <c r="A63" t="s">
        <v>73</v>
      </c>
      <c r="B63" t="s">
        <v>6</v>
      </c>
      <c r="C63">
        <v>38433605.936422467</v>
      </c>
      <c r="D63">
        <v>119451335.22933</v>
      </c>
      <c r="E63">
        <v>11506498024.254181</v>
      </c>
      <c r="F63">
        <v>96.327914645435328</v>
      </c>
      <c r="G63">
        <v>119451335.22933</v>
      </c>
      <c r="H63">
        <f>potential!H63</f>
        <v>1.9043108062500001E-2</v>
      </c>
      <c r="I63">
        <v>6393000</v>
      </c>
      <c r="J63">
        <f t="shared" si="0"/>
        <v>-10.618680927081183</v>
      </c>
      <c r="K63">
        <v>32523000.000000004</v>
      </c>
      <c r="L63">
        <f t="shared" si="2"/>
        <v>-6.7885227166830001E-2</v>
      </c>
      <c r="M63">
        <f t="shared" si="1"/>
        <v>0.67824883779963385</v>
      </c>
      <c r="N63">
        <v>0.48967135842317838</v>
      </c>
    </row>
    <row r="64" spans="1:14" x14ac:dyDescent="0.25">
      <c r="A64" t="s">
        <v>74</v>
      </c>
      <c r="B64" t="s">
        <v>9</v>
      </c>
      <c r="C64">
        <v>1396543.847487801</v>
      </c>
      <c r="D64">
        <v>1401215.1535502679</v>
      </c>
      <c r="E64">
        <v>77526756.627869025</v>
      </c>
      <c r="F64">
        <v>55.328231664808193</v>
      </c>
      <c r="G64">
        <v>1401215.1535502679</v>
      </c>
      <c r="H64">
        <f>potential!H64</f>
        <v>1.3207116249999999E-3</v>
      </c>
      <c r="I64">
        <v>818000</v>
      </c>
      <c r="J64">
        <f t="shared" si="0"/>
        <v>0.67898835140554048</v>
      </c>
      <c r="K64">
        <v>635916</v>
      </c>
      <c r="L64">
        <f t="shared" si="2"/>
        <v>5.5541247144973204E-4</v>
      </c>
      <c r="M64">
        <f t="shared" si="1"/>
        <v>3.333753599960132E-3</v>
      </c>
      <c r="N64">
        <v>2.9806966732762548E-3</v>
      </c>
    </row>
    <row r="65" spans="1:14" x14ac:dyDescent="0.25">
      <c r="A65" t="s">
        <v>75</v>
      </c>
      <c r="B65" t="s">
        <v>8</v>
      </c>
      <c r="C65">
        <v>34189.149479871558</v>
      </c>
      <c r="D65">
        <v>34189.149479871558</v>
      </c>
      <c r="E65">
        <v>2842868.8652981119</v>
      </c>
      <c r="F65">
        <v>83.151201727665551</v>
      </c>
      <c r="G65">
        <v>34189.149479871558</v>
      </c>
      <c r="H65">
        <f>potential!H65</f>
        <v>4.3073759999999999E-3</v>
      </c>
      <c r="I65" t="e">
        <v>#N/A</v>
      </c>
      <c r="J65" t="e">
        <f t="shared" si="0"/>
        <v>#N/A</v>
      </c>
      <c r="K65">
        <v>6700</v>
      </c>
      <c r="L65">
        <f t="shared" si="2"/>
        <v>4.2798868505201284E-3</v>
      </c>
      <c r="M65">
        <f t="shared" si="1"/>
        <v>0</v>
      </c>
      <c r="N65">
        <v>0</v>
      </c>
    </row>
    <row r="66" spans="1:14" x14ac:dyDescent="0.25">
      <c r="A66" t="s">
        <v>76</v>
      </c>
      <c r="B66" t="s">
        <v>6</v>
      </c>
      <c r="C66">
        <v>644656473.2307086</v>
      </c>
      <c r="D66">
        <v>659204451.28800535</v>
      </c>
      <c r="E66">
        <v>49249551967.103882</v>
      </c>
      <c r="F66">
        <v>74.710587695329181</v>
      </c>
      <c r="G66">
        <v>659204451.28800535</v>
      </c>
      <c r="H66">
        <f>potential!H66</f>
        <v>1.1393212364062499</v>
      </c>
      <c r="I66">
        <v>81374000</v>
      </c>
      <c r="J66">
        <f t="shared" ref="J66:J129" si="3">(H66*10^9+K66-G66)/I66</f>
        <v>7.3211441629788956</v>
      </c>
      <c r="K66">
        <v>115634000</v>
      </c>
      <c r="L66">
        <f t="shared" si="2"/>
        <v>0.59575078511824464</v>
      </c>
      <c r="M66">
        <f t="shared" ref="M66:M129" si="4">1-C66/D66</f>
        <v>2.2068992448202929E-2</v>
      </c>
      <c r="N66">
        <v>1.6982568726152874E-2</v>
      </c>
    </row>
    <row r="67" spans="1:14" x14ac:dyDescent="0.25">
      <c r="A67" t="s">
        <v>77</v>
      </c>
      <c r="B67" t="s">
        <v>6</v>
      </c>
      <c r="C67">
        <v>444122.91968189093</v>
      </c>
      <c r="D67">
        <v>444200.42473712761</v>
      </c>
      <c r="E67">
        <v>33043841.95535982</v>
      </c>
      <c r="F67">
        <v>74.389487526750472</v>
      </c>
      <c r="G67">
        <v>444200.42473712761</v>
      </c>
      <c r="H67">
        <f>potential!H67</f>
        <v>1.1279000625E-3</v>
      </c>
      <c r="I67">
        <v>48678</v>
      </c>
      <c r="J67">
        <f t="shared" si="3"/>
        <v>17.554123788217929</v>
      </c>
      <c r="K67">
        <v>170800</v>
      </c>
      <c r="L67">
        <f t="shared" ref="L67:L130" si="5">H67+K67/10^9-G67/10^9</f>
        <v>8.5449963776287234E-4</v>
      </c>
      <c r="M67">
        <f t="shared" si="4"/>
        <v>1.7448217273219324E-4</v>
      </c>
      <c r="N67">
        <v>1.9901499151873974E-4</v>
      </c>
    </row>
    <row r="68" spans="1:14" x14ac:dyDescent="0.25">
      <c r="A68" t="s">
        <v>78</v>
      </c>
      <c r="B68" t="s">
        <v>4</v>
      </c>
      <c r="C68">
        <v>4250433.959044585</v>
      </c>
      <c r="D68">
        <v>8029391.8936818875</v>
      </c>
      <c r="E68">
        <v>671264222.24044764</v>
      </c>
      <c r="F68">
        <v>83.600879260688146</v>
      </c>
      <c r="G68">
        <v>8029391.8936818875</v>
      </c>
      <c r="H68">
        <f>potential!H68</f>
        <v>2.8529667499999998E-3</v>
      </c>
      <c r="I68">
        <v>2149000</v>
      </c>
      <c r="J68">
        <f t="shared" si="3"/>
        <v>-1.9876385033419672</v>
      </c>
      <c r="K68">
        <v>904990</v>
      </c>
      <c r="L68">
        <f t="shared" si="5"/>
        <v>-4.2714351436818881E-3</v>
      </c>
      <c r="M68">
        <f t="shared" si="4"/>
        <v>0.47064061446681449</v>
      </c>
      <c r="N68">
        <v>0.46188950605748424</v>
      </c>
    </row>
    <row r="69" spans="1:14" x14ac:dyDescent="0.25">
      <c r="A69" t="s">
        <v>79</v>
      </c>
      <c r="B69" t="s">
        <v>6</v>
      </c>
      <c r="C69">
        <v>431898500.93827599</v>
      </c>
      <c r="D69">
        <v>431898500.93827599</v>
      </c>
      <c r="E69">
        <v>51497567716.519943</v>
      </c>
      <c r="F69">
        <v>119.2353472045962</v>
      </c>
      <c r="G69">
        <v>431898500.93827599</v>
      </c>
      <c r="H69">
        <f>potential!H69</f>
        <v>3.4790563200000002</v>
      </c>
      <c r="I69">
        <v>78339000</v>
      </c>
      <c r="J69">
        <f t="shared" si="3"/>
        <v>40.370056026522221</v>
      </c>
      <c r="K69">
        <v>115392000</v>
      </c>
      <c r="L69">
        <f t="shared" si="5"/>
        <v>3.1625498190617241</v>
      </c>
      <c r="M69">
        <f t="shared" si="4"/>
        <v>0</v>
      </c>
      <c r="N69">
        <v>0</v>
      </c>
    </row>
    <row r="70" spans="1:14" x14ac:dyDescent="0.25">
      <c r="A70" t="s">
        <v>80</v>
      </c>
      <c r="B70" t="s">
        <v>6</v>
      </c>
      <c r="C70">
        <v>24099867.521651521</v>
      </c>
      <c r="D70">
        <v>25854191.005926531</v>
      </c>
      <c r="E70">
        <v>687537009.49784589</v>
      </c>
      <c r="F70">
        <v>26.592864937844791</v>
      </c>
      <c r="G70">
        <v>25854191.005926531</v>
      </c>
      <c r="H70">
        <f>potential!H70</f>
        <v>1.4246669999999999E-2</v>
      </c>
      <c r="I70">
        <v>3108000</v>
      </c>
      <c r="J70">
        <f t="shared" si="3"/>
        <v>-0.53845592211278337</v>
      </c>
      <c r="K70">
        <v>9934000</v>
      </c>
      <c r="L70">
        <f t="shared" si="5"/>
        <v>-1.6735210059265308E-3</v>
      </c>
      <c r="M70">
        <f t="shared" si="4"/>
        <v>6.7854510855623662E-2</v>
      </c>
      <c r="N70">
        <v>1.5562238928972695E-2</v>
      </c>
    </row>
    <row r="71" spans="1:14" x14ac:dyDescent="0.25">
      <c r="A71" t="s">
        <v>81</v>
      </c>
      <c r="B71" t="s">
        <v>4</v>
      </c>
      <c r="C71">
        <v>31832010.643162139</v>
      </c>
      <c r="D71">
        <v>31832010.643162139</v>
      </c>
      <c r="E71">
        <v>2532120899.0307708</v>
      </c>
      <c r="F71">
        <v>79.546370080606209</v>
      </c>
      <c r="G71">
        <v>31832010.643162139</v>
      </c>
      <c r="H71">
        <f>potential!H71</f>
        <v>1.285635801</v>
      </c>
      <c r="I71">
        <v>39901000</v>
      </c>
      <c r="J71">
        <f t="shared" si="3"/>
        <v>31.573416138864633</v>
      </c>
      <c r="K71">
        <v>6007087</v>
      </c>
      <c r="L71">
        <f t="shared" si="5"/>
        <v>1.2598108773568377</v>
      </c>
      <c r="M71">
        <f t="shared" si="4"/>
        <v>0</v>
      </c>
      <c r="N71">
        <v>0</v>
      </c>
    </row>
    <row r="72" spans="1:14" x14ac:dyDescent="0.25">
      <c r="A72" t="s">
        <v>82</v>
      </c>
      <c r="B72" t="s">
        <v>6</v>
      </c>
      <c r="C72">
        <v>214130.5419203428</v>
      </c>
      <c r="D72">
        <v>286768.87009970122</v>
      </c>
      <c r="E72">
        <v>22819318.816174939</v>
      </c>
      <c r="F72">
        <v>79.573904964793883</v>
      </c>
      <c r="G72">
        <v>286768.87009970122</v>
      </c>
      <c r="H72">
        <f>potential!H72</f>
        <v>2.4995210937500001E-4</v>
      </c>
      <c r="I72">
        <v>33701</v>
      </c>
      <c r="J72">
        <f t="shared" si="3"/>
        <v>-1.0924530644402606</v>
      </c>
      <c r="K72">
        <v>0</v>
      </c>
      <c r="L72">
        <f t="shared" si="5"/>
        <v>-3.681676072470123E-5</v>
      </c>
      <c r="M72">
        <f t="shared" si="4"/>
        <v>0.25329920975768461</v>
      </c>
      <c r="N72">
        <v>0.25444937094461906</v>
      </c>
    </row>
    <row r="73" spans="1:14" x14ac:dyDescent="0.25">
      <c r="A73" t="s">
        <v>83</v>
      </c>
      <c r="B73" t="s">
        <v>4</v>
      </c>
      <c r="C73">
        <v>7138473.4223643448</v>
      </c>
      <c r="D73">
        <v>7138473.4223643448</v>
      </c>
      <c r="E73">
        <v>342706596.48008943</v>
      </c>
      <c r="F73">
        <v>48.008387256358382</v>
      </c>
      <c r="G73">
        <v>7138473.4223643448</v>
      </c>
      <c r="H73">
        <f>potential!H73</f>
        <v>0.20532091199999999</v>
      </c>
      <c r="I73">
        <v>13564000</v>
      </c>
      <c r="J73">
        <f t="shared" si="3"/>
        <v>14.66709396768178</v>
      </c>
      <c r="K73">
        <v>762024</v>
      </c>
      <c r="L73">
        <f t="shared" si="5"/>
        <v>0.19894446257763565</v>
      </c>
      <c r="M73">
        <f t="shared" si="4"/>
        <v>0</v>
      </c>
      <c r="N73">
        <v>0</v>
      </c>
    </row>
    <row r="74" spans="1:14" x14ac:dyDescent="0.25">
      <c r="A74" t="s">
        <v>84</v>
      </c>
      <c r="B74" t="s">
        <v>8</v>
      </c>
      <c r="C74">
        <v>2880665.7869883212</v>
      </c>
      <c r="D74">
        <v>2880665.7869883212</v>
      </c>
      <c r="E74">
        <v>187642688.40863949</v>
      </c>
      <c r="F74">
        <v>65.13865275736002</v>
      </c>
      <c r="G74">
        <v>2880665.7869883212</v>
      </c>
      <c r="H74">
        <f>potential!H74</f>
        <v>1.24540595703125E-2</v>
      </c>
      <c r="I74" t="e">
        <v>#N/A</v>
      </c>
      <c r="J74" t="e">
        <f t="shared" si="3"/>
        <v>#N/A</v>
      </c>
      <c r="K74">
        <v>214745</v>
      </c>
      <c r="L74">
        <f t="shared" si="5"/>
        <v>9.7881387833241799E-3</v>
      </c>
      <c r="M74">
        <f t="shared" si="4"/>
        <v>0</v>
      </c>
      <c r="N74">
        <v>0</v>
      </c>
    </row>
    <row r="75" spans="1:14" x14ac:dyDescent="0.25">
      <c r="A75" t="s">
        <v>85</v>
      </c>
      <c r="B75" t="s">
        <v>4</v>
      </c>
      <c r="C75">
        <v>1048325.923624111</v>
      </c>
      <c r="D75">
        <v>1048325.923624111</v>
      </c>
      <c r="E75">
        <v>62950993.856276304</v>
      </c>
      <c r="F75">
        <v>60.049067220098728</v>
      </c>
      <c r="G75">
        <v>1048325.923624111</v>
      </c>
      <c r="H75">
        <f>potential!H75</f>
        <v>4.9604922156250002E-2</v>
      </c>
      <c r="I75">
        <v>2865000</v>
      </c>
      <c r="J75">
        <f t="shared" si="3"/>
        <v>16.949283152749</v>
      </c>
      <c r="K75">
        <v>3100</v>
      </c>
      <c r="L75">
        <f t="shared" si="5"/>
        <v>4.855969623262589E-2</v>
      </c>
      <c r="M75">
        <f t="shared" si="4"/>
        <v>0</v>
      </c>
      <c r="N75">
        <v>0</v>
      </c>
    </row>
    <row r="76" spans="1:14" x14ac:dyDescent="0.25">
      <c r="A76" t="s">
        <v>86</v>
      </c>
      <c r="B76" t="s">
        <v>4</v>
      </c>
      <c r="C76">
        <v>140625.0037988195</v>
      </c>
      <c r="D76">
        <v>140625.0037988195</v>
      </c>
      <c r="E76">
        <v>9263244.3318319153</v>
      </c>
      <c r="F76">
        <v>65.871957913573226</v>
      </c>
      <c r="G76">
        <v>140625.0037988195</v>
      </c>
      <c r="H76">
        <f>potential!H76</f>
        <v>1.81685625E-3</v>
      </c>
      <c r="I76">
        <v>2237000</v>
      </c>
      <c r="J76">
        <f t="shared" si="3"/>
        <v>0.75021513017486829</v>
      </c>
      <c r="K76">
        <v>2000</v>
      </c>
      <c r="L76">
        <f t="shared" si="5"/>
        <v>1.6782312462011806E-3</v>
      </c>
      <c r="M76">
        <f t="shared" si="4"/>
        <v>0</v>
      </c>
      <c r="N76">
        <v>0</v>
      </c>
    </row>
    <row r="77" spans="1:14" x14ac:dyDescent="0.25">
      <c r="A77" t="s">
        <v>87</v>
      </c>
      <c r="B77" t="s">
        <v>4</v>
      </c>
      <c r="C77">
        <v>1044402.287840348</v>
      </c>
      <c r="D77">
        <v>4757390.1262699384</v>
      </c>
      <c r="E77">
        <v>508258596.37952942</v>
      </c>
      <c r="F77">
        <v>106.83559323271911</v>
      </c>
      <c r="G77">
        <v>4757390.1262699384</v>
      </c>
      <c r="H77">
        <f>potential!H77</f>
        <v>4.8944782812499995E-4</v>
      </c>
      <c r="I77">
        <v>1311000</v>
      </c>
      <c r="J77">
        <f t="shared" si="3"/>
        <v>-2.8129689535811888</v>
      </c>
      <c r="K77">
        <v>580140</v>
      </c>
      <c r="L77">
        <f t="shared" si="5"/>
        <v>-3.6878022981449384E-3</v>
      </c>
      <c r="M77">
        <f t="shared" si="4"/>
        <v>0.78046738650394887</v>
      </c>
      <c r="N77">
        <v>0.77990623768570899</v>
      </c>
    </row>
    <row r="78" spans="1:14" x14ac:dyDescent="0.25">
      <c r="A78" t="s">
        <v>88</v>
      </c>
      <c r="B78" t="s">
        <v>6</v>
      </c>
      <c r="C78">
        <v>75247738.532381043</v>
      </c>
      <c r="D78">
        <v>75305226.981478527</v>
      </c>
      <c r="E78">
        <v>5704568491.4191608</v>
      </c>
      <c r="F78">
        <v>75.752623291636993</v>
      </c>
      <c r="G78">
        <v>75305226.981478527</v>
      </c>
      <c r="H78">
        <f>potential!H78</f>
        <v>0.12662736517187501</v>
      </c>
      <c r="I78">
        <v>11642000</v>
      </c>
      <c r="J78">
        <f t="shared" si="3"/>
        <v>5.7591597827174432</v>
      </c>
      <c r="K78">
        <v>15726000</v>
      </c>
      <c r="L78">
        <f t="shared" si="5"/>
        <v>6.704813819039647E-2</v>
      </c>
      <c r="M78">
        <f t="shared" si="4"/>
        <v>7.6340582721601269E-4</v>
      </c>
      <c r="N78">
        <v>1.2675294194905299E-3</v>
      </c>
    </row>
    <row r="79" spans="1:14" x14ac:dyDescent="0.25">
      <c r="A79" t="s">
        <v>89</v>
      </c>
      <c r="B79" t="s">
        <v>8</v>
      </c>
      <c r="C79">
        <v>3906.8426336796838</v>
      </c>
      <c r="D79">
        <v>370440.21595740179</v>
      </c>
      <c r="E79">
        <v>49527888.85837201</v>
      </c>
      <c r="F79">
        <v>133.70008634285909</v>
      </c>
      <c r="G79">
        <v>370440.21595740179</v>
      </c>
      <c r="H79">
        <f>potential!H79</f>
        <v>0</v>
      </c>
      <c r="I79">
        <v>112003</v>
      </c>
      <c r="J79">
        <f t="shared" si="3"/>
        <v>-3.2762088154549591</v>
      </c>
      <c r="K79">
        <v>3495</v>
      </c>
      <c r="L79">
        <f t="shared" si="5"/>
        <v>-3.6694521595740179E-4</v>
      </c>
      <c r="M79">
        <f t="shared" si="4"/>
        <v>0.9894535137779723</v>
      </c>
      <c r="N79">
        <v>0.98918144707283107</v>
      </c>
    </row>
    <row r="80" spans="1:14" x14ac:dyDescent="0.25">
      <c r="A80" t="s">
        <v>90</v>
      </c>
      <c r="B80" t="s">
        <v>7</v>
      </c>
      <c r="C80">
        <v>623061.62214186497</v>
      </c>
      <c r="D80">
        <v>623061.62214186497</v>
      </c>
      <c r="E80">
        <v>31154951.34482193</v>
      </c>
      <c r="F80">
        <v>50.003001689820429</v>
      </c>
      <c r="G80">
        <v>623061.62214186497</v>
      </c>
      <c r="H80">
        <f>potential!H80</f>
        <v>6.1657992000000002E-2</v>
      </c>
      <c r="I80">
        <v>56225</v>
      </c>
      <c r="J80">
        <f t="shared" si="3"/>
        <v>1092.9079658133949</v>
      </c>
      <c r="K80">
        <v>413820</v>
      </c>
      <c r="L80">
        <f t="shared" si="5"/>
        <v>6.1448750377858137E-2</v>
      </c>
      <c r="M80">
        <f t="shared" si="4"/>
        <v>0</v>
      </c>
      <c r="N80">
        <v>0</v>
      </c>
    </row>
    <row r="81" spans="1:15" x14ac:dyDescent="0.25">
      <c r="A81" t="s">
        <v>91</v>
      </c>
      <c r="B81" t="s">
        <v>7</v>
      </c>
      <c r="C81">
        <v>19726114.243118301</v>
      </c>
      <c r="D81">
        <v>19726114.243118301</v>
      </c>
      <c r="E81">
        <v>954160790.1158545</v>
      </c>
      <c r="F81">
        <v>48.370438209782023</v>
      </c>
      <c r="G81">
        <v>19726114.243118301</v>
      </c>
      <c r="H81">
        <f>potential!H81</f>
        <v>0.25093246450000001</v>
      </c>
      <c r="I81">
        <v>20612000</v>
      </c>
      <c r="J81">
        <f t="shared" si="3"/>
        <v>11.637164770855895</v>
      </c>
      <c r="K81">
        <v>8658890</v>
      </c>
      <c r="L81">
        <f t="shared" si="5"/>
        <v>0.23986524025688169</v>
      </c>
      <c r="M81">
        <f t="shared" si="4"/>
        <v>0</v>
      </c>
      <c r="N81">
        <v>0</v>
      </c>
    </row>
    <row r="82" spans="1:15" x14ac:dyDescent="0.25">
      <c r="A82" t="s">
        <v>92</v>
      </c>
      <c r="B82" t="s">
        <v>8</v>
      </c>
      <c r="C82">
        <v>1908433.099272056</v>
      </c>
      <c r="D82">
        <v>1908433.099272056</v>
      </c>
      <c r="E82">
        <v>85980222.899466217</v>
      </c>
      <c r="F82">
        <v>45.052783318557047</v>
      </c>
      <c r="G82">
        <v>1908433.099272056</v>
      </c>
      <c r="H82">
        <f>potential!H82</f>
        <v>5.6239200000000001E-3</v>
      </c>
      <c r="I82" t="e">
        <v>#N/A</v>
      </c>
      <c r="J82" t="e">
        <f t="shared" si="3"/>
        <v>#N/A</v>
      </c>
      <c r="K82">
        <v>599651</v>
      </c>
      <c r="L82">
        <f t="shared" si="5"/>
        <v>4.3151379007279438E-3</v>
      </c>
      <c r="M82">
        <f t="shared" si="4"/>
        <v>0</v>
      </c>
      <c r="N82">
        <v>0</v>
      </c>
    </row>
    <row r="83" spans="1:15" x14ac:dyDescent="0.25">
      <c r="A83" t="s">
        <v>93</v>
      </c>
      <c r="B83" t="s">
        <v>9</v>
      </c>
      <c r="C83">
        <v>89900.97081169486</v>
      </c>
      <c r="D83">
        <v>2303721.671645097</v>
      </c>
      <c r="E83">
        <v>300004715.40205288</v>
      </c>
      <c r="F83">
        <v>130.22611155444761</v>
      </c>
      <c r="G83">
        <v>2303721.671645097</v>
      </c>
      <c r="H83">
        <f>potential!H83</f>
        <v>0</v>
      </c>
      <c r="I83">
        <v>167294</v>
      </c>
      <c r="J83">
        <f t="shared" si="3"/>
        <v>-13.364254974147888</v>
      </c>
      <c r="K83">
        <v>67962</v>
      </c>
      <c r="L83">
        <f t="shared" si="5"/>
        <v>-2.2357596716450971E-3</v>
      </c>
      <c r="M83">
        <f t="shared" si="4"/>
        <v>0.96097576720390177</v>
      </c>
      <c r="N83">
        <v>0.96124236095590487</v>
      </c>
      <c r="O83" t="s">
        <v>299</v>
      </c>
    </row>
    <row r="84" spans="1:15" x14ac:dyDescent="0.25">
      <c r="A84" t="s">
        <v>94</v>
      </c>
      <c r="B84" t="s">
        <v>8</v>
      </c>
      <c r="C84">
        <v>14600.657283171309</v>
      </c>
      <c r="D84">
        <v>1587926.5188661821</v>
      </c>
      <c r="E84">
        <v>210297934.05926701</v>
      </c>
      <c r="F84">
        <v>132.43555766637419</v>
      </c>
      <c r="G84">
        <v>1587926.5188661821</v>
      </c>
      <c r="H84">
        <f>potential!H84</f>
        <v>0</v>
      </c>
      <c r="I84">
        <v>659000</v>
      </c>
      <c r="J84">
        <f t="shared" si="3"/>
        <v>-2.3808824262005799</v>
      </c>
      <c r="K84">
        <v>18925</v>
      </c>
      <c r="L84">
        <f t="shared" si="5"/>
        <v>-1.5690015188661822E-3</v>
      </c>
      <c r="M84">
        <f t="shared" si="4"/>
        <v>0.99080520596532606</v>
      </c>
      <c r="N84">
        <v>0.99083653734889698</v>
      </c>
    </row>
    <row r="85" spans="1:15" x14ac:dyDescent="0.25">
      <c r="A85" t="s">
        <v>95</v>
      </c>
      <c r="B85" t="s">
        <v>5</v>
      </c>
      <c r="C85">
        <v>6626983.0292041749</v>
      </c>
      <c r="D85">
        <v>94426194.216314182</v>
      </c>
      <c r="E85">
        <v>11313633930.762091</v>
      </c>
      <c r="F85">
        <v>119.81457078365879</v>
      </c>
      <c r="G85">
        <v>94426194.216314182</v>
      </c>
      <c r="H85">
        <f>potential!H85</f>
        <v>4.4344570000000002E-3</v>
      </c>
      <c r="I85">
        <v>9051000</v>
      </c>
      <c r="J85">
        <f t="shared" si="3"/>
        <v>-9.9324646134475945</v>
      </c>
      <c r="K85">
        <v>93000</v>
      </c>
      <c r="L85">
        <f t="shared" si="5"/>
        <v>-8.9898737216314181E-2</v>
      </c>
      <c r="M85">
        <f t="shared" si="4"/>
        <v>0.92981838266167016</v>
      </c>
      <c r="N85">
        <v>0.92975562703187908</v>
      </c>
    </row>
    <row r="86" spans="1:15" x14ac:dyDescent="0.25">
      <c r="A86" t="s">
        <v>96</v>
      </c>
      <c r="B86" t="s">
        <v>7</v>
      </c>
      <c r="C86">
        <v>12495888.614989299</v>
      </c>
      <c r="D86">
        <v>12495888.614989299</v>
      </c>
      <c r="E86">
        <v>641106164.24926162</v>
      </c>
      <c r="F86">
        <v>51.305368029627751</v>
      </c>
      <c r="G86">
        <v>12495888.614989299</v>
      </c>
      <c r="H86">
        <f>potential!H86</f>
        <v>0.12027291475</v>
      </c>
      <c r="I86">
        <v>10094000</v>
      </c>
      <c r="J86">
        <f t="shared" si="3"/>
        <v>11.307945921835813</v>
      </c>
      <c r="K86">
        <v>6365380</v>
      </c>
      <c r="L86">
        <f t="shared" si="5"/>
        <v>0.1141424061350107</v>
      </c>
      <c r="M86">
        <f t="shared" si="4"/>
        <v>0</v>
      </c>
      <c r="N86">
        <v>0</v>
      </c>
    </row>
    <row r="87" spans="1:15" x14ac:dyDescent="0.25">
      <c r="A87" t="s">
        <v>97</v>
      </c>
      <c r="B87" t="s">
        <v>6</v>
      </c>
      <c r="C87">
        <v>24478077.490417879</v>
      </c>
      <c r="D87">
        <v>24592464.73825743</v>
      </c>
      <c r="E87">
        <v>1468360349.0430739</v>
      </c>
      <c r="F87">
        <v>59.707734245880992</v>
      </c>
      <c r="G87">
        <v>24592464.73825743</v>
      </c>
      <c r="H87">
        <f>potential!H87</f>
        <v>2.995231415625E-2</v>
      </c>
      <c r="I87">
        <v>3949000</v>
      </c>
      <c r="J87">
        <f t="shared" si="3"/>
        <v>3.8145959528975868</v>
      </c>
      <c r="K87">
        <v>9703990</v>
      </c>
      <c r="L87">
        <f t="shared" si="5"/>
        <v>1.5063839417992574E-2</v>
      </c>
      <c r="M87">
        <f t="shared" si="4"/>
        <v>4.6513128739635867E-3</v>
      </c>
      <c r="N87">
        <v>2.5111797945522801E-2</v>
      </c>
    </row>
    <row r="88" spans="1:15" x14ac:dyDescent="0.25">
      <c r="A88" t="s">
        <v>98</v>
      </c>
      <c r="B88" t="s">
        <v>8</v>
      </c>
      <c r="C88">
        <v>670806.68065335182</v>
      </c>
      <c r="D88">
        <v>670806.68065335182</v>
      </c>
      <c r="E88">
        <v>24527308.32943942</v>
      </c>
      <c r="F88">
        <v>36.563899908614992</v>
      </c>
      <c r="G88">
        <v>670806.68065335182</v>
      </c>
      <c r="H88">
        <f>potential!H88</f>
        <v>0.25012764261718751</v>
      </c>
      <c r="I88">
        <v>11940000</v>
      </c>
      <c r="J88">
        <f t="shared" si="3"/>
        <v>20.908950245940883</v>
      </c>
      <c r="K88">
        <v>196030</v>
      </c>
      <c r="L88">
        <f t="shared" si="5"/>
        <v>0.24965286593653416</v>
      </c>
      <c r="M88">
        <f t="shared" si="4"/>
        <v>0</v>
      </c>
      <c r="N88">
        <v>0</v>
      </c>
    </row>
    <row r="89" spans="1:15" x14ac:dyDescent="0.25">
      <c r="A89" t="s">
        <v>99</v>
      </c>
      <c r="B89" t="s">
        <v>6</v>
      </c>
      <c r="C89">
        <v>38243386.898362622</v>
      </c>
      <c r="D89">
        <v>49093019.610451497</v>
      </c>
      <c r="E89">
        <v>5742916047.8141661</v>
      </c>
      <c r="F89">
        <v>116.9802976753857</v>
      </c>
      <c r="G89">
        <v>49093019.610451497</v>
      </c>
      <c r="H89">
        <f>potential!H89</f>
        <v>8.7894370515625E-2</v>
      </c>
      <c r="I89">
        <v>9272000</v>
      </c>
      <c r="J89">
        <f t="shared" si="3"/>
        <v>4.6233122201438208</v>
      </c>
      <c r="K89">
        <v>4066000</v>
      </c>
      <c r="L89">
        <f t="shared" si="5"/>
        <v>4.2867350905173504E-2</v>
      </c>
      <c r="M89">
        <f t="shared" si="4"/>
        <v>0.22100153541541534</v>
      </c>
      <c r="N89">
        <v>0.12851001116974281</v>
      </c>
    </row>
    <row r="90" spans="1:15" x14ac:dyDescent="0.25">
      <c r="A90" t="s">
        <v>100</v>
      </c>
      <c r="B90" t="s">
        <v>9</v>
      </c>
      <c r="C90">
        <v>192829044.08605111</v>
      </c>
      <c r="D90">
        <v>691858779.05461049</v>
      </c>
      <c r="E90">
        <v>68112834737.671707</v>
      </c>
      <c r="F90">
        <v>98.449043070241004</v>
      </c>
      <c r="G90">
        <v>691858779.05461049</v>
      </c>
      <c r="H90">
        <f>potential!H90</f>
        <v>0.18712244</v>
      </c>
      <c r="I90">
        <v>271071000</v>
      </c>
      <c r="J90">
        <f t="shared" si="3"/>
        <v>-1.6807504272113598</v>
      </c>
      <c r="K90">
        <v>49133640</v>
      </c>
      <c r="L90">
        <f t="shared" si="5"/>
        <v>-0.45560269905461048</v>
      </c>
      <c r="M90">
        <f t="shared" si="4"/>
        <v>0.72128843353040617</v>
      </c>
      <c r="N90">
        <v>0.72015994465912236</v>
      </c>
    </row>
    <row r="91" spans="1:15" x14ac:dyDescent="0.25">
      <c r="A91" t="s">
        <v>101</v>
      </c>
      <c r="B91" t="s">
        <v>5</v>
      </c>
      <c r="C91">
        <v>4609066667.7946558</v>
      </c>
      <c r="D91">
        <v>5199436423.3063974</v>
      </c>
      <c r="E91">
        <v>310868929281.07892</v>
      </c>
      <c r="F91">
        <v>59.788966336353973</v>
      </c>
      <c r="G91">
        <v>5199436423.3063974</v>
      </c>
      <c r="H91">
        <f>potential!H91</f>
        <v>4.9904821392500001</v>
      </c>
      <c r="I91">
        <v>1550397000</v>
      </c>
      <c r="J91">
        <f t="shared" si="3"/>
        <v>4.7788221948057534E-2</v>
      </c>
      <c r="K91">
        <v>283045000</v>
      </c>
      <c r="L91">
        <f t="shared" si="5"/>
        <v>7.409071594360217E-2</v>
      </c>
      <c r="M91">
        <f t="shared" si="4"/>
        <v>0.11354495130768749</v>
      </c>
      <c r="N91">
        <v>0.12655788638813315</v>
      </c>
    </row>
    <row r="92" spans="1:15" x14ac:dyDescent="0.25">
      <c r="A92" t="s">
        <v>102</v>
      </c>
      <c r="B92" t="s">
        <v>6</v>
      </c>
      <c r="C92">
        <v>38153688.103094287</v>
      </c>
      <c r="D92">
        <v>38153688.103094287</v>
      </c>
      <c r="E92">
        <v>2517321966.27104</v>
      </c>
      <c r="F92">
        <v>65.978470009741571</v>
      </c>
      <c r="G92">
        <v>38153688.103094287</v>
      </c>
      <c r="H92">
        <f>potential!H92</f>
        <v>1.4312307179999999</v>
      </c>
      <c r="I92">
        <v>6527000</v>
      </c>
      <c r="J92">
        <f t="shared" si="3"/>
        <v>215.04014553346187</v>
      </c>
      <c r="K92">
        <v>10490000</v>
      </c>
      <c r="L92">
        <f t="shared" si="5"/>
        <v>1.4035670298969056</v>
      </c>
      <c r="M92">
        <f t="shared" si="4"/>
        <v>0</v>
      </c>
      <c r="N92">
        <v>0</v>
      </c>
    </row>
    <row r="93" spans="1:15" x14ac:dyDescent="0.25">
      <c r="A93" t="s">
        <v>103</v>
      </c>
      <c r="B93" t="s">
        <v>5</v>
      </c>
      <c r="C93">
        <v>550802579.40044892</v>
      </c>
      <c r="D93">
        <v>550802579.40044892</v>
      </c>
      <c r="E93">
        <v>37336971884.274643</v>
      </c>
      <c r="F93">
        <v>67.786486993064003</v>
      </c>
      <c r="G93">
        <v>550802579.40044892</v>
      </c>
      <c r="H93">
        <f>potential!H93</f>
        <v>35.627262901406247</v>
      </c>
      <c r="I93">
        <v>87554000</v>
      </c>
      <c r="J93">
        <f t="shared" si="3"/>
        <v>400.81185883004542</v>
      </c>
      <c r="K93">
        <v>16221166</v>
      </c>
      <c r="L93">
        <f t="shared" si="5"/>
        <v>35.092681488005802</v>
      </c>
      <c r="M93">
        <f t="shared" si="4"/>
        <v>0</v>
      </c>
      <c r="N93">
        <v>0</v>
      </c>
    </row>
    <row r="94" spans="1:15" x14ac:dyDescent="0.25">
      <c r="A94" t="s">
        <v>104</v>
      </c>
      <c r="B94" t="s">
        <v>6</v>
      </c>
      <c r="C94">
        <v>95083982.118037403</v>
      </c>
      <c r="D94">
        <v>95083982.118037403</v>
      </c>
      <c r="E94">
        <v>5282145769.0167761</v>
      </c>
      <c r="F94">
        <v>55.552424828605858</v>
      </c>
      <c r="G94">
        <v>95083982.118037403</v>
      </c>
      <c r="H94">
        <f>potential!H94</f>
        <v>9.72311762</v>
      </c>
      <c r="I94">
        <v>57804000</v>
      </c>
      <c r="J94">
        <f t="shared" si="3"/>
        <v>166.59557224209331</v>
      </c>
      <c r="K94">
        <v>1856820</v>
      </c>
      <c r="L94">
        <f t="shared" si="5"/>
        <v>9.6298904578819631</v>
      </c>
      <c r="M94">
        <f t="shared" si="4"/>
        <v>0</v>
      </c>
      <c r="N94">
        <v>0</v>
      </c>
    </row>
    <row r="95" spans="1:15" x14ac:dyDescent="0.25">
      <c r="A95" t="s">
        <v>105</v>
      </c>
      <c r="B95" t="s">
        <v>6</v>
      </c>
      <c r="C95">
        <v>26535169.404650871</v>
      </c>
      <c r="D95">
        <v>26535169.404650871</v>
      </c>
      <c r="E95">
        <v>1925217435.941525</v>
      </c>
      <c r="F95">
        <v>72.553425477814685</v>
      </c>
      <c r="G95">
        <v>26535169.404650871</v>
      </c>
      <c r="H95">
        <f>potential!H95</f>
        <v>0.9046542084375</v>
      </c>
      <c r="I95">
        <v>504000</v>
      </c>
      <c r="J95">
        <f t="shared" si="3"/>
        <v>1780.8512679223195</v>
      </c>
      <c r="K95">
        <v>19430000</v>
      </c>
      <c r="L95">
        <f t="shared" si="5"/>
        <v>0.89754903903284911</v>
      </c>
      <c r="M95">
        <f t="shared" si="4"/>
        <v>0</v>
      </c>
      <c r="N95">
        <v>0</v>
      </c>
    </row>
    <row r="96" spans="1:15" x14ac:dyDescent="0.25">
      <c r="A96" t="s">
        <v>106</v>
      </c>
      <c r="B96" t="s">
        <v>6</v>
      </c>
      <c r="C96">
        <v>121942032.14227881</v>
      </c>
      <c r="D96">
        <v>121942032.14227881</v>
      </c>
      <c r="E96">
        <v>7223599455.081707</v>
      </c>
      <c r="F96">
        <v>59.237978309672577</v>
      </c>
      <c r="G96">
        <v>121942032.14227881</v>
      </c>
      <c r="H96">
        <f>potential!H96</f>
        <v>0.71410301425</v>
      </c>
      <c r="I96">
        <v>14567000</v>
      </c>
      <c r="J96">
        <f t="shared" si="3"/>
        <v>40.775030144005022</v>
      </c>
      <c r="K96">
        <v>1808882</v>
      </c>
      <c r="L96">
        <f t="shared" si="5"/>
        <v>0.59396986410772112</v>
      </c>
      <c r="M96">
        <f t="shared" si="4"/>
        <v>0</v>
      </c>
      <c r="N96">
        <v>0</v>
      </c>
    </row>
    <row r="97" spans="1:14" x14ac:dyDescent="0.25">
      <c r="A97" t="s">
        <v>107</v>
      </c>
      <c r="B97" t="s">
        <v>6</v>
      </c>
      <c r="C97">
        <v>362290215.66487938</v>
      </c>
      <c r="D97">
        <v>442261055.47358268</v>
      </c>
      <c r="E97">
        <v>28017646801.58802</v>
      </c>
      <c r="F97">
        <v>63.350924651473363</v>
      </c>
      <c r="G97">
        <v>442261055.47358268</v>
      </c>
      <c r="H97">
        <f>potential!H97</f>
        <v>0.30577182795312502</v>
      </c>
      <c r="I97">
        <v>63516000</v>
      </c>
      <c r="J97">
        <f t="shared" si="3"/>
        <v>-0.32231402356032629</v>
      </c>
      <c r="K97">
        <v>116017130</v>
      </c>
      <c r="L97">
        <f t="shared" si="5"/>
        <v>-2.0472097520457699E-2</v>
      </c>
      <c r="M97">
        <f t="shared" si="4"/>
        <v>0.18082270373788345</v>
      </c>
      <c r="N97">
        <v>0.12943562610897033</v>
      </c>
    </row>
    <row r="98" spans="1:14" x14ac:dyDescent="0.25">
      <c r="A98" t="s">
        <v>108</v>
      </c>
      <c r="B98" t="s">
        <v>8</v>
      </c>
      <c r="C98">
        <v>5644717.9765443653</v>
      </c>
      <c r="D98">
        <v>5644717.9765443653</v>
      </c>
      <c r="E98">
        <v>382475751.40249503</v>
      </c>
      <c r="F98">
        <v>67.758168431408947</v>
      </c>
      <c r="G98">
        <v>5644717.9765443653</v>
      </c>
      <c r="H98">
        <f>potential!H98</f>
        <v>4.0563927999999999E-2</v>
      </c>
      <c r="I98">
        <v>2498000</v>
      </c>
      <c r="J98">
        <f t="shared" si="3"/>
        <v>14.196641322440206</v>
      </c>
      <c r="K98">
        <v>544000</v>
      </c>
      <c r="L98">
        <f t="shared" si="5"/>
        <v>3.5463210023455635E-2</v>
      </c>
      <c r="M98">
        <f t="shared" si="4"/>
        <v>0</v>
      </c>
      <c r="N98">
        <v>0</v>
      </c>
    </row>
    <row r="99" spans="1:14" x14ac:dyDescent="0.25">
      <c r="A99" t="s">
        <v>109</v>
      </c>
      <c r="B99" t="s">
        <v>6</v>
      </c>
      <c r="C99">
        <v>37591908.525674157</v>
      </c>
      <c r="D99">
        <v>37591908.525674157</v>
      </c>
      <c r="E99">
        <v>2075763286.624033</v>
      </c>
      <c r="F99">
        <v>55.218353311493843</v>
      </c>
      <c r="G99">
        <v>37591908.525674157</v>
      </c>
      <c r="H99">
        <f>potential!H99</f>
        <v>4.1704507828750002</v>
      </c>
      <c r="I99">
        <v>11946000</v>
      </c>
      <c r="J99">
        <f t="shared" si="3"/>
        <v>346.14487228773862</v>
      </c>
      <c r="K99">
        <v>2187770</v>
      </c>
      <c r="L99">
        <f t="shared" si="5"/>
        <v>4.1350466443493259</v>
      </c>
      <c r="M99">
        <f t="shared" si="4"/>
        <v>0</v>
      </c>
      <c r="N99">
        <v>0</v>
      </c>
    </row>
    <row r="100" spans="1:14" x14ac:dyDescent="0.25">
      <c r="A100" t="s">
        <v>110</v>
      </c>
      <c r="B100" t="s">
        <v>5</v>
      </c>
      <c r="C100">
        <v>322788005.65114951</v>
      </c>
      <c r="D100">
        <v>869108646.65681243</v>
      </c>
      <c r="E100">
        <v>82865801316.185776</v>
      </c>
      <c r="F100">
        <v>95.345733395869942</v>
      </c>
      <c r="G100">
        <v>869108646.65681243</v>
      </c>
      <c r="H100">
        <f>potential!H100</f>
        <v>0.14868914999999999</v>
      </c>
      <c r="I100">
        <v>113714000</v>
      </c>
      <c r="J100">
        <f t="shared" si="3"/>
        <v>-4.4328446511143085</v>
      </c>
      <c r="K100">
        <v>216343000</v>
      </c>
      <c r="L100">
        <f t="shared" si="5"/>
        <v>-0.50407649665681242</v>
      </c>
      <c r="M100">
        <f t="shared" si="4"/>
        <v>0.62859878693784321</v>
      </c>
      <c r="N100">
        <v>0.62751429788002033</v>
      </c>
    </row>
    <row r="101" spans="1:14" x14ac:dyDescent="0.25">
      <c r="A101" t="s">
        <v>111</v>
      </c>
      <c r="B101" t="s">
        <v>5</v>
      </c>
      <c r="C101">
        <v>193503674.89670351</v>
      </c>
      <c r="D101">
        <v>193503674.89670351</v>
      </c>
      <c r="E101">
        <v>13458130348.288719</v>
      </c>
      <c r="F101">
        <v>69.549740362672551</v>
      </c>
      <c r="G101">
        <v>193503674.89670351</v>
      </c>
      <c r="H101">
        <f>potential!H101</f>
        <v>0.92118647750000004</v>
      </c>
      <c r="I101">
        <v>18735000</v>
      </c>
      <c r="J101">
        <f t="shared" si="3"/>
        <v>39.435273691128714</v>
      </c>
      <c r="K101">
        <v>11137050</v>
      </c>
      <c r="L101">
        <f t="shared" si="5"/>
        <v>0.73881985260329652</v>
      </c>
      <c r="M101">
        <f t="shared" si="4"/>
        <v>0</v>
      </c>
      <c r="N101">
        <v>0</v>
      </c>
    </row>
    <row r="102" spans="1:14" x14ac:dyDescent="0.25">
      <c r="A102" t="s">
        <v>112</v>
      </c>
      <c r="B102" t="s">
        <v>4</v>
      </c>
      <c r="C102">
        <v>31398383.561638631</v>
      </c>
      <c r="D102">
        <v>31398383.561638631</v>
      </c>
      <c r="E102">
        <v>1766725835.3467319</v>
      </c>
      <c r="F102">
        <v>56.268050610899969</v>
      </c>
      <c r="G102">
        <v>31398383.561638631</v>
      </c>
      <c r="H102">
        <f>potential!H102</f>
        <v>6.3085772302236327</v>
      </c>
      <c r="I102">
        <v>70348000</v>
      </c>
      <c r="J102">
        <f t="shared" si="3"/>
        <v>89.367578334309343</v>
      </c>
      <c r="K102">
        <v>9651554</v>
      </c>
      <c r="L102">
        <f t="shared" si="5"/>
        <v>6.2868304006619944</v>
      </c>
      <c r="M102">
        <f t="shared" si="4"/>
        <v>0</v>
      </c>
      <c r="N102">
        <v>0</v>
      </c>
    </row>
    <row r="103" spans="1:14" x14ac:dyDescent="0.25">
      <c r="A103" t="s">
        <v>113</v>
      </c>
      <c r="B103" t="s">
        <v>5</v>
      </c>
      <c r="C103">
        <v>22710125.477726899</v>
      </c>
      <c r="D103">
        <v>24782954.27783937</v>
      </c>
      <c r="E103">
        <v>2430643336.9514689</v>
      </c>
      <c r="F103">
        <v>98.077223147077433</v>
      </c>
      <c r="G103">
        <v>24782954.27783937</v>
      </c>
      <c r="H103">
        <f>potential!H103</f>
        <v>2.0292980453125001E-2</v>
      </c>
      <c r="I103">
        <v>5779000</v>
      </c>
      <c r="J103">
        <f t="shared" si="3"/>
        <v>1.6758688657701384</v>
      </c>
      <c r="K103">
        <v>14174820</v>
      </c>
      <c r="L103">
        <f t="shared" si="5"/>
        <v>9.6848461752856337E-3</v>
      </c>
      <c r="M103">
        <f t="shared" si="4"/>
        <v>8.3639294043566514E-2</v>
      </c>
      <c r="N103">
        <v>8.698402502077783E-2</v>
      </c>
    </row>
    <row r="104" spans="1:14" x14ac:dyDescent="0.25">
      <c r="A104" t="s">
        <v>114</v>
      </c>
      <c r="B104" t="s">
        <v>9</v>
      </c>
      <c r="C104">
        <v>23349468.137735549</v>
      </c>
      <c r="D104">
        <v>23349468.137735549</v>
      </c>
      <c r="E104">
        <v>1226135108.1989629</v>
      </c>
      <c r="F104">
        <v>52.512335654334748</v>
      </c>
      <c r="G104">
        <v>23349468.137735549</v>
      </c>
      <c r="H104">
        <f>potential!H104</f>
        <v>7.3116327999999994E-2</v>
      </c>
      <c r="I104">
        <v>15739000</v>
      </c>
      <c r="J104">
        <f t="shared" si="3"/>
        <v>3.4650733758348342</v>
      </c>
      <c r="K104">
        <v>4769930</v>
      </c>
      <c r="L104">
        <f t="shared" si="5"/>
        <v>5.453678986226445E-2</v>
      </c>
      <c r="M104">
        <f t="shared" si="4"/>
        <v>0</v>
      </c>
      <c r="N104">
        <v>0</v>
      </c>
    </row>
    <row r="105" spans="1:14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4313291.3849469116</v>
      </c>
      <c r="F105">
        <v>110.5883980784086</v>
      </c>
      <c r="G105">
        <v>39003.109366759563</v>
      </c>
      <c r="H105">
        <f>potential!H105</f>
        <v>0</v>
      </c>
      <c r="I105">
        <v>117606</v>
      </c>
      <c r="J105">
        <f t="shared" si="3"/>
        <v>-0.29051331876570552</v>
      </c>
      <c r="K105">
        <v>4837</v>
      </c>
      <c r="L105">
        <f t="shared" si="5"/>
        <v>-3.4166109366759563E-5</v>
      </c>
      <c r="M105">
        <f t="shared" si="4"/>
        <v>0.80243120040289562</v>
      </c>
      <c r="N105">
        <v>0.80378089016718746</v>
      </c>
    </row>
    <row r="106" spans="1:14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45833618.329960957</v>
      </c>
      <c r="F106">
        <v>133.64284041974031</v>
      </c>
      <c r="G106">
        <v>342956.03255668993</v>
      </c>
      <c r="H106">
        <f>potential!H106</f>
        <v>0</v>
      </c>
      <c r="I106">
        <v>52823</v>
      </c>
      <c r="J106">
        <f t="shared" si="3"/>
        <v>-6.3486744894589462</v>
      </c>
      <c r="K106">
        <v>7600</v>
      </c>
      <c r="L106">
        <f t="shared" si="5"/>
        <v>-3.3535603255668991E-4</v>
      </c>
      <c r="M106">
        <f t="shared" si="4"/>
        <v>0.98770614043650773</v>
      </c>
      <c r="N106">
        <v>0.98735521669247817</v>
      </c>
    </row>
    <row r="107" spans="1:14" x14ac:dyDescent="0.25">
      <c r="A107" t="s">
        <v>117</v>
      </c>
      <c r="B107" t="s">
        <v>5</v>
      </c>
      <c r="C107">
        <v>30993185.328491691</v>
      </c>
      <c r="D107">
        <v>1128589900.775001</v>
      </c>
      <c r="E107">
        <v>139176961941.15939</v>
      </c>
      <c r="F107">
        <v>123.31934021878691</v>
      </c>
      <c r="G107">
        <v>1128589900.775001</v>
      </c>
      <c r="H107">
        <f>potential!H107</f>
        <v>8.3844492500000003E-3</v>
      </c>
      <c r="I107">
        <v>48351000</v>
      </c>
      <c r="J107">
        <f t="shared" si="3"/>
        <v>-22.63716265485721</v>
      </c>
      <c r="K107">
        <v>25676000</v>
      </c>
      <c r="L107">
        <f t="shared" si="5"/>
        <v>-1.094529451525001</v>
      </c>
      <c r="M107">
        <f t="shared" si="4"/>
        <v>0.9725381333758093</v>
      </c>
      <c r="N107">
        <v>0.97233807269065742</v>
      </c>
    </row>
    <row r="108" spans="1:14" x14ac:dyDescent="0.25">
      <c r="A108" t="s">
        <v>118</v>
      </c>
      <c r="B108" t="s">
        <v>6</v>
      </c>
      <c r="C108">
        <v>128183903.06043629</v>
      </c>
      <c r="D108">
        <v>128183903.06043629</v>
      </c>
      <c r="E108">
        <v>7783449407.9552498</v>
      </c>
      <c r="F108">
        <v>60.72095810880014</v>
      </c>
      <c r="G108">
        <v>128183903.06043629</v>
      </c>
      <c r="H108">
        <f>potential!H108</f>
        <v>1.207055013125</v>
      </c>
      <c r="I108">
        <v>5359000</v>
      </c>
      <c r="J108">
        <f t="shared" si="3"/>
        <v>201.33515769071911</v>
      </c>
      <c r="K108">
        <v>84000</v>
      </c>
      <c r="L108">
        <f t="shared" si="5"/>
        <v>1.0789551100645636</v>
      </c>
      <c r="M108">
        <f t="shared" si="4"/>
        <v>0</v>
      </c>
      <c r="N108">
        <v>0</v>
      </c>
    </row>
    <row r="109" spans="1:14" x14ac:dyDescent="0.25">
      <c r="A109" t="s">
        <v>119</v>
      </c>
      <c r="B109" t="s">
        <v>9</v>
      </c>
      <c r="C109">
        <v>11279520.90390035</v>
      </c>
      <c r="D109">
        <v>11279520.90390035</v>
      </c>
      <c r="E109">
        <v>363680890.12156057</v>
      </c>
      <c r="F109">
        <v>32.242583104376642</v>
      </c>
      <c r="G109">
        <v>11279520.90390035</v>
      </c>
      <c r="H109">
        <f>potential!H109</f>
        <v>3.5277020000000002E-3</v>
      </c>
      <c r="I109">
        <v>7653000</v>
      </c>
      <c r="J109">
        <f t="shared" si="3"/>
        <v>1.8835621450541815</v>
      </c>
      <c r="K109">
        <v>22166720</v>
      </c>
      <c r="L109">
        <f t="shared" si="5"/>
        <v>1.4414901096099652E-2</v>
      </c>
      <c r="M109">
        <f t="shared" si="4"/>
        <v>0</v>
      </c>
      <c r="N109">
        <v>0</v>
      </c>
    </row>
    <row r="110" spans="1:14" x14ac:dyDescent="0.25">
      <c r="A110" t="s">
        <v>120</v>
      </c>
      <c r="B110" t="s">
        <v>6</v>
      </c>
      <c r="C110">
        <v>37208010.40551798</v>
      </c>
      <c r="D110">
        <v>38291561.715849712</v>
      </c>
      <c r="E110">
        <v>2364501409.5320678</v>
      </c>
      <c r="F110">
        <v>61.749934021451772</v>
      </c>
      <c r="G110">
        <v>38291561.715849712</v>
      </c>
      <c r="H110">
        <f>potential!H110</f>
        <v>4.3651754000000001E-2</v>
      </c>
      <c r="I110">
        <v>4677000</v>
      </c>
      <c r="J110">
        <f t="shared" si="3"/>
        <v>1.2355596074728004</v>
      </c>
      <c r="K110">
        <v>418520</v>
      </c>
      <c r="L110">
        <f t="shared" si="5"/>
        <v>5.778712284150285E-3</v>
      </c>
      <c r="M110">
        <f t="shared" si="4"/>
        <v>2.8297391429799701E-2</v>
      </c>
      <c r="N110">
        <v>2.9191205854056216E-2</v>
      </c>
    </row>
    <row r="111" spans="1:14" x14ac:dyDescent="0.25">
      <c r="A111" t="s">
        <v>121</v>
      </c>
      <c r="B111" t="s">
        <v>4</v>
      </c>
      <c r="C111">
        <v>1252232.1797324121</v>
      </c>
      <c r="D111">
        <v>1252232.1797324121</v>
      </c>
      <c r="E111">
        <v>58489486.343958937</v>
      </c>
      <c r="F111">
        <v>46.708180232564779</v>
      </c>
      <c r="G111">
        <v>1252232.1797324121</v>
      </c>
      <c r="H111">
        <f>potential!H111</f>
        <v>6.0006265937499999E-3</v>
      </c>
      <c r="I111">
        <v>9687000</v>
      </c>
      <c r="J111">
        <f t="shared" si="3"/>
        <v>0.49059506699882194</v>
      </c>
      <c r="K111">
        <v>4000</v>
      </c>
      <c r="L111">
        <f t="shared" si="5"/>
        <v>4.7523944140175876E-3</v>
      </c>
      <c r="M111">
        <f t="shared" si="4"/>
        <v>0</v>
      </c>
      <c r="N111">
        <v>0</v>
      </c>
    </row>
    <row r="112" spans="1:14" x14ac:dyDescent="0.25">
      <c r="A112" t="s">
        <v>122</v>
      </c>
      <c r="B112" t="s">
        <v>6</v>
      </c>
      <c r="C112">
        <v>55560661.181685068</v>
      </c>
      <c r="D112">
        <v>55560661.181685068</v>
      </c>
      <c r="E112">
        <v>2716032926.4974132</v>
      </c>
      <c r="F112">
        <v>48.88410016604918</v>
      </c>
      <c r="G112">
        <v>55560661.181685068</v>
      </c>
      <c r="H112">
        <f>potential!H112</f>
        <v>37.702991448500001</v>
      </c>
      <c r="I112">
        <v>8825000</v>
      </c>
      <c r="J112">
        <f t="shared" si="3"/>
        <v>4265.9987294411685</v>
      </c>
      <c r="K112">
        <v>8000</v>
      </c>
      <c r="L112">
        <f t="shared" si="5"/>
        <v>37.647438787318315</v>
      </c>
      <c r="M112">
        <f t="shared" si="4"/>
        <v>0</v>
      </c>
      <c r="N112">
        <v>0</v>
      </c>
    </row>
    <row r="113" spans="1:14" x14ac:dyDescent="0.25">
      <c r="A113" t="s">
        <v>123</v>
      </c>
      <c r="B113" t="s">
        <v>8</v>
      </c>
      <c r="C113">
        <v>409105.94179350749</v>
      </c>
      <c r="D113">
        <v>656340.78437456023</v>
      </c>
      <c r="E113">
        <v>55249416.902861312</v>
      </c>
      <c r="F113">
        <v>84.177942645312754</v>
      </c>
      <c r="G113">
        <v>656340.78437456023</v>
      </c>
      <c r="H113">
        <f>potential!H113</f>
        <v>4.1660072656249999E-4</v>
      </c>
      <c r="I113">
        <v>197000</v>
      </c>
      <c r="J113">
        <f t="shared" si="3"/>
        <v>-1.200903846761727</v>
      </c>
      <c r="K113">
        <v>3162</v>
      </c>
      <c r="L113">
        <f t="shared" si="5"/>
        <v>-2.3657805781206024E-4</v>
      </c>
      <c r="M113">
        <f t="shared" si="4"/>
        <v>0.37668669762255835</v>
      </c>
      <c r="N113">
        <v>0.35771415291971187</v>
      </c>
    </row>
    <row r="114" spans="1:14" x14ac:dyDescent="0.25">
      <c r="A114" t="s">
        <v>124</v>
      </c>
      <c r="B114" t="s">
        <v>5</v>
      </c>
      <c r="C114">
        <v>28369915.318096239</v>
      </c>
      <c r="D114">
        <v>28369915.318096239</v>
      </c>
      <c r="E114">
        <v>1086213439.688174</v>
      </c>
      <c r="F114">
        <v>38.28751081943885</v>
      </c>
      <c r="G114">
        <v>28369915.318096239</v>
      </c>
      <c r="H114">
        <f>potential!H114</f>
        <v>0.17697022700000001</v>
      </c>
      <c r="I114">
        <v>21782000</v>
      </c>
      <c r="J114">
        <f t="shared" si="3"/>
        <v>7.1373749739190044</v>
      </c>
      <c r="K114">
        <v>6865990</v>
      </c>
      <c r="L114">
        <f t="shared" si="5"/>
        <v>0.15546630168190376</v>
      </c>
      <c r="M114">
        <f t="shared" si="4"/>
        <v>0</v>
      </c>
      <c r="N114">
        <v>0</v>
      </c>
    </row>
    <row r="115" spans="1:14" x14ac:dyDescent="0.25">
      <c r="A115" t="s">
        <v>125</v>
      </c>
      <c r="B115" t="s">
        <v>4</v>
      </c>
      <c r="C115">
        <v>3246788.8727889238</v>
      </c>
      <c r="D115">
        <v>3246788.8727889238</v>
      </c>
      <c r="E115">
        <v>168694111.21514881</v>
      </c>
      <c r="F115">
        <v>51.957216137137998</v>
      </c>
      <c r="G115">
        <v>3246788.8727889238</v>
      </c>
      <c r="H115">
        <f>potential!H115</f>
        <v>0.18117810500000001</v>
      </c>
      <c r="I115">
        <v>2542000</v>
      </c>
      <c r="J115">
        <f t="shared" si="3"/>
        <v>70.208886753426853</v>
      </c>
      <c r="K115">
        <v>539674</v>
      </c>
      <c r="L115">
        <f t="shared" si="5"/>
        <v>0.17847099012721107</v>
      </c>
      <c r="M115">
        <f t="shared" si="4"/>
        <v>0</v>
      </c>
      <c r="N115">
        <v>0</v>
      </c>
    </row>
    <row r="116" spans="1:14" x14ac:dyDescent="0.25">
      <c r="A116" t="s">
        <v>126</v>
      </c>
      <c r="B116" t="s">
        <v>6</v>
      </c>
      <c r="C116">
        <v>15761079.056298651</v>
      </c>
      <c r="D116">
        <v>15761079.056298651</v>
      </c>
      <c r="E116">
        <v>1988784058.4518199</v>
      </c>
      <c r="F116">
        <v>126.1832423622693</v>
      </c>
      <c r="G116">
        <v>15761079.056298651</v>
      </c>
      <c r="H116">
        <f>potential!H116</f>
        <v>6.8337545E-2</v>
      </c>
      <c r="I116">
        <v>2634000</v>
      </c>
      <c r="J116">
        <f t="shared" si="3"/>
        <v>20.825157913326251</v>
      </c>
      <c r="K116">
        <v>2277000</v>
      </c>
      <c r="L116">
        <f t="shared" si="5"/>
        <v>5.485346594370135E-2</v>
      </c>
      <c r="M116">
        <f t="shared" si="4"/>
        <v>0</v>
      </c>
      <c r="N116">
        <v>0</v>
      </c>
    </row>
    <row r="117" spans="1:14" x14ac:dyDescent="0.25">
      <c r="A117" t="s">
        <v>127</v>
      </c>
      <c r="B117" t="s">
        <v>6</v>
      </c>
      <c r="C117">
        <v>4159042.631873772</v>
      </c>
      <c r="D117">
        <v>9491932.6922770049</v>
      </c>
      <c r="E117">
        <v>1040769481.013845</v>
      </c>
      <c r="F117">
        <v>109.6477940536445</v>
      </c>
      <c r="G117">
        <v>9491932.6922770049</v>
      </c>
      <c r="H117">
        <f>potential!H117</f>
        <v>3.4753784687500001E-3</v>
      </c>
      <c r="I117">
        <v>848000</v>
      </c>
      <c r="J117">
        <f t="shared" si="3"/>
        <v>-6.2011252635931662</v>
      </c>
      <c r="K117">
        <v>758000</v>
      </c>
      <c r="L117">
        <f t="shared" si="5"/>
        <v>-5.2585542235270046E-3</v>
      </c>
      <c r="M117">
        <f t="shared" si="4"/>
        <v>0.56183395239857459</v>
      </c>
      <c r="N117">
        <v>7.0365905696597411E-2</v>
      </c>
    </row>
    <row r="118" spans="1:14" x14ac:dyDescent="0.25">
      <c r="A118" t="s">
        <v>128</v>
      </c>
      <c r="B118" t="s">
        <v>6</v>
      </c>
      <c r="C118">
        <v>9805987.1594127174</v>
      </c>
      <c r="D118">
        <v>9805987.1594127174</v>
      </c>
      <c r="E118">
        <v>414398258.03161389</v>
      </c>
      <c r="F118">
        <v>42.259718608119442</v>
      </c>
      <c r="G118">
        <v>9805987.1594127174</v>
      </c>
      <c r="H118">
        <f>potential!H118</f>
        <v>0.14178323700000001</v>
      </c>
      <c r="I118">
        <v>1798000</v>
      </c>
      <c r="J118">
        <f t="shared" si="3"/>
        <v>75.339404805665893</v>
      </c>
      <c r="K118">
        <v>3483000</v>
      </c>
      <c r="L118">
        <f t="shared" si="5"/>
        <v>0.1354602498405873</v>
      </c>
      <c r="M118">
        <f t="shared" si="4"/>
        <v>0</v>
      </c>
      <c r="N118">
        <v>0</v>
      </c>
    </row>
    <row r="119" spans="1:14" x14ac:dyDescent="0.25">
      <c r="A119" t="s">
        <v>129</v>
      </c>
      <c r="B119" t="s">
        <v>5</v>
      </c>
      <c r="C119">
        <v>78918.995259083807</v>
      </c>
      <c r="D119">
        <v>11353097.978485949</v>
      </c>
      <c r="E119">
        <v>1507287226.594357</v>
      </c>
      <c r="F119">
        <v>132.76439870867461</v>
      </c>
      <c r="G119">
        <v>11353097.978485949</v>
      </c>
      <c r="H119">
        <f>potential!H119</f>
        <v>7.9952976562499997E-5</v>
      </c>
      <c r="I119">
        <v>754000</v>
      </c>
      <c r="J119">
        <f t="shared" si="3"/>
        <v>-14.951120692206166</v>
      </c>
      <c r="K119">
        <v>0</v>
      </c>
      <c r="L119">
        <f t="shared" si="5"/>
        <v>-1.1273145001923449E-2</v>
      </c>
      <c r="M119">
        <f t="shared" si="4"/>
        <v>0.99304868191848295</v>
      </c>
      <c r="N119">
        <v>0.99304246577750832</v>
      </c>
    </row>
    <row r="120" spans="1:14" x14ac:dyDescent="0.25">
      <c r="A120" t="s">
        <v>130</v>
      </c>
      <c r="B120" t="s">
        <v>6</v>
      </c>
      <c r="C120">
        <v>64179054.833540373</v>
      </c>
      <c r="D120">
        <v>64179054.833540373</v>
      </c>
      <c r="E120">
        <v>4953055596.6579285</v>
      </c>
      <c r="F120">
        <v>77.175577133451824</v>
      </c>
      <c r="G120">
        <v>64179054.833540373</v>
      </c>
      <c r="H120">
        <f>potential!H120</f>
        <v>12.216333306999999</v>
      </c>
      <c r="I120">
        <v>33899000</v>
      </c>
      <c r="J120">
        <f t="shared" si="3"/>
        <v>358.67239668327858</v>
      </c>
      <c r="K120">
        <v>6481323</v>
      </c>
      <c r="L120">
        <f t="shared" si="5"/>
        <v>12.158635575166459</v>
      </c>
      <c r="M120">
        <f t="shared" si="4"/>
        <v>0</v>
      </c>
      <c r="N120">
        <v>0</v>
      </c>
    </row>
    <row r="121" spans="1:14" x14ac:dyDescent="0.25">
      <c r="A121" t="s">
        <v>131</v>
      </c>
      <c r="B121" t="s">
        <v>6</v>
      </c>
      <c r="C121">
        <v>3690235.0398623361</v>
      </c>
      <c r="D121">
        <v>6472545.0210969159</v>
      </c>
      <c r="E121">
        <v>618223030.61575055</v>
      </c>
      <c r="F121">
        <v>95.514674459688649</v>
      </c>
      <c r="G121">
        <v>6472545.0210969159</v>
      </c>
      <c r="H121">
        <f>potential!H121</f>
        <v>3.6339802500000001E-3</v>
      </c>
      <c r="I121">
        <v>2123000</v>
      </c>
      <c r="J121">
        <f t="shared" si="3"/>
        <v>-1.1819711592543174</v>
      </c>
      <c r="K121">
        <v>329240</v>
      </c>
      <c r="L121">
        <f t="shared" si="5"/>
        <v>-2.5093247710969158E-3</v>
      </c>
      <c r="M121">
        <f t="shared" si="4"/>
        <v>0.42986336474536502</v>
      </c>
      <c r="N121">
        <v>0.17848488986280442</v>
      </c>
    </row>
    <row r="122" spans="1:14" x14ac:dyDescent="0.25">
      <c r="A122" t="s">
        <v>132</v>
      </c>
      <c r="B122" t="s">
        <v>4</v>
      </c>
      <c r="C122">
        <v>7619837.7562784739</v>
      </c>
      <c r="D122">
        <v>7619837.7562784739</v>
      </c>
      <c r="E122">
        <v>411568465.75696588</v>
      </c>
      <c r="F122">
        <v>54.012759709725863</v>
      </c>
      <c r="G122">
        <v>7619837.7562784739</v>
      </c>
      <c r="H122">
        <f>potential!H122</f>
        <v>2.4623636316874999</v>
      </c>
      <c r="I122">
        <v>37333000</v>
      </c>
      <c r="J122">
        <f t="shared" si="3"/>
        <v>65.779648405732772</v>
      </c>
      <c r="K122">
        <v>1007819.9999999999</v>
      </c>
      <c r="L122">
        <f t="shared" si="5"/>
        <v>2.4557516139312212</v>
      </c>
      <c r="M122">
        <f t="shared" si="4"/>
        <v>0</v>
      </c>
      <c r="N122">
        <v>0</v>
      </c>
    </row>
    <row r="123" spans="1:14" x14ac:dyDescent="0.25">
      <c r="A123" t="s">
        <v>133</v>
      </c>
      <c r="B123" t="s">
        <v>5</v>
      </c>
      <c r="C123">
        <v>21953.555742487079</v>
      </c>
      <c r="D123">
        <v>1192784.5525979849</v>
      </c>
      <c r="E123">
        <v>156825309.84689909</v>
      </c>
      <c r="F123">
        <v>131.4783206282479</v>
      </c>
      <c r="G123">
        <v>1192784.5525979849</v>
      </c>
      <c r="H123">
        <f>potential!H123</f>
        <v>0</v>
      </c>
      <c r="I123">
        <v>422000</v>
      </c>
      <c r="J123">
        <f t="shared" si="3"/>
        <v>-2.8205795085260306</v>
      </c>
      <c r="K123">
        <v>2500</v>
      </c>
      <c r="L123">
        <f t="shared" si="5"/>
        <v>-1.190284552597985E-3</v>
      </c>
      <c r="M123">
        <f t="shared" si="4"/>
        <v>0.98159470149519423</v>
      </c>
      <c r="N123">
        <v>0.9818245145957597</v>
      </c>
    </row>
    <row r="124" spans="1:14" x14ac:dyDescent="0.25">
      <c r="A124" t="s">
        <v>134</v>
      </c>
      <c r="B124" t="s">
        <v>7</v>
      </c>
      <c r="C124">
        <v>505269312.3999961</v>
      </c>
      <c r="D124">
        <v>505269312.3999961</v>
      </c>
      <c r="E124">
        <v>27159135404.304661</v>
      </c>
      <c r="F124">
        <v>53.751800748200097</v>
      </c>
      <c r="G124">
        <v>505269312.3999961</v>
      </c>
      <c r="H124">
        <f>potential!H124</f>
        <v>26.705459670703124</v>
      </c>
      <c r="I124">
        <v>133521999.99999999</v>
      </c>
      <c r="J124">
        <f t="shared" si="3"/>
        <v>196.62825121180876</v>
      </c>
      <c r="K124">
        <v>54007000</v>
      </c>
      <c r="L124">
        <f t="shared" si="5"/>
        <v>26.254197358303127</v>
      </c>
      <c r="M124">
        <f t="shared" si="4"/>
        <v>0</v>
      </c>
      <c r="N124">
        <v>0</v>
      </c>
    </row>
    <row r="125" spans="1:14" x14ac:dyDescent="0.25">
      <c r="A125" t="s">
        <v>135</v>
      </c>
      <c r="B125" t="s">
        <v>6</v>
      </c>
      <c r="C125">
        <v>8190257.5693713035</v>
      </c>
      <c r="D125">
        <v>9229964.0002808645</v>
      </c>
      <c r="E125">
        <v>529612902.08377641</v>
      </c>
      <c r="F125">
        <v>57.379736483009083</v>
      </c>
      <c r="G125">
        <v>9229964.0002808645</v>
      </c>
      <c r="H125">
        <f>potential!H125</f>
        <v>7.4249184999999997E-3</v>
      </c>
      <c r="I125">
        <v>2227000</v>
      </c>
      <c r="J125">
        <f t="shared" si="3"/>
        <v>6.3742478544739772E-2</v>
      </c>
      <c r="K125">
        <v>1947000</v>
      </c>
      <c r="L125">
        <f t="shared" si="5"/>
        <v>1.4195449971913555E-4</v>
      </c>
      <c r="M125">
        <f t="shared" si="4"/>
        <v>0.11264468971687469</v>
      </c>
      <c r="N125">
        <v>6.4752955377337428E-3</v>
      </c>
    </row>
    <row r="126" spans="1:14" x14ac:dyDescent="0.25">
      <c r="A126" t="s">
        <v>136</v>
      </c>
      <c r="B126" t="s">
        <v>4</v>
      </c>
      <c r="C126">
        <v>10945672.84292422</v>
      </c>
      <c r="D126">
        <v>10945672.84292422</v>
      </c>
      <c r="E126">
        <v>592169875.74601257</v>
      </c>
      <c r="F126">
        <v>54.100819953596371</v>
      </c>
      <c r="G126">
        <v>10945672.84292422</v>
      </c>
      <c r="H126">
        <f>potential!H126</f>
        <v>6.427221243</v>
      </c>
      <c r="I126">
        <v>30353000</v>
      </c>
      <c r="J126">
        <f t="shared" si="3"/>
        <v>211.43619412107785</v>
      </c>
      <c r="K126">
        <v>1447230</v>
      </c>
      <c r="L126">
        <f t="shared" si="5"/>
        <v>6.4177228001570761</v>
      </c>
      <c r="M126">
        <f t="shared" si="4"/>
        <v>0</v>
      </c>
      <c r="N126">
        <v>0</v>
      </c>
    </row>
    <row r="127" spans="1:14" x14ac:dyDescent="0.25">
      <c r="A127" t="s">
        <v>137</v>
      </c>
      <c r="B127" t="s">
        <v>6</v>
      </c>
      <c r="C127">
        <v>2012052.3401990009</v>
      </c>
      <c r="D127">
        <v>3422350.7493275031</v>
      </c>
      <c r="E127">
        <v>290236020.01956803</v>
      </c>
      <c r="F127">
        <v>84.806041600674561</v>
      </c>
      <c r="G127">
        <v>3422350.7493275031</v>
      </c>
      <c r="H127">
        <f>potential!H127</f>
        <v>1.917381734375E-3</v>
      </c>
      <c r="I127">
        <v>429000</v>
      </c>
      <c r="J127">
        <f t="shared" si="3"/>
        <v>-3.0428648367191213</v>
      </c>
      <c r="K127">
        <v>199580</v>
      </c>
      <c r="L127">
        <f t="shared" si="5"/>
        <v>-1.3053890149525029E-3</v>
      </c>
      <c r="M127">
        <f t="shared" si="4"/>
        <v>0.41208470797612662</v>
      </c>
      <c r="N127">
        <v>0.41335587872317248</v>
      </c>
    </row>
    <row r="128" spans="1:14" x14ac:dyDescent="0.25">
      <c r="A128" t="s">
        <v>138</v>
      </c>
      <c r="B128" t="s">
        <v>9</v>
      </c>
      <c r="C128">
        <v>20991794.188102979</v>
      </c>
      <c r="D128">
        <v>50091730.39180778</v>
      </c>
      <c r="E128">
        <v>4441753809.56215</v>
      </c>
      <c r="F128">
        <v>88.672397116642102</v>
      </c>
      <c r="G128">
        <v>50091730.39180778</v>
      </c>
      <c r="H128">
        <f>potential!H128</f>
        <v>6.5602973750000003E-3</v>
      </c>
      <c r="I128">
        <v>44733000</v>
      </c>
      <c r="J128">
        <f t="shared" si="3"/>
        <v>-0.65976712978802632</v>
      </c>
      <c r="K128">
        <v>14018070</v>
      </c>
      <c r="L128">
        <f t="shared" si="5"/>
        <v>-2.9513363016807782E-2</v>
      </c>
      <c r="M128">
        <f t="shared" si="4"/>
        <v>0.58093293995018247</v>
      </c>
      <c r="N128">
        <v>0.57972689513981046</v>
      </c>
    </row>
    <row r="129" spans="1:14" x14ac:dyDescent="0.25">
      <c r="A129" t="s">
        <v>139</v>
      </c>
      <c r="B129" t="s">
        <v>6</v>
      </c>
      <c r="C129">
        <v>4282004.164026577</v>
      </c>
      <c r="D129">
        <v>4395339.6529022846</v>
      </c>
      <c r="E129">
        <v>148198367.84287399</v>
      </c>
      <c r="F129">
        <v>33.717159433860182</v>
      </c>
      <c r="G129">
        <v>4395339.6529022846</v>
      </c>
      <c r="H129">
        <f>potential!H129</f>
        <v>2.3012754999999999E-3</v>
      </c>
      <c r="I129">
        <v>663000</v>
      </c>
      <c r="J129">
        <f t="shared" si="3"/>
        <v>0.21237684328463854</v>
      </c>
      <c r="K129">
        <v>2234870</v>
      </c>
      <c r="L129">
        <f t="shared" si="5"/>
        <v>1.4080584709771481E-4</v>
      </c>
      <c r="M129">
        <f t="shared" si="4"/>
        <v>2.5785376745770083E-2</v>
      </c>
      <c r="N129">
        <v>1.5577584884818385E-2</v>
      </c>
    </row>
    <row r="130" spans="1:14" x14ac:dyDescent="0.25">
      <c r="A130" t="s">
        <v>140</v>
      </c>
      <c r="B130" t="s">
        <v>5</v>
      </c>
      <c r="C130">
        <v>14634877.92696326</v>
      </c>
      <c r="D130">
        <v>14634877.92696326</v>
      </c>
      <c r="E130">
        <v>3374551483.7403069</v>
      </c>
      <c r="F130">
        <v>230.5828241671249</v>
      </c>
      <c r="G130">
        <v>14634877.92696326</v>
      </c>
      <c r="H130">
        <f>potential!H130</f>
        <v>3.92831191875E-2</v>
      </c>
      <c r="I130">
        <v>3418000</v>
      </c>
      <c r="J130">
        <f t="shared" ref="J130:J193" si="6">(H130*10^9+K130-G130)/I130</f>
        <v>7.3450530311693205</v>
      </c>
      <c r="K130">
        <v>457150</v>
      </c>
      <c r="L130">
        <f t="shared" si="5"/>
        <v>2.5105391260536743E-2</v>
      </c>
      <c r="M130">
        <f t="shared" ref="M130:M193" si="7">1-C130/D130</f>
        <v>0</v>
      </c>
      <c r="N130">
        <v>0</v>
      </c>
    </row>
    <row r="131" spans="1:14" x14ac:dyDescent="0.25">
      <c r="A131" t="s">
        <v>141</v>
      </c>
      <c r="B131" t="s">
        <v>4</v>
      </c>
      <c r="C131">
        <v>48204851.720552459</v>
      </c>
      <c r="D131">
        <v>48204851.720552459</v>
      </c>
      <c r="E131">
        <v>2737711705.1283278</v>
      </c>
      <c r="F131">
        <v>56.793281327760752</v>
      </c>
      <c r="G131">
        <v>48204851.720552459</v>
      </c>
      <c r="H131">
        <f>potential!H131</f>
        <v>3.3962698900000001</v>
      </c>
      <c r="I131">
        <v>37606000</v>
      </c>
      <c r="J131">
        <f t="shared" si="6"/>
        <v>89.398241910318774</v>
      </c>
      <c r="K131">
        <v>13845247</v>
      </c>
      <c r="L131">
        <f t="shared" ref="L131:L194" si="8">H131+K131/10^9-G131/10^9</f>
        <v>3.3619102852794476</v>
      </c>
      <c r="M131">
        <f t="shared" si="7"/>
        <v>0</v>
      </c>
      <c r="N131">
        <v>0</v>
      </c>
    </row>
    <row r="132" spans="1:14" x14ac:dyDescent="0.25">
      <c r="A132" t="s">
        <v>142</v>
      </c>
      <c r="B132" t="s">
        <v>4</v>
      </c>
      <c r="C132">
        <v>3175111.6994006271</v>
      </c>
      <c r="D132">
        <v>3175111.6994006271</v>
      </c>
      <c r="E132">
        <v>162953137.20868981</v>
      </c>
      <c r="F132">
        <v>51.322017187442839</v>
      </c>
      <c r="G132">
        <v>3175111.6994006271</v>
      </c>
      <c r="H132">
        <f>potential!H132</f>
        <v>2.9274134249374999</v>
      </c>
      <c r="I132">
        <v>5430000</v>
      </c>
      <c r="J132">
        <f t="shared" si="6"/>
        <v>538.61447757607732</v>
      </c>
      <c r="K132">
        <v>438300</v>
      </c>
      <c r="L132">
        <f t="shared" si="8"/>
        <v>2.9246766132380992</v>
      </c>
      <c r="M132">
        <f t="shared" si="7"/>
        <v>0</v>
      </c>
      <c r="N132">
        <v>0</v>
      </c>
    </row>
    <row r="133" spans="1:14" x14ac:dyDescent="0.25">
      <c r="A133" t="s">
        <v>143</v>
      </c>
      <c r="B133" t="s">
        <v>8</v>
      </c>
      <c r="C133">
        <v>0</v>
      </c>
      <c r="D133">
        <v>27769.71951876827</v>
      </c>
      <c r="E133">
        <v>3748434.1455918672</v>
      </c>
      <c r="F133">
        <v>134.98278738676041</v>
      </c>
      <c r="G133">
        <v>27769.71951876827</v>
      </c>
      <c r="H133">
        <f>potential!H133</f>
        <v>0</v>
      </c>
      <c r="I133" t="e">
        <v>#N/A</v>
      </c>
      <c r="J133" t="e">
        <f t="shared" si="6"/>
        <v>#N/A</v>
      </c>
      <c r="K133">
        <v>0</v>
      </c>
      <c r="L133">
        <f t="shared" si="8"/>
        <v>-2.7769719518768271E-5</v>
      </c>
      <c r="M133">
        <f t="shared" si="7"/>
        <v>1</v>
      </c>
      <c r="N133">
        <v>1</v>
      </c>
    </row>
    <row r="134" spans="1:14" x14ac:dyDescent="0.25">
      <c r="A134" t="s">
        <v>144</v>
      </c>
      <c r="B134" t="s">
        <v>8</v>
      </c>
      <c r="C134">
        <v>1485081.1178691611</v>
      </c>
      <c r="D134">
        <v>2674656.1259434191</v>
      </c>
      <c r="E134">
        <v>224308207.89571711</v>
      </c>
      <c r="F134">
        <v>83.864316507826956</v>
      </c>
      <c r="G134">
        <v>2674656.1259434191</v>
      </c>
      <c r="H134">
        <f>potential!H134</f>
        <v>1.3189983125000001E-3</v>
      </c>
      <c r="I134" t="e">
        <v>#N/A</v>
      </c>
      <c r="J134" t="e">
        <f t="shared" si="6"/>
        <v>#N/A</v>
      </c>
      <c r="K134">
        <v>96049</v>
      </c>
      <c r="L134">
        <f t="shared" si="8"/>
        <v>-1.2596088134434189E-3</v>
      </c>
      <c r="M134">
        <f t="shared" si="7"/>
        <v>0.44475811171975044</v>
      </c>
      <c r="N134">
        <v>0.44077492831910392</v>
      </c>
    </row>
    <row r="135" spans="1:14" x14ac:dyDescent="0.25">
      <c r="A135" t="s">
        <v>145</v>
      </c>
      <c r="B135" t="s">
        <v>4</v>
      </c>
      <c r="C135">
        <v>10079425.33995292</v>
      </c>
      <c r="D135">
        <v>10079425.33995292</v>
      </c>
      <c r="E135">
        <v>676967638.05129588</v>
      </c>
      <c r="F135">
        <v>67.163316877592734</v>
      </c>
      <c r="G135">
        <v>10079425.33995292</v>
      </c>
      <c r="H135">
        <f>potential!H135</f>
        <v>2.8501517000000001E-2</v>
      </c>
      <c r="I135">
        <v>1383000</v>
      </c>
      <c r="J135">
        <f t="shared" si="6"/>
        <v>13.78875029649102</v>
      </c>
      <c r="K135">
        <v>647750</v>
      </c>
      <c r="L135">
        <f t="shared" si="8"/>
        <v>1.906984166004708E-2</v>
      </c>
      <c r="M135">
        <f t="shared" si="7"/>
        <v>0</v>
      </c>
      <c r="N135">
        <v>0</v>
      </c>
    </row>
    <row r="136" spans="1:14" x14ac:dyDescent="0.25">
      <c r="A136" t="s">
        <v>146</v>
      </c>
      <c r="B136" t="s">
        <v>4</v>
      </c>
      <c r="C136">
        <v>5455110.5123119103</v>
      </c>
      <c r="D136">
        <v>5455110.5123119103</v>
      </c>
      <c r="E136">
        <v>255784904.95993939</v>
      </c>
      <c r="F136">
        <v>46.889041822827558</v>
      </c>
      <c r="G136">
        <v>5455110.5123119103</v>
      </c>
      <c r="H136">
        <f>potential!H136</f>
        <v>0.89433516800000001</v>
      </c>
      <c r="I136">
        <v>33583000</v>
      </c>
      <c r="J136">
        <f t="shared" si="6"/>
        <v>26.511549905835931</v>
      </c>
      <c r="K136">
        <v>1457323</v>
      </c>
      <c r="L136">
        <f t="shared" si="8"/>
        <v>0.89033738048768807</v>
      </c>
      <c r="M136">
        <f t="shared" si="7"/>
        <v>0</v>
      </c>
      <c r="N136">
        <v>0</v>
      </c>
    </row>
    <row r="137" spans="1:14" x14ac:dyDescent="0.25">
      <c r="A137" t="s">
        <v>147</v>
      </c>
      <c r="B137" t="s">
        <v>9</v>
      </c>
      <c r="C137">
        <v>45073509.158459008</v>
      </c>
      <c r="D137">
        <v>409123904.91668957</v>
      </c>
      <c r="E137">
        <v>48685173471.599312</v>
      </c>
      <c r="F137">
        <v>118.99860381297719</v>
      </c>
      <c r="G137">
        <v>409123904.91668957</v>
      </c>
      <c r="H137">
        <f>potential!H137</f>
        <v>1.8108992000000001E-2</v>
      </c>
      <c r="I137">
        <v>39823000</v>
      </c>
      <c r="J137">
        <f t="shared" si="6"/>
        <v>-9.1167896169723424</v>
      </c>
      <c r="K137">
        <v>27957000</v>
      </c>
      <c r="L137">
        <f t="shared" si="8"/>
        <v>-0.3630579129166896</v>
      </c>
      <c r="M137">
        <f t="shared" si="7"/>
        <v>0.88982919693329243</v>
      </c>
      <c r="N137">
        <v>0.88920489930213364</v>
      </c>
    </row>
    <row r="138" spans="1:14" x14ac:dyDescent="0.25">
      <c r="A138" t="s">
        <v>148</v>
      </c>
      <c r="B138" t="s">
        <v>4</v>
      </c>
      <c r="C138">
        <v>15063295.90678384</v>
      </c>
      <c r="D138">
        <v>15063295.90678384</v>
      </c>
      <c r="E138">
        <v>716108220.2752645</v>
      </c>
      <c r="F138">
        <v>47.539942434030067</v>
      </c>
      <c r="G138">
        <v>15063295.90678384</v>
      </c>
      <c r="H138">
        <f>potential!H138</f>
        <v>29.828396443500001</v>
      </c>
      <c r="I138">
        <v>3177000</v>
      </c>
      <c r="J138">
        <f t="shared" si="6"/>
        <v>9384.4811796012636</v>
      </c>
      <c r="K138">
        <v>1163560</v>
      </c>
      <c r="L138">
        <f t="shared" si="8"/>
        <v>29.814496707593214</v>
      </c>
      <c r="M138">
        <f t="shared" si="7"/>
        <v>0</v>
      </c>
      <c r="N138">
        <v>0</v>
      </c>
    </row>
    <row r="139" spans="1:14" x14ac:dyDescent="0.25">
      <c r="A139" t="s">
        <v>149</v>
      </c>
      <c r="B139" t="s">
        <v>9</v>
      </c>
      <c r="C139">
        <v>503231.61261011288</v>
      </c>
      <c r="D139">
        <v>3852647.5455403309</v>
      </c>
      <c r="E139">
        <v>459988968.68239057</v>
      </c>
      <c r="F139">
        <v>119.3955489686191</v>
      </c>
      <c r="G139">
        <v>3852647.5455403309</v>
      </c>
      <c r="H139">
        <f>potential!H139</f>
        <v>1.088299765625E-4</v>
      </c>
      <c r="I139">
        <v>360000</v>
      </c>
      <c r="J139">
        <f t="shared" si="6"/>
        <v>-9.3932765804939748</v>
      </c>
      <c r="K139">
        <v>362238</v>
      </c>
      <c r="L139">
        <f t="shared" si="8"/>
        <v>-3.381579568977831E-3</v>
      </c>
      <c r="M139">
        <f t="shared" si="7"/>
        <v>0.86938031401480431</v>
      </c>
      <c r="N139">
        <v>0.86960385117135808</v>
      </c>
    </row>
    <row r="140" spans="1:14" x14ac:dyDescent="0.25">
      <c r="A140" t="s">
        <v>150</v>
      </c>
      <c r="B140" t="s">
        <v>4</v>
      </c>
      <c r="C140">
        <v>5710253.6223461945</v>
      </c>
      <c r="D140">
        <v>5710253.6223461945</v>
      </c>
      <c r="E140">
        <v>323889455.31995201</v>
      </c>
      <c r="F140">
        <v>56.720677703781973</v>
      </c>
      <c r="G140">
        <v>5710253.6223461945</v>
      </c>
      <c r="H140">
        <f>potential!H140</f>
        <v>7.9661222405625001</v>
      </c>
      <c r="I140">
        <v>38749000</v>
      </c>
      <c r="J140">
        <f t="shared" si="6"/>
        <v>205.43590768639589</v>
      </c>
      <c r="K140">
        <v>24000</v>
      </c>
      <c r="L140">
        <f t="shared" si="8"/>
        <v>7.960435986940154</v>
      </c>
      <c r="M140">
        <f t="shared" si="7"/>
        <v>0</v>
      </c>
      <c r="N140">
        <v>0</v>
      </c>
    </row>
    <row r="141" spans="1:14" x14ac:dyDescent="0.25">
      <c r="A141" t="s">
        <v>151</v>
      </c>
      <c r="B141" t="s">
        <v>4</v>
      </c>
      <c r="C141">
        <v>104447831.7394173</v>
      </c>
      <c r="D141">
        <v>104447831.7394173</v>
      </c>
      <c r="E141">
        <v>8395588761.7750244</v>
      </c>
      <c r="F141">
        <v>80.380689785124886</v>
      </c>
      <c r="G141">
        <v>104447831.7394173</v>
      </c>
      <c r="H141">
        <f>potential!H141</f>
        <v>8.6970292239999996</v>
      </c>
      <c r="I141">
        <v>328589000</v>
      </c>
      <c r="J141">
        <f t="shared" si="6"/>
        <v>26.169565238825957</v>
      </c>
      <c r="K141">
        <v>6449880</v>
      </c>
      <c r="L141">
        <f t="shared" si="8"/>
        <v>8.5990312722605822</v>
      </c>
      <c r="M141">
        <f t="shared" si="7"/>
        <v>0</v>
      </c>
      <c r="N141">
        <v>0</v>
      </c>
    </row>
    <row r="142" spans="1:14" x14ac:dyDescent="0.25">
      <c r="A142" t="s">
        <v>152</v>
      </c>
      <c r="B142" t="s">
        <v>7</v>
      </c>
      <c r="C142">
        <v>6976287.9384614909</v>
      </c>
      <c r="D142">
        <v>6976287.9384614909</v>
      </c>
      <c r="E142">
        <v>409056242.94233912</v>
      </c>
      <c r="F142">
        <v>58.63522930112169</v>
      </c>
      <c r="G142">
        <v>6976287.9384614909</v>
      </c>
      <c r="H142">
        <f>potential!H142</f>
        <v>0.49132236659375</v>
      </c>
      <c r="I142">
        <v>6147000</v>
      </c>
      <c r="J142">
        <f t="shared" si="6"/>
        <v>79.238177754235977</v>
      </c>
      <c r="K142">
        <v>2731000</v>
      </c>
      <c r="L142">
        <f t="shared" si="8"/>
        <v>0.48707707865528849</v>
      </c>
      <c r="M142">
        <f t="shared" si="7"/>
        <v>0</v>
      </c>
      <c r="N142">
        <v>0</v>
      </c>
    </row>
    <row r="143" spans="1:14" x14ac:dyDescent="0.25">
      <c r="A143" t="s">
        <v>153</v>
      </c>
      <c r="B143" t="s">
        <v>9</v>
      </c>
      <c r="C143">
        <v>770.57974981451889</v>
      </c>
      <c r="D143">
        <v>3921.6187284477328</v>
      </c>
      <c r="E143">
        <v>434206.86965337809</v>
      </c>
      <c r="F143">
        <v>110.72133721302561</v>
      </c>
      <c r="G143">
        <v>3921.6187284477328</v>
      </c>
      <c r="H143">
        <f>potential!H143</f>
        <v>0</v>
      </c>
      <c r="I143" t="e">
        <v>#N/A</v>
      </c>
      <c r="J143" t="e">
        <f t="shared" si="6"/>
        <v>#N/A</v>
      </c>
      <c r="K143">
        <v>0</v>
      </c>
      <c r="L143">
        <f t="shared" si="8"/>
        <v>-3.9216187284477332E-6</v>
      </c>
      <c r="M143">
        <f t="shared" si="7"/>
        <v>0.80350467417327631</v>
      </c>
      <c r="N143">
        <v>0.80484703050959894</v>
      </c>
    </row>
    <row r="144" spans="1:14" x14ac:dyDescent="0.25">
      <c r="A144" t="s">
        <v>154</v>
      </c>
      <c r="B144" t="s">
        <v>6</v>
      </c>
      <c r="C144">
        <v>163382163.76377571</v>
      </c>
      <c r="D144">
        <v>163524737.99540651</v>
      </c>
      <c r="E144">
        <v>23288872563.84877</v>
      </c>
      <c r="F144">
        <v>142.4180393091531</v>
      </c>
      <c r="G144">
        <v>163524737.99540651</v>
      </c>
      <c r="H144">
        <f>potential!H144</f>
        <v>0.50194662400000001</v>
      </c>
      <c r="I144">
        <v>19154000</v>
      </c>
      <c r="J144">
        <f t="shared" si="6"/>
        <v>18.764429675503472</v>
      </c>
      <c r="K144">
        <v>20992000</v>
      </c>
      <c r="L144">
        <f t="shared" si="8"/>
        <v>0.35941388600459351</v>
      </c>
      <c r="M144">
        <f t="shared" si="7"/>
        <v>8.7188173103691646E-4</v>
      </c>
      <c r="N144">
        <v>6.7600461062151376E-4</v>
      </c>
    </row>
    <row r="145" spans="1:14" x14ac:dyDescent="0.25">
      <c r="A145" t="s">
        <v>155</v>
      </c>
      <c r="B145" t="s">
        <v>6</v>
      </c>
      <c r="C145">
        <v>176578685.9499847</v>
      </c>
      <c r="D145">
        <v>176578685.9499847</v>
      </c>
      <c r="E145">
        <v>6905816605.9397688</v>
      </c>
      <c r="F145">
        <v>39.109004400994444</v>
      </c>
      <c r="G145">
        <v>176578685.9499847</v>
      </c>
      <c r="H145">
        <f>potential!H145</f>
        <v>0.68729808150000005</v>
      </c>
      <c r="I145">
        <v>7248000</v>
      </c>
      <c r="J145">
        <f t="shared" si="6"/>
        <v>90.117880180741636</v>
      </c>
      <c r="K145">
        <v>142455000</v>
      </c>
      <c r="L145">
        <f t="shared" si="8"/>
        <v>0.65317439555001533</v>
      </c>
      <c r="M145">
        <f t="shared" si="7"/>
        <v>0</v>
      </c>
      <c r="N145">
        <v>0</v>
      </c>
    </row>
    <row r="146" spans="1:14" x14ac:dyDescent="0.25">
      <c r="A146" t="s">
        <v>156</v>
      </c>
      <c r="B146" t="s">
        <v>5</v>
      </c>
      <c r="C146">
        <v>13845043.68072864</v>
      </c>
      <c r="D146">
        <v>13853019.52996311</v>
      </c>
      <c r="E146">
        <v>775201324.22639871</v>
      </c>
      <c r="F146">
        <v>55.959014751238342</v>
      </c>
      <c r="G146">
        <v>13853019.52996311</v>
      </c>
      <c r="H146">
        <f>potential!H146</f>
        <v>1.16290859375E-2</v>
      </c>
      <c r="I146">
        <v>44054000</v>
      </c>
      <c r="J146">
        <f t="shared" si="6"/>
        <v>6.1667394732303316E-2</v>
      </c>
      <c r="K146">
        <v>4940629</v>
      </c>
      <c r="L146">
        <f t="shared" si="8"/>
        <v>2.7166954075368913E-3</v>
      </c>
      <c r="M146">
        <f t="shared" si="7"/>
        <v>5.7574806829785441E-4</v>
      </c>
      <c r="N146">
        <v>9.6597751972240977E-4</v>
      </c>
    </row>
    <row r="147" spans="1:14" x14ac:dyDescent="0.25">
      <c r="A147" t="s">
        <v>157</v>
      </c>
      <c r="B147" t="s">
        <v>9</v>
      </c>
      <c r="C147">
        <v>2568.5991660482978</v>
      </c>
      <c r="D147">
        <v>45752.213832636473</v>
      </c>
      <c r="E147">
        <v>5860988.626442262</v>
      </c>
      <c r="F147">
        <v>128.10284214621839</v>
      </c>
      <c r="G147">
        <v>45752.213832636473</v>
      </c>
      <c r="H147">
        <f>potential!H147</f>
        <v>0</v>
      </c>
      <c r="I147">
        <v>12581</v>
      </c>
      <c r="J147">
        <f t="shared" si="6"/>
        <v>-3.6366118617467986</v>
      </c>
      <c r="K147">
        <v>0</v>
      </c>
      <c r="L147">
        <f t="shared" si="8"/>
        <v>-4.5752213832636471E-5</v>
      </c>
      <c r="M147">
        <f t="shared" si="7"/>
        <v>0.94385847260977707</v>
      </c>
      <c r="N147">
        <v>0.94424200303069183</v>
      </c>
    </row>
    <row r="148" spans="1:14" x14ac:dyDescent="0.25">
      <c r="A148" t="s">
        <v>158</v>
      </c>
      <c r="B148" t="s">
        <v>9</v>
      </c>
      <c r="C148">
        <v>56577213.268807307</v>
      </c>
      <c r="D148">
        <v>56577213.268807307</v>
      </c>
      <c r="E148">
        <v>8747705869.5408039</v>
      </c>
      <c r="F148">
        <v>154.615354205925</v>
      </c>
      <c r="G148">
        <v>56577213.268807307</v>
      </c>
      <c r="H148">
        <f>potential!H148</f>
        <v>2.3261183028359373</v>
      </c>
      <c r="I148">
        <v>6044000</v>
      </c>
      <c r="J148">
        <f t="shared" si="6"/>
        <v>381.5122583665007</v>
      </c>
      <c r="K148">
        <v>36319000</v>
      </c>
      <c r="L148">
        <f t="shared" si="8"/>
        <v>2.3058600895671302</v>
      </c>
      <c r="M148">
        <f t="shared" si="7"/>
        <v>0</v>
      </c>
      <c r="N148">
        <v>0</v>
      </c>
    </row>
    <row r="149" spans="1:14" x14ac:dyDescent="0.25">
      <c r="A149" t="s">
        <v>159</v>
      </c>
      <c r="B149" t="s">
        <v>6</v>
      </c>
      <c r="C149">
        <v>68691606.324769661</v>
      </c>
      <c r="D149">
        <v>68691606.324769661</v>
      </c>
      <c r="E149">
        <v>3171341427.3908639</v>
      </c>
      <c r="F149">
        <v>46.167815793926238</v>
      </c>
      <c r="G149">
        <v>68691606.324769661</v>
      </c>
      <c r="H149">
        <f>potential!H149</f>
        <v>11.295706686500001</v>
      </c>
      <c r="I149">
        <v>4170000</v>
      </c>
      <c r="J149">
        <f t="shared" si="6"/>
        <v>2692.3307146703191</v>
      </c>
      <c r="K149">
        <v>4000</v>
      </c>
      <c r="L149">
        <f t="shared" si="8"/>
        <v>11.227019080175232</v>
      </c>
      <c r="M149">
        <f t="shared" si="7"/>
        <v>0</v>
      </c>
      <c r="N149">
        <v>0</v>
      </c>
    </row>
    <row r="150" spans="1:14" x14ac:dyDescent="0.25">
      <c r="A150" t="s">
        <v>160</v>
      </c>
      <c r="B150" t="s">
        <v>5</v>
      </c>
      <c r="C150">
        <v>254536195.2576845</v>
      </c>
      <c r="D150">
        <v>254536195.2576845</v>
      </c>
      <c r="E150">
        <v>11489465794.214991</v>
      </c>
      <c r="F150">
        <v>45.13882900851651</v>
      </c>
      <c r="G150">
        <v>254536195.2576845</v>
      </c>
      <c r="H150">
        <f>potential!H150</f>
        <v>4.1330598119999999</v>
      </c>
      <c r="I150">
        <v>252222000</v>
      </c>
      <c r="J150">
        <f t="shared" si="6"/>
        <v>15.552692523817571</v>
      </c>
      <c r="K150">
        <v>44207597</v>
      </c>
      <c r="L150">
        <f t="shared" si="8"/>
        <v>3.9227312137423151</v>
      </c>
      <c r="M150">
        <f t="shared" si="7"/>
        <v>0</v>
      </c>
      <c r="N150">
        <v>0</v>
      </c>
    </row>
    <row r="151" spans="1:14" x14ac:dyDescent="0.25">
      <c r="A151" t="s">
        <v>161</v>
      </c>
      <c r="B151" t="s">
        <v>7</v>
      </c>
      <c r="C151">
        <v>11685327.801125949</v>
      </c>
      <c r="D151">
        <v>17277982.34714435</v>
      </c>
      <c r="E151">
        <v>844717351.58436894</v>
      </c>
      <c r="F151">
        <v>48.88981448253309</v>
      </c>
      <c r="G151">
        <v>17277982.34714435</v>
      </c>
      <c r="H151">
        <f>potential!H151</f>
        <v>4.02141584375E-3</v>
      </c>
      <c r="I151">
        <v>4645000</v>
      </c>
      <c r="J151">
        <f t="shared" si="6"/>
        <v>-0.99603154002031224</v>
      </c>
      <c r="K151">
        <v>8630000</v>
      </c>
      <c r="L151">
        <f t="shared" si="8"/>
        <v>-4.6265665033943491E-3</v>
      </c>
      <c r="M151">
        <f t="shared" si="7"/>
        <v>0.32368678435087861</v>
      </c>
      <c r="N151">
        <v>0.32718239400430199</v>
      </c>
    </row>
    <row r="152" spans="1:14" x14ac:dyDescent="0.25">
      <c r="A152" t="s">
        <v>162</v>
      </c>
      <c r="B152" t="s">
        <v>8</v>
      </c>
      <c r="C152">
        <v>88475750.908520892</v>
      </c>
      <c r="D152">
        <v>88475750.908520892</v>
      </c>
      <c r="E152">
        <v>4235124467.3491778</v>
      </c>
      <c r="F152">
        <v>47.867629535329577</v>
      </c>
      <c r="G152">
        <v>88475750.908520892</v>
      </c>
      <c r="H152">
        <f>potential!H152</f>
        <v>4.600088500921875</v>
      </c>
      <c r="I152">
        <v>30789000</v>
      </c>
      <c r="J152">
        <f t="shared" si="6"/>
        <v>147.60786417270305</v>
      </c>
      <c r="K152">
        <v>33085780</v>
      </c>
      <c r="L152">
        <f t="shared" si="8"/>
        <v>4.5446985300133544</v>
      </c>
      <c r="M152">
        <f t="shared" si="7"/>
        <v>0</v>
      </c>
      <c r="N152">
        <v>0</v>
      </c>
    </row>
    <row r="153" spans="1:14" x14ac:dyDescent="0.25">
      <c r="A153" t="s">
        <v>163</v>
      </c>
      <c r="B153" t="s">
        <v>9</v>
      </c>
      <c r="C153">
        <v>77496218.748181492</v>
      </c>
      <c r="D153">
        <v>237638159.61496949</v>
      </c>
      <c r="E153">
        <v>22415352480.60997</v>
      </c>
      <c r="F153">
        <v>94.325559989726344</v>
      </c>
      <c r="G153">
        <v>237638159.61496949</v>
      </c>
      <c r="H153">
        <f>potential!H153</f>
        <v>6.2869352000000003E-2</v>
      </c>
      <c r="I153">
        <v>132728000.00000001</v>
      </c>
      <c r="J153">
        <f t="shared" si="6"/>
        <v>-1.1460189832964369</v>
      </c>
      <c r="K153">
        <v>22660000</v>
      </c>
      <c r="L153">
        <f t="shared" si="8"/>
        <v>-0.15210880761496948</v>
      </c>
      <c r="M153">
        <f t="shared" si="7"/>
        <v>0.67388983792104828</v>
      </c>
      <c r="N153">
        <v>0.67427427663575723</v>
      </c>
    </row>
    <row r="154" spans="1:14" x14ac:dyDescent="0.25">
      <c r="A154" t="s">
        <v>164</v>
      </c>
      <c r="B154" t="s">
        <v>9</v>
      </c>
      <c r="C154">
        <v>5309469.9405898536</v>
      </c>
      <c r="D154">
        <v>5309469.9405898536</v>
      </c>
      <c r="E154">
        <v>325240391.83248413</v>
      </c>
      <c r="F154">
        <v>61.256659416429741</v>
      </c>
      <c r="G154">
        <v>5309469.9405898536</v>
      </c>
      <c r="H154">
        <f>potential!H154</f>
        <v>1.2392516875000001E-2</v>
      </c>
      <c r="I154">
        <v>10186000</v>
      </c>
      <c r="J154">
        <f t="shared" si="6"/>
        <v>0.77603965584234702</v>
      </c>
      <c r="K154">
        <v>821693</v>
      </c>
      <c r="L154">
        <f t="shared" si="8"/>
        <v>7.9047399344101474E-3</v>
      </c>
      <c r="M154">
        <f t="shared" si="7"/>
        <v>0</v>
      </c>
      <c r="N154">
        <v>0</v>
      </c>
    </row>
    <row r="155" spans="1:14" x14ac:dyDescent="0.25">
      <c r="A155" t="s">
        <v>165</v>
      </c>
      <c r="B155" t="s">
        <v>6</v>
      </c>
      <c r="C155">
        <v>179573626.977676</v>
      </c>
      <c r="D155">
        <v>186342056.19996509</v>
      </c>
      <c r="E155">
        <v>18918177380.7136</v>
      </c>
      <c r="F155">
        <v>101.5239273758596</v>
      </c>
      <c r="G155">
        <v>186342056.19996509</v>
      </c>
      <c r="H155">
        <f>potential!H155</f>
        <v>0.38328710399999999</v>
      </c>
      <c r="I155">
        <v>36496000</v>
      </c>
      <c r="J155">
        <f t="shared" si="6"/>
        <v>5.9926854395011757</v>
      </c>
      <c r="K155">
        <v>21764000</v>
      </c>
      <c r="L155">
        <f t="shared" si="8"/>
        <v>0.21870904780003492</v>
      </c>
      <c r="M155">
        <f t="shared" si="7"/>
        <v>3.6322606717540062E-2</v>
      </c>
      <c r="N155">
        <v>3.2339658775011097E-2</v>
      </c>
    </row>
    <row r="156" spans="1:14" x14ac:dyDescent="0.25">
      <c r="A156" t="s">
        <v>166</v>
      </c>
      <c r="B156" t="s">
        <v>8</v>
      </c>
      <c r="C156">
        <v>11224778.910543701</v>
      </c>
      <c r="D156">
        <v>28862646.1416815</v>
      </c>
      <c r="E156">
        <v>2762855405.6895218</v>
      </c>
      <c r="F156">
        <v>95.724258688103831</v>
      </c>
      <c r="G156">
        <v>28862646.1416815</v>
      </c>
      <c r="H156">
        <f>potential!H156</f>
        <v>1.0746014999999999E-2</v>
      </c>
      <c r="I156">
        <v>2847000</v>
      </c>
      <c r="J156">
        <f t="shared" si="6"/>
        <v>-5.9367763054729537</v>
      </c>
      <c r="K156">
        <v>1214629</v>
      </c>
      <c r="L156">
        <f t="shared" si="8"/>
        <v>-1.6902002141681499E-2</v>
      </c>
      <c r="M156">
        <f t="shared" si="7"/>
        <v>0.61109667992867678</v>
      </c>
      <c r="N156">
        <v>0.60060838963294438</v>
      </c>
    </row>
    <row r="157" spans="1:14" x14ac:dyDescent="0.25">
      <c r="A157" t="s">
        <v>167</v>
      </c>
      <c r="B157" t="s">
        <v>5</v>
      </c>
      <c r="C157">
        <v>24261901.543115251</v>
      </c>
      <c r="D157">
        <v>26827214.304837149</v>
      </c>
      <c r="E157">
        <v>559995473.4519794</v>
      </c>
      <c r="F157">
        <v>20.874156633959871</v>
      </c>
      <c r="G157">
        <v>26827214.304837149</v>
      </c>
      <c r="H157">
        <f>potential!H157</f>
        <v>4.4984860937500003E-3</v>
      </c>
      <c r="I157">
        <v>25666161</v>
      </c>
      <c r="J157">
        <f t="shared" si="6"/>
        <v>-0.37561629146981307</v>
      </c>
      <c r="K157">
        <v>12688100</v>
      </c>
      <c r="L157">
        <f t="shared" si="8"/>
        <v>-9.6406282110871461E-3</v>
      </c>
      <c r="M157">
        <f t="shared" si="7"/>
        <v>9.5623523656697795E-2</v>
      </c>
      <c r="N157">
        <v>9.5283665115450181E-2</v>
      </c>
    </row>
    <row r="158" spans="1:14" x14ac:dyDescent="0.25">
      <c r="A158" t="s">
        <v>168</v>
      </c>
      <c r="B158" t="s">
        <v>6</v>
      </c>
      <c r="C158">
        <v>70344181.979704991</v>
      </c>
      <c r="D158">
        <v>70986061.670235187</v>
      </c>
      <c r="E158">
        <v>3454305097.6046581</v>
      </c>
      <c r="F158">
        <v>48.661737478148687</v>
      </c>
      <c r="G158">
        <v>70986061.670235187</v>
      </c>
      <c r="H158">
        <f>potential!H158</f>
        <v>7.0623107125000001E-2</v>
      </c>
      <c r="I158">
        <v>11624000</v>
      </c>
      <c r="J158">
        <f t="shared" si="6"/>
        <v>2.5033590377464567</v>
      </c>
      <c r="K158">
        <v>29462000</v>
      </c>
      <c r="L158">
        <f t="shared" si="8"/>
        <v>2.9099045454764813E-2</v>
      </c>
      <c r="M158">
        <f t="shared" si="7"/>
        <v>9.0423341628957932E-3</v>
      </c>
      <c r="N158">
        <v>8.9604928596420034E-4</v>
      </c>
    </row>
    <row r="159" spans="1:14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505802194.1589855</v>
      </c>
      <c r="F159">
        <v>20.696880634395448</v>
      </c>
      <c r="G159">
        <v>24438571.352554929</v>
      </c>
      <c r="H159">
        <f>potential!H159</f>
        <v>2.3023635468750001E-3</v>
      </c>
      <c r="I159">
        <v>8650000</v>
      </c>
      <c r="J159">
        <f t="shared" si="6"/>
        <v>4.2987384039676382</v>
      </c>
      <c r="K159">
        <v>59320295</v>
      </c>
      <c r="L159">
        <f t="shared" si="8"/>
        <v>3.7184087194320072E-2</v>
      </c>
      <c r="M159">
        <f t="shared" si="7"/>
        <v>0</v>
      </c>
      <c r="N159">
        <v>0</v>
      </c>
    </row>
    <row r="160" spans="1:14" x14ac:dyDescent="0.25">
      <c r="A160" t="s">
        <v>170</v>
      </c>
      <c r="B160" t="s">
        <v>6</v>
      </c>
      <c r="C160">
        <v>11883867.29453942</v>
      </c>
      <c r="D160">
        <v>11883867.29453942</v>
      </c>
      <c r="E160">
        <v>725693264.3635999</v>
      </c>
      <c r="F160">
        <v>61.065412998767862</v>
      </c>
      <c r="G160">
        <v>11883867.29453942</v>
      </c>
      <c r="H160">
        <f>potential!H160</f>
        <v>7.4847337312499998E-2</v>
      </c>
      <c r="I160">
        <v>5049000</v>
      </c>
      <c r="J160">
        <f t="shared" si="6"/>
        <v>12.470537931859889</v>
      </c>
      <c r="K160">
        <v>276</v>
      </c>
      <c r="L160">
        <f t="shared" si="8"/>
        <v>6.2963746017960565E-2</v>
      </c>
      <c r="M160">
        <f t="shared" si="7"/>
        <v>0</v>
      </c>
      <c r="N160">
        <v>0</v>
      </c>
    </row>
    <row r="161" spans="1:14" x14ac:dyDescent="0.25">
      <c r="A161" t="s">
        <v>171</v>
      </c>
      <c r="B161" t="s">
        <v>9</v>
      </c>
      <c r="C161">
        <v>308566.29397581279</v>
      </c>
      <c r="D161">
        <v>764118.18561337946</v>
      </c>
      <c r="E161">
        <v>63683014.359332077</v>
      </c>
      <c r="F161">
        <v>83.341838420207083</v>
      </c>
      <c r="G161">
        <v>764118.18561337946</v>
      </c>
      <c r="H161">
        <f>potential!H161</f>
        <v>1.2669749450683599E-7</v>
      </c>
      <c r="I161">
        <v>329000</v>
      </c>
      <c r="J161">
        <f t="shared" si="6"/>
        <v>-1.7065303590239289</v>
      </c>
      <c r="K161">
        <v>202543</v>
      </c>
      <c r="L161">
        <f t="shared" si="8"/>
        <v>-5.6144848811887256E-4</v>
      </c>
      <c r="M161">
        <f t="shared" si="7"/>
        <v>0.59617988449245218</v>
      </c>
      <c r="N161">
        <v>0.59686349635429492</v>
      </c>
    </row>
    <row r="162" spans="1:14" x14ac:dyDescent="0.25">
      <c r="A162" t="s">
        <v>172</v>
      </c>
      <c r="B162" t="s">
        <v>6</v>
      </c>
      <c r="C162">
        <v>93796187.762880698</v>
      </c>
      <c r="D162">
        <v>93796187.762880698</v>
      </c>
      <c r="E162">
        <v>5643239175.503315</v>
      </c>
      <c r="F162">
        <v>60.164909791105543</v>
      </c>
      <c r="G162">
        <v>93796187.762880698</v>
      </c>
      <c r="H162">
        <f>potential!H162</f>
        <v>0.76550132000000004</v>
      </c>
      <c r="I162">
        <v>3563000</v>
      </c>
      <c r="J162">
        <f t="shared" si="6"/>
        <v>188.5569296202973</v>
      </c>
      <c r="K162">
        <v>123208</v>
      </c>
      <c r="L162">
        <f t="shared" si="8"/>
        <v>0.67182834023711935</v>
      </c>
      <c r="M162">
        <f t="shared" si="7"/>
        <v>0</v>
      </c>
      <c r="N162">
        <v>0</v>
      </c>
    </row>
    <row r="163" spans="1:14" x14ac:dyDescent="0.25">
      <c r="A163" t="s">
        <v>173</v>
      </c>
      <c r="B163" t="s">
        <v>6</v>
      </c>
      <c r="C163">
        <v>61544692.659569263</v>
      </c>
      <c r="D163">
        <v>61733768.107617393</v>
      </c>
      <c r="E163">
        <v>9849443929.9071426</v>
      </c>
      <c r="F163">
        <v>159.54710415112029</v>
      </c>
      <c r="G163">
        <v>61733768.107617393</v>
      </c>
      <c r="H163">
        <f>potential!H163</f>
        <v>0.24189379624999999</v>
      </c>
      <c r="I163">
        <v>17317000</v>
      </c>
      <c r="J163">
        <f t="shared" si="6"/>
        <v>11.906068495835457</v>
      </c>
      <c r="K163">
        <v>26017360</v>
      </c>
      <c r="L163">
        <f t="shared" si="8"/>
        <v>0.20617738814238262</v>
      </c>
      <c r="M163">
        <f t="shared" si="7"/>
        <v>3.0627556658865407E-3</v>
      </c>
      <c r="N163">
        <v>6.5599336483016567E-3</v>
      </c>
    </row>
    <row r="164" spans="1:14" x14ac:dyDescent="0.25">
      <c r="A164" t="s">
        <v>174</v>
      </c>
      <c r="B164" t="s">
        <v>5</v>
      </c>
      <c r="C164">
        <v>1048617394.879894</v>
      </c>
      <c r="D164">
        <v>1049516078.126943</v>
      </c>
      <c r="E164">
        <v>42338881599.676353</v>
      </c>
      <c r="F164">
        <v>40.34133681423728</v>
      </c>
      <c r="G164">
        <v>1049516078.126943</v>
      </c>
      <c r="H164">
        <f>potential!H164</f>
        <v>1.3502397232500001</v>
      </c>
      <c r="I164">
        <v>130788000.00000001</v>
      </c>
      <c r="J164">
        <f t="shared" si="6"/>
        <v>3.7766861265793263</v>
      </c>
      <c r="K164">
        <v>193221580</v>
      </c>
      <c r="L164">
        <f t="shared" si="8"/>
        <v>0.49394522512305694</v>
      </c>
      <c r="M164">
        <f t="shared" si="7"/>
        <v>8.5628344889465691E-4</v>
      </c>
      <c r="N164">
        <v>8.8205475326962924E-4</v>
      </c>
    </row>
    <row r="165" spans="1:14" x14ac:dyDescent="0.25">
      <c r="A165" t="s">
        <v>175</v>
      </c>
      <c r="B165" t="s">
        <v>4</v>
      </c>
      <c r="C165">
        <v>2751402.6338803191</v>
      </c>
      <c r="D165">
        <v>2751402.6338803191</v>
      </c>
      <c r="E165">
        <v>161490623.06916949</v>
      </c>
      <c r="F165">
        <v>58.693926174453907</v>
      </c>
      <c r="G165">
        <v>2751402.6338803191</v>
      </c>
      <c r="H165">
        <f>potential!H165</f>
        <v>0.13747538912500001</v>
      </c>
      <c r="I165">
        <v>19982000</v>
      </c>
      <c r="J165">
        <f t="shared" si="6"/>
        <v>6.7616352963226749</v>
      </c>
      <c r="K165">
        <v>387010</v>
      </c>
      <c r="L165">
        <f t="shared" si="8"/>
        <v>0.13511099649111968</v>
      </c>
      <c r="M165">
        <f t="shared" si="7"/>
        <v>0</v>
      </c>
      <c r="N165">
        <v>0</v>
      </c>
    </row>
    <row r="166" spans="1:14" x14ac:dyDescent="0.25">
      <c r="A166" t="s">
        <v>176</v>
      </c>
      <c r="B166" t="s">
        <v>6</v>
      </c>
      <c r="C166">
        <v>697145006.2148006</v>
      </c>
      <c r="D166">
        <v>697145006.2148006</v>
      </c>
      <c r="E166">
        <v>47558342977.930023</v>
      </c>
      <c r="F166">
        <v>68.21872430264041</v>
      </c>
      <c r="G166">
        <v>697145006.2148006</v>
      </c>
      <c r="H166">
        <f>potential!H166</f>
        <v>54.006403354</v>
      </c>
      <c r="I166">
        <v>49823000</v>
      </c>
      <c r="J166">
        <f t="shared" si="6"/>
        <v>1069.9760782727897</v>
      </c>
      <c r="K166">
        <v>159800</v>
      </c>
      <c r="L166">
        <f t="shared" si="8"/>
        <v>53.309418147785195</v>
      </c>
      <c r="M166">
        <f t="shared" si="7"/>
        <v>0</v>
      </c>
      <c r="N166">
        <v>0</v>
      </c>
    </row>
    <row r="167" spans="1:14" x14ac:dyDescent="0.25">
      <c r="A167" t="s">
        <v>177</v>
      </c>
      <c r="B167" t="s">
        <v>4</v>
      </c>
      <c r="C167">
        <v>41272021.040362179</v>
      </c>
      <c r="D167">
        <v>41272021.040362179</v>
      </c>
      <c r="E167">
        <v>2525499695.4400601</v>
      </c>
      <c r="F167">
        <v>61.19156832591829</v>
      </c>
      <c r="G167">
        <v>41272021.040362179</v>
      </c>
      <c r="H167">
        <f>potential!H167</f>
        <v>22.575655000734375</v>
      </c>
      <c r="I167">
        <v>77031000</v>
      </c>
      <c r="J167">
        <f t="shared" si="6"/>
        <v>292.66245361859524</v>
      </c>
      <c r="K167">
        <v>9698485</v>
      </c>
      <c r="L167">
        <f t="shared" si="8"/>
        <v>22.544081464694013</v>
      </c>
      <c r="M167">
        <f t="shared" si="7"/>
        <v>0</v>
      </c>
      <c r="N167">
        <v>0</v>
      </c>
    </row>
    <row r="168" spans="1:14" x14ac:dyDescent="0.25">
      <c r="A168" t="s">
        <v>178</v>
      </c>
      <c r="B168" t="s">
        <v>4</v>
      </c>
      <c r="C168">
        <v>13831981.251659701</v>
      </c>
      <c r="D168">
        <v>13831981.251659701</v>
      </c>
      <c r="E168">
        <v>797569954.55108953</v>
      </c>
      <c r="F168">
        <v>57.661295228793733</v>
      </c>
      <c r="G168">
        <v>13831981.251659701</v>
      </c>
      <c r="H168">
        <f>potential!H168</f>
        <v>2.3191910080000002</v>
      </c>
      <c r="I168">
        <v>19506000</v>
      </c>
      <c r="J168">
        <f t="shared" si="6"/>
        <v>118.21410985073004</v>
      </c>
      <c r="K168">
        <v>525400</v>
      </c>
      <c r="L168">
        <f t="shared" si="8"/>
        <v>2.3058844267483405</v>
      </c>
      <c r="M168">
        <f t="shared" si="7"/>
        <v>0</v>
      </c>
      <c r="N168">
        <v>0</v>
      </c>
    </row>
    <row r="169" spans="1:14" x14ac:dyDescent="0.25">
      <c r="A169" t="s">
        <v>179</v>
      </c>
      <c r="B169" t="s">
        <v>9</v>
      </c>
      <c r="C169">
        <v>3922599.0525062382</v>
      </c>
      <c r="D169">
        <v>137530514.82110009</v>
      </c>
      <c r="E169">
        <v>19612281018.505779</v>
      </c>
      <c r="F169">
        <v>142.60312370689121</v>
      </c>
      <c r="G169">
        <v>137530514.82110009</v>
      </c>
      <c r="H169">
        <f>potential!H169</f>
        <v>3.7791542500000001E-3</v>
      </c>
      <c r="I169">
        <v>6378000</v>
      </c>
      <c r="J169">
        <f t="shared" si="6"/>
        <v>-20.709213008952663</v>
      </c>
      <c r="K169">
        <v>1668000</v>
      </c>
      <c r="L169">
        <f t="shared" si="8"/>
        <v>-0.13208336057110009</v>
      </c>
      <c r="M169">
        <f t="shared" si="7"/>
        <v>0.97147833658872895</v>
      </c>
      <c r="N169">
        <v>0.97120251437383287</v>
      </c>
    </row>
    <row r="170" spans="1:14" x14ac:dyDescent="0.25">
      <c r="A170" t="s">
        <v>180</v>
      </c>
      <c r="B170" t="s">
        <v>4</v>
      </c>
      <c r="C170">
        <v>26785.714914058859</v>
      </c>
      <c r="D170">
        <v>26785.714914058859</v>
      </c>
      <c r="E170">
        <v>4325596.2364971619</v>
      </c>
      <c r="F170">
        <v>161.4889223743217</v>
      </c>
      <c r="G170">
        <v>26785.714914058859</v>
      </c>
      <c r="H170">
        <f>potential!H170</f>
        <v>2.2780744999999999E-3</v>
      </c>
      <c r="I170" t="e">
        <v>#N/A</v>
      </c>
      <c r="J170" t="e">
        <f t="shared" si="6"/>
        <v>#N/A</v>
      </c>
      <c r="K170">
        <v>0</v>
      </c>
      <c r="L170">
        <f t="shared" si="8"/>
        <v>2.2512887850859409E-3</v>
      </c>
      <c r="M170">
        <f t="shared" si="7"/>
        <v>0</v>
      </c>
      <c r="N170">
        <v>0</v>
      </c>
    </row>
    <row r="171" spans="1:14" x14ac:dyDescent="0.25">
      <c r="A171" t="s">
        <v>181</v>
      </c>
      <c r="B171" t="s">
        <v>9</v>
      </c>
      <c r="C171">
        <v>7705.7974981451553</v>
      </c>
      <c r="D171">
        <v>138107.63337988421</v>
      </c>
      <c r="E171">
        <v>17697896.955039851</v>
      </c>
      <c r="F171">
        <v>128.1456826239237</v>
      </c>
      <c r="G171">
        <v>138107.63337988421</v>
      </c>
      <c r="H171">
        <f>potential!H171</f>
        <v>0</v>
      </c>
      <c r="I171">
        <v>842000</v>
      </c>
      <c r="J171">
        <f t="shared" si="6"/>
        <v>-0.1573119161281285</v>
      </c>
      <c r="K171">
        <v>5651</v>
      </c>
      <c r="L171">
        <f t="shared" si="8"/>
        <v>-1.3245663337988422E-4</v>
      </c>
      <c r="M171">
        <f t="shared" si="7"/>
        <v>0.94420440558162855</v>
      </c>
      <c r="N171">
        <v>0.9445855727640633</v>
      </c>
    </row>
    <row r="172" spans="1:14" x14ac:dyDescent="0.25">
      <c r="A172" t="s">
        <v>182</v>
      </c>
      <c r="B172" t="s">
        <v>4</v>
      </c>
      <c r="C172">
        <v>870341.54343739734</v>
      </c>
      <c r="D172">
        <v>870341.54343739734</v>
      </c>
      <c r="E172">
        <v>40060770.59279599</v>
      </c>
      <c r="F172">
        <v>46.028792828361077</v>
      </c>
      <c r="G172">
        <v>870341.54343739734</v>
      </c>
      <c r="H172">
        <f>potential!H172</f>
        <v>0.13533300349999999</v>
      </c>
      <c r="I172">
        <v>10187000</v>
      </c>
      <c r="J172">
        <f t="shared" si="6"/>
        <v>13.217100614171258</v>
      </c>
      <c r="K172">
        <v>179942</v>
      </c>
      <c r="L172">
        <f t="shared" si="8"/>
        <v>0.13464260395656258</v>
      </c>
      <c r="M172">
        <f t="shared" si="7"/>
        <v>0</v>
      </c>
      <c r="N172">
        <v>0</v>
      </c>
    </row>
    <row r="173" spans="1:14" x14ac:dyDescent="0.25">
      <c r="A173" t="s">
        <v>183</v>
      </c>
      <c r="B173" t="s">
        <v>7</v>
      </c>
      <c r="C173">
        <v>10642941.13557275</v>
      </c>
      <c r="D173">
        <v>10642941.13557275</v>
      </c>
      <c r="E173">
        <v>547342845.02570987</v>
      </c>
      <c r="F173">
        <v>51.427780916337312</v>
      </c>
      <c r="G173">
        <v>10642941.13557275</v>
      </c>
      <c r="H173">
        <f>potential!H173</f>
        <v>0.37750507929687499</v>
      </c>
      <c r="I173">
        <v>5425000</v>
      </c>
      <c r="J173">
        <f t="shared" si="6"/>
        <v>68.287920582728532</v>
      </c>
      <c r="K173">
        <v>3599831</v>
      </c>
      <c r="L173">
        <f t="shared" si="8"/>
        <v>0.37046196916130225</v>
      </c>
      <c r="M173">
        <f t="shared" si="7"/>
        <v>0</v>
      </c>
      <c r="N173">
        <v>0</v>
      </c>
    </row>
    <row r="174" spans="1:14" x14ac:dyDescent="0.25">
      <c r="A174" t="s">
        <v>184</v>
      </c>
      <c r="B174" t="s">
        <v>4</v>
      </c>
      <c r="C174">
        <v>1162454.8170858221</v>
      </c>
      <c r="D174">
        <v>1162454.8170858221</v>
      </c>
      <c r="E174">
        <v>61304644.904676586</v>
      </c>
      <c r="F174">
        <v>52.737228151681862</v>
      </c>
      <c r="G174">
        <v>1162454.8170858221</v>
      </c>
      <c r="H174">
        <f>potential!H174</f>
        <v>0.9304559563125</v>
      </c>
      <c r="I174">
        <v>13109000</v>
      </c>
      <c r="J174">
        <f t="shared" si="6"/>
        <v>70.891044434771089</v>
      </c>
      <c r="K174">
        <v>17200</v>
      </c>
      <c r="L174">
        <f t="shared" si="8"/>
        <v>0.92931070149541428</v>
      </c>
      <c r="M174">
        <f t="shared" si="7"/>
        <v>0</v>
      </c>
      <c r="N174">
        <v>0</v>
      </c>
    </row>
    <row r="175" spans="1:14" x14ac:dyDescent="0.25">
      <c r="A175" t="s">
        <v>185</v>
      </c>
      <c r="B175" t="s">
        <v>7</v>
      </c>
      <c r="C175">
        <v>14323.112490342461</v>
      </c>
      <c r="D175">
        <v>56129.865047321233</v>
      </c>
      <c r="E175">
        <v>6348467.6812764592</v>
      </c>
      <c r="F175">
        <v>113.10320585884671</v>
      </c>
      <c r="G175">
        <v>56129.865047321233</v>
      </c>
      <c r="H175">
        <f>potential!H175</f>
        <v>1.224317578125E-5</v>
      </c>
      <c r="I175" t="e">
        <v>#N/A</v>
      </c>
      <c r="J175" t="e">
        <f t="shared" si="6"/>
        <v>#N/A</v>
      </c>
      <c r="K175">
        <v>0</v>
      </c>
      <c r="L175">
        <f t="shared" si="8"/>
        <v>-4.3886689266071234E-5</v>
      </c>
      <c r="M175">
        <f t="shared" si="7"/>
        <v>0.74482189689451206</v>
      </c>
      <c r="N175">
        <v>0.74498048766035363</v>
      </c>
    </row>
    <row r="176" spans="1:14" x14ac:dyDescent="0.25">
      <c r="A176" t="s">
        <v>186</v>
      </c>
      <c r="B176" t="s">
        <v>6</v>
      </c>
      <c r="C176">
        <v>40274767.755414911</v>
      </c>
      <c r="D176">
        <v>44417886.935986511</v>
      </c>
      <c r="E176">
        <v>3015243732.638052</v>
      </c>
      <c r="F176">
        <v>67.88354738674343</v>
      </c>
      <c r="G176">
        <v>44417886.935986511</v>
      </c>
      <c r="H176">
        <f>potential!H176</f>
        <v>4.6579665648437497E-2</v>
      </c>
      <c r="I176">
        <v>9361000</v>
      </c>
      <c r="J176">
        <f t="shared" si="6"/>
        <v>1.3849363008707392</v>
      </c>
      <c r="K176">
        <v>10802610</v>
      </c>
      <c r="L176">
        <f t="shared" si="8"/>
        <v>1.296438871245098E-2</v>
      </c>
      <c r="M176">
        <f t="shared" si="7"/>
        <v>9.3275918022451609E-2</v>
      </c>
      <c r="N176">
        <v>4.6338897431848373E-2</v>
      </c>
    </row>
    <row r="177" spans="1:14" x14ac:dyDescent="0.25">
      <c r="A177" t="s">
        <v>187</v>
      </c>
      <c r="B177" t="s">
        <v>4</v>
      </c>
      <c r="C177">
        <v>12038.08959254774</v>
      </c>
      <c r="D177">
        <v>291288.62093995343</v>
      </c>
      <c r="E177">
        <v>37041571.15177159</v>
      </c>
      <c r="F177">
        <v>127.1644976458156</v>
      </c>
      <c r="G177">
        <v>291288.62093995343</v>
      </c>
      <c r="H177">
        <f>potential!H177</f>
        <v>2.81746508789063E-6</v>
      </c>
      <c r="I177">
        <v>181000</v>
      </c>
      <c r="J177">
        <f t="shared" si="6"/>
        <v>-1.5550892588511758</v>
      </c>
      <c r="K177">
        <v>7000</v>
      </c>
      <c r="L177">
        <f t="shared" si="8"/>
        <v>-2.814711558520628E-4</v>
      </c>
      <c r="M177">
        <f t="shared" si="7"/>
        <v>0.95867298367611387</v>
      </c>
      <c r="N177">
        <v>0.95838512770860484</v>
      </c>
    </row>
    <row r="178" spans="1:14" x14ac:dyDescent="0.25">
      <c r="A178" t="s">
        <v>188</v>
      </c>
      <c r="B178" t="s">
        <v>8</v>
      </c>
      <c r="C178">
        <v>3103561.4887792822</v>
      </c>
      <c r="D178">
        <v>3103561.4887792822</v>
      </c>
      <c r="E178">
        <v>139033838.34271649</v>
      </c>
      <c r="F178">
        <v>44.798158130710164</v>
      </c>
      <c r="G178">
        <v>3103561.4887792822</v>
      </c>
      <c r="H178">
        <f>potential!H178</f>
        <v>1.6745680999999998E-2</v>
      </c>
      <c r="I178">
        <v>594000</v>
      </c>
      <c r="J178">
        <f t="shared" si="6"/>
        <v>24.660893116533195</v>
      </c>
      <c r="K178">
        <v>1006451</v>
      </c>
      <c r="L178">
        <f t="shared" si="8"/>
        <v>1.4648570511220715E-2</v>
      </c>
      <c r="M178">
        <f t="shared" si="7"/>
        <v>0</v>
      </c>
      <c r="N178">
        <v>0</v>
      </c>
    </row>
    <row r="179" spans="1:14" x14ac:dyDescent="0.25">
      <c r="A179" t="s">
        <v>189</v>
      </c>
      <c r="B179" t="s">
        <v>6</v>
      </c>
      <c r="C179">
        <v>25869928.50137898</v>
      </c>
      <c r="D179">
        <v>32662561.385569111</v>
      </c>
      <c r="E179">
        <v>2902369915.395915</v>
      </c>
      <c r="F179">
        <v>88.859225739663913</v>
      </c>
      <c r="G179">
        <v>32662561.385569111</v>
      </c>
      <c r="H179">
        <f>potential!H179</f>
        <v>3.9872042468750001E-2</v>
      </c>
      <c r="I179">
        <v>5719000</v>
      </c>
      <c r="J179">
        <f t="shared" si="6"/>
        <v>2.2816018680155428</v>
      </c>
      <c r="K179">
        <v>5839000</v>
      </c>
      <c r="L179">
        <f t="shared" si="8"/>
        <v>1.3048481083180886E-2</v>
      </c>
      <c r="M179">
        <f t="shared" si="7"/>
        <v>0.20796387656208848</v>
      </c>
      <c r="N179">
        <v>0.10777673124948742</v>
      </c>
    </row>
    <row r="180" spans="1:14" x14ac:dyDescent="0.25">
      <c r="A180" t="s">
        <v>190</v>
      </c>
      <c r="B180" t="s">
        <v>6</v>
      </c>
      <c r="C180">
        <v>13717011.702472391</v>
      </c>
      <c r="D180">
        <v>20588574.639524471</v>
      </c>
      <c r="E180">
        <v>1375318279.200321</v>
      </c>
      <c r="F180">
        <v>66.800072529551585</v>
      </c>
      <c r="G180">
        <v>20588574.639524471</v>
      </c>
      <c r="H180">
        <f>potential!H180</f>
        <v>8.8894888437499996E-3</v>
      </c>
      <c r="I180">
        <v>2271000</v>
      </c>
      <c r="J180">
        <f t="shared" si="6"/>
        <v>-2.8688180518601811</v>
      </c>
      <c r="K180">
        <v>5184000</v>
      </c>
      <c r="L180">
        <f t="shared" si="8"/>
        <v>-6.5150857957744709E-3</v>
      </c>
      <c r="M180">
        <f t="shared" si="7"/>
        <v>0.33375612723867465</v>
      </c>
      <c r="N180">
        <v>0.11843173664873463</v>
      </c>
    </row>
    <row r="181" spans="1:14" x14ac:dyDescent="0.25">
      <c r="A181" t="s">
        <v>191</v>
      </c>
      <c r="B181" t="s">
        <v>6</v>
      </c>
      <c r="C181">
        <v>182272487.5486888</v>
      </c>
      <c r="D181">
        <v>183194444.51076591</v>
      </c>
      <c r="E181">
        <v>21681205484.00634</v>
      </c>
      <c r="F181">
        <v>118.3507804612065</v>
      </c>
      <c r="G181">
        <v>183194444.51076591</v>
      </c>
      <c r="H181">
        <f>potential!H181</f>
        <v>0.50820075778124996</v>
      </c>
      <c r="I181">
        <v>12875000</v>
      </c>
      <c r="J181">
        <f t="shared" si="6"/>
        <v>32.412296176348278</v>
      </c>
      <c r="K181">
        <v>92302000</v>
      </c>
      <c r="L181">
        <f t="shared" si="8"/>
        <v>0.41730831327048401</v>
      </c>
      <c r="M181">
        <f t="shared" si="7"/>
        <v>5.0326687828294858E-3</v>
      </c>
      <c r="N181">
        <v>5.6853724259374634E-4</v>
      </c>
    </row>
    <row r="182" spans="1:14" x14ac:dyDescent="0.25">
      <c r="A182" t="s">
        <v>192</v>
      </c>
      <c r="B182" t="s">
        <v>4</v>
      </c>
      <c r="C182">
        <v>6056398.3680879893</v>
      </c>
      <c r="D182">
        <v>6056398.3680879893</v>
      </c>
      <c r="E182">
        <v>375575280.02740657</v>
      </c>
      <c r="F182">
        <v>62.012974907061157</v>
      </c>
      <c r="G182">
        <v>6056398.3680879893</v>
      </c>
      <c r="H182">
        <f>potential!H182</f>
        <v>3.5835073750000002E-2</v>
      </c>
      <c r="I182">
        <v>1519000</v>
      </c>
      <c r="J182">
        <f t="shared" si="6"/>
        <v>19.875499263931541</v>
      </c>
      <c r="K182">
        <v>412208</v>
      </c>
      <c r="L182">
        <f t="shared" si="8"/>
        <v>3.0190883381912011E-2</v>
      </c>
      <c r="M182">
        <f t="shared" si="7"/>
        <v>0</v>
      </c>
      <c r="N182">
        <v>0</v>
      </c>
    </row>
    <row r="183" spans="1:14" x14ac:dyDescent="0.25">
      <c r="A183" t="s">
        <v>193</v>
      </c>
      <c r="B183" t="s">
        <v>4</v>
      </c>
      <c r="C183">
        <v>9460.3873124190141</v>
      </c>
      <c r="D183">
        <v>1449720.437225688</v>
      </c>
      <c r="E183">
        <v>191239739.03839371</v>
      </c>
      <c r="F183">
        <v>131.91490864567439</v>
      </c>
      <c r="G183">
        <v>1449720.437225688</v>
      </c>
      <c r="H183">
        <f>potential!H183</f>
        <v>0</v>
      </c>
      <c r="I183">
        <v>97625</v>
      </c>
      <c r="J183">
        <f t="shared" si="6"/>
        <v>-14.798672852503847</v>
      </c>
      <c r="K183">
        <v>5000</v>
      </c>
      <c r="L183">
        <f t="shared" si="8"/>
        <v>-1.444720437225688E-3</v>
      </c>
      <c r="M183">
        <f t="shared" si="7"/>
        <v>0.99347433679660113</v>
      </c>
      <c r="N183">
        <v>0.99373107496862079</v>
      </c>
    </row>
    <row r="184" spans="1:14" x14ac:dyDescent="0.25">
      <c r="A184" t="s">
        <v>194</v>
      </c>
      <c r="B184" t="s">
        <v>6</v>
      </c>
      <c r="C184">
        <v>30842909.619065329</v>
      </c>
      <c r="D184">
        <v>30842909.619065329</v>
      </c>
      <c r="E184">
        <v>1308918777.1606269</v>
      </c>
      <c r="F184">
        <v>42.438239236402261</v>
      </c>
      <c r="G184">
        <v>30842909.619065329</v>
      </c>
      <c r="H184">
        <f>potential!H184</f>
        <v>7.140475902875</v>
      </c>
      <c r="I184">
        <v>29691000</v>
      </c>
      <c r="J184">
        <f t="shared" si="6"/>
        <v>239.48039652608315</v>
      </c>
      <c r="K184">
        <v>779460</v>
      </c>
      <c r="L184">
        <f t="shared" si="8"/>
        <v>7.1104124532559352</v>
      </c>
      <c r="M184">
        <f t="shared" si="7"/>
        <v>0</v>
      </c>
      <c r="N184">
        <v>0</v>
      </c>
    </row>
    <row r="185" spans="1:14" x14ac:dyDescent="0.25">
      <c r="A185" t="s">
        <v>195</v>
      </c>
      <c r="B185" t="s">
        <v>8</v>
      </c>
      <c r="C185">
        <v>864.19155970076099</v>
      </c>
      <c r="D185">
        <v>347121.48998449091</v>
      </c>
      <c r="E185">
        <v>46749776.621477053</v>
      </c>
      <c r="F185">
        <v>134.67842807302361</v>
      </c>
      <c r="G185">
        <v>347121.48998449091</v>
      </c>
      <c r="H185">
        <f>potential!H185</f>
        <v>0</v>
      </c>
      <c r="I185">
        <v>38191</v>
      </c>
      <c r="J185">
        <f t="shared" si="6"/>
        <v>-9.0890914085646077</v>
      </c>
      <c r="K185">
        <v>0</v>
      </c>
      <c r="L185">
        <f t="shared" si="8"/>
        <v>-3.471214899844909E-4</v>
      </c>
      <c r="M185">
        <f t="shared" si="7"/>
        <v>0.99751040605483865</v>
      </c>
      <c r="N185">
        <v>0.99743934150234359</v>
      </c>
    </row>
    <row r="186" spans="1:14" x14ac:dyDescent="0.25">
      <c r="A186" t="s">
        <v>196</v>
      </c>
      <c r="B186" t="s">
        <v>4</v>
      </c>
      <c r="C186">
        <v>766725.22027872922</v>
      </c>
      <c r="D186">
        <v>766725.22027872922</v>
      </c>
      <c r="E186">
        <v>43830185.320745073</v>
      </c>
      <c r="F186">
        <v>57.165440970901393</v>
      </c>
      <c r="G186">
        <v>766725.22027872922</v>
      </c>
      <c r="H186">
        <f>potential!H186</f>
        <v>1.0092784426250001</v>
      </c>
      <c r="I186">
        <v>21907000</v>
      </c>
      <c r="J186">
        <f t="shared" si="6"/>
        <v>46.036459460661952</v>
      </c>
      <c r="K186">
        <v>9000</v>
      </c>
      <c r="L186">
        <f t="shared" si="8"/>
        <v>1.0085207174047213</v>
      </c>
      <c r="M186">
        <f t="shared" si="7"/>
        <v>0</v>
      </c>
      <c r="N186">
        <v>0</v>
      </c>
    </row>
    <row r="187" spans="1:14" x14ac:dyDescent="0.25">
      <c r="A187" t="s">
        <v>197</v>
      </c>
      <c r="B187" t="s">
        <v>4</v>
      </c>
      <c r="C187">
        <v>4502736.3057203135</v>
      </c>
      <c r="D187">
        <v>4502736.3057203135</v>
      </c>
      <c r="E187">
        <v>278841080.16438019</v>
      </c>
      <c r="F187">
        <v>61.927028640371013</v>
      </c>
      <c r="G187">
        <v>4502736.3057203135</v>
      </c>
      <c r="H187">
        <f>potential!H187</f>
        <v>1.061934014</v>
      </c>
      <c r="I187">
        <v>9559000</v>
      </c>
      <c r="J187">
        <f t="shared" si="6"/>
        <v>110.6222656861889</v>
      </c>
      <c r="K187">
        <v>6960</v>
      </c>
      <c r="L187">
        <f t="shared" si="8"/>
        <v>1.0574382376942795</v>
      </c>
      <c r="M187">
        <f t="shared" si="7"/>
        <v>0</v>
      </c>
      <c r="N187">
        <v>0</v>
      </c>
    </row>
    <row r="188" spans="1:14" x14ac:dyDescent="0.25">
      <c r="A188" t="s">
        <v>198</v>
      </c>
      <c r="B188" t="s">
        <v>9</v>
      </c>
      <c r="C188">
        <v>106252478.2828701</v>
      </c>
      <c r="D188">
        <v>516509640.63797891</v>
      </c>
      <c r="E188">
        <v>60372139909.900337</v>
      </c>
      <c r="F188">
        <v>116.884826845304</v>
      </c>
      <c r="G188">
        <v>516509640.63797891</v>
      </c>
      <c r="H188">
        <f>potential!H188</f>
        <v>8.7673377999999996E-2</v>
      </c>
      <c r="I188">
        <v>70212000</v>
      </c>
      <c r="J188">
        <f t="shared" si="6"/>
        <v>-5.6805092097928975</v>
      </c>
      <c r="K188">
        <v>29996350</v>
      </c>
      <c r="L188">
        <f t="shared" si="8"/>
        <v>-0.39883991263797891</v>
      </c>
      <c r="M188">
        <f t="shared" si="7"/>
        <v>0.79428752161986782</v>
      </c>
      <c r="N188">
        <v>0.79015434976759424</v>
      </c>
    </row>
    <row r="189" spans="1:14" x14ac:dyDescent="0.25">
      <c r="A189" t="s">
        <v>199</v>
      </c>
      <c r="B189" t="s">
        <v>5</v>
      </c>
      <c r="C189">
        <v>30002775.899504028</v>
      </c>
      <c r="D189">
        <v>30002775.899504028</v>
      </c>
      <c r="E189">
        <v>1194022235.3731041</v>
      </c>
      <c r="F189">
        <v>39.797058757914527</v>
      </c>
      <c r="G189">
        <v>30002775.899504028</v>
      </c>
      <c r="H189">
        <f>potential!H189</f>
        <v>8.8646700989257809E-2</v>
      </c>
      <c r="I189">
        <v>7106000</v>
      </c>
      <c r="J189">
        <f t="shared" si="6"/>
        <v>10.815365196981956</v>
      </c>
      <c r="K189">
        <v>18210060</v>
      </c>
      <c r="L189">
        <f t="shared" si="8"/>
        <v>7.6853985089753774E-2</v>
      </c>
      <c r="M189">
        <f t="shared" si="7"/>
        <v>0</v>
      </c>
      <c r="N189">
        <v>0</v>
      </c>
    </row>
    <row r="190" spans="1:14" x14ac:dyDescent="0.25">
      <c r="A190" t="s">
        <v>200</v>
      </c>
      <c r="B190" t="s">
        <v>5</v>
      </c>
      <c r="C190">
        <v>31853665.98646694</v>
      </c>
      <c r="D190">
        <v>31853665.98646694</v>
      </c>
      <c r="E190">
        <v>2062351077.3059821</v>
      </c>
      <c r="F190">
        <v>64.744543946124566</v>
      </c>
      <c r="G190">
        <v>31853665.98646694</v>
      </c>
      <c r="H190">
        <f>potential!H190</f>
        <v>0.38377191162500002</v>
      </c>
      <c r="I190">
        <v>5810000</v>
      </c>
      <c r="J190">
        <f t="shared" si="6"/>
        <v>60.571642967045278</v>
      </c>
      <c r="K190">
        <v>3000</v>
      </c>
      <c r="L190">
        <f t="shared" si="8"/>
        <v>0.35192124563853305</v>
      </c>
      <c r="M190">
        <f t="shared" si="7"/>
        <v>0</v>
      </c>
      <c r="N190">
        <v>0</v>
      </c>
    </row>
    <row r="191" spans="1:14" x14ac:dyDescent="0.25">
      <c r="A191" t="s">
        <v>201</v>
      </c>
      <c r="B191" t="s">
        <v>9</v>
      </c>
      <c r="C191">
        <v>15411.594996290591</v>
      </c>
      <c r="D191">
        <v>71896.336022714517</v>
      </c>
      <c r="E191">
        <v>7807773.252853821</v>
      </c>
      <c r="F191">
        <v>108.5976516298004</v>
      </c>
      <c r="G191">
        <v>71896.336022714517</v>
      </c>
      <c r="H191">
        <f>potential!H191</f>
        <v>0</v>
      </c>
      <c r="I191">
        <v>93000</v>
      </c>
      <c r="J191">
        <f t="shared" si="6"/>
        <v>-0.77307888196467223</v>
      </c>
      <c r="K191">
        <v>0</v>
      </c>
      <c r="L191">
        <f t="shared" si="8"/>
        <v>-7.1896336022714513E-5</v>
      </c>
      <c r="M191">
        <f t="shared" si="7"/>
        <v>0.78564144087368315</v>
      </c>
      <c r="N191">
        <v>0.78710582975355947</v>
      </c>
    </row>
    <row r="192" spans="1:14" x14ac:dyDescent="0.25">
      <c r="A192" t="s">
        <v>202</v>
      </c>
      <c r="B192" t="s">
        <v>8</v>
      </c>
      <c r="C192">
        <v>2638346.8796588238</v>
      </c>
      <c r="D192">
        <v>15388679.474367309</v>
      </c>
      <c r="E192">
        <v>1981800484.723587</v>
      </c>
      <c r="F192">
        <v>128.78301143542839</v>
      </c>
      <c r="G192">
        <v>15388679.474367309</v>
      </c>
      <c r="H192">
        <f>potential!H192</f>
        <v>2.6509692656249998E-3</v>
      </c>
      <c r="I192">
        <v>1181000</v>
      </c>
      <c r="J192">
        <f t="shared" si="6"/>
        <v>-10.781295689028205</v>
      </c>
      <c r="K192">
        <v>5000</v>
      </c>
      <c r="L192">
        <f t="shared" si="8"/>
        <v>-1.2732710208742309E-2</v>
      </c>
      <c r="M192">
        <f t="shared" si="7"/>
        <v>0.82855274332970041</v>
      </c>
      <c r="N192">
        <v>0.8236588708033441</v>
      </c>
    </row>
    <row r="193" spans="1:14" x14ac:dyDescent="0.25">
      <c r="A193" t="s">
        <v>203</v>
      </c>
      <c r="B193" t="s">
        <v>6</v>
      </c>
      <c r="C193">
        <v>34249153.886757173</v>
      </c>
      <c r="D193">
        <v>34249153.886757173</v>
      </c>
      <c r="E193">
        <v>3544040038.745717</v>
      </c>
      <c r="F193">
        <v>103.4781778978797</v>
      </c>
      <c r="G193">
        <v>34249153.886757173</v>
      </c>
      <c r="H193">
        <f>potential!H193</f>
        <v>4.1602326959999996</v>
      </c>
      <c r="I193">
        <v>12020000</v>
      </c>
      <c r="J193">
        <f t="shared" si="6"/>
        <v>343.31342530060249</v>
      </c>
      <c r="K193">
        <v>643830</v>
      </c>
      <c r="L193">
        <f t="shared" si="8"/>
        <v>4.1266273721132416</v>
      </c>
      <c r="M193">
        <f t="shared" si="7"/>
        <v>0</v>
      </c>
      <c r="N193">
        <v>0</v>
      </c>
    </row>
    <row r="194" spans="1:14" x14ac:dyDescent="0.25">
      <c r="A194" t="s">
        <v>204</v>
      </c>
      <c r="B194" t="s">
        <v>6</v>
      </c>
      <c r="C194">
        <v>539872596.35420001</v>
      </c>
      <c r="D194">
        <v>558115337.8878454</v>
      </c>
      <c r="E194">
        <v>45296997023.624336</v>
      </c>
      <c r="F194">
        <v>81.160638220494278</v>
      </c>
      <c r="G194">
        <v>558115337.8878454</v>
      </c>
      <c r="H194">
        <f>potential!H194</f>
        <v>0.87837785025000004</v>
      </c>
      <c r="I194">
        <v>87350000</v>
      </c>
      <c r="J194">
        <f t="shared" ref="J194:J212" si="9">(H194*10^9+K194-G194)/I194</f>
        <v>4.7733544632187135</v>
      </c>
      <c r="K194">
        <v>96690000</v>
      </c>
      <c r="L194">
        <f t="shared" si="8"/>
        <v>0.41695251236215469</v>
      </c>
      <c r="M194">
        <f t="shared" ref="M194:M212" si="10">1-C194/D194</f>
        <v>3.2686328963264066E-2</v>
      </c>
      <c r="N194">
        <v>2.7081543365206382E-2</v>
      </c>
    </row>
    <row r="195" spans="1:14" x14ac:dyDescent="0.25">
      <c r="A195" t="s">
        <v>205</v>
      </c>
      <c r="B195" t="s">
        <v>5</v>
      </c>
      <c r="C195">
        <v>421373459.24977559</v>
      </c>
      <c r="D195">
        <v>521979819.34266651</v>
      </c>
      <c r="E195">
        <v>35636688225.928001</v>
      </c>
      <c r="F195">
        <v>68.2721570937466</v>
      </c>
      <c r="G195">
        <v>521979819.34266651</v>
      </c>
      <c r="H195">
        <f>potential!H195</f>
        <v>0.46072940817968749</v>
      </c>
      <c r="I195">
        <v>20517000</v>
      </c>
      <c r="J195">
        <f t="shared" si="9"/>
        <v>-2.3685162140166205</v>
      </c>
      <c r="K195">
        <v>12655564</v>
      </c>
      <c r="L195">
        <f t="shared" ref="L195:L212" si="11">H195+K195/10^9-G195/10^9</f>
        <v>-4.859484716297896E-2</v>
      </c>
      <c r="M195">
        <f t="shared" si="10"/>
        <v>0.19273994197627287</v>
      </c>
      <c r="N195">
        <v>0.19228505781217931</v>
      </c>
    </row>
    <row r="196" spans="1:14" x14ac:dyDescent="0.25">
      <c r="A196" t="s">
        <v>206</v>
      </c>
      <c r="B196" t="s">
        <v>4</v>
      </c>
      <c r="C196">
        <v>20925525.94489735</v>
      </c>
      <c r="D196">
        <v>20925525.94489735</v>
      </c>
      <c r="E196">
        <v>1195390991.6122799</v>
      </c>
      <c r="F196">
        <v>57.125971158864637</v>
      </c>
      <c r="G196">
        <v>20925525.94489735</v>
      </c>
      <c r="H196">
        <f>potential!H196</f>
        <v>8.8854136837812501</v>
      </c>
      <c r="I196">
        <v>85019000</v>
      </c>
      <c r="J196">
        <f t="shared" si="9"/>
        <v>104.2926853742852</v>
      </c>
      <c r="K196">
        <v>2371660</v>
      </c>
      <c r="L196">
        <f t="shared" si="11"/>
        <v>8.8668598178363531</v>
      </c>
      <c r="M196">
        <f t="shared" si="10"/>
        <v>0</v>
      </c>
      <c r="N196">
        <v>0</v>
      </c>
    </row>
    <row r="197" spans="1:14" x14ac:dyDescent="0.25">
      <c r="A197" t="s">
        <v>207</v>
      </c>
      <c r="B197" t="s">
        <v>4</v>
      </c>
      <c r="C197">
        <v>12723079.78392962</v>
      </c>
      <c r="D197">
        <v>12723079.78392962</v>
      </c>
      <c r="E197">
        <v>640970985.00318289</v>
      </c>
      <c r="F197">
        <v>50.378602971018559</v>
      </c>
      <c r="G197">
        <v>12723079.78392962</v>
      </c>
      <c r="H197">
        <f>potential!H197</f>
        <v>8.1974482379999998</v>
      </c>
      <c r="I197">
        <v>76371000</v>
      </c>
      <c r="J197">
        <f t="shared" si="9"/>
        <v>107.2253051317394</v>
      </c>
      <c r="K197">
        <v>4178619.9999999995</v>
      </c>
      <c r="L197">
        <f t="shared" si="11"/>
        <v>8.1889037782160692</v>
      </c>
      <c r="M197">
        <f t="shared" si="10"/>
        <v>0</v>
      </c>
      <c r="N197">
        <v>0</v>
      </c>
    </row>
    <row r="198" spans="1:14" x14ac:dyDescent="0.25">
      <c r="A198" t="s">
        <v>208</v>
      </c>
      <c r="B198" t="s">
        <v>6</v>
      </c>
      <c r="C198">
        <v>141969494.962681</v>
      </c>
      <c r="D198">
        <v>151056272.09285119</v>
      </c>
      <c r="E198">
        <v>8272063780.6729088</v>
      </c>
      <c r="F198">
        <v>54.761471775155698</v>
      </c>
      <c r="G198">
        <v>151056272.09285119</v>
      </c>
      <c r="H198">
        <f>potential!H198</f>
        <v>0.180437504</v>
      </c>
      <c r="I198">
        <v>37482000</v>
      </c>
      <c r="J198">
        <f t="shared" si="9"/>
        <v>1.1285937758697191</v>
      </c>
      <c r="K198">
        <v>12920720</v>
      </c>
      <c r="L198">
        <f t="shared" si="11"/>
        <v>4.2301951907148805E-2</v>
      </c>
      <c r="M198">
        <f t="shared" si="10"/>
        <v>6.0154914485012201E-2</v>
      </c>
      <c r="N198">
        <v>5.0851054141027009E-2</v>
      </c>
    </row>
    <row r="199" spans="1:14" x14ac:dyDescent="0.25">
      <c r="A199" t="s">
        <v>209</v>
      </c>
      <c r="B199" t="s">
        <v>8</v>
      </c>
      <c r="C199">
        <v>22042849.759682208</v>
      </c>
      <c r="D199">
        <v>22042849.759682208</v>
      </c>
      <c r="E199">
        <v>593106186.14644647</v>
      </c>
      <c r="F199">
        <v>26.906964962002139</v>
      </c>
      <c r="G199">
        <v>22042849.759682208</v>
      </c>
      <c r="H199">
        <f>potential!H199</f>
        <v>0.10949618849999999</v>
      </c>
      <c r="I199">
        <v>3088000</v>
      </c>
      <c r="J199">
        <f t="shared" si="9"/>
        <v>32.916560472900841</v>
      </c>
      <c r="K199">
        <v>14193000</v>
      </c>
      <c r="L199">
        <f t="shared" si="11"/>
        <v>0.10164633874031778</v>
      </c>
      <c r="M199">
        <f t="shared" si="10"/>
        <v>0</v>
      </c>
      <c r="N199">
        <v>0</v>
      </c>
    </row>
    <row r="200" spans="1:14" x14ac:dyDescent="0.25">
      <c r="A200" t="s">
        <v>210</v>
      </c>
      <c r="B200" t="s">
        <v>7</v>
      </c>
      <c r="C200">
        <v>4880551250.7004967</v>
      </c>
      <c r="D200">
        <v>4880551250.7004967</v>
      </c>
      <c r="E200">
        <v>229535358814.6926</v>
      </c>
      <c r="F200">
        <v>47.030621547463063</v>
      </c>
      <c r="G200">
        <v>4880551250.7004967</v>
      </c>
      <c r="H200">
        <f>potential!H200</f>
        <v>42.868367130625003</v>
      </c>
      <c r="I200">
        <v>411058000</v>
      </c>
      <c r="J200">
        <f t="shared" si="9"/>
        <v>94.237660313202767</v>
      </c>
      <c r="K200">
        <v>749328293.10000002</v>
      </c>
      <c r="L200">
        <f t="shared" si="11"/>
        <v>38.737144173024504</v>
      </c>
      <c r="M200">
        <f t="shared" si="10"/>
        <v>0</v>
      </c>
      <c r="N200">
        <v>0</v>
      </c>
    </row>
    <row r="201" spans="1:14" x14ac:dyDescent="0.25">
      <c r="A201" t="s">
        <v>211</v>
      </c>
      <c r="B201" t="s">
        <v>5</v>
      </c>
      <c r="C201">
        <v>93360477.335133821</v>
      </c>
      <c r="D201">
        <v>103865151.614096</v>
      </c>
      <c r="E201">
        <v>8979434439.0818481</v>
      </c>
      <c r="F201">
        <v>86.45281212744321</v>
      </c>
      <c r="G201">
        <v>103865151.614096</v>
      </c>
      <c r="H201">
        <f>potential!H201</f>
        <v>0.13748434100000001</v>
      </c>
      <c r="I201">
        <v>30487000</v>
      </c>
      <c r="J201">
        <f t="shared" si="9"/>
        <v>1.2944548950668811</v>
      </c>
      <c r="K201">
        <v>5844857</v>
      </c>
      <c r="L201">
        <f t="shared" si="11"/>
        <v>3.946404638590402E-2</v>
      </c>
      <c r="M201">
        <f t="shared" si="10"/>
        <v>0.10113762042144403</v>
      </c>
      <c r="N201">
        <v>0.10490990813998982</v>
      </c>
    </row>
    <row r="202" spans="1:14" x14ac:dyDescent="0.25">
      <c r="A202" t="s">
        <v>212</v>
      </c>
      <c r="B202" t="s">
        <v>8</v>
      </c>
      <c r="C202">
        <v>248191.86532391029</v>
      </c>
      <c r="D202">
        <v>248191.86532391029</v>
      </c>
      <c r="E202">
        <v>53575240.340067632</v>
      </c>
      <c r="F202">
        <v>215.86219302613981</v>
      </c>
      <c r="G202">
        <v>248191.86532391029</v>
      </c>
      <c r="H202">
        <f>potential!H202</f>
        <v>3.15045725E-3</v>
      </c>
      <c r="I202">
        <v>95000</v>
      </c>
      <c r="J202">
        <f t="shared" si="9"/>
        <v>30.81331983869568</v>
      </c>
      <c r="K202">
        <v>25000</v>
      </c>
      <c r="L202">
        <f t="shared" si="11"/>
        <v>2.9272653846760897E-3</v>
      </c>
      <c r="M202">
        <f t="shared" si="10"/>
        <v>0</v>
      </c>
      <c r="N202">
        <v>0</v>
      </c>
    </row>
    <row r="203" spans="1:14" x14ac:dyDescent="0.25">
      <c r="A203" t="s">
        <v>213</v>
      </c>
      <c r="B203" t="s">
        <v>8</v>
      </c>
      <c r="C203">
        <v>120668576.2679245</v>
      </c>
      <c r="D203">
        <v>120668576.2679245</v>
      </c>
      <c r="E203">
        <v>4432609335.3545151</v>
      </c>
      <c r="F203">
        <v>36.733750181262131</v>
      </c>
      <c r="G203">
        <v>120668576.2679245</v>
      </c>
      <c r="H203">
        <f>potential!H203</f>
        <v>4.5771523939999996</v>
      </c>
      <c r="I203">
        <v>37829000</v>
      </c>
      <c r="J203">
        <f t="shared" si="9"/>
        <v>119.32986115763239</v>
      </c>
      <c r="K203">
        <v>57645500</v>
      </c>
      <c r="L203">
        <f t="shared" si="11"/>
        <v>4.5141293177320749</v>
      </c>
      <c r="M203">
        <f t="shared" si="10"/>
        <v>0</v>
      </c>
      <c r="N203">
        <v>0</v>
      </c>
    </row>
    <row r="204" spans="1:14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23755439.9936071</v>
      </c>
      <c r="F204">
        <v>134.7713049532525</v>
      </c>
      <c r="G204">
        <v>176264.8213716342</v>
      </c>
      <c r="H204">
        <f>potential!H204</f>
        <v>0</v>
      </c>
      <c r="I204">
        <v>30030</v>
      </c>
      <c r="J204">
        <f t="shared" si="9"/>
        <v>-5.8177429694183882</v>
      </c>
      <c r="K204">
        <v>1558</v>
      </c>
      <c r="L204">
        <f t="shared" si="11"/>
        <v>-1.747068213716342E-4</v>
      </c>
      <c r="M204">
        <f t="shared" si="10"/>
        <v>0.99760800069583166</v>
      </c>
      <c r="N204">
        <v>0.99753972194681917</v>
      </c>
    </row>
    <row r="205" spans="1:14" x14ac:dyDescent="0.25">
      <c r="A205" t="s">
        <v>215</v>
      </c>
      <c r="B205" t="s">
        <v>8</v>
      </c>
      <c r="C205">
        <v>50081.951900105807</v>
      </c>
      <c r="D205">
        <v>1032481.1463923811</v>
      </c>
      <c r="E205">
        <v>134050146.82256369</v>
      </c>
      <c r="F205">
        <v>129.83302144639799</v>
      </c>
      <c r="G205">
        <v>1032481.1463923811</v>
      </c>
      <c r="H205">
        <f>potential!H205</f>
        <v>3.9433902343749999E-5</v>
      </c>
      <c r="I205">
        <v>106631</v>
      </c>
      <c r="J205">
        <f t="shared" si="9"/>
        <v>-9.245034221273654</v>
      </c>
      <c r="K205">
        <v>7240</v>
      </c>
      <c r="L205">
        <f t="shared" si="11"/>
        <v>-9.8580724404863113E-4</v>
      </c>
      <c r="M205">
        <f t="shared" si="10"/>
        <v>0.95149359184417226</v>
      </c>
      <c r="N205">
        <v>0.95010899408855831</v>
      </c>
    </row>
    <row r="206" spans="1:14" x14ac:dyDescent="0.25">
      <c r="A206" t="s">
        <v>216</v>
      </c>
      <c r="B206" t="s">
        <v>9</v>
      </c>
      <c r="C206">
        <v>189952943.54664731</v>
      </c>
      <c r="D206">
        <v>603077574.07394004</v>
      </c>
      <c r="E206">
        <v>59498293442.22963</v>
      </c>
      <c r="F206">
        <v>98.657778037249429</v>
      </c>
      <c r="G206">
        <v>603077574.07394004</v>
      </c>
      <c r="H206">
        <f>potential!H206</f>
        <v>0.12868715224999999</v>
      </c>
      <c r="I206">
        <v>98224000</v>
      </c>
      <c r="J206">
        <f t="shared" si="9"/>
        <v>-3.9752063836123557</v>
      </c>
      <c r="K206">
        <v>83929750</v>
      </c>
      <c r="L206">
        <f t="shared" si="11"/>
        <v>-0.39046067182394006</v>
      </c>
      <c r="M206">
        <f t="shared" si="10"/>
        <v>0.68502734687435374</v>
      </c>
      <c r="N206">
        <v>0.68623564452753549</v>
      </c>
    </row>
    <row r="207" spans="1:14" x14ac:dyDescent="0.25">
      <c r="A207" t="s">
        <v>217</v>
      </c>
      <c r="B207" t="s">
        <v>9</v>
      </c>
      <c r="C207">
        <v>91629.919592563092</v>
      </c>
      <c r="D207">
        <v>91629.919592563092</v>
      </c>
      <c r="E207">
        <v>10783225.35585279</v>
      </c>
      <c r="F207">
        <v>117.68236187263859</v>
      </c>
      <c r="G207">
        <v>91629.919592563092</v>
      </c>
      <c r="H207">
        <f>potential!H207</f>
        <v>2.0658786249999998E-3</v>
      </c>
      <c r="I207">
        <v>380000</v>
      </c>
      <c r="J207">
        <f t="shared" si="9"/>
        <v>5.2219597510722018</v>
      </c>
      <c r="K207">
        <v>10096</v>
      </c>
      <c r="L207">
        <f t="shared" si="11"/>
        <v>1.9843447054074363E-3</v>
      </c>
      <c r="M207">
        <f t="shared" si="10"/>
        <v>0</v>
      </c>
      <c r="N207">
        <v>0</v>
      </c>
    </row>
    <row r="208" spans="1:14" x14ac:dyDescent="0.25">
      <c r="A208" t="s">
        <v>218</v>
      </c>
      <c r="B208" t="s">
        <v>9</v>
      </c>
      <c r="C208">
        <v>88604.028793793957</v>
      </c>
      <c r="D208">
        <v>173785.21067282281</v>
      </c>
      <c r="E208">
        <v>12185803.02140758</v>
      </c>
      <c r="F208">
        <v>70.119908214452266</v>
      </c>
      <c r="G208">
        <v>173785.21067282281</v>
      </c>
      <c r="H208">
        <f>potential!H208</f>
        <v>0</v>
      </c>
      <c r="I208">
        <v>149000</v>
      </c>
      <c r="J208">
        <f t="shared" si="9"/>
        <v>-0.87812893069008602</v>
      </c>
      <c r="K208">
        <v>42944</v>
      </c>
      <c r="L208">
        <f t="shared" si="11"/>
        <v>-1.308412106728228E-4</v>
      </c>
      <c r="M208">
        <f t="shared" si="10"/>
        <v>0.49015207651585169</v>
      </c>
      <c r="N208">
        <v>0.49135411056697381</v>
      </c>
    </row>
    <row r="209" spans="1:14" x14ac:dyDescent="0.25">
      <c r="A209" t="s">
        <v>219</v>
      </c>
      <c r="B209" t="s">
        <v>6</v>
      </c>
      <c r="C209">
        <v>5736788.5421716236</v>
      </c>
      <c r="D209">
        <v>5736788.5421716236</v>
      </c>
      <c r="E209">
        <v>261396173.71470341</v>
      </c>
      <c r="F209">
        <v>45.564896072629793</v>
      </c>
      <c r="G209">
        <v>5736788.5421716236</v>
      </c>
      <c r="H209">
        <f>potential!H209</f>
        <v>3.299233434</v>
      </c>
      <c r="I209">
        <v>47099000</v>
      </c>
      <c r="J209">
        <f t="shared" si="9"/>
        <v>69.9368276493732</v>
      </c>
      <c r="K209">
        <v>458000</v>
      </c>
      <c r="L209">
        <f t="shared" si="11"/>
        <v>3.2939546454578283</v>
      </c>
      <c r="M209">
        <f t="shared" si="10"/>
        <v>0</v>
      </c>
      <c r="N209">
        <v>0</v>
      </c>
    </row>
    <row r="210" spans="1:14" x14ac:dyDescent="0.25">
      <c r="A210" t="s">
        <v>220</v>
      </c>
      <c r="B210" t="s">
        <v>4</v>
      </c>
      <c r="C210">
        <v>262754714.9770416</v>
      </c>
      <c r="D210">
        <v>262754714.9770416</v>
      </c>
      <c r="E210">
        <v>15853347257.594151</v>
      </c>
      <c r="F210">
        <v>60.335158054078477</v>
      </c>
      <c r="G210">
        <v>262754714.9770416</v>
      </c>
      <c r="H210">
        <f>potential!H210</f>
        <v>45.280415744000003</v>
      </c>
      <c r="I210">
        <v>62344000</v>
      </c>
      <c r="J210">
        <f t="shared" si="9"/>
        <v>722.28129393402662</v>
      </c>
      <c r="K210">
        <v>12243960</v>
      </c>
      <c r="L210">
        <f t="shared" si="11"/>
        <v>45.02990498902296</v>
      </c>
      <c r="M210">
        <f t="shared" si="10"/>
        <v>0</v>
      </c>
      <c r="N210">
        <v>0</v>
      </c>
    </row>
    <row r="211" spans="1:14" x14ac:dyDescent="0.25">
      <c r="A211" t="s">
        <v>221</v>
      </c>
      <c r="B211" t="s">
        <v>4</v>
      </c>
      <c r="C211">
        <v>47150399.474165618</v>
      </c>
      <c r="D211">
        <v>47150399.474165618</v>
      </c>
      <c r="E211">
        <v>2347845982.2511501</v>
      </c>
      <c r="F211">
        <v>49.794826946006452</v>
      </c>
      <c r="G211">
        <v>47150399.474165618</v>
      </c>
      <c r="H211">
        <f>potential!H211</f>
        <v>13.117634993875001</v>
      </c>
      <c r="I211">
        <v>25457000</v>
      </c>
      <c r="J211">
        <f t="shared" si="9"/>
        <v>513.96941345802077</v>
      </c>
      <c r="K211">
        <v>13634764</v>
      </c>
      <c r="L211">
        <f t="shared" si="11"/>
        <v>13.084119358400836</v>
      </c>
      <c r="M211">
        <f t="shared" si="10"/>
        <v>0</v>
      </c>
      <c r="N211">
        <v>0</v>
      </c>
    </row>
    <row r="212" spans="1:14" x14ac:dyDescent="0.25">
      <c r="A212" t="s">
        <v>222</v>
      </c>
      <c r="B212" t="s">
        <v>4</v>
      </c>
      <c r="C212">
        <v>26644341.675771829</v>
      </c>
      <c r="D212">
        <v>26644341.675771829</v>
      </c>
      <c r="E212">
        <v>1655376373.1486449</v>
      </c>
      <c r="F212">
        <v>62.128627282013433</v>
      </c>
      <c r="G212">
        <v>26644341.675771829</v>
      </c>
      <c r="H212">
        <f>potential!H212</f>
        <v>9.8416603600000006</v>
      </c>
      <c r="I212">
        <v>12242000</v>
      </c>
      <c r="J212">
        <f t="shared" si="9"/>
        <v>802.17423773274209</v>
      </c>
      <c r="K212">
        <v>5201000</v>
      </c>
      <c r="L212">
        <f t="shared" si="11"/>
        <v>9.8202170183242288</v>
      </c>
      <c r="M212">
        <f t="shared" si="10"/>
        <v>0</v>
      </c>
      <c r="N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G33" sqref="G33"/>
    </sheetView>
  </sheetViews>
  <sheetFormatPr defaultRowHeight="15" x14ac:dyDescent="0.25"/>
  <cols>
    <col min="12" max="12" width="9" customWidth="1"/>
    <col min="16" max="16" width="9.28515625" customWidth="1"/>
  </cols>
  <sheetData>
    <row r="1" spans="1:14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s="2" t="s">
        <v>253</v>
      </c>
      <c r="H1" t="s">
        <v>252</v>
      </c>
      <c r="I1" t="s">
        <v>250</v>
      </c>
      <c r="J1" t="s">
        <v>251</v>
      </c>
      <c r="K1" t="s">
        <v>290</v>
      </c>
      <c r="L1" t="s">
        <v>291</v>
      </c>
      <c r="M1" t="s">
        <v>292</v>
      </c>
      <c r="N1" t="s">
        <v>346</v>
      </c>
    </row>
    <row r="2" spans="1:14" x14ac:dyDescent="0.25">
      <c r="A2" t="s">
        <v>12</v>
      </c>
      <c r="B2" t="s">
        <v>8</v>
      </c>
      <c r="C2">
        <v>1500255.7545315139</v>
      </c>
      <c r="D2">
        <v>1677832.549328685</v>
      </c>
      <c r="E2">
        <v>89092736.049265668</v>
      </c>
      <c r="F2">
        <v>53.099897296015868</v>
      </c>
      <c r="G2">
        <v>1677832.549328685</v>
      </c>
      <c r="H2">
        <f>potential_100!H2</f>
        <v>1.579791171875E-3</v>
      </c>
      <c r="I2">
        <v>148000</v>
      </c>
      <c r="J2">
        <f t="shared" ref="J2:J65" si="0">(H2*10^9+K2-G2)/I2</f>
        <v>0.32885555774537134</v>
      </c>
      <c r="K2">
        <v>146712</v>
      </c>
      <c r="L2">
        <f>H2+K2/10^9-G2/10^9</f>
        <v>4.867062254631507E-5</v>
      </c>
      <c r="M2">
        <f t="shared" ref="M2:M65" si="1">1-C2/D2</f>
        <v>0.10583701863944717</v>
      </c>
      <c r="N2">
        <v>9.8496356208423688E-2</v>
      </c>
    </row>
    <row r="3" spans="1:14" x14ac:dyDescent="0.25">
      <c r="A3" t="s">
        <v>13</v>
      </c>
      <c r="B3" t="s">
        <v>5</v>
      </c>
      <c r="C3">
        <v>12715751.527884509</v>
      </c>
      <c r="D3">
        <v>12715751.527884509</v>
      </c>
      <c r="E3">
        <v>480739776.23443657</v>
      </c>
      <c r="F3">
        <v>37.806634958241922</v>
      </c>
      <c r="G3">
        <v>12715751.527884509</v>
      </c>
      <c r="H3">
        <f>potential_100!H3</f>
        <v>14.263064586</v>
      </c>
      <c r="I3">
        <v>60680000</v>
      </c>
      <c r="J3">
        <f t="shared" si="0"/>
        <v>234.86014888714757</v>
      </c>
      <c r="K3">
        <v>965000</v>
      </c>
      <c r="L3">
        <f t="shared" ref="L3:L66" si="2">H3+K3/10^9-G3/10^9</f>
        <v>14.251313834472116</v>
      </c>
      <c r="M3">
        <f t="shared" si="1"/>
        <v>0</v>
      </c>
      <c r="N3">
        <v>0</v>
      </c>
    </row>
    <row r="4" spans="1:14" x14ac:dyDescent="0.25">
      <c r="A4" t="s">
        <v>14</v>
      </c>
      <c r="B4" t="s">
        <v>4</v>
      </c>
      <c r="C4">
        <v>37310576.577220313</v>
      </c>
      <c r="D4">
        <v>37310576.577220313</v>
      </c>
      <c r="E4">
        <v>989819352.43287575</v>
      </c>
      <c r="F4">
        <v>26.529189394441101</v>
      </c>
      <c r="G4">
        <v>37310576.577220313</v>
      </c>
      <c r="H4">
        <f>potential_100!H4</f>
        <v>38.819682594062499</v>
      </c>
      <c r="I4">
        <v>38247000</v>
      </c>
      <c r="J4">
        <f t="shared" si="0"/>
        <v>1014.2295259101442</v>
      </c>
      <c r="K4">
        <v>8864660</v>
      </c>
      <c r="L4">
        <f t="shared" si="2"/>
        <v>38.79123667748528</v>
      </c>
      <c r="M4">
        <f t="shared" si="1"/>
        <v>0</v>
      </c>
      <c r="N4">
        <v>0</v>
      </c>
    </row>
    <row r="5" spans="1:14" x14ac:dyDescent="0.25">
      <c r="A5" t="s">
        <v>15</v>
      </c>
      <c r="B5" t="s">
        <v>6</v>
      </c>
      <c r="C5">
        <v>7110796.9925173093</v>
      </c>
      <c r="D5">
        <v>7110796.9925173093</v>
      </c>
      <c r="E5">
        <v>205386699.3874647</v>
      </c>
      <c r="F5">
        <v>28.883780482496281</v>
      </c>
      <c r="G5">
        <v>7110796.9925173093</v>
      </c>
      <c r="H5">
        <f>potential_100!H5</f>
        <v>0.109893968375</v>
      </c>
      <c r="I5">
        <v>3052000</v>
      </c>
      <c r="J5">
        <f t="shared" si="0"/>
        <v>36.45172063646222</v>
      </c>
      <c r="K5">
        <v>8467480</v>
      </c>
      <c r="L5">
        <f t="shared" si="2"/>
        <v>0.11125065138248269</v>
      </c>
      <c r="M5">
        <f t="shared" si="1"/>
        <v>0</v>
      </c>
      <c r="N5">
        <v>0</v>
      </c>
    </row>
    <row r="6" spans="1:14" x14ac:dyDescent="0.25">
      <c r="A6" t="s">
        <v>16</v>
      </c>
      <c r="B6" t="s">
        <v>8</v>
      </c>
      <c r="C6">
        <v>1365232.5528221279</v>
      </c>
      <c r="D6">
        <v>1365232.5528221279</v>
      </c>
      <c r="E6">
        <v>77960231.136659414</v>
      </c>
      <c r="F6">
        <v>57.103993730229043</v>
      </c>
      <c r="G6">
        <v>1365232.5528221279</v>
      </c>
      <c r="H6">
        <f>potential_100!H6</f>
        <v>1.2713443499999999E-2</v>
      </c>
      <c r="I6" t="e">
        <v>#N/A</v>
      </c>
      <c r="J6" t="e">
        <f t="shared" si="0"/>
        <v>#N/A</v>
      </c>
      <c r="K6">
        <v>298320</v>
      </c>
      <c r="L6">
        <f t="shared" si="2"/>
        <v>1.1646530947177871E-2</v>
      </c>
      <c r="M6">
        <f t="shared" si="1"/>
        <v>0</v>
      </c>
      <c r="N6">
        <v>0</v>
      </c>
    </row>
    <row r="7" spans="1:14" x14ac:dyDescent="0.25">
      <c r="A7" t="s">
        <v>17</v>
      </c>
      <c r="B7" t="s">
        <v>6</v>
      </c>
      <c r="C7">
        <v>258313730.7400212</v>
      </c>
      <c r="D7">
        <v>258313730.7400212</v>
      </c>
      <c r="E7">
        <v>15212259713.47835</v>
      </c>
      <c r="F7">
        <v>58.890635313492773</v>
      </c>
      <c r="G7">
        <v>258313730.7400212</v>
      </c>
      <c r="H7">
        <f>potential_100!H7</f>
        <v>5.6790372255000001</v>
      </c>
      <c r="I7">
        <v>15935000</v>
      </c>
      <c r="J7">
        <f t="shared" si="0"/>
        <v>340.25939722372004</v>
      </c>
      <c r="K7">
        <v>1310000</v>
      </c>
      <c r="L7">
        <f t="shared" si="2"/>
        <v>5.4220334947599795</v>
      </c>
      <c r="M7">
        <f t="shared" si="1"/>
        <v>0</v>
      </c>
      <c r="N7">
        <v>0</v>
      </c>
    </row>
    <row r="8" spans="1:14" x14ac:dyDescent="0.25">
      <c r="A8" t="s">
        <v>18</v>
      </c>
      <c r="B8" t="s">
        <v>8</v>
      </c>
      <c r="C8">
        <v>233345991.15304241</v>
      </c>
      <c r="D8">
        <v>233345991.15304241</v>
      </c>
      <c r="E8">
        <v>9328833906.7624454</v>
      </c>
      <c r="F8">
        <v>39.978547995041538</v>
      </c>
      <c r="G8">
        <v>233345991.15304241</v>
      </c>
      <c r="H8">
        <f>potential_100!H8</f>
        <v>96.081278151999996</v>
      </c>
      <c r="I8">
        <v>45173000</v>
      </c>
      <c r="J8">
        <f t="shared" si="0"/>
        <v>2122.5682445453467</v>
      </c>
      <c r="K8">
        <v>34843150</v>
      </c>
      <c r="L8">
        <f t="shared" si="2"/>
        <v>95.882775310846952</v>
      </c>
      <c r="M8">
        <f t="shared" si="1"/>
        <v>0</v>
      </c>
      <c r="N8">
        <v>0</v>
      </c>
    </row>
    <row r="9" spans="1:14" x14ac:dyDescent="0.25">
      <c r="A9" t="s">
        <v>19</v>
      </c>
      <c r="B9" t="s">
        <v>6</v>
      </c>
      <c r="C9">
        <v>11576032.86969571</v>
      </c>
      <c r="D9">
        <v>11576032.86969571</v>
      </c>
      <c r="E9">
        <v>482147775.0838694</v>
      </c>
      <c r="F9">
        <v>41.650518835866357</v>
      </c>
      <c r="G9">
        <v>11576032.86969571</v>
      </c>
      <c r="H9">
        <f>potential_100!H9</f>
        <v>0.51509444811730953</v>
      </c>
      <c r="I9">
        <v>2460000</v>
      </c>
      <c r="J9">
        <f t="shared" si="0"/>
        <v>205.62367286488364</v>
      </c>
      <c r="K9">
        <v>2315820</v>
      </c>
      <c r="L9">
        <f t="shared" si="2"/>
        <v>0.50583423524761384</v>
      </c>
      <c r="M9">
        <f t="shared" si="1"/>
        <v>0</v>
      </c>
      <c r="N9">
        <v>0</v>
      </c>
    </row>
    <row r="10" spans="1:14" x14ac:dyDescent="0.25">
      <c r="A10" t="s">
        <v>20</v>
      </c>
      <c r="B10" t="s">
        <v>9</v>
      </c>
      <c r="C10">
        <v>13012.52337520002</v>
      </c>
      <c r="D10">
        <v>213074.59724891049</v>
      </c>
      <c r="E10">
        <v>27165405.268760741</v>
      </c>
      <c r="F10">
        <v>127.4924632945641</v>
      </c>
      <c r="G10">
        <v>213074.59724891049</v>
      </c>
      <c r="H10">
        <f>potential_100!H10</f>
        <v>0</v>
      </c>
      <c r="I10">
        <v>55312</v>
      </c>
      <c r="J10">
        <f t="shared" si="0"/>
        <v>-3.8522309308813729</v>
      </c>
      <c r="K10">
        <v>0</v>
      </c>
      <c r="L10">
        <f t="shared" si="2"/>
        <v>-2.1307459724891048E-4</v>
      </c>
      <c r="M10">
        <f t="shared" si="1"/>
        <v>0.9389297291032821</v>
      </c>
      <c r="N10">
        <v>0.93934693019829296</v>
      </c>
    </row>
    <row r="11" spans="1:14" x14ac:dyDescent="0.25">
      <c r="A11" t="s">
        <v>21</v>
      </c>
      <c r="B11" t="s">
        <v>8</v>
      </c>
      <c r="C11">
        <v>586762.01718596078</v>
      </c>
      <c r="D11">
        <v>586762.01718596078</v>
      </c>
      <c r="E11">
        <v>36769048.382472418</v>
      </c>
      <c r="F11">
        <v>62.664329499057047</v>
      </c>
      <c r="G11">
        <v>586762.01718596078</v>
      </c>
      <c r="H11">
        <f>potential_100!H11</f>
        <v>4.8321676249999997E-3</v>
      </c>
      <c r="I11">
        <v>97118</v>
      </c>
      <c r="J11">
        <f t="shared" si="0"/>
        <v>43.848499843633924</v>
      </c>
      <c r="K11">
        <v>13073</v>
      </c>
      <c r="L11">
        <f t="shared" si="2"/>
        <v>4.2584786078140383E-3</v>
      </c>
      <c r="M11">
        <f t="shared" si="1"/>
        <v>0</v>
      </c>
      <c r="N11">
        <v>0</v>
      </c>
    </row>
    <row r="12" spans="1:14" x14ac:dyDescent="0.25">
      <c r="A12" t="s">
        <v>22</v>
      </c>
      <c r="B12" t="s">
        <v>9</v>
      </c>
      <c r="C12">
        <v>329300739.02156931</v>
      </c>
      <c r="D12">
        <v>329300739.02156931</v>
      </c>
      <c r="E12">
        <v>15964743290.1145</v>
      </c>
      <c r="F12">
        <v>48.480739331316236</v>
      </c>
      <c r="G12">
        <v>329300739.02156931</v>
      </c>
      <c r="H12">
        <f>potential_100!H12</f>
        <v>313.63174374925001</v>
      </c>
      <c r="I12">
        <v>36592000</v>
      </c>
      <c r="J12">
        <f t="shared" si="0"/>
        <v>8563.2620794225095</v>
      </c>
      <c r="K12">
        <v>44443000</v>
      </c>
      <c r="L12">
        <f t="shared" si="2"/>
        <v>313.34688601022845</v>
      </c>
      <c r="M12">
        <f t="shared" si="1"/>
        <v>0</v>
      </c>
      <c r="N12">
        <v>0</v>
      </c>
    </row>
    <row r="13" spans="1:14" x14ac:dyDescent="0.25">
      <c r="A13" t="s">
        <v>23</v>
      </c>
      <c r="B13" t="s">
        <v>6</v>
      </c>
      <c r="C13">
        <v>96317295.07229577</v>
      </c>
      <c r="D13">
        <v>96471919.862224013</v>
      </c>
      <c r="E13">
        <v>7632487403.2957315</v>
      </c>
      <c r="F13">
        <v>79.116155397301497</v>
      </c>
      <c r="G13">
        <v>96471919.862224013</v>
      </c>
      <c r="H13">
        <f>potential_100!H13</f>
        <v>0.203288600875</v>
      </c>
      <c r="I13">
        <v>9542000</v>
      </c>
      <c r="J13">
        <f t="shared" si="0"/>
        <v>16.273609412363864</v>
      </c>
      <c r="K13">
        <v>48466100</v>
      </c>
      <c r="L13">
        <f t="shared" si="2"/>
        <v>0.15528278101277598</v>
      </c>
      <c r="M13">
        <f t="shared" si="1"/>
        <v>1.602795820266345E-3</v>
      </c>
      <c r="N13">
        <v>0</v>
      </c>
    </row>
    <row r="14" spans="1:14" x14ac:dyDescent="0.25">
      <c r="A14" t="s">
        <v>24</v>
      </c>
      <c r="B14" t="s">
        <v>6</v>
      </c>
      <c r="C14">
        <v>43866514.233917363</v>
      </c>
      <c r="D14">
        <v>43866514.233917363</v>
      </c>
      <c r="E14">
        <v>2045904899.7556319</v>
      </c>
      <c r="F14">
        <v>46.639331514828903</v>
      </c>
      <c r="G14">
        <v>43866514.233917363</v>
      </c>
      <c r="H14">
        <f>potential_100!H14</f>
        <v>2.580599680515625</v>
      </c>
      <c r="I14">
        <v>10328000</v>
      </c>
      <c r="J14">
        <f t="shared" si="0"/>
        <v>245.81392005051393</v>
      </c>
      <c r="K14">
        <v>2033000</v>
      </c>
      <c r="L14">
        <f t="shared" si="2"/>
        <v>2.5387661662817078</v>
      </c>
      <c r="M14">
        <f t="shared" si="1"/>
        <v>0</v>
      </c>
      <c r="N14">
        <v>0</v>
      </c>
    </row>
    <row r="15" spans="1:14" x14ac:dyDescent="0.25">
      <c r="A15" t="s">
        <v>25</v>
      </c>
      <c r="B15" t="s">
        <v>4</v>
      </c>
      <c r="C15">
        <v>1219756.88106833</v>
      </c>
      <c r="D15">
        <v>1219756.88106833</v>
      </c>
      <c r="E15">
        <v>67636997.460951373</v>
      </c>
      <c r="F15">
        <v>55.451212049495602</v>
      </c>
      <c r="G15">
        <v>1219756.88106833</v>
      </c>
      <c r="H15">
        <f>potential_100!H15</f>
        <v>0.5905340255</v>
      </c>
      <c r="I15">
        <v>15572000</v>
      </c>
      <c r="J15">
        <f t="shared" si="0"/>
        <v>37.85499978287514</v>
      </c>
      <c r="K15">
        <v>163788</v>
      </c>
      <c r="L15">
        <f t="shared" si="2"/>
        <v>0.58947805661893171</v>
      </c>
      <c r="M15">
        <f t="shared" si="1"/>
        <v>0</v>
      </c>
      <c r="N15">
        <v>0</v>
      </c>
    </row>
    <row r="16" spans="1:14" x14ac:dyDescent="0.25">
      <c r="A16" t="s">
        <v>26</v>
      </c>
      <c r="B16" t="s">
        <v>6</v>
      </c>
      <c r="C16">
        <v>119693642.8378512</v>
      </c>
      <c r="D16">
        <v>122325501.20764691</v>
      </c>
      <c r="E16">
        <v>10155627890.786619</v>
      </c>
      <c r="F16">
        <v>83.021347066034011</v>
      </c>
      <c r="G16">
        <v>122325501.20764691</v>
      </c>
      <c r="H16">
        <f>potential_100!H16</f>
        <v>0.21144429200000001</v>
      </c>
      <c r="I16">
        <v>13050000</v>
      </c>
      <c r="J16">
        <f t="shared" si="0"/>
        <v>8.2343900990308878</v>
      </c>
      <c r="K16">
        <v>18340000</v>
      </c>
      <c r="L16">
        <f t="shared" si="2"/>
        <v>0.1074587907923531</v>
      </c>
      <c r="M16">
        <f t="shared" si="1"/>
        <v>2.1515206100223838E-2</v>
      </c>
      <c r="N16">
        <v>1.0236925323154539E-2</v>
      </c>
    </row>
    <row r="17" spans="1:14" x14ac:dyDescent="0.25">
      <c r="A17" t="s">
        <v>27</v>
      </c>
      <c r="B17" t="s">
        <v>4</v>
      </c>
      <c r="C17">
        <v>4277304.2723435713</v>
      </c>
      <c r="D17">
        <v>4277304.2723435713</v>
      </c>
      <c r="E17">
        <v>262129779.50273699</v>
      </c>
      <c r="F17">
        <v>61.283874798814317</v>
      </c>
      <c r="G17">
        <v>4277304.2723435713</v>
      </c>
      <c r="H17">
        <f>potential_100!H17</f>
        <v>7.4266218767499996</v>
      </c>
      <c r="I17">
        <v>17185000</v>
      </c>
      <c r="J17">
        <f t="shared" si="0"/>
        <v>431.90862801732072</v>
      </c>
      <c r="K17">
        <v>5200</v>
      </c>
      <c r="L17">
        <f t="shared" si="2"/>
        <v>7.4223497724776566</v>
      </c>
      <c r="M17">
        <f t="shared" si="1"/>
        <v>0</v>
      </c>
      <c r="N17">
        <v>0</v>
      </c>
    </row>
    <row r="18" spans="1:14" x14ac:dyDescent="0.25">
      <c r="A18" t="s">
        <v>28</v>
      </c>
      <c r="B18" t="s">
        <v>4</v>
      </c>
      <c r="C18">
        <v>6334746.0085134264</v>
      </c>
      <c r="D18">
        <v>6334746.0085134264</v>
      </c>
      <c r="E18">
        <v>368096223.6092943</v>
      </c>
      <c r="F18">
        <v>58.10749525152238</v>
      </c>
      <c r="G18">
        <v>6334746.0085134264</v>
      </c>
      <c r="H18">
        <f>potential_100!H18</f>
        <v>18.389976630250001</v>
      </c>
      <c r="I18">
        <v>32528000</v>
      </c>
      <c r="J18">
        <f t="shared" si="0"/>
        <v>565.16921373098512</v>
      </c>
      <c r="K18">
        <v>182300</v>
      </c>
      <c r="L18">
        <f t="shared" si="2"/>
        <v>18.383824184241487</v>
      </c>
      <c r="M18">
        <f t="shared" si="1"/>
        <v>0</v>
      </c>
      <c r="N18">
        <v>0</v>
      </c>
    </row>
    <row r="19" spans="1:14" x14ac:dyDescent="0.25">
      <c r="A19" t="s">
        <v>29</v>
      </c>
      <c r="B19" t="s">
        <v>5</v>
      </c>
      <c r="C19">
        <v>149039677.06489721</v>
      </c>
      <c r="D19">
        <v>149039677.06489721</v>
      </c>
      <c r="E19">
        <v>10574623659.962549</v>
      </c>
      <c r="F19">
        <v>70.951734921956273</v>
      </c>
      <c r="G19">
        <v>149039677.06489721</v>
      </c>
      <c r="H19">
        <f>potential_100!H19</f>
        <v>6.9546222169999998</v>
      </c>
      <c r="I19">
        <v>177675000</v>
      </c>
      <c r="J19">
        <f t="shared" si="0"/>
        <v>38.311284969382875</v>
      </c>
      <c r="K19">
        <v>1375017</v>
      </c>
      <c r="L19">
        <f t="shared" si="2"/>
        <v>6.8069575569351022</v>
      </c>
      <c r="M19">
        <f t="shared" si="1"/>
        <v>0</v>
      </c>
      <c r="N19">
        <v>0</v>
      </c>
    </row>
    <row r="20" spans="1:14" x14ac:dyDescent="0.25">
      <c r="A20" t="s">
        <v>30</v>
      </c>
      <c r="B20" t="s">
        <v>6</v>
      </c>
      <c r="C20">
        <v>39630336.198470257</v>
      </c>
      <c r="D20">
        <v>39630336.198470257</v>
      </c>
      <c r="E20">
        <v>1548961025.509752</v>
      </c>
      <c r="F20">
        <v>39.085235556733487</v>
      </c>
      <c r="G20">
        <v>39630336.198470257</v>
      </c>
      <c r="H20">
        <f>potential_100!H20</f>
        <v>2.0550930936874998</v>
      </c>
      <c r="I20">
        <v>6133000</v>
      </c>
      <c r="J20">
        <f t="shared" si="0"/>
        <v>330.15021808071572</v>
      </c>
      <c r="K20">
        <v>9348530</v>
      </c>
      <c r="L20">
        <f t="shared" si="2"/>
        <v>2.0248112874890296</v>
      </c>
      <c r="M20">
        <f t="shared" si="1"/>
        <v>0</v>
      </c>
      <c r="N20">
        <v>0</v>
      </c>
    </row>
    <row r="21" spans="1:14" x14ac:dyDescent="0.25">
      <c r="A21" t="s">
        <v>31</v>
      </c>
      <c r="B21" t="s">
        <v>6</v>
      </c>
      <c r="C21">
        <v>29821148.5150146</v>
      </c>
      <c r="D21">
        <v>59353187.837057471</v>
      </c>
      <c r="E21">
        <v>5566673788.6495943</v>
      </c>
      <c r="F21">
        <v>93.788960484006438</v>
      </c>
      <c r="G21">
        <v>59353187.837057471</v>
      </c>
      <c r="H21">
        <f>potential_100!H21</f>
        <v>3.0860185875000001E-2</v>
      </c>
      <c r="I21">
        <v>2958000</v>
      </c>
      <c r="J21">
        <f t="shared" si="0"/>
        <v>-9.6293955246982659</v>
      </c>
      <c r="K21">
        <v>9250</v>
      </c>
      <c r="L21">
        <f t="shared" si="2"/>
        <v>-2.8483751962057473E-2</v>
      </c>
      <c r="M21">
        <f t="shared" si="1"/>
        <v>0.49756450155832055</v>
      </c>
      <c r="N21">
        <v>0.49857978859602642</v>
      </c>
    </row>
    <row r="22" spans="1:14" x14ac:dyDescent="0.25">
      <c r="A22" t="s">
        <v>32</v>
      </c>
      <c r="B22" t="s">
        <v>8</v>
      </c>
      <c r="C22">
        <v>3303716.6327145221</v>
      </c>
      <c r="D22">
        <v>3303716.6327145221</v>
      </c>
      <c r="E22">
        <v>238323306.45131451</v>
      </c>
      <c r="F22">
        <v>72.137938251530528</v>
      </c>
      <c r="G22">
        <v>3303716.6327145221</v>
      </c>
      <c r="H22">
        <f>potential_100!H22</f>
        <v>0.186362438125</v>
      </c>
      <c r="I22">
        <v>444000</v>
      </c>
      <c r="J22">
        <f t="shared" si="0"/>
        <v>412.30228489253489</v>
      </c>
      <c r="K22">
        <v>3493</v>
      </c>
      <c r="L22">
        <f t="shared" si="2"/>
        <v>0.18306221449228546</v>
      </c>
      <c r="M22">
        <f t="shared" si="1"/>
        <v>0</v>
      </c>
      <c r="N22">
        <v>0</v>
      </c>
    </row>
    <row r="23" spans="1:14" x14ac:dyDescent="0.25">
      <c r="A23" t="s">
        <v>33</v>
      </c>
      <c r="B23" t="s">
        <v>6</v>
      </c>
      <c r="C23">
        <v>17966995.758051869</v>
      </c>
      <c r="D23">
        <v>17966995.758051869</v>
      </c>
      <c r="E23">
        <v>835525036.82605684</v>
      </c>
      <c r="F23">
        <v>46.503324655799403</v>
      </c>
      <c r="G23">
        <v>17966995.758051869</v>
      </c>
      <c r="H23">
        <f>potential_100!H23</f>
        <v>0.42425719374999998</v>
      </c>
      <c r="I23">
        <v>3244000</v>
      </c>
      <c r="J23">
        <f t="shared" si="0"/>
        <v>127.24291553389277</v>
      </c>
      <c r="K23">
        <v>6485820</v>
      </c>
      <c r="L23">
        <f t="shared" si="2"/>
        <v>0.41277601799194807</v>
      </c>
      <c r="M23">
        <f t="shared" si="1"/>
        <v>0</v>
      </c>
      <c r="N23">
        <v>0</v>
      </c>
    </row>
    <row r="24" spans="1:14" x14ac:dyDescent="0.25">
      <c r="A24" t="s">
        <v>34</v>
      </c>
      <c r="B24" t="s">
        <v>6</v>
      </c>
      <c r="C24">
        <v>39027355.341616184</v>
      </c>
      <c r="D24">
        <v>39027355.341616184</v>
      </c>
      <c r="E24">
        <v>1849259491.499131</v>
      </c>
      <c r="F24">
        <v>47.383674228297082</v>
      </c>
      <c r="G24">
        <v>39027355.341616184</v>
      </c>
      <c r="H24">
        <f>potential_100!H24</f>
        <v>0.28302122039843752</v>
      </c>
      <c r="I24">
        <v>7953000</v>
      </c>
      <c r="J24">
        <f t="shared" si="0"/>
        <v>30.78041305882325</v>
      </c>
      <c r="K24">
        <v>802760</v>
      </c>
      <c r="L24">
        <f t="shared" si="2"/>
        <v>0.24479662505682134</v>
      </c>
      <c r="M24">
        <f t="shared" si="1"/>
        <v>0</v>
      </c>
      <c r="N24">
        <v>0</v>
      </c>
    </row>
    <row r="25" spans="1:14" x14ac:dyDescent="0.25">
      <c r="A25" t="s">
        <v>35</v>
      </c>
      <c r="B25" t="s">
        <v>7</v>
      </c>
      <c r="C25">
        <v>1059258.7692381041</v>
      </c>
      <c r="D25">
        <v>1059258.7692381041</v>
      </c>
      <c r="E25">
        <v>56162923.451185517</v>
      </c>
      <c r="F25">
        <v>53.020966247541203</v>
      </c>
      <c r="G25">
        <v>1059258.7692381041</v>
      </c>
      <c r="H25">
        <f>potential_100!H25</f>
        <v>0.81692669556249997</v>
      </c>
      <c r="I25">
        <v>390000</v>
      </c>
      <c r="J25">
        <f t="shared" si="0"/>
        <v>2092.9564661365689</v>
      </c>
      <c r="K25">
        <v>385585</v>
      </c>
      <c r="L25">
        <f t="shared" si="2"/>
        <v>0.81625302179326187</v>
      </c>
      <c r="M25">
        <f t="shared" si="1"/>
        <v>0</v>
      </c>
      <c r="N25">
        <v>0</v>
      </c>
    </row>
    <row r="26" spans="1:14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87619950.614122123</v>
      </c>
      <c r="F26">
        <v>124.4668649386591</v>
      </c>
      <c r="G26">
        <v>703962.05976027239</v>
      </c>
      <c r="H26">
        <f>potential_100!H26</f>
        <v>1.073590078125E-4</v>
      </c>
      <c r="I26">
        <v>63918</v>
      </c>
      <c r="J26">
        <f t="shared" si="0"/>
        <v>-9.3338817226410775</v>
      </c>
      <c r="K26">
        <v>0</v>
      </c>
      <c r="L26">
        <f t="shared" si="2"/>
        <v>-5.9660305194777238E-4</v>
      </c>
      <c r="M26">
        <f t="shared" si="1"/>
        <v>0.85038932034838577</v>
      </c>
      <c r="N26">
        <v>0.85048377386550222</v>
      </c>
    </row>
    <row r="27" spans="1:14" x14ac:dyDescent="0.25">
      <c r="A27" t="s">
        <v>37</v>
      </c>
      <c r="B27" t="s">
        <v>8</v>
      </c>
      <c r="C27">
        <v>15577831.13165338</v>
      </c>
      <c r="D27">
        <v>15577831.13165338</v>
      </c>
      <c r="E27">
        <v>505270275.64176708</v>
      </c>
      <c r="F27">
        <v>32.4352133086796</v>
      </c>
      <c r="G27">
        <v>15577831.13165338</v>
      </c>
      <c r="H27">
        <f>potential_100!H27</f>
        <v>13.821110102</v>
      </c>
      <c r="I27">
        <v>12297000</v>
      </c>
      <c r="J27">
        <f t="shared" si="0"/>
        <v>1122.9161804398102</v>
      </c>
      <c r="K27">
        <v>2968000</v>
      </c>
      <c r="L27">
        <f t="shared" si="2"/>
        <v>13.808500270868347</v>
      </c>
      <c r="M27">
        <f t="shared" si="1"/>
        <v>0</v>
      </c>
      <c r="N27">
        <v>0</v>
      </c>
    </row>
    <row r="28" spans="1:14" x14ac:dyDescent="0.25">
      <c r="A28" t="s">
        <v>38</v>
      </c>
      <c r="B28" t="s">
        <v>8</v>
      </c>
      <c r="C28">
        <v>986415641.5137651</v>
      </c>
      <c r="D28">
        <v>986415641.5137651</v>
      </c>
      <c r="E28">
        <v>26548751300.45858</v>
      </c>
      <c r="F28">
        <v>26.914365692454499</v>
      </c>
      <c r="G28">
        <v>986415641.5137651</v>
      </c>
      <c r="H28">
        <f>potential_100!H28</f>
        <v>230.12028358399999</v>
      </c>
      <c r="I28">
        <v>214893000</v>
      </c>
      <c r="J28">
        <f t="shared" si="0"/>
        <v>1068.5540987490808</v>
      </c>
      <c r="K28">
        <v>490928000</v>
      </c>
      <c r="L28">
        <f t="shared" si="2"/>
        <v>229.62479594248623</v>
      </c>
      <c r="M28">
        <f t="shared" si="1"/>
        <v>0</v>
      </c>
      <c r="N28">
        <v>0</v>
      </c>
    </row>
    <row r="29" spans="1:14" x14ac:dyDescent="0.25">
      <c r="A29" t="s">
        <v>39</v>
      </c>
      <c r="B29" t="s">
        <v>8</v>
      </c>
      <c r="C29">
        <v>1848134.5331713441</v>
      </c>
      <c r="D29">
        <v>1848134.5331713441</v>
      </c>
      <c r="E29">
        <v>141078777.33557019</v>
      </c>
      <c r="F29">
        <v>76.335772533552088</v>
      </c>
      <c r="G29">
        <v>1848134.5331713441</v>
      </c>
      <c r="H29">
        <f>potential_100!H29</f>
        <v>2.3356556671875001E-2</v>
      </c>
      <c r="I29">
        <v>257000</v>
      </c>
      <c r="J29">
        <f t="shared" si="0"/>
        <v>83.835479138924725</v>
      </c>
      <c r="K29">
        <v>37296</v>
      </c>
      <c r="L29">
        <f t="shared" si="2"/>
        <v>2.1545718138703655E-2</v>
      </c>
      <c r="M29">
        <f t="shared" si="1"/>
        <v>0</v>
      </c>
      <c r="N29">
        <v>0</v>
      </c>
    </row>
    <row r="30" spans="1:14" x14ac:dyDescent="0.25">
      <c r="A30" t="s">
        <v>40</v>
      </c>
      <c r="B30" t="s">
        <v>9</v>
      </c>
      <c r="C30">
        <v>9881315.8706001248</v>
      </c>
      <c r="D30">
        <v>9881315.8706001248</v>
      </c>
      <c r="E30">
        <v>684154728.88884974</v>
      </c>
      <c r="F30">
        <v>69.237208672218955</v>
      </c>
      <c r="G30">
        <v>9881315.8706001248</v>
      </c>
      <c r="H30">
        <f>potential_100!H30</f>
        <v>0.23780841218750001</v>
      </c>
      <c r="I30">
        <v>543000</v>
      </c>
      <c r="J30">
        <f t="shared" si="0"/>
        <v>419.75892507716367</v>
      </c>
      <c r="K30">
        <v>2000</v>
      </c>
      <c r="L30">
        <f t="shared" si="2"/>
        <v>0.22792909631689989</v>
      </c>
      <c r="M30">
        <f t="shared" si="1"/>
        <v>0</v>
      </c>
      <c r="N30">
        <v>0</v>
      </c>
    </row>
    <row r="31" spans="1:14" x14ac:dyDescent="0.25">
      <c r="A31" t="s">
        <v>41</v>
      </c>
      <c r="B31" t="s">
        <v>5</v>
      </c>
      <c r="C31">
        <v>5036733.4701321982</v>
      </c>
      <c r="D31">
        <v>5036733.4701321982</v>
      </c>
      <c r="E31">
        <v>103793483.98561829</v>
      </c>
      <c r="F31">
        <v>20.607301260055369</v>
      </c>
      <c r="G31">
        <v>5036733.4701321982</v>
      </c>
      <c r="H31">
        <f>potential_100!H31</f>
        <v>5.4381782562500001E-2</v>
      </c>
      <c r="I31">
        <v>1122000</v>
      </c>
      <c r="J31">
        <f t="shared" si="0"/>
        <v>50.120954627778787</v>
      </c>
      <c r="K31">
        <v>6890662</v>
      </c>
      <c r="L31">
        <f t="shared" si="2"/>
        <v>5.6235711092367802E-2</v>
      </c>
      <c r="M31">
        <f t="shared" si="1"/>
        <v>0</v>
      </c>
      <c r="N31">
        <v>0</v>
      </c>
    </row>
    <row r="32" spans="1:14" x14ac:dyDescent="0.25">
      <c r="A32" t="s">
        <v>42</v>
      </c>
      <c r="B32" t="s">
        <v>4</v>
      </c>
      <c r="C32">
        <v>11882590.784813341</v>
      </c>
      <c r="D32">
        <v>11882590.784813341</v>
      </c>
      <c r="E32">
        <v>636480557.38903832</v>
      </c>
      <c r="F32">
        <v>53.564123255216231</v>
      </c>
      <c r="G32">
        <v>11882590.784813341</v>
      </c>
      <c r="H32">
        <f>potential_100!H32</f>
        <v>27.180359402843749</v>
      </c>
      <c r="I32">
        <v>2574000</v>
      </c>
      <c r="J32">
        <f t="shared" si="0"/>
        <v>10554.965738950636</v>
      </c>
      <c r="K32">
        <v>5000</v>
      </c>
      <c r="L32">
        <f t="shared" si="2"/>
        <v>27.168481812058936</v>
      </c>
      <c r="M32">
        <f t="shared" si="1"/>
        <v>0</v>
      </c>
      <c r="N32">
        <v>0</v>
      </c>
    </row>
    <row r="33" spans="1:14" x14ac:dyDescent="0.25">
      <c r="A33" t="s">
        <v>43</v>
      </c>
      <c r="B33" t="s">
        <v>4</v>
      </c>
      <c r="C33">
        <v>505569.90502221812</v>
      </c>
      <c r="D33">
        <v>505569.90502221812</v>
      </c>
      <c r="E33">
        <v>17247042.45132393</v>
      </c>
      <c r="F33">
        <v>34.114060746092051</v>
      </c>
      <c r="G33">
        <v>505569.90502221812</v>
      </c>
      <c r="H33">
        <f>potential_100!H33</f>
        <v>10.328857453140625</v>
      </c>
      <c r="I33">
        <v>6646000</v>
      </c>
      <c r="J33">
        <f t="shared" si="0"/>
        <v>1554.0929706944935</v>
      </c>
      <c r="K33">
        <v>150000</v>
      </c>
      <c r="L33">
        <f t="shared" si="2"/>
        <v>10.328501883235603</v>
      </c>
      <c r="M33">
        <f t="shared" si="1"/>
        <v>0</v>
      </c>
      <c r="N33">
        <v>0</v>
      </c>
    </row>
    <row r="34" spans="1:14" x14ac:dyDescent="0.25">
      <c r="A34" t="s">
        <v>44</v>
      </c>
      <c r="B34" t="s">
        <v>7</v>
      </c>
      <c r="C34">
        <v>702590730.65152001</v>
      </c>
      <c r="D34">
        <v>702590730.65152001</v>
      </c>
      <c r="E34">
        <v>18784953945.60083</v>
      </c>
      <c r="F34">
        <v>26.736694815460119</v>
      </c>
      <c r="G34">
        <v>702590730.65152001</v>
      </c>
      <c r="H34">
        <f>potential_100!H34</f>
        <v>32.091003952000001</v>
      </c>
      <c r="I34">
        <v>48969000</v>
      </c>
      <c r="J34">
        <f t="shared" si="0"/>
        <v>649.75858648019118</v>
      </c>
      <c r="K34">
        <v>429615000</v>
      </c>
      <c r="L34">
        <f t="shared" si="2"/>
        <v>31.818028221348481</v>
      </c>
      <c r="M34">
        <f t="shared" si="1"/>
        <v>0</v>
      </c>
      <c r="N34">
        <v>0</v>
      </c>
    </row>
    <row r="35" spans="1:14" x14ac:dyDescent="0.25">
      <c r="A35" t="s">
        <v>45</v>
      </c>
      <c r="B35" t="s">
        <v>6</v>
      </c>
      <c r="C35">
        <v>71601633.438328147</v>
      </c>
      <c r="D35">
        <v>84896351.825979456</v>
      </c>
      <c r="E35">
        <v>7536899818.4632759</v>
      </c>
      <c r="F35">
        <v>88.777664250077706</v>
      </c>
      <c r="G35">
        <v>84896351.825979456</v>
      </c>
      <c r="H35">
        <f>potential_100!H35</f>
        <v>0.10055907078125</v>
      </c>
      <c r="I35">
        <v>9429000</v>
      </c>
      <c r="J35">
        <f t="shared" si="0"/>
        <v>5.8805513792841815</v>
      </c>
      <c r="K35">
        <v>39785000</v>
      </c>
      <c r="L35">
        <f t="shared" si="2"/>
        <v>5.5447718955270536E-2</v>
      </c>
      <c r="M35">
        <f t="shared" si="1"/>
        <v>0.15659940741508915</v>
      </c>
      <c r="N35">
        <v>1.3976353805281753E-3</v>
      </c>
    </row>
    <row r="36" spans="1:14" x14ac:dyDescent="0.25">
      <c r="A36" t="s">
        <v>46</v>
      </c>
      <c r="B36" t="s">
        <v>8</v>
      </c>
      <c r="C36">
        <v>141032675.03983101</v>
      </c>
      <c r="D36">
        <v>141032675.03983101</v>
      </c>
      <c r="E36">
        <v>6812312480.7567244</v>
      </c>
      <c r="F36">
        <v>48.303079260410868</v>
      </c>
      <c r="G36">
        <v>141032675.03983101</v>
      </c>
      <c r="H36">
        <f>potential_100!H36</f>
        <v>22.176805510000001</v>
      </c>
      <c r="I36">
        <v>19287000</v>
      </c>
      <c r="J36">
        <f t="shared" si="0"/>
        <v>1144.4641382776051</v>
      </c>
      <c r="K36">
        <v>37507000</v>
      </c>
      <c r="L36">
        <f t="shared" si="2"/>
        <v>22.073279834960172</v>
      </c>
      <c r="M36">
        <f t="shared" si="1"/>
        <v>0</v>
      </c>
      <c r="N36">
        <v>0</v>
      </c>
    </row>
    <row r="37" spans="1:14" x14ac:dyDescent="0.25">
      <c r="A37" t="s">
        <v>47</v>
      </c>
      <c r="B37" t="s">
        <v>5</v>
      </c>
      <c r="C37">
        <v>12645149689.64439</v>
      </c>
      <c r="D37">
        <v>12645149689.64439</v>
      </c>
      <c r="E37">
        <v>660419458177.27344</v>
      </c>
      <c r="F37">
        <v>52.227096901677413</v>
      </c>
      <c r="G37">
        <v>12645149689.64439</v>
      </c>
      <c r="H37">
        <f>potential_100!H37</f>
        <v>129.40007679999999</v>
      </c>
      <c r="I37">
        <v>1224524000</v>
      </c>
      <c r="J37">
        <f t="shared" si="0"/>
        <v>96.845190956123034</v>
      </c>
      <c r="K37">
        <v>1834333500</v>
      </c>
      <c r="L37">
        <f t="shared" si="2"/>
        <v>118.58926061035562</v>
      </c>
      <c r="M37">
        <f t="shared" si="1"/>
        <v>0</v>
      </c>
      <c r="N37">
        <v>0</v>
      </c>
    </row>
    <row r="38" spans="1:14" x14ac:dyDescent="0.25">
      <c r="A38" t="s">
        <v>48</v>
      </c>
      <c r="B38" t="s">
        <v>4</v>
      </c>
      <c r="C38">
        <v>24071933.308519062</v>
      </c>
      <c r="D38">
        <v>24071933.308519062</v>
      </c>
      <c r="E38">
        <v>1325869641.1039889</v>
      </c>
      <c r="F38">
        <v>55.079482985887303</v>
      </c>
      <c r="G38">
        <v>24071933.308519062</v>
      </c>
      <c r="H38">
        <f>potential_100!H38</f>
        <v>17.64398031296875</v>
      </c>
      <c r="I38">
        <v>26936000</v>
      </c>
      <c r="J38">
        <f t="shared" si="0"/>
        <v>654.25114195352808</v>
      </c>
      <c r="K38">
        <v>3000380</v>
      </c>
      <c r="L38">
        <f t="shared" si="2"/>
        <v>17.622908759660231</v>
      </c>
      <c r="M38">
        <f t="shared" si="1"/>
        <v>0</v>
      </c>
      <c r="N38">
        <v>0</v>
      </c>
    </row>
    <row r="39" spans="1:14" x14ac:dyDescent="0.25">
      <c r="A39" t="s">
        <v>49</v>
      </c>
      <c r="B39" t="s">
        <v>4</v>
      </c>
      <c r="C39">
        <v>24276319.834574431</v>
      </c>
      <c r="D39">
        <v>24276319.834574431</v>
      </c>
      <c r="E39">
        <v>814848174.55716038</v>
      </c>
      <c r="F39">
        <v>33.565556069031942</v>
      </c>
      <c r="G39">
        <v>24276319.834574431</v>
      </c>
      <c r="H39">
        <f>potential_100!H39</f>
        <v>14.000299665363281</v>
      </c>
      <c r="I39">
        <v>30274000</v>
      </c>
      <c r="J39">
        <f t="shared" si="0"/>
        <v>461.81723972810687</v>
      </c>
      <c r="K39">
        <v>5031770</v>
      </c>
      <c r="L39">
        <f t="shared" si="2"/>
        <v>13.981055115528706</v>
      </c>
      <c r="M39">
        <f t="shared" si="1"/>
        <v>0</v>
      </c>
      <c r="N39">
        <v>0</v>
      </c>
    </row>
    <row r="40" spans="1:14" x14ac:dyDescent="0.25">
      <c r="A40" t="s">
        <v>50</v>
      </c>
      <c r="B40" t="s">
        <v>4</v>
      </c>
      <c r="C40">
        <v>30940460.57962374</v>
      </c>
      <c r="D40">
        <v>30940460.57962374</v>
      </c>
      <c r="E40">
        <v>806960354.72027934</v>
      </c>
      <c r="F40">
        <v>26.081071180036481</v>
      </c>
      <c r="G40">
        <v>30940460.57962374</v>
      </c>
      <c r="H40">
        <f>potential_100!H40</f>
        <v>40.552323696000002</v>
      </c>
      <c r="I40">
        <v>130041000</v>
      </c>
      <c r="J40">
        <f t="shared" si="0"/>
        <v>311.68518279173782</v>
      </c>
      <c r="K40">
        <v>10469620</v>
      </c>
      <c r="L40">
        <f t="shared" si="2"/>
        <v>40.531852855420382</v>
      </c>
      <c r="M40">
        <f t="shared" si="1"/>
        <v>0</v>
      </c>
      <c r="N40">
        <v>0</v>
      </c>
    </row>
    <row r="41" spans="1:14" x14ac:dyDescent="0.25">
      <c r="A41" t="s">
        <v>51</v>
      </c>
      <c r="B41" t="s">
        <v>4</v>
      </c>
      <c r="C41">
        <v>7266806.8527180571</v>
      </c>
      <c r="D41">
        <v>7266806.8527180571</v>
      </c>
      <c r="E41">
        <v>266707802.07851231</v>
      </c>
      <c r="F41">
        <v>36.702200496598273</v>
      </c>
      <c r="G41">
        <v>7266806.8527180571</v>
      </c>
      <c r="H41">
        <f>potential_100!H41</f>
        <v>2.7848114702500002</v>
      </c>
      <c r="I41">
        <v>7108000</v>
      </c>
      <c r="J41">
        <f t="shared" si="0"/>
        <v>390.93588539635368</v>
      </c>
      <c r="K41">
        <v>1227610</v>
      </c>
      <c r="L41">
        <f t="shared" si="2"/>
        <v>2.7787722733972822</v>
      </c>
      <c r="M41">
        <f t="shared" si="1"/>
        <v>0</v>
      </c>
      <c r="N41">
        <v>0</v>
      </c>
    </row>
    <row r="42" spans="1:14" x14ac:dyDescent="0.25">
      <c r="A42" t="s">
        <v>52</v>
      </c>
      <c r="B42" t="s">
        <v>9</v>
      </c>
      <c r="C42">
        <v>15334.537021309339</v>
      </c>
      <c r="D42">
        <v>54548.40386266962</v>
      </c>
      <c r="E42">
        <v>5468020.0654707244</v>
      </c>
      <c r="F42">
        <v>100.24161438778199</v>
      </c>
      <c r="G42">
        <v>54548.40386266962</v>
      </c>
      <c r="H42">
        <f>potential_100!H42</f>
        <v>0</v>
      </c>
      <c r="I42" t="e">
        <v>#N/A</v>
      </c>
      <c r="J42" t="e">
        <f t="shared" si="0"/>
        <v>#N/A</v>
      </c>
      <c r="K42">
        <v>10729</v>
      </c>
      <c r="L42">
        <f t="shared" si="2"/>
        <v>-4.381940386266962E-5</v>
      </c>
      <c r="M42">
        <f t="shared" si="1"/>
        <v>0.71888202155437253</v>
      </c>
      <c r="N42">
        <v>0.72080247690379917</v>
      </c>
    </row>
    <row r="43" spans="1:14" x14ac:dyDescent="0.25">
      <c r="A43" t="s">
        <v>53</v>
      </c>
      <c r="B43" t="s">
        <v>8</v>
      </c>
      <c r="C43">
        <v>131011918.0265145</v>
      </c>
      <c r="D43">
        <v>131011918.0265145</v>
      </c>
      <c r="E43">
        <v>3926513835.8307471</v>
      </c>
      <c r="F43">
        <v>29.970661409873351</v>
      </c>
      <c r="G43">
        <v>131011918.0265145</v>
      </c>
      <c r="H43">
        <f>potential_100!H43</f>
        <v>14.69669526575</v>
      </c>
      <c r="I43">
        <v>58090000</v>
      </c>
      <c r="J43">
        <f t="shared" si="0"/>
        <v>251.79097999179697</v>
      </c>
      <c r="K43">
        <v>60854680</v>
      </c>
      <c r="L43">
        <f t="shared" si="2"/>
        <v>14.626538027723486</v>
      </c>
      <c r="M43">
        <f t="shared" si="1"/>
        <v>0</v>
      </c>
      <c r="N43">
        <v>0</v>
      </c>
    </row>
    <row r="44" spans="1:14" x14ac:dyDescent="0.25">
      <c r="A44" t="s">
        <v>54</v>
      </c>
      <c r="B44" t="s">
        <v>4</v>
      </c>
      <c r="C44">
        <v>78184.64541512393</v>
      </c>
      <c r="D44">
        <v>336147.64851099619</v>
      </c>
      <c r="E44">
        <v>36546114.759532623</v>
      </c>
      <c r="F44">
        <v>108.7204236632853</v>
      </c>
      <c r="G44">
        <v>336147.64851099619</v>
      </c>
      <c r="H44">
        <f>potential_100!H44</f>
        <v>7.5905921875000002E-5</v>
      </c>
      <c r="I44">
        <v>1032000</v>
      </c>
      <c r="J44">
        <f t="shared" si="0"/>
        <v>-0.25178461883332964</v>
      </c>
      <c r="K44">
        <v>400</v>
      </c>
      <c r="L44">
        <f t="shared" si="2"/>
        <v>-2.5984172663599619E-4</v>
      </c>
      <c r="M44">
        <f t="shared" si="1"/>
        <v>0.7674098100598008</v>
      </c>
      <c r="N44">
        <v>0.77607875777870305</v>
      </c>
    </row>
    <row r="45" spans="1:14" x14ac:dyDescent="0.25">
      <c r="A45" t="s">
        <v>55</v>
      </c>
      <c r="B45" t="s">
        <v>4</v>
      </c>
      <c r="C45">
        <v>1637276.8333720439</v>
      </c>
      <c r="D45">
        <v>1637276.8333720439</v>
      </c>
      <c r="E45">
        <v>98128782.705211714</v>
      </c>
      <c r="F45">
        <v>59.934142293524737</v>
      </c>
      <c r="G45">
        <v>1637276.8333720439</v>
      </c>
      <c r="H45">
        <f>potential_100!H45</f>
        <v>0.15640410399999999</v>
      </c>
      <c r="I45">
        <v>505000</v>
      </c>
      <c r="J45">
        <f t="shared" si="0"/>
        <v>306.64520231015433</v>
      </c>
      <c r="K45">
        <v>89000</v>
      </c>
      <c r="L45">
        <f t="shared" si="2"/>
        <v>0.15485582716662796</v>
      </c>
      <c r="M45">
        <f t="shared" si="1"/>
        <v>0</v>
      </c>
      <c r="N45">
        <v>0</v>
      </c>
    </row>
    <row r="46" spans="1:14" x14ac:dyDescent="0.25">
      <c r="A46" t="s">
        <v>56</v>
      </c>
      <c r="B46" t="s">
        <v>7</v>
      </c>
      <c r="C46">
        <v>18783063.482820291</v>
      </c>
      <c r="D46">
        <v>18783063.482820291</v>
      </c>
      <c r="E46">
        <v>652147525.87065744</v>
      </c>
      <c r="F46">
        <v>34.719976667657903</v>
      </c>
      <c r="G46">
        <v>18783063.482820291</v>
      </c>
      <c r="H46">
        <f>potential_100!H46</f>
        <v>1.091410515609375</v>
      </c>
      <c r="I46">
        <v>6176000</v>
      </c>
      <c r="J46">
        <f t="shared" si="0"/>
        <v>175.4995178313722</v>
      </c>
      <c r="K46">
        <v>11257570</v>
      </c>
      <c r="L46">
        <f t="shared" si="2"/>
        <v>1.0838850221265546</v>
      </c>
      <c r="M46">
        <f t="shared" si="1"/>
        <v>0</v>
      </c>
      <c r="N46">
        <v>0</v>
      </c>
    </row>
    <row r="47" spans="1:14" x14ac:dyDescent="0.25">
      <c r="A47" t="s">
        <v>57</v>
      </c>
      <c r="B47" t="s">
        <v>8</v>
      </c>
      <c r="C47">
        <v>30496787.74183619</v>
      </c>
      <c r="D47">
        <v>30496787.74183619</v>
      </c>
      <c r="E47">
        <v>2002762061.204355</v>
      </c>
      <c r="F47">
        <v>65.671246367266392</v>
      </c>
      <c r="G47">
        <v>30496787.74183619</v>
      </c>
      <c r="H47">
        <f>potential_100!H47</f>
        <v>6.1874767735898439</v>
      </c>
      <c r="I47">
        <v>8994000</v>
      </c>
      <c r="J47">
        <f t="shared" si="0"/>
        <v>684.64943138181093</v>
      </c>
      <c r="K47">
        <v>757000</v>
      </c>
      <c r="L47">
        <f t="shared" si="2"/>
        <v>6.1577369858480075</v>
      </c>
      <c r="M47">
        <f t="shared" si="1"/>
        <v>0</v>
      </c>
      <c r="N47">
        <v>0</v>
      </c>
    </row>
    <row r="48" spans="1:14" x14ac:dyDescent="0.25">
      <c r="A48" t="s">
        <v>58</v>
      </c>
      <c r="B48" t="s">
        <v>8</v>
      </c>
      <c r="C48">
        <v>1174175.7649012259</v>
      </c>
      <c r="D48">
        <v>1174175.7649012259</v>
      </c>
      <c r="E48">
        <v>80748517.199840292</v>
      </c>
      <c r="F48">
        <v>68.77038311775496</v>
      </c>
      <c r="G48">
        <v>1174175.7649012259</v>
      </c>
      <c r="H48">
        <f>potential_100!H48</f>
        <v>8.4355868749999997E-3</v>
      </c>
      <c r="I48">
        <v>64948</v>
      </c>
      <c r="J48">
        <f t="shared" si="0"/>
        <v>112.05235126714869</v>
      </c>
      <c r="K48">
        <v>16164.999999999998</v>
      </c>
      <c r="L48">
        <f t="shared" si="2"/>
        <v>7.2775761100987739E-3</v>
      </c>
      <c r="M48">
        <f t="shared" si="1"/>
        <v>0</v>
      </c>
      <c r="N48">
        <v>0</v>
      </c>
    </row>
    <row r="49" spans="1:14" x14ac:dyDescent="0.25">
      <c r="A49" t="s">
        <v>59</v>
      </c>
      <c r="B49" t="s">
        <v>6</v>
      </c>
      <c r="C49">
        <v>10005187.65901958</v>
      </c>
      <c r="D49">
        <v>10005187.65901958</v>
      </c>
      <c r="E49">
        <v>595970623.32355952</v>
      </c>
      <c r="F49">
        <v>59.566161438890951</v>
      </c>
      <c r="G49">
        <v>10005187.65901958</v>
      </c>
      <c r="H49">
        <f>potential_100!H49</f>
        <v>0.18668450065234374</v>
      </c>
      <c r="I49">
        <v>1510000</v>
      </c>
      <c r="J49">
        <f t="shared" si="0"/>
        <v>117.32206158498289</v>
      </c>
      <c r="K49">
        <v>477000</v>
      </c>
      <c r="L49">
        <f t="shared" si="2"/>
        <v>0.17715631299332416</v>
      </c>
      <c r="M49">
        <f t="shared" si="1"/>
        <v>0</v>
      </c>
      <c r="N49">
        <v>0</v>
      </c>
    </row>
    <row r="50" spans="1:14" x14ac:dyDescent="0.25">
      <c r="A50" t="s">
        <v>60</v>
      </c>
      <c r="B50" t="s">
        <v>6</v>
      </c>
      <c r="C50">
        <v>75848268.336675823</v>
      </c>
      <c r="D50">
        <v>75848268.336675823</v>
      </c>
      <c r="E50">
        <v>3757460764.5335312</v>
      </c>
      <c r="F50">
        <v>49.539176660631043</v>
      </c>
      <c r="G50">
        <v>75848268.336675823</v>
      </c>
      <c r="H50">
        <f>potential_100!H50</f>
        <v>0.28475690399999998</v>
      </c>
      <c r="I50">
        <v>12081000</v>
      </c>
      <c r="J50">
        <f t="shared" si="0"/>
        <v>18.080592307203393</v>
      </c>
      <c r="K50">
        <v>9523000</v>
      </c>
      <c r="L50">
        <f t="shared" si="2"/>
        <v>0.21843163566332416</v>
      </c>
      <c r="M50">
        <f t="shared" si="1"/>
        <v>0</v>
      </c>
      <c r="N50">
        <v>0</v>
      </c>
    </row>
    <row r="51" spans="1:14" x14ac:dyDescent="0.25">
      <c r="A51" t="s">
        <v>61</v>
      </c>
      <c r="B51" t="s">
        <v>6</v>
      </c>
      <c r="C51">
        <v>778210624.87441909</v>
      </c>
      <c r="D51">
        <v>781752127.72912276</v>
      </c>
      <c r="E51">
        <v>92720157972.766937</v>
      </c>
      <c r="F51">
        <v>118.6055716178293</v>
      </c>
      <c r="G51">
        <v>781752127.72912276</v>
      </c>
      <c r="H51">
        <f>potential_100!H51</f>
        <v>2.4706038698476562</v>
      </c>
      <c r="I51">
        <v>82255000</v>
      </c>
      <c r="J51">
        <f t="shared" si="0"/>
        <v>23.340887996091833</v>
      </c>
      <c r="K51">
        <v>231053000</v>
      </c>
      <c r="L51">
        <f t="shared" si="2"/>
        <v>1.9199047421185336</v>
      </c>
      <c r="M51">
        <f t="shared" si="1"/>
        <v>4.5302119803514174E-3</v>
      </c>
      <c r="N51">
        <v>3.0885961217179685E-3</v>
      </c>
    </row>
    <row r="52" spans="1:14" x14ac:dyDescent="0.25">
      <c r="A52" t="s">
        <v>62</v>
      </c>
      <c r="B52" t="s">
        <v>4</v>
      </c>
      <c r="C52">
        <v>137271.45064491921</v>
      </c>
      <c r="D52">
        <v>137271.45064491921</v>
      </c>
      <c r="E52">
        <v>5839782.9423091263</v>
      </c>
      <c r="F52">
        <v>42.541860779303093</v>
      </c>
      <c r="G52">
        <v>137271.45064491921</v>
      </c>
      <c r="H52">
        <f>potential_100!H52</f>
        <v>0.92151068571289063</v>
      </c>
      <c r="I52">
        <v>1289000</v>
      </c>
      <c r="J52">
        <f t="shared" si="0"/>
        <v>714.79783883804942</v>
      </c>
      <c r="K52">
        <v>1000</v>
      </c>
      <c r="L52">
        <f t="shared" si="2"/>
        <v>0.92137441426224576</v>
      </c>
      <c r="M52">
        <f t="shared" si="1"/>
        <v>0</v>
      </c>
      <c r="N52">
        <v>0</v>
      </c>
    </row>
    <row r="53" spans="1:14" x14ac:dyDescent="0.25">
      <c r="A53" t="s">
        <v>63</v>
      </c>
      <c r="B53" t="s">
        <v>8</v>
      </c>
      <c r="C53">
        <v>111387.8148584313</v>
      </c>
      <c r="D53">
        <v>111387.8148584313</v>
      </c>
      <c r="E53">
        <v>21786964.863014661</v>
      </c>
      <c r="F53">
        <v>195.59558548396771</v>
      </c>
      <c r="G53">
        <v>111387.8148584313</v>
      </c>
      <c r="H53">
        <f>potential_100!H53</f>
        <v>2.372809343359375E-2</v>
      </c>
      <c r="I53">
        <v>71808</v>
      </c>
      <c r="J53">
        <f t="shared" si="0"/>
        <v>329.2374612680386</v>
      </c>
      <c r="K53">
        <v>25178</v>
      </c>
      <c r="L53">
        <f t="shared" si="2"/>
        <v>2.3641883618735319E-2</v>
      </c>
      <c r="M53">
        <f t="shared" si="1"/>
        <v>0</v>
      </c>
      <c r="N53">
        <v>0</v>
      </c>
    </row>
    <row r="54" spans="1:14" x14ac:dyDescent="0.25">
      <c r="A54" t="s">
        <v>64</v>
      </c>
      <c r="B54" t="s">
        <v>6</v>
      </c>
      <c r="C54">
        <v>46195572.07037963</v>
      </c>
      <c r="D54">
        <v>46195572.07037963</v>
      </c>
      <c r="E54">
        <v>2952724834.388062</v>
      </c>
      <c r="F54">
        <v>63.917919013743202</v>
      </c>
      <c r="G54">
        <v>46195572.07037963</v>
      </c>
      <c r="H54">
        <f>potential_100!H54</f>
        <v>1.636239612</v>
      </c>
      <c r="I54">
        <v>6793000</v>
      </c>
      <c r="J54">
        <f t="shared" si="0"/>
        <v>237.23156778001183</v>
      </c>
      <c r="K54">
        <v>21470000</v>
      </c>
      <c r="L54">
        <f t="shared" si="2"/>
        <v>1.6115140399296204</v>
      </c>
      <c r="M54">
        <f t="shared" si="1"/>
        <v>0</v>
      </c>
      <c r="N54">
        <v>0</v>
      </c>
    </row>
    <row r="55" spans="1:14" x14ac:dyDescent="0.25">
      <c r="A55" t="s">
        <v>65</v>
      </c>
      <c r="B55" t="s">
        <v>8</v>
      </c>
      <c r="C55">
        <v>29984876.857736949</v>
      </c>
      <c r="D55">
        <v>29984876.857736949</v>
      </c>
      <c r="E55">
        <v>1796623914.5137</v>
      </c>
      <c r="F55">
        <v>59.917668597999267</v>
      </c>
      <c r="G55">
        <v>29984876.857736949</v>
      </c>
      <c r="H55">
        <f>potential_100!H55</f>
        <v>2.6482646427500001</v>
      </c>
      <c r="I55">
        <v>11754000</v>
      </c>
      <c r="J55">
        <f t="shared" si="0"/>
        <v>222.98602738576341</v>
      </c>
      <c r="K55">
        <v>2698000</v>
      </c>
      <c r="L55">
        <f t="shared" si="2"/>
        <v>2.6209777658922633</v>
      </c>
      <c r="M55">
        <f t="shared" si="1"/>
        <v>0</v>
      </c>
      <c r="N55">
        <v>0</v>
      </c>
    </row>
    <row r="56" spans="1:14" x14ac:dyDescent="0.25">
      <c r="A56" t="s">
        <v>66</v>
      </c>
      <c r="B56" t="s">
        <v>6</v>
      </c>
      <c r="C56">
        <v>134208599.4590579</v>
      </c>
      <c r="D56">
        <v>134208599.4590579</v>
      </c>
      <c r="E56">
        <v>7195783292.9315338</v>
      </c>
      <c r="F56">
        <v>53.616409991125067</v>
      </c>
      <c r="G56">
        <v>134208599.4590579</v>
      </c>
      <c r="H56">
        <f>potential_100!H56</f>
        <v>115.087248024</v>
      </c>
      <c r="I56">
        <v>45548000</v>
      </c>
      <c r="J56">
        <f t="shared" si="0"/>
        <v>2523.7940031294665</v>
      </c>
      <c r="K56">
        <v>729830</v>
      </c>
      <c r="L56">
        <f t="shared" si="2"/>
        <v>114.95376925454094</v>
      </c>
      <c r="M56">
        <f t="shared" si="1"/>
        <v>0</v>
      </c>
      <c r="N56">
        <v>0</v>
      </c>
    </row>
    <row r="57" spans="1:14" x14ac:dyDescent="0.25">
      <c r="A57" t="s">
        <v>67</v>
      </c>
      <c r="B57" t="s">
        <v>8</v>
      </c>
      <c r="C57">
        <v>45915364.842556432</v>
      </c>
      <c r="D57">
        <v>45915364.842556432</v>
      </c>
      <c r="E57">
        <v>1565285750.379719</v>
      </c>
      <c r="F57">
        <v>34.090674347183693</v>
      </c>
      <c r="G57">
        <v>45915364.842556432</v>
      </c>
      <c r="H57">
        <f>potential_100!H57</f>
        <v>1.7254313751093751</v>
      </c>
      <c r="I57">
        <v>18130000</v>
      </c>
      <c r="J57">
        <f t="shared" si="0"/>
        <v>93.79664811179363</v>
      </c>
      <c r="K57">
        <v>21017220</v>
      </c>
      <c r="L57">
        <f t="shared" si="2"/>
        <v>1.7005332302668186</v>
      </c>
      <c r="M57">
        <f t="shared" si="1"/>
        <v>0</v>
      </c>
      <c r="N57">
        <v>0</v>
      </c>
    </row>
    <row r="58" spans="1:14" x14ac:dyDescent="0.25">
      <c r="A58" t="s">
        <v>68</v>
      </c>
      <c r="B58" t="s">
        <v>6</v>
      </c>
      <c r="C58">
        <v>325606088.7908445</v>
      </c>
      <c r="D58">
        <v>325606088.7908445</v>
      </c>
      <c r="E58">
        <v>17064563285.034361</v>
      </c>
      <c r="F58">
        <v>52.408612346300153</v>
      </c>
      <c r="G58">
        <v>325606088.7908445</v>
      </c>
      <c r="H58">
        <f>potential_100!H58</f>
        <v>58.846615293500001</v>
      </c>
      <c r="I58">
        <v>112941000</v>
      </c>
      <c r="J58">
        <f t="shared" si="0"/>
        <v>518.30561150254698</v>
      </c>
      <c r="K58">
        <v>16944864</v>
      </c>
      <c r="L58">
        <f t="shared" si="2"/>
        <v>58.537954068709162</v>
      </c>
      <c r="M58">
        <f t="shared" si="1"/>
        <v>0</v>
      </c>
      <c r="N58">
        <v>0</v>
      </c>
    </row>
    <row r="59" spans="1:14" x14ac:dyDescent="0.25">
      <c r="A59" t="s">
        <v>69</v>
      </c>
      <c r="B59" t="s">
        <v>4</v>
      </c>
      <c r="C59">
        <v>1468620.912605593</v>
      </c>
      <c r="D59">
        <v>1468620.912605593</v>
      </c>
      <c r="E59">
        <v>73941552.690007612</v>
      </c>
      <c r="F59">
        <v>50.347609825889137</v>
      </c>
      <c r="G59">
        <v>1468620.912605593</v>
      </c>
      <c r="H59">
        <f>potential_100!H59</f>
        <v>4.1003013314999999</v>
      </c>
      <c r="I59">
        <v>10152000</v>
      </c>
      <c r="J59">
        <f t="shared" si="0"/>
        <v>403.75075951412475</v>
      </c>
      <c r="K59">
        <v>45000</v>
      </c>
      <c r="L59">
        <f t="shared" si="2"/>
        <v>4.0988777105873941</v>
      </c>
      <c r="M59">
        <f t="shared" si="1"/>
        <v>0</v>
      </c>
      <c r="N59">
        <v>0</v>
      </c>
    </row>
    <row r="60" spans="1:14" x14ac:dyDescent="0.25">
      <c r="A60" t="s">
        <v>70</v>
      </c>
      <c r="B60" t="s">
        <v>6</v>
      </c>
      <c r="C60">
        <v>359868515.33147371</v>
      </c>
      <c r="D60">
        <v>359868515.33147371</v>
      </c>
      <c r="E60">
        <v>24657163150.073311</v>
      </c>
      <c r="F60">
        <v>68.517144733713877</v>
      </c>
      <c r="G60">
        <v>359868515.33147371</v>
      </c>
      <c r="H60">
        <f>potential_100!H60</f>
        <v>19.406175944000001</v>
      </c>
      <c r="I60">
        <v>54310000</v>
      </c>
      <c r="J60">
        <f t="shared" si="0"/>
        <v>352.58586685082906</v>
      </c>
      <c r="K60">
        <v>102631000</v>
      </c>
      <c r="L60">
        <f t="shared" si="2"/>
        <v>19.148938428668526</v>
      </c>
      <c r="M60">
        <f t="shared" si="1"/>
        <v>0</v>
      </c>
      <c r="N60">
        <v>0</v>
      </c>
    </row>
    <row r="61" spans="1:14" x14ac:dyDescent="0.25">
      <c r="A61" t="s">
        <v>71</v>
      </c>
      <c r="B61" t="s">
        <v>6</v>
      </c>
      <c r="C61">
        <v>12794879.393584279</v>
      </c>
      <c r="D61">
        <v>12794879.393584279</v>
      </c>
      <c r="E61">
        <v>1039106356.13173</v>
      </c>
      <c r="F61">
        <v>81.212672989537353</v>
      </c>
      <c r="G61">
        <v>12794879.393584279</v>
      </c>
      <c r="H61">
        <f>potential_100!H61</f>
        <v>0.35061073271093751</v>
      </c>
      <c r="I61">
        <v>1303000</v>
      </c>
      <c r="J61">
        <f t="shared" si="0"/>
        <v>260.86097721976461</v>
      </c>
      <c r="K61">
        <v>2085999.9999999998</v>
      </c>
      <c r="L61">
        <f t="shared" si="2"/>
        <v>0.33990185331735323</v>
      </c>
      <c r="M61">
        <f t="shared" si="1"/>
        <v>0</v>
      </c>
      <c r="N61">
        <v>0</v>
      </c>
    </row>
    <row r="62" spans="1:14" x14ac:dyDescent="0.25">
      <c r="A62" t="s">
        <v>72</v>
      </c>
      <c r="B62" t="s">
        <v>4</v>
      </c>
      <c r="C62">
        <v>32351917.92671366</v>
      </c>
      <c r="D62">
        <v>32351917.92671366</v>
      </c>
      <c r="E62">
        <v>842374379.11011875</v>
      </c>
      <c r="F62">
        <v>26.037849781219691</v>
      </c>
      <c r="G62">
        <v>32351917.92671366</v>
      </c>
      <c r="H62">
        <f>potential_100!H62</f>
        <v>35.406417376625001</v>
      </c>
      <c r="I62">
        <v>139507000</v>
      </c>
      <c r="J62">
        <f t="shared" si="0"/>
        <v>253.66136377886622</v>
      </c>
      <c r="K62">
        <v>13470418</v>
      </c>
      <c r="L62">
        <f t="shared" si="2"/>
        <v>35.387535876698287</v>
      </c>
      <c r="M62">
        <f t="shared" si="1"/>
        <v>0</v>
      </c>
      <c r="N62">
        <v>0</v>
      </c>
    </row>
    <row r="63" spans="1:14" x14ac:dyDescent="0.25">
      <c r="A63" t="s">
        <v>73</v>
      </c>
      <c r="B63" t="s">
        <v>6</v>
      </c>
      <c r="C63">
        <v>119451335.22933</v>
      </c>
      <c r="D63">
        <v>119451335.22933</v>
      </c>
      <c r="E63">
        <v>12706092391.654421</v>
      </c>
      <c r="F63">
        <v>106.3704509226329</v>
      </c>
      <c r="G63">
        <v>119451335.22933</v>
      </c>
      <c r="H63">
        <f>potential_100!H63</f>
        <v>0.85783347934374998</v>
      </c>
      <c r="I63">
        <v>6393000</v>
      </c>
      <c r="J63">
        <f t="shared" si="0"/>
        <v>120.58581950796496</v>
      </c>
      <c r="K63">
        <v>32523000.000000004</v>
      </c>
      <c r="L63">
        <f t="shared" si="2"/>
        <v>0.7709051441144199</v>
      </c>
      <c r="M63">
        <f t="shared" si="1"/>
        <v>0</v>
      </c>
      <c r="N63">
        <v>0</v>
      </c>
    </row>
    <row r="64" spans="1:14" x14ac:dyDescent="0.25">
      <c r="A64" t="s">
        <v>74</v>
      </c>
      <c r="B64" t="s">
        <v>9</v>
      </c>
      <c r="C64">
        <v>1401215.1535502679</v>
      </c>
      <c r="D64">
        <v>1401215.1535502679</v>
      </c>
      <c r="E64">
        <v>64909040.966168717</v>
      </c>
      <c r="F64">
        <v>46.323393521479012</v>
      </c>
      <c r="G64">
        <v>1401215.1535502679</v>
      </c>
      <c r="H64">
        <f>potential_100!H64</f>
        <v>0.1059860235</v>
      </c>
      <c r="I64">
        <v>818000</v>
      </c>
      <c r="J64">
        <f t="shared" si="0"/>
        <v>128.63169235507303</v>
      </c>
      <c r="K64">
        <v>635916</v>
      </c>
      <c r="L64">
        <f t="shared" si="2"/>
        <v>0.10522072434644973</v>
      </c>
      <c r="M64">
        <f t="shared" si="1"/>
        <v>0</v>
      </c>
      <c r="N64">
        <v>0</v>
      </c>
    </row>
    <row r="65" spans="1:14" x14ac:dyDescent="0.25">
      <c r="A65" t="s">
        <v>75</v>
      </c>
      <c r="B65" t="s">
        <v>8</v>
      </c>
      <c r="C65">
        <v>34189.149479871558</v>
      </c>
      <c r="D65">
        <v>34189.149479871558</v>
      </c>
      <c r="E65">
        <v>1371508.99859939</v>
      </c>
      <c r="F65">
        <v>40.11532955526868</v>
      </c>
      <c r="G65">
        <v>34189.149479871558</v>
      </c>
      <c r="H65">
        <f>potential_100!H65</f>
        <v>6.4927861500000003E-2</v>
      </c>
      <c r="I65" t="e">
        <v>#N/A</v>
      </c>
      <c r="J65" t="e">
        <f t="shared" si="0"/>
        <v>#N/A</v>
      </c>
      <c r="K65">
        <v>6700</v>
      </c>
      <c r="L65">
        <f t="shared" si="2"/>
        <v>6.4900372350520125E-2</v>
      </c>
      <c r="M65">
        <f t="shared" si="1"/>
        <v>0</v>
      </c>
      <c r="N65">
        <v>0</v>
      </c>
    </row>
    <row r="66" spans="1:14" x14ac:dyDescent="0.25">
      <c r="A66" t="s">
        <v>76</v>
      </c>
      <c r="B66" t="s">
        <v>6</v>
      </c>
      <c r="C66">
        <v>659204451.28800535</v>
      </c>
      <c r="D66">
        <v>659204451.28800535</v>
      </c>
      <c r="E66">
        <v>97214010386.062042</v>
      </c>
      <c r="F66">
        <v>147.47171411861319</v>
      </c>
      <c r="G66">
        <v>659204451.28800535</v>
      </c>
      <c r="H66">
        <f>potential_100!H66</f>
        <v>7.6090592485000004</v>
      </c>
      <c r="I66">
        <v>81374000</v>
      </c>
      <c r="J66">
        <f t="shared" ref="J66:J129" si="3">(H66*10^9+K66-G66)/I66</f>
        <v>86.827350225034948</v>
      </c>
      <c r="K66">
        <v>115634000</v>
      </c>
      <c r="L66">
        <f t="shared" si="2"/>
        <v>7.0654887972119953</v>
      </c>
      <c r="M66">
        <f t="shared" ref="M66:M129" si="4">1-C66/D66</f>
        <v>0</v>
      </c>
      <c r="N66">
        <v>0</v>
      </c>
    </row>
    <row r="67" spans="1:14" x14ac:dyDescent="0.25">
      <c r="A67" t="s">
        <v>77</v>
      </c>
      <c r="B67" t="s">
        <v>6</v>
      </c>
      <c r="C67">
        <v>444200.42473712761</v>
      </c>
      <c r="D67">
        <v>444200.42473712761</v>
      </c>
      <c r="E67">
        <v>25846287.970986359</v>
      </c>
      <c r="F67">
        <v>58.186094680755609</v>
      </c>
      <c r="G67">
        <v>444200.42473712761</v>
      </c>
      <c r="H67">
        <f>potential_100!H67</f>
        <v>4.3912146249999997E-3</v>
      </c>
      <c r="I67">
        <v>48678</v>
      </c>
      <c r="J67">
        <f t="shared" si="3"/>
        <v>84.592920832057032</v>
      </c>
      <c r="K67">
        <v>170800</v>
      </c>
      <c r="L67">
        <f t="shared" ref="L67:L130" si="5">H67+K67/10^9-G67/10^9</f>
        <v>4.1178142002628714E-3</v>
      </c>
      <c r="M67">
        <f t="shared" si="4"/>
        <v>0</v>
      </c>
      <c r="N67">
        <v>0</v>
      </c>
    </row>
    <row r="68" spans="1:14" x14ac:dyDescent="0.25">
      <c r="A68" t="s">
        <v>78</v>
      </c>
      <c r="B68" t="s">
        <v>4</v>
      </c>
      <c r="C68">
        <v>8029391.8936818875</v>
      </c>
      <c r="D68">
        <v>8029391.8936818875</v>
      </c>
      <c r="E68">
        <v>281851408.61452979</v>
      </c>
      <c r="F68">
        <v>35.102460104894263</v>
      </c>
      <c r="G68">
        <v>8029391.8936818875</v>
      </c>
      <c r="H68">
        <f>potential_100!H68</f>
        <v>1.3030075075000001</v>
      </c>
      <c r="I68">
        <v>2149000</v>
      </c>
      <c r="J68">
        <f t="shared" si="3"/>
        <v>603.01680111973849</v>
      </c>
      <c r="K68">
        <v>904990</v>
      </c>
      <c r="L68">
        <f t="shared" si="5"/>
        <v>1.2958831056063183</v>
      </c>
      <c r="M68">
        <f t="shared" si="4"/>
        <v>0</v>
      </c>
      <c r="N68">
        <v>0</v>
      </c>
    </row>
    <row r="69" spans="1:14" x14ac:dyDescent="0.25">
      <c r="A69" t="s">
        <v>79</v>
      </c>
      <c r="B69" t="s">
        <v>6</v>
      </c>
      <c r="C69">
        <v>431898500.93827599</v>
      </c>
      <c r="D69">
        <v>431898500.93827599</v>
      </c>
      <c r="E69">
        <v>45038234433.906197</v>
      </c>
      <c r="F69">
        <v>104.2796729696053</v>
      </c>
      <c r="G69">
        <v>431898500.93827599</v>
      </c>
      <c r="H69">
        <f>potential_100!H69</f>
        <v>6.4596227822500003</v>
      </c>
      <c r="I69">
        <v>78339000</v>
      </c>
      <c r="J69">
        <f t="shared" si="3"/>
        <v>78.417088312484509</v>
      </c>
      <c r="K69">
        <v>115392000</v>
      </c>
      <c r="L69">
        <f t="shared" si="5"/>
        <v>6.1431162813117242</v>
      </c>
      <c r="M69">
        <f t="shared" si="4"/>
        <v>0</v>
      </c>
      <c r="N69">
        <v>0</v>
      </c>
    </row>
    <row r="70" spans="1:14" x14ac:dyDescent="0.25">
      <c r="A70" t="s">
        <v>80</v>
      </c>
      <c r="B70" t="s">
        <v>6</v>
      </c>
      <c r="C70">
        <v>25854191.005926531</v>
      </c>
      <c r="D70">
        <v>25854191.005926531</v>
      </c>
      <c r="E70">
        <v>784277687.01805758</v>
      </c>
      <c r="F70">
        <v>30.334644268632431</v>
      </c>
      <c r="G70">
        <v>25854191.005926531</v>
      </c>
      <c r="H70">
        <f>potential_100!H70</f>
        <v>0.92766426590624995</v>
      </c>
      <c r="I70">
        <v>3108000</v>
      </c>
      <c r="J70">
        <f t="shared" si="3"/>
        <v>293.35394945312856</v>
      </c>
      <c r="K70">
        <v>9934000</v>
      </c>
      <c r="L70">
        <f t="shared" si="5"/>
        <v>0.91174407490032339</v>
      </c>
      <c r="M70">
        <f t="shared" si="4"/>
        <v>0</v>
      </c>
      <c r="N70">
        <v>0</v>
      </c>
    </row>
    <row r="71" spans="1:14" x14ac:dyDescent="0.25">
      <c r="A71" t="s">
        <v>81</v>
      </c>
      <c r="B71" t="s">
        <v>4</v>
      </c>
      <c r="C71">
        <v>31832010.643162139</v>
      </c>
      <c r="D71">
        <v>31832010.643162139</v>
      </c>
      <c r="E71">
        <v>2476825873.1401949</v>
      </c>
      <c r="F71">
        <v>77.809281383620188</v>
      </c>
      <c r="G71">
        <v>31832010.643162139</v>
      </c>
      <c r="H71">
        <f>potential_100!H71</f>
        <v>13.179907665281251</v>
      </c>
      <c r="I71">
        <v>39901000</v>
      </c>
      <c r="J71">
        <f t="shared" si="3"/>
        <v>329.66799683311416</v>
      </c>
      <c r="K71">
        <v>6007087</v>
      </c>
      <c r="L71">
        <f t="shared" si="5"/>
        <v>13.154082741638089</v>
      </c>
      <c r="M71">
        <f t="shared" si="4"/>
        <v>0</v>
      </c>
      <c r="N71">
        <v>0</v>
      </c>
    </row>
    <row r="72" spans="1:14" x14ac:dyDescent="0.25">
      <c r="A72" t="s">
        <v>82</v>
      </c>
      <c r="B72" t="s">
        <v>6</v>
      </c>
      <c r="C72">
        <v>214130.54457150199</v>
      </c>
      <c r="D72">
        <v>286768.87009970122</v>
      </c>
      <c r="E72">
        <v>22819318.57587057</v>
      </c>
      <c r="F72">
        <v>79.573904126821589</v>
      </c>
      <c r="G72">
        <v>286768.87009970122</v>
      </c>
      <c r="H72">
        <f>potential_100!H72</f>
        <v>2.4995210937500001E-4</v>
      </c>
      <c r="I72">
        <v>33701</v>
      </c>
      <c r="J72">
        <f t="shared" si="3"/>
        <v>-1.0924530644402606</v>
      </c>
      <c r="K72">
        <v>0</v>
      </c>
      <c r="L72">
        <f t="shared" si="5"/>
        <v>-3.681676072470123E-5</v>
      </c>
      <c r="M72">
        <f t="shared" si="4"/>
        <v>0.2532992005127509</v>
      </c>
      <c r="N72">
        <v>0.25444936171543886</v>
      </c>
    </row>
    <row r="73" spans="1:14" x14ac:dyDescent="0.25">
      <c r="A73" t="s">
        <v>83</v>
      </c>
      <c r="B73" t="s">
        <v>4</v>
      </c>
      <c r="C73">
        <v>7138473.4223643448</v>
      </c>
      <c r="D73">
        <v>7138473.4223643448</v>
      </c>
      <c r="E73">
        <v>337993854.79154748</v>
      </c>
      <c r="F73">
        <v>47.34819824819072</v>
      </c>
      <c r="G73">
        <v>7138473.4223643448</v>
      </c>
      <c r="H73">
        <f>potential_100!H73</f>
        <v>4.7430338848125002</v>
      </c>
      <c r="I73">
        <v>13564000</v>
      </c>
      <c r="J73">
        <f t="shared" si="3"/>
        <v>349.2080090968841</v>
      </c>
      <c r="K73">
        <v>762024</v>
      </c>
      <c r="L73">
        <f t="shared" si="5"/>
        <v>4.7366574353901356</v>
      </c>
      <c r="M73">
        <f t="shared" si="4"/>
        <v>0</v>
      </c>
      <c r="N73">
        <v>0</v>
      </c>
    </row>
    <row r="74" spans="1:14" x14ac:dyDescent="0.25">
      <c r="A74" t="s">
        <v>84</v>
      </c>
      <c r="B74" t="s">
        <v>8</v>
      </c>
      <c r="C74">
        <v>2880665.7869883212</v>
      </c>
      <c r="D74">
        <v>2880665.7869883212</v>
      </c>
      <c r="E74">
        <v>187642688.40863949</v>
      </c>
      <c r="F74">
        <v>65.138652757360006</v>
      </c>
      <c r="G74">
        <v>2880665.7869883212</v>
      </c>
      <c r="H74">
        <f>potential_100!H74</f>
        <v>5.7218969445312497E-2</v>
      </c>
      <c r="I74" t="e">
        <v>#N/A</v>
      </c>
      <c r="J74" t="e">
        <f t="shared" si="3"/>
        <v>#N/A</v>
      </c>
      <c r="K74">
        <v>214745</v>
      </c>
      <c r="L74">
        <f t="shared" si="5"/>
        <v>5.455304865832418E-2</v>
      </c>
      <c r="M74">
        <f t="shared" si="4"/>
        <v>0</v>
      </c>
      <c r="N74">
        <v>0</v>
      </c>
    </row>
    <row r="75" spans="1:14" x14ac:dyDescent="0.25">
      <c r="A75" t="s">
        <v>85</v>
      </c>
      <c r="B75" t="s">
        <v>4</v>
      </c>
      <c r="C75">
        <v>1048325.923624111</v>
      </c>
      <c r="D75">
        <v>1048325.923624111</v>
      </c>
      <c r="E75">
        <v>62950993.856276304</v>
      </c>
      <c r="F75">
        <v>60.049067220098721</v>
      </c>
      <c r="G75">
        <v>1048325.923624111</v>
      </c>
      <c r="H75">
        <f>potential_100!H75</f>
        <v>0.39924133418750002</v>
      </c>
      <c r="I75">
        <v>2865000</v>
      </c>
      <c r="J75">
        <f t="shared" si="3"/>
        <v>138.98642522299335</v>
      </c>
      <c r="K75">
        <v>3100</v>
      </c>
      <c r="L75">
        <f t="shared" si="5"/>
        <v>0.39819610826387586</v>
      </c>
      <c r="M75">
        <f t="shared" si="4"/>
        <v>0</v>
      </c>
      <c r="N75">
        <v>0</v>
      </c>
    </row>
    <row r="76" spans="1:14" x14ac:dyDescent="0.25">
      <c r="A76" t="s">
        <v>86</v>
      </c>
      <c r="B76" t="s">
        <v>4</v>
      </c>
      <c r="C76">
        <v>140625.0037988195</v>
      </c>
      <c r="D76">
        <v>140625.0037988195</v>
      </c>
      <c r="E76">
        <v>8526762.7105343491</v>
      </c>
      <c r="F76">
        <v>60.634755414711869</v>
      </c>
      <c r="G76">
        <v>140625.0037988195</v>
      </c>
      <c r="H76">
        <f>potential_100!H76</f>
        <v>0.197610600375</v>
      </c>
      <c r="I76">
        <v>2237000</v>
      </c>
      <c r="J76">
        <f t="shared" si="3"/>
        <v>88.275357787751986</v>
      </c>
      <c r="K76">
        <v>2000</v>
      </c>
      <c r="L76">
        <f t="shared" si="5"/>
        <v>0.19747197537120117</v>
      </c>
      <c r="M76">
        <f t="shared" si="4"/>
        <v>0</v>
      </c>
      <c r="N76">
        <v>0</v>
      </c>
    </row>
    <row r="77" spans="1:14" x14ac:dyDescent="0.25">
      <c r="A77" t="s">
        <v>87</v>
      </c>
      <c r="B77" t="s">
        <v>4</v>
      </c>
      <c r="C77">
        <v>4757390.1262699384</v>
      </c>
      <c r="D77">
        <v>4757390.1262699384</v>
      </c>
      <c r="E77">
        <v>167115445.31809679</v>
      </c>
      <c r="F77">
        <v>35.127547012656848</v>
      </c>
      <c r="G77">
        <v>4757390.1262699384</v>
      </c>
      <c r="H77">
        <f>potential_100!H77</f>
        <v>0.40613401801562499</v>
      </c>
      <c r="I77">
        <v>1311000</v>
      </c>
      <c r="J77">
        <f t="shared" si="3"/>
        <v>306.60317916808168</v>
      </c>
      <c r="K77">
        <v>580140</v>
      </c>
      <c r="L77">
        <f t="shared" si="5"/>
        <v>0.40195676788935508</v>
      </c>
      <c r="M77">
        <f t="shared" si="4"/>
        <v>0</v>
      </c>
      <c r="N77">
        <v>0</v>
      </c>
    </row>
    <row r="78" spans="1:14" x14ac:dyDescent="0.25">
      <c r="A78" t="s">
        <v>88</v>
      </c>
      <c r="B78" t="s">
        <v>6</v>
      </c>
      <c r="C78">
        <v>75305226.981478527</v>
      </c>
      <c r="D78">
        <v>75305226.981478527</v>
      </c>
      <c r="E78">
        <v>5313648576.9631147</v>
      </c>
      <c r="F78">
        <v>70.561484108799206</v>
      </c>
      <c r="G78">
        <v>75305226.981478527</v>
      </c>
      <c r="H78">
        <f>potential_100!H78</f>
        <v>1.9980989755</v>
      </c>
      <c r="I78">
        <v>11642000</v>
      </c>
      <c r="J78">
        <f t="shared" si="3"/>
        <v>166.51088717733393</v>
      </c>
      <c r="K78">
        <v>15726000</v>
      </c>
      <c r="L78">
        <f t="shared" si="5"/>
        <v>1.9385197485185215</v>
      </c>
      <c r="M78">
        <f t="shared" si="4"/>
        <v>0</v>
      </c>
      <c r="N78">
        <v>0</v>
      </c>
    </row>
    <row r="79" spans="1:14" x14ac:dyDescent="0.25">
      <c r="A79" t="s">
        <v>89</v>
      </c>
      <c r="B79" t="s">
        <v>8</v>
      </c>
      <c r="C79">
        <v>370440.21595740179</v>
      </c>
      <c r="D79">
        <v>370440.21595740179</v>
      </c>
      <c r="E79">
        <v>24515741.605436649</v>
      </c>
      <c r="F79">
        <v>66.180021901984318</v>
      </c>
      <c r="G79">
        <v>370440.21595740179</v>
      </c>
      <c r="H79">
        <f>potential_100!H79</f>
        <v>1.30277440625E-3</v>
      </c>
      <c r="I79">
        <v>112003</v>
      </c>
      <c r="J79">
        <f t="shared" si="3"/>
        <v>8.3553939652741285</v>
      </c>
      <c r="K79">
        <v>3495</v>
      </c>
      <c r="L79">
        <f t="shared" si="5"/>
        <v>9.358291902925983E-4</v>
      </c>
      <c r="M79">
        <f t="shared" si="4"/>
        <v>0</v>
      </c>
      <c r="N79">
        <v>0</v>
      </c>
    </row>
    <row r="80" spans="1:14" x14ac:dyDescent="0.25">
      <c r="A80" t="s">
        <v>90</v>
      </c>
      <c r="B80" t="s">
        <v>7</v>
      </c>
      <c r="C80">
        <v>623061.62214186497</v>
      </c>
      <c r="D80">
        <v>623061.62214186497</v>
      </c>
      <c r="E80">
        <v>21416340.670433179</v>
      </c>
      <c r="F80">
        <v>34.372748873235679</v>
      </c>
      <c r="G80">
        <v>623061.62214186497</v>
      </c>
      <c r="H80">
        <f>potential_100!H80</f>
        <v>2.7821939449999999</v>
      </c>
      <c r="I80">
        <v>56225</v>
      </c>
      <c r="J80">
        <f t="shared" si="3"/>
        <v>49479.496725262041</v>
      </c>
      <c r="K80">
        <v>413820</v>
      </c>
      <c r="L80">
        <f t="shared" si="5"/>
        <v>2.7819847033778582</v>
      </c>
      <c r="M80">
        <f t="shared" si="4"/>
        <v>0</v>
      </c>
      <c r="N80">
        <v>0</v>
      </c>
    </row>
    <row r="81" spans="1:14" x14ac:dyDescent="0.25">
      <c r="A81" t="s">
        <v>91</v>
      </c>
      <c r="B81" t="s">
        <v>7</v>
      </c>
      <c r="C81">
        <v>19726114.243118301</v>
      </c>
      <c r="D81">
        <v>19726114.243118301</v>
      </c>
      <c r="E81">
        <v>932147585.61925387</v>
      </c>
      <c r="F81">
        <v>47.254495950435107</v>
      </c>
      <c r="G81">
        <v>19726114.243118301</v>
      </c>
      <c r="H81">
        <f>potential_100!H81</f>
        <v>1.699720924875</v>
      </c>
      <c r="I81">
        <v>20612000</v>
      </c>
      <c r="J81">
        <f t="shared" si="3"/>
        <v>81.925756871331345</v>
      </c>
      <c r="K81">
        <v>8658890</v>
      </c>
      <c r="L81">
        <f t="shared" si="5"/>
        <v>1.6886537006318818</v>
      </c>
      <c r="M81">
        <f t="shared" si="4"/>
        <v>0</v>
      </c>
      <c r="N81">
        <v>0</v>
      </c>
    </row>
    <row r="82" spans="1:14" x14ac:dyDescent="0.25">
      <c r="A82" t="s">
        <v>92</v>
      </c>
      <c r="B82" t="s">
        <v>8</v>
      </c>
      <c r="C82">
        <v>1908433.099272056</v>
      </c>
      <c r="D82">
        <v>1908433.099272056</v>
      </c>
      <c r="E82">
        <v>63497352.821180657</v>
      </c>
      <c r="F82">
        <v>33.271982573243363</v>
      </c>
      <c r="G82">
        <v>1908433.099272056</v>
      </c>
      <c r="H82">
        <f>potential_100!H82</f>
        <v>0.88693414800000003</v>
      </c>
      <c r="I82" t="e">
        <v>#N/A</v>
      </c>
      <c r="J82" t="e">
        <f t="shared" si="3"/>
        <v>#N/A</v>
      </c>
      <c r="K82">
        <v>599651</v>
      </c>
      <c r="L82">
        <f t="shared" si="5"/>
        <v>0.88562536590072805</v>
      </c>
      <c r="M82">
        <f t="shared" si="4"/>
        <v>0</v>
      </c>
      <c r="N82">
        <v>0</v>
      </c>
    </row>
    <row r="83" spans="1:14" x14ac:dyDescent="0.25">
      <c r="A83" t="s">
        <v>93</v>
      </c>
      <c r="B83" t="s">
        <v>9</v>
      </c>
      <c r="C83">
        <v>89900.97081169486</v>
      </c>
      <c r="D83">
        <v>2303721.671645097</v>
      </c>
      <c r="E83">
        <v>300004715.40205288</v>
      </c>
      <c r="F83">
        <v>130.22611155444761</v>
      </c>
      <c r="G83">
        <v>2303721.671645097</v>
      </c>
      <c r="H83">
        <f>potential_100!H83</f>
        <v>0</v>
      </c>
      <c r="I83">
        <v>167294</v>
      </c>
      <c r="J83">
        <f t="shared" si="3"/>
        <v>-13.364254974147888</v>
      </c>
      <c r="K83">
        <v>67962</v>
      </c>
      <c r="L83">
        <f t="shared" si="5"/>
        <v>-2.2357596716450971E-3</v>
      </c>
      <c r="M83">
        <f t="shared" si="4"/>
        <v>0.96097576720390177</v>
      </c>
      <c r="N83">
        <v>0.96124236095590487</v>
      </c>
    </row>
    <row r="84" spans="1:14" x14ac:dyDescent="0.25">
      <c r="A84" t="s">
        <v>94</v>
      </c>
      <c r="B84" t="s">
        <v>8</v>
      </c>
      <c r="C84">
        <v>1587926.5188661821</v>
      </c>
      <c r="D84">
        <v>1587926.5188661821</v>
      </c>
      <c r="E84">
        <v>69268603.895576775</v>
      </c>
      <c r="F84">
        <v>43.622046154274351</v>
      </c>
      <c r="G84">
        <v>1587926.5188661821</v>
      </c>
      <c r="H84">
        <f>potential_100!H84</f>
        <v>0.73082217246875003</v>
      </c>
      <c r="I84">
        <v>659000</v>
      </c>
      <c r="J84">
        <f t="shared" si="3"/>
        <v>1106.6057222304762</v>
      </c>
      <c r="K84">
        <v>18925</v>
      </c>
      <c r="L84">
        <f t="shared" si="5"/>
        <v>0.72925317094988384</v>
      </c>
      <c r="M84">
        <f t="shared" si="4"/>
        <v>0</v>
      </c>
      <c r="N84">
        <v>0</v>
      </c>
    </row>
    <row r="85" spans="1:14" x14ac:dyDescent="0.25">
      <c r="A85" t="s">
        <v>95</v>
      </c>
      <c r="B85" t="s">
        <v>5</v>
      </c>
      <c r="C85">
        <v>6634401.419710815</v>
      </c>
      <c r="D85">
        <v>94426194.216314182</v>
      </c>
      <c r="E85">
        <v>11313037340.05381</v>
      </c>
      <c r="F85">
        <v>119.80825271997711</v>
      </c>
      <c r="G85">
        <v>94426194.216314182</v>
      </c>
      <c r="H85">
        <f>potential_100!H85</f>
        <v>4.4418346284179691E-3</v>
      </c>
      <c r="I85">
        <v>9051000</v>
      </c>
      <c r="J85">
        <f t="shared" si="3"/>
        <v>-9.9316494959558295</v>
      </c>
      <c r="K85">
        <v>93000</v>
      </c>
      <c r="L85">
        <f t="shared" si="5"/>
        <v>-8.9891359587896208E-2</v>
      </c>
      <c r="M85">
        <f t="shared" si="4"/>
        <v>0.92973981981617793</v>
      </c>
      <c r="N85">
        <v>0.9296770090438824</v>
      </c>
    </row>
    <row r="86" spans="1:14" x14ac:dyDescent="0.25">
      <c r="A86" t="s">
        <v>96</v>
      </c>
      <c r="B86" t="s">
        <v>7</v>
      </c>
      <c r="C86">
        <v>12495888.614989299</v>
      </c>
      <c r="D86">
        <v>12495888.614989299</v>
      </c>
      <c r="E86">
        <v>638533988.68052101</v>
      </c>
      <c r="F86">
        <v>51.099526280553967</v>
      </c>
      <c r="G86">
        <v>12495888.614989299</v>
      </c>
      <c r="H86">
        <f>potential_100!H86</f>
        <v>0.90203221950000001</v>
      </c>
      <c r="I86">
        <v>10094000</v>
      </c>
      <c r="J86">
        <f t="shared" si="3"/>
        <v>88.755865948584372</v>
      </c>
      <c r="K86">
        <v>6365380</v>
      </c>
      <c r="L86">
        <f t="shared" si="5"/>
        <v>0.89590171088501069</v>
      </c>
      <c r="M86">
        <f t="shared" si="4"/>
        <v>0</v>
      </c>
      <c r="N86">
        <v>0</v>
      </c>
    </row>
    <row r="87" spans="1:14" x14ac:dyDescent="0.25">
      <c r="A87" t="s">
        <v>97</v>
      </c>
      <c r="B87" t="s">
        <v>6</v>
      </c>
      <c r="C87">
        <v>24592464.73825743</v>
      </c>
      <c r="D87">
        <v>24592464.73825743</v>
      </c>
      <c r="E87">
        <v>1234925897.499234</v>
      </c>
      <c r="F87">
        <v>50.215621355679488</v>
      </c>
      <c r="G87">
        <v>24592464.73825743</v>
      </c>
      <c r="H87">
        <f>potential_100!H87</f>
        <v>0.69152206137500005</v>
      </c>
      <c r="I87">
        <v>3949000</v>
      </c>
      <c r="J87">
        <f t="shared" si="3"/>
        <v>171.34302016630605</v>
      </c>
      <c r="K87">
        <v>9703990</v>
      </c>
      <c r="L87">
        <f t="shared" si="5"/>
        <v>0.67663358663674267</v>
      </c>
      <c r="M87">
        <f t="shared" si="4"/>
        <v>0</v>
      </c>
      <c r="N87">
        <v>0</v>
      </c>
    </row>
    <row r="88" spans="1:14" x14ac:dyDescent="0.25">
      <c r="A88" t="s">
        <v>98</v>
      </c>
      <c r="B88" t="s">
        <v>8</v>
      </c>
      <c r="C88">
        <v>670806.68065335182</v>
      </c>
      <c r="D88">
        <v>670806.68065335182</v>
      </c>
      <c r="E88">
        <v>24527308.329439409</v>
      </c>
      <c r="F88">
        <v>36.563899908614978</v>
      </c>
      <c r="G88">
        <v>670806.68065335182</v>
      </c>
      <c r="H88">
        <f>potential_100!H88</f>
        <v>0.60993794017578129</v>
      </c>
      <c r="I88">
        <v>11940000</v>
      </c>
      <c r="J88">
        <f t="shared" si="3"/>
        <v>51.043816038117917</v>
      </c>
      <c r="K88">
        <v>196030</v>
      </c>
      <c r="L88">
        <f t="shared" si="5"/>
        <v>0.60946316349512797</v>
      </c>
      <c r="M88">
        <f t="shared" si="4"/>
        <v>0</v>
      </c>
      <c r="N88">
        <v>0</v>
      </c>
    </row>
    <row r="89" spans="1:14" x14ac:dyDescent="0.25">
      <c r="A89" t="s">
        <v>99</v>
      </c>
      <c r="B89" t="s">
        <v>6</v>
      </c>
      <c r="C89">
        <v>49093019.610451497</v>
      </c>
      <c r="D89">
        <v>49093019.610451497</v>
      </c>
      <c r="E89">
        <v>8241388554.624198</v>
      </c>
      <c r="F89">
        <v>167.8729200203785</v>
      </c>
      <c r="G89">
        <v>49093019.610451497</v>
      </c>
      <c r="H89">
        <f>potential_100!H89</f>
        <v>0.992084454</v>
      </c>
      <c r="I89">
        <v>9272000</v>
      </c>
      <c r="J89">
        <f t="shared" si="3"/>
        <v>102.14165599542154</v>
      </c>
      <c r="K89">
        <v>4066000</v>
      </c>
      <c r="L89">
        <f t="shared" si="5"/>
        <v>0.94705743438954848</v>
      </c>
      <c r="M89">
        <f t="shared" si="4"/>
        <v>0</v>
      </c>
      <c r="N89">
        <v>0</v>
      </c>
    </row>
    <row r="90" spans="1:14" x14ac:dyDescent="0.25">
      <c r="A90" t="s">
        <v>100</v>
      </c>
      <c r="B90" t="s">
        <v>9</v>
      </c>
      <c r="C90">
        <v>691858779.05461049</v>
      </c>
      <c r="D90">
        <v>691858779.05461049</v>
      </c>
      <c r="E90">
        <v>44803611957.212883</v>
      </c>
      <c r="F90">
        <v>64.758319636320465</v>
      </c>
      <c r="G90">
        <v>691858779.05461049</v>
      </c>
      <c r="H90">
        <f>potential_100!H90</f>
        <v>11.251172135999999</v>
      </c>
      <c r="I90">
        <v>271071000</v>
      </c>
      <c r="J90">
        <f t="shared" si="3"/>
        <v>39.135307712538001</v>
      </c>
      <c r="K90">
        <v>49133640</v>
      </c>
      <c r="L90">
        <f t="shared" si="5"/>
        <v>10.608446996945389</v>
      </c>
      <c r="M90">
        <f t="shared" si="4"/>
        <v>0</v>
      </c>
      <c r="N90">
        <v>0</v>
      </c>
    </row>
    <row r="91" spans="1:14" x14ac:dyDescent="0.25">
      <c r="A91" t="s">
        <v>101</v>
      </c>
      <c r="B91" t="s">
        <v>5</v>
      </c>
      <c r="C91">
        <v>5199436423.3063974</v>
      </c>
      <c r="D91">
        <v>5199436423.3063974</v>
      </c>
      <c r="E91">
        <v>283856996084.68903</v>
      </c>
      <c r="F91">
        <v>54.593800745847027</v>
      </c>
      <c r="G91">
        <v>5199436423.3063974</v>
      </c>
      <c r="H91">
        <f>potential_100!H91</f>
        <v>184.55654113599999</v>
      </c>
      <c r="I91">
        <v>1550397000</v>
      </c>
      <c r="J91">
        <f t="shared" si="3"/>
        <v>115.86719383015679</v>
      </c>
      <c r="K91">
        <v>283045000</v>
      </c>
      <c r="L91">
        <f t="shared" si="5"/>
        <v>179.64014971269359</v>
      </c>
      <c r="M91">
        <f t="shared" si="4"/>
        <v>0</v>
      </c>
      <c r="N91">
        <v>0</v>
      </c>
    </row>
    <row r="92" spans="1:14" x14ac:dyDescent="0.25">
      <c r="A92" t="s">
        <v>102</v>
      </c>
      <c r="B92" t="s">
        <v>6</v>
      </c>
      <c r="C92">
        <v>38153688.103094287</v>
      </c>
      <c r="D92">
        <v>38153688.103094287</v>
      </c>
      <c r="E92">
        <v>2462339977.2716832</v>
      </c>
      <c r="F92">
        <v>64.537403844636074</v>
      </c>
      <c r="G92">
        <v>38153688.103094287</v>
      </c>
      <c r="H92">
        <f>potential_100!H92</f>
        <v>3.2628176839999998</v>
      </c>
      <c r="I92">
        <v>6527000</v>
      </c>
      <c r="J92">
        <f t="shared" si="3"/>
        <v>495.65711596398131</v>
      </c>
      <c r="K92">
        <v>10490000</v>
      </c>
      <c r="L92">
        <f t="shared" si="5"/>
        <v>3.2351539958969053</v>
      </c>
      <c r="M92">
        <f t="shared" si="4"/>
        <v>0</v>
      </c>
      <c r="N92">
        <v>0</v>
      </c>
    </row>
    <row r="93" spans="1:14" x14ac:dyDescent="0.25">
      <c r="A93" t="s">
        <v>103</v>
      </c>
      <c r="B93" t="s">
        <v>5</v>
      </c>
      <c r="C93">
        <v>550802579.40044892</v>
      </c>
      <c r="D93">
        <v>550802579.40044892</v>
      </c>
      <c r="E93">
        <v>32007215261.076439</v>
      </c>
      <c r="F93">
        <v>58.110140471594079</v>
      </c>
      <c r="G93">
        <v>550802579.40044892</v>
      </c>
      <c r="H93">
        <f>potential_100!H93</f>
        <v>81.352539616000001</v>
      </c>
      <c r="I93">
        <v>87554000</v>
      </c>
      <c r="J93">
        <f t="shared" si="3"/>
        <v>923.06414558557628</v>
      </c>
      <c r="K93">
        <v>16221166</v>
      </c>
      <c r="L93">
        <f t="shared" si="5"/>
        <v>80.817958202599542</v>
      </c>
      <c r="M93">
        <f t="shared" si="4"/>
        <v>0</v>
      </c>
      <c r="N93">
        <v>0</v>
      </c>
    </row>
    <row r="94" spans="1:14" x14ac:dyDescent="0.25">
      <c r="A94" t="s">
        <v>104</v>
      </c>
      <c r="B94" t="s">
        <v>6</v>
      </c>
      <c r="C94">
        <v>95083982.118037403</v>
      </c>
      <c r="D94">
        <v>95083982.118037403</v>
      </c>
      <c r="E94">
        <v>4709539644.73983</v>
      </c>
      <c r="F94">
        <v>49.530315620283972</v>
      </c>
      <c r="G94">
        <v>95083982.118037403</v>
      </c>
      <c r="H94">
        <f>potential_100!H94</f>
        <v>29.109373169000001</v>
      </c>
      <c r="I94">
        <v>57804000</v>
      </c>
      <c r="J94">
        <f t="shared" si="3"/>
        <v>501.97470775174662</v>
      </c>
      <c r="K94">
        <v>1856820</v>
      </c>
      <c r="L94">
        <f t="shared" si="5"/>
        <v>29.016146006881964</v>
      </c>
      <c r="M94">
        <f t="shared" si="4"/>
        <v>0</v>
      </c>
      <c r="N94">
        <v>0</v>
      </c>
    </row>
    <row r="95" spans="1:14" x14ac:dyDescent="0.25">
      <c r="A95" t="s">
        <v>105</v>
      </c>
      <c r="B95" t="s">
        <v>6</v>
      </c>
      <c r="C95">
        <v>26535169.404650871</v>
      </c>
      <c r="D95">
        <v>26535169.404650871</v>
      </c>
      <c r="E95">
        <v>1064883861.217999</v>
      </c>
      <c r="F95">
        <v>40.131036850714608</v>
      </c>
      <c r="G95">
        <v>26535169.404650871</v>
      </c>
      <c r="H95">
        <f>potential_100!H95</f>
        <v>3.5052881409999999</v>
      </c>
      <c r="I95">
        <v>504000</v>
      </c>
      <c r="J95">
        <f t="shared" si="3"/>
        <v>6940.8392293558518</v>
      </c>
      <c r="K95">
        <v>19430000</v>
      </c>
      <c r="L95">
        <f t="shared" si="5"/>
        <v>3.498182971595349</v>
      </c>
      <c r="M95">
        <f t="shared" si="4"/>
        <v>0</v>
      </c>
      <c r="N95">
        <v>0</v>
      </c>
    </row>
    <row r="96" spans="1:14" x14ac:dyDescent="0.25">
      <c r="A96" t="s">
        <v>106</v>
      </c>
      <c r="B96" t="s">
        <v>6</v>
      </c>
      <c r="C96">
        <v>121942032.14227881</v>
      </c>
      <c r="D96">
        <v>121942032.14227881</v>
      </c>
      <c r="E96">
        <v>6994141288.6898317</v>
      </c>
      <c r="F96">
        <v>57.356279584788687</v>
      </c>
      <c r="G96">
        <v>121942032.14227881</v>
      </c>
      <c r="H96">
        <f>potential_100!H96</f>
        <v>1.1604224125</v>
      </c>
      <c r="I96">
        <v>14567000</v>
      </c>
      <c r="J96">
        <f t="shared" si="3"/>
        <v>71.414104644588534</v>
      </c>
      <c r="K96">
        <v>1808882</v>
      </c>
      <c r="L96">
        <f t="shared" si="5"/>
        <v>1.0402892623577211</v>
      </c>
      <c r="M96">
        <f t="shared" si="4"/>
        <v>0</v>
      </c>
      <c r="N96">
        <v>0</v>
      </c>
    </row>
    <row r="97" spans="1:14" x14ac:dyDescent="0.25">
      <c r="A97" t="s">
        <v>107</v>
      </c>
      <c r="B97" t="s">
        <v>6</v>
      </c>
      <c r="C97">
        <v>442261055.47358268</v>
      </c>
      <c r="D97">
        <v>442261055.47358268</v>
      </c>
      <c r="E97">
        <v>57586659860.900642</v>
      </c>
      <c r="F97">
        <v>130.2096559219658</v>
      </c>
      <c r="G97">
        <v>442261055.47358268</v>
      </c>
      <c r="H97">
        <f>potential_100!H97</f>
        <v>4.4389827120312502</v>
      </c>
      <c r="I97">
        <v>63516000</v>
      </c>
      <c r="J97">
        <f t="shared" si="3"/>
        <v>64.751224676580193</v>
      </c>
      <c r="K97">
        <v>116017130</v>
      </c>
      <c r="L97">
        <f t="shared" si="5"/>
        <v>4.1127387865576681</v>
      </c>
      <c r="M97">
        <f t="shared" si="4"/>
        <v>0</v>
      </c>
      <c r="N97">
        <v>0</v>
      </c>
    </row>
    <row r="98" spans="1:14" x14ac:dyDescent="0.25">
      <c r="A98" t="s">
        <v>108</v>
      </c>
      <c r="B98" t="s">
        <v>8</v>
      </c>
      <c r="C98">
        <v>5644717.9765443653</v>
      </c>
      <c r="D98">
        <v>5644717.9765443653</v>
      </c>
      <c r="E98">
        <v>381370940.69198418</v>
      </c>
      <c r="F98">
        <v>67.562443735312243</v>
      </c>
      <c r="G98">
        <v>5644717.9765443653</v>
      </c>
      <c r="H98">
        <f>potential_100!H98</f>
        <v>0.28161616206250001</v>
      </c>
      <c r="I98">
        <v>2498000</v>
      </c>
      <c r="J98">
        <f t="shared" si="3"/>
        <v>110.69473342111914</v>
      </c>
      <c r="K98">
        <v>544000</v>
      </c>
      <c r="L98">
        <f t="shared" si="5"/>
        <v>0.27651544408595563</v>
      </c>
      <c r="M98">
        <f t="shared" si="4"/>
        <v>0</v>
      </c>
      <c r="N98">
        <v>0</v>
      </c>
    </row>
    <row r="99" spans="1:14" x14ac:dyDescent="0.25">
      <c r="A99" t="s">
        <v>109</v>
      </c>
      <c r="B99" t="s">
        <v>6</v>
      </c>
      <c r="C99">
        <v>37591908.525674157</v>
      </c>
      <c r="D99">
        <v>37591908.525674157</v>
      </c>
      <c r="E99">
        <v>1665598446.5837231</v>
      </c>
      <c r="F99">
        <v>44.307365917486422</v>
      </c>
      <c r="G99">
        <v>37591908.525674157</v>
      </c>
      <c r="H99">
        <f>potential_100!H99</f>
        <v>7.249431629</v>
      </c>
      <c r="I99">
        <v>11946000</v>
      </c>
      <c r="J99">
        <f t="shared" si="3"/>
        <v>603.8864465489977</v>
      </c>
      <c r="K99">
        <v>2187770</v>
      </c>
      <c r="L99">
        <f t="shared" si="5"/>
        <v>7.2140274904743258</v>
      </c>
      <c r="M99">
        <f t="shared" si="4"/>
        <v>0</v>
      </c>
      <c r="N99">
        <v>0</v>
      </c>
    </row>
    <row r="100" spans="1:14" x14ac:dyDescent="0.25">
      <c r="A100" t="s">
        <v>110</v>
      </c>
      <c r="B100" t="s">
        <v>5</v>
      </c>
      <c r="C100">
        <v>869108646.65681243</v>
      </c>
      <c r="D100">
        <v>869108646.65681243</v>
      </c>
      <c r="E100">
        <v>93336988165.571045</v>
      </c>
      <c r="F100">
        <v>107.3939242517136</v>
      </c>
      <c r="G100">
        <v>869108646.65681243</v>
      </c>
      <c r="H100">
        <f>potential_100!H100</f>
        <v>4.6204204889999998</v>
      </c>
      <c r="I100">
        <v>113714000</v>
      </c>
      <c r="J100">
        <f t="shared" si="3"/>
        <v>34.89152472292934</v>
      </c>
      <c r="K100">
        <v>216343000</v>
      </c>
      <c r="L100">
        <f t="shared" si="5"/>
        <v>3.9676548423431877</v>
      </c>
      <c r="M100">
        <f t="shared" si="4"/>
        <v>0</v>
      </c>
      <c r="N100">
        <v>0</v>
      </c>
    </row>
    <row r="101" spans="1:14" x14ac:dyDescent="0.25">
      <c r="A101" t="s">
        <v>111</v>
      </c>
      <c r="B101" t="s">
        <v>5</v>
      </c>
      <c r="C101">
        <v>193503674.89670351</v>
      </c>
      <c r="D101">
        <v>193503674.89670351</v>
      </c>
      <c r="E101">
        <v>12301495357.036011</v>
      </c>
      <c r="F101">
        <v>63.572412067123921</v>
      </c>
      <c r="G101">
        <v>193503674.89670351</v>
      </c>
      <c r="H101">
        <f>potential_100!H101</f>
        <v>52.138548157499997</v>
      </c>
      <c r="I101">
        <v>18735000</v>
      </c>
      <c r="J101">
        <f t="shared" si="3"/>
        <v>2773.2149203417825</v>
      </c>
      <c r="K101">
        <v>11137050</v>
      </c>
      <c r="L101">
        <f t="shared" si="5"/>
        <v>51.956181532603296</v>
      </c>
      <c r="M101">
        <f t="shared" si="4"/>
        <v>0</v>
      </c>
      <c r="N101">
        <v>0</v>
      </c>
    </row>
    <row r="102" spans="1:14" x14ac:dyDescent="0.25">
      <c r="A102" t="s">
        <v>112</v>
      </c>
      <c r="B102" t="s">
        <v>4</v>
      </c>
      <c r="C102">
        <v>31398383.561638631</v>
      </c>
      <c r="D102">
        <v>31398383.561638631</v>
      </c>
      <c r="E102">
        <v>1560655560.007097</v>
      </c>
      <c r="F102">
        <v>49.704965128008922</v>
      </c>
      <c r="G102">
        <v>31398383.561638631</v>
      </c>
      <c r="H102">
        <f>potential_100!H102</f>
        <v>21.2395817361875</v>
      </c>
      <c r="I102">
        <v>70348000</v>
      </c>
      <c r="J102">
        <f t="shared" si="3"/>
        <v>301.61248232538043</v>
      </c>
      <c r="K102">
        <v>9651554</v>
      </c>
      <c r="L102">
        <f t="shared" si="5"/>
        <v>21.217834906625864</v>
      </c>
      <c r="M102">
        <f t="shared" si="4"/>
        <v>0</v>
      </c>
      <c r="N102">
        <v>0</v>
      </c>
    </row>
    <row r="103" spans="1:14" x14ac:dyDescent="0.25">
      <c r="A103" t="s">
        <v>113</v>
      </c>
      <c r="B103" t="s">
        <v>5</v>
      </c>
      <c r="C103">
        <v>24782954.27783937</v>
      </c>
      <c r="D103">
        <v>24782954.27783937</v>
      </c>
      <c r="E103">
        <v>1079162742.72821</v>
      </c>
      <c r="F103">
        <v>43.544556094072483</v>
      </c>
      <c r="G103">
        <v>24782954.27783937</v>
      </c>
      <c r="H103">
        <f>potential_100!H103</f>
        <v>1.8824311565</v>
      </c>
      <c r="I103">
        <v>5779000</v>
      </c>
      <c r="J103">
        <f t="shared" si="3"/>
        <v>323.90085174288987</v>
      </c>
      <c r="K103">
        <v>14174820</v>
      </c>
      <c r="L103">
        <f t="shared" si="5"/>
        <v>1.8718230222221608</v>
      </c>
      <c r="M103">
        <f t="shared" si="4"/>
        <v>0</v>
      </c>
      <c r="N103">
        <v>0</v>
      </c>
    </row>
    <row r="104" spans="1:14" x14ac:dyDescent="0.25">
      <c r="A104" t="s">
        <v>114</v>
      </c>
      <c r="B104" t="s">
        <v>9</v>
      </c>
      <c r="C104">
        <v>23349468.137735549</v>
      </c>
      <c r="D104">
        <v>23349468.137735549</v>
      </c>
      <c r="E104">
        <v>997149018.69307053</v>
      </c>
      <c r="F104">
        <v>42.705427498862733</v>
      </c>
      <c r="G104">
        <v>23349468.137735549</v>
      </c>
      <c r="H104">
        <f>potential_100!H104</f>
        <v>1.2922809930000001</v>
      </c>
      <c r="I104">
        <v>15739000</v>
      </c>
      <c r="J104">
        <f t="shared" si="3"/>
        <v>80.926453704953573</v>
      </c>
      <c r="K104">
        <v>4769930</v>
      </c>
      <c r="L104">
        <f t="shared" si="5"/>
        <v>1.2737014548622645</v>
      </c>
      <c r="M104">
        <f t="shared" si="4"/>
        <v>0</v>
      </c>
      <c r="N104">
        <v>0</v>
      </c>
    </row>
    <row r="105" spans="1:14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4313291.3849469116</v>
      </c>
      <c r="F105">
        <v>110.5883980784086</v>
      </c>
      <c r="G105">
        <v>39003.109366759563</v>
      </c>
      <c r="H105">
        <f>potential_100!H105</f>
        <v>0</v>
      </c>
      <c r="I105">
        <v>117606</v>
      </c>
      <c r="J105">
        <f t="shared" si="3"/>
        <v>-0.29051331876570552</v>
      </c>
      <c r="K105">
        <v>4837</v>
      </c>
      <c r="L105">
        <f t="shared" si="5"/>
        <v>-3.4166109366759563E-5</v>
      </c>
      <c r="M105">
        <f t="shared" si="4"/>
        <v>0.80243120040289562</v>
      </c>
      <c r="N105">
        <v>0.80378089016718746</v>
      </c>
    </row>
    <row r="106" spans="1:14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45833618.329960957</v>
      </c>
      <c r="F106">
        <v>133.64284041974031</v>
      </c>
      <c r="G106">
        <v>342956.03255668993</v>
      </c>
      <c r="H106">
        <f>potential_100!H106</f>
        <v>0</v>
      </c>
      <c r="I106">
        <v>52823</v>
      </c>
      <c r="J106">
        <f t="shared" si="3"/>
        <v>-6.3486744894589462</v>
      </c>
      <c r="K106">
        <v>7600</v>
      </c>
      <c r="L106">
        <f t="shared" si="5"/>
        <v>-3.3535603255668991E-4</v>
      </c>
      <c r="M106">
        <f t="shared" si="4"/>
        <v>0.98770614043650773</v>
      </c>
      <c r="N106">
        <v>0.98735521669247817</v>
      </c>
    </row>
    <row r="107" spans="1:14" x14ac:dyDescent="0.25">
      <c r="A107" t="s">
        <v>117</v>
      </c>
      <c r="B107" t="s">
        <v>5</v>
      </c>
      <c r="C107">
        <v>602108294.48261786</v>
      </c>
      <c r="D107">
        <v>1128589900.775001</v>
      </c>
      <c r="E107">
        <v>101070552658.25011</v>
      </c>
      <c r="F107">
        <v>89.554720088178286</v>
      </c>
      <c r="G107">
        <v>1128589900.775001</v>
      </c>
      <c r="H107">
        <f>potential_100!H107</f>
        <v>0.58922584099999997</v>
      </c>
      <c r="I107">
        <v>48351000</v>
      </c>
      <c r="J107">
        <f t="shared" si="3"/>
        <v>-10.624145514570557</v>
      </c>
      <c r="K107">
        <v>25676000</v>
      </c>
      <c r="L107">
        <f t="shared" si="5"/>
        <v>-0.51368805977500109</v>
      </c>
      <c r="M107">
        <f t="shared" si="4"/>
        <v>0.46649505363360866</v>
      </c>
      <c r="N107">
        <v>0.46291678834815508</v>
      </c>
    </row>
    <row r="108" spans="1:14" x14ac:dyDescent="0.25">
      <c r="A108" t="s">
        <v>118</v>
      </c>
      <c r="B108" t="s">
        <v>6</v>
      </c>
      <c r="C108">
        <v>128183903.06043629</v>
      </c>
      <c r="D108">
        <v>128183903.06043629</v>
      </c>
      <c r="E108">
        <v>6533841107.3653574</v>
      </c>
      <c r="F108">
        <v>50.972399430564813</v>
      </c>
      <c r="G108">
        <v>128183903.06043629</v>
      </c>
      <c r="H108">
        <f>potential_100!H108</f>
        <v>1.3766733799999999</v>
      </c>
      <c r="I108">
        <v>5359000</v>
      </c>
      <c r="J108">
        <f t="shared" si="3"/>
        <v>232.98628045149539</v>
      </c>
      <c r="K108">
        <v>84000</v>
      </c>
      <c r="L108">
        <f t="shared" si="5"/>
        <v>1.2485734769395636</v>
      </c>
      <c r="M108">
        <f t="shared" si="4"/>
        <v>0</v>
      </c>
      <c r="N108">
        <v>0</v>
      </c>
    </row>
    <row r="109" spans="1:14" x14ac:dyDescent="0.25">
      <c r="A109" t="s">
        <v>119</v>
      </c>
      <c r="B109" t="s">
        <v>9</v>
      </c>
      <c r="C109">
        <v>11279520.90390035</v>
      </c>
      <c r="D109">
        <v>11279520.90390035</v>
      </c>
      <c r="E109">
        <v>363680890.12156057</v>
      </c>
      <c r="F109">
        <v>32.242583104376642</v>
      </c>
      <c r="G109">
        <v>11279520.90390035</v>
      </c>
      <c r="H109">
        <f>potential_100!H109</f>
        <v>2.8011486065</v>
      </c>
      <c r="I109">
        <v>7653000</v>
      </c>
      <c r="J109">
        <f t="shared" si="3"/>
        <v>367.44228480283545</v>
      </c>
      <c r="K109">
        <v>22166720</v>
      </c>
      <c r="L109">
        <f t="shared" si="5"/>
        <v>2.8120358055960994</v>
      </c>
      <c r="M109">
        <f t="shared" si="4"/>
        <v>0</v>
      </c>
      <c r="N109">
        <v>0</v>
      </c>
    </row>
    <row r="110" spans="1:14" x14ac:dyDescent="0.25">
      <c r="A110" t="s">
        <v>120</v>
      </c>
      <c r="B110" t="s">
        <v>6</v>
      </c>
      <c r="C110">
        <v>38291561.715849712</v>
      </c>
      <c r="D110">
        <v>38291561.715849712</v>
      </c>
      <c r="E110">
        <v>2223869653.5610991</v>
      </c>
      <c r="F110">
        <v>58.077277444669782</v>
      </c>
      <c r="G110">
        <v>38291561.715849712</v>
      </c>
      <c r="H110">
        <f>potential_100!H110</f>
        <v>9.6145445874999999E-2</v>
      </c>
      <c r="I110">
        <v>4677000</v>
      </c>
      <c r="J110">
        <f t="shared" si="3"/>
        <v>12.459355176213446</v>
      </c>
      <c r="K110">
        <v>418520</v>
      </c>
      <c r="L110">
        <f t="shared" si="5"/>
        <v>5.827240415915029E-2</v>
      </c>
      <c r="M110">
        <f t="shared" si="4"/>
        <v>0</v>
      </c>
      <c r="N110">
        <v>0</v>
      </c>
    </row>
    <row r="111" spans="1:14" x14ac:dyDescent="0.25">
      <c r="A111" t="s">
        <v>121</v>
      </c>
      <c r="B111" t="s">
        <v>4</v>
      </c>
      <c r="C111">
        <v>1252232.1797324121</v>
      </c>
      <c r="D111">
        <v>1252232.1797324121</v>
      </c>
      <c r="E111">
        <v>38430984.833595842</v>
      </c>
      <c r="F111">
        <v>30.68998341969467</v>
      </c>
      <c r="G111">
        <v>1252232.1797324121</v>
      </c>
      <c r="H111">
        <f>potential_100!H111</f>
        <v>2.2479161960312499</v>
      </c>
      <c r="I111">
        <v>9687000</v>
      </c>
      <c r="J111">
        <f t="shared" si="3"/>
        <v>231.92608277604188</v>
      </c>
      <c r="K111">
        <v>4000</v>
      </c>
      <c r="L111">
        <f t="shared" si="5"/>
        <v>2.2466679638515177</v>
      </c>
      <c r="M111">
        <f t="shared" si="4"/>
        <v>0</v>
      </c>
      <c r="N111">
        <v>0</v>
      </c>
    </row>
    <row r="112" spans="1:14" x14ac:dyDescent="0.25">
      <c r="A112" t="s">
        <v>122</v>
      </c>
      <c r="B112" t="s">
        <v>6</v>
      </c>
      <c r="C112">
        <v>55560661.181685068</v>
      </c>
      <c r="D112">
        <v>55560661.181685068</v>
      </c>
      <c r="E112">
        <v>2708853938.9334521</v>
      </c>
      <c r="F112">
        <v>48.754890264451973</v>
      </c>
      <c r="G112">
        <v>55560661.181685068</v>
      </c>
      <c r="H112">
        <f>potential_100!H112</f>
        <v>84.278190456531249</v>
      </c>
      <c r="I112">
        <v>8825000</v>
      </c>
      <c r="J112">
        <f t="shared" si="3"/>
        <v>9543.6416765268623</v>
      </c>
      <c r="K112">
        <v>8000</v>
      </c>
      <c r="L112">
        <f t="shared" si="5"/>
        <v>84.222637795349556</v>
      </c>
      <c r="M112">
        <f t="shared" si="4"/>
        <v>0</v>
      </c>
      <c r="N112">
        <v>0</v>
      </c>
    </row>
    <row r="113" spans="1:14" x14ac:dyDescent="0.25">
      <c r="A113" t="s">
        <v>123</v>
      </c>
      <c r="B113" t="s">
        <v>8</v>
      </c>
      <c r="C113">
        <v>656340.78437456023</v>
      </c>
      <c r="D113">
        <v>656340.78437456023</v>
      </c>
      <c r="E113">
        <v>42794670.703721903</v>
      </c>
      <c r="F113">
        <v>65.201906879063998</v>
      </c>
      <c r="G113">
        <v>656340.78437456023</v>
      </c>
      <c r="H113">
        <f>potential_100!H113</f>
        <v>3.1141381562500002E-3</v>
      </c>
      <c r="I113">
        <v>197000</v>
      </c>
      <c r="J113">
        <f t="shared" si="3"/>
        <v>12.492179552667206</v>
      </c>
      <c r="K113">
        <v>3162</v>
      </c>
      <c r="L113">
        <f t="shared" si="5"/>
        <v>2.4609593718754401E-3</v>
      </c>
      <c r="M113">
        <f t="shared" si="4"/>
        <v>0</v>
      </c>
      <c r="N113">
        <v>0</v>
      </c>
    </row>
    <row r="114" spans="1:14" x14ac:dyDescent="0.25">
      <c r="A114" t="s">
        <v>124</v>
      </c>
      <c r="B114" t="s">
        <v>5</v>
      </c>
      <c r="C114">
        <v>28369915.318096239</v>
      </c>
      <c r="D114">
        <v>28369915.318096239</v>
      </c>
      <c r="E114">
        <v>1083224211.12714</v>
      </c>
      <c r="F114">
        <v>38.182144676201638</v>
      </c>
      <c r="G114">
        <v>28369915.318096239</v>
      </c>
      <c r="H114">
        <f>potential_100!H114</f>
        <v>2.4989428551718751</v>
      </c>
      <c r="I114">
        <v>21782000</v>
      </c>
      <c r="J114">
        <f t="shared" si="3"/>
        <v>113.73789963519323</v>
      </c>
      <c r="K114">
        <v>6865990</v>
      </c>
      <c r="L114">
        <f t="shared" si="5"/>
        <v>2.4774389298537791</v>
      </c>
      <c r="M114">
        <f t="shared" si="4"/>
        <v>0</v>
      </c>
      <c r="N114">
        <v>0</v>
      </c>
    </row>
    <row r="115" spans="1:14" x14ac:dyDescent="0.25">
      <c r="A115" t="s">
        <v>125</v>
      </c>
      <c r="B115" t="s">
        <v>4</v>
      </c>
      <c r="C115">
        <v>3246788.8727889238</v>
      </c>
      <c r="D115">
        <v>3246788.8727889238</v>
      </c>
      <c r="E115">
        <v>155742382.21030879</v>
      </c>
      <c r="F115">
        <v>47.968127375196197</v>
      </c>
      <c r="G115">
        <v>3246788.8727889238</v>
      </c>
      <c r="H115">
        <f>potential_100!H115</f>
        <v>0.32619758168750002</v>
      </c>
      <c r="I115">
        <v>2542000</v>
      </c>
      <c r="J115">
        <f t="shared" si="3"/>
        <v>127.25824815684936</v>
      </c>
      <c r="K115">
        <v>539674</v>
      </c>
      <c r="L115">
        <f t="shared" si="5"/>
        <v>0.32349046681471111</v>
      </c>
      <c r="M115">
        <f t="shared" si="4"/>
        <v>0</v>
      </c>
      <c r="N115">
        <v>0</v>
      </c>
    </row>
    <row r="116" spans="1:14" x14ac:dyDescent="0.25">
      <c r="A116" t="s">
        <v>126</v>
      </c>
      <c r="B116" t="s">
        <v>6</v>
      </c>
      <c r="C116">
        <v>15761079.056298651</v>
      </c>
      <c r="D116">
        <v>15761079.056298651</v>
      </c>
      <c r="E116">
        <v>1118203323.6415689</v>
      </c>
      <c r="F116">
        <v>70.947129929831661</v>
      </c>
      <c r="G116">
        <v>15761079.056298651</v>
      </c>
      <c r="H116">
        <f>potential_100!H116</f>
        <v>0.49407810962499998</v>
      </c>
      <c r="I116">
        <v>2634000</v>
      </c>
      <c r="J116">
        <f t="shared" si="3"/>
        <v>182.45787037536118</v>
      </c>
      <c r="K116">
        <v>2277000</v>
      </c>
      <c r="L116">
        <f t="shared" si="5"/>
        <v>0.48059403056870131</v>
      </c>
      <c r="M116">
        <f t="shared" si="4"/>
        <v>0</v>
      </c>
      <c r="N116">
        <v>0</v>
      </c>
    </row>
    <row r="117" spans="1:14" x14ac:dyDescent="0.25">
      <c r="A117" t="s">
        <v>127</v>
      </c>
      <c r="B117" t="s">
        <v>6</v>
      </c>
      <c r="C117">
        <v>8885606.0158824679</v>
      </c>
      <c r="D117">
        <v>9491932.6922770049</v>
      </c>
      <c r="E117">
        <v>643085168.7912823</v>
      </c>
      <c r="F117">
        <v>67.750708906155722</v>
      </c>
      <c r="G117">
        <v>9491932.6922770049</v>
      </c>
      <c r="H117">
        <f>potential_100!H117</f>
        <v>1.2263782250000001E-2</v>
      </c>
      <c r="I117">
        <v>848000</v>
      </c>
      <c r="J117">
        <f t="shared" si="3"/>
        <v>4.1625584407110789</v>
      </c>
      <c r="K117">
        <v>758000</v>
      </c>
      <c r="L117">
        <f t="shared" si="5"/>
        <v>3.5298495577229961E-3</v>
      </c>
      <c r="M117">
        <f t="shared" si="4"/>
        <v>6.3878105339692071E-2</v>
      </c>
      <c r="N117">
        <v>3.7428938096288121E-3</v>
      </c>
    </row>
    <row r="118" spans="1:14" x14ac:dyDescent="0.25">
      <c r="A118" t="s">
        <v>128</v>
      </c>
      <c r="B118" t="s">
        <v>6</v>
      </c>
      <c r="C118">
        <v>9805987.1594127174</v>
      </c>
      <c r="D118">
        <v>9805987.1594127174</v>
      </c>
      <c r="E118">
        <v>410932148.45030028</v>
      </c>
      <c r="F118">
        <v>41.906249903238823</v>
      </c>
      <c r="G118">
        <v>9805987.1594127174</v>
      </c>
      <c r="H118">
        <f>potential_100!H118</f>
        <v>0.82510407948437503</v>
      </c>
      <c r="I118">
        <v>1798000</v>
      </c>
      <c r="J118">
        <f t="shared" si="3"/>
        <v>455.38436725526265</v>
      </c>
      <c r="K118">
        <v>3483000</v>
      </c>
      <c r="L118">
        <f t="shared" si="5"/>
        <v>0.81878109232496232</v>
      </c>
      <c r="M118">
        <f t="shared" si="4"/>
        <v>0</v>
      </c>
      <c r="N118">
        <v>0</v>
      </c>
    </row>
    <row r="119" spans="1:14" x14ac:dyDescent="0.25">
      <c r="A119" t="s">
        <v>129</v>
      </c>
      <c r="B119" t="s">
        <v>5</v>
      </c>
      <c r="C119">
        <v>78918.995259083807</v>
      </c>
      <c r="D119">
        <v>11353097.978485949</v>
      </c>
      <c r="E119">
        <v>1507287226.594357</v>
      </c>
      <c r="F119">
        <v>132.76439870867461</v>
      </c>
      <c r="G119">
        <v>11353097.978485949</v>
      </c>
      <c r="H119">
        <f>potential_100!H119</f>
        <v>7.9952984375000007E-5</v>
      </c>
      <c r="I119">
        <v>754000</v>
      </c>
      <c r="J119">
        <f t="shared" si="3"/>
        <v>-14.95112068184476</v>
      </c>
      <c r="K119">
        <v>0</v>
      </c>
      <c r="L119">
        <f t="shared" si="5"/>
        <v>-1.127314499411095E-2</v>
      </c>
      <c r="M119">
        <f t="shared" si="4"/>
        <v>0.99304868191848295</v>
      </c>
      <c r="N119">
        <v>0.99304246577750832</v>
      </c>
    </row>
    <row r="120" spans="1:14" x14ac:dyDescent="0.25">
      <c r="A120" t="s">
        <v>130</v>
      </c>
      <c r="B120" t="s">
        <v>6</v>
      </c>
      <c r="C120">
        <v>64179054.833540373</v>
      </c>
      <c r="D120">
        <v>64179054.833540373</v>
      </c>
      <c r="E120">
        <v>4928771743.5778828</v>
      </c>
      <c r="F120">
        <v>76.797200525335199</v>
      </c>
      <c r="G120">
        <v>64179054.833540373</v>
      </c>
      <c r="H120">
        <f>potential_100!H120</f>
        <v>22.004418300000001</v>
      </c>
      <c r="I120">
        <v>33899000</v>
      </c>
      <c r="J120">
        <f t="shared" si="3"/>
        <v>647.41498475372305</v>
      </c>
      <c r="K120">
        <v>6481323</v>
      </c>
      <c r="L120">
        <f t="shared" si="5"/>
        <v>21.946720568166459</v>
      </c>
      <c r="M120">
        <f t="shared" si="4"/>
        <v>0</v>
      </c>
      <c r="N120">
        <v>0</v>
      </c>
    </row>
    <row r="121" spans="1:14" x14ac:dyDescent="0.25">
      <c r="A121" t="s">
        <v>131</v>
      </c>
      <c r="B121" t="s">
        <v>6</v>
      </c>
      <c r="C121">
        <v>6472545.0210969159</v>
      </c>
      <c r="D121">
        <v>6472545.0210969159</v>
      </c>
      <c r="E121">
        <v>303331480.24238563</v>
      </c>
      <c r="F121">
        <v>46.864329140035757</v>
      </c>
      <c r="G121">
        <v>6472545.0210969159</v>
      </c>
      <c r="H121">
        <f>potential_100!H121</f>
        <v>0.52534743399999995</v>
      </c>
      <c r="I121">
        <v>2123000</v>
      </c>
      <c r="J121">
        <f t="shared" si="3"/>
        <v>244.5615303715982</v>
      </c>
      <c r="K121">
        <v>329240</v>
      </c>
      <c r="L121">
        <f t="shared" si="5"/>
        <v>0.519204128978903</v>
      </c>
      <c r="M121">
        <f t="shared" si="4"/>
        <v>0</v>
      </c>
      <c r="N121">
        <v>0</v>
      </c>
    </row>
    <row r="122" spans="1:14" x14ac:dyDescent="0.25">
      <c r="A122" t="s">
        <v>132</v>
      </c>
      <c r="B122" t="s">
        <v>4</v>
      </c>
      <c r="C122">
        <v>7619837.7562784739</v>
      </c>
      <c r="D122">
        <v>7619837.7562784739</v>
      </c>
      <c r="E122">
        <v>296756575.90439349</v>
      </c>
      <c r="F122">
        <v>38.945261749159513</v>
      </c>
      <c r="G122">
        <v>7619837.7562784739</v>
      </c>
      <c r="H122">
        <f>potential_100!H122</f>
        <v>14.065009705874999</v>
      </c>
      <c r="I122">
        <v>37333000</v>
      </c>
      <c r="J122">
        <f t="shared" si="3"/>
        <v>376.56758599948358</v>
      </c>
      <c r="K122">
        <v>1007819.9999999999</v>
      </c>
      <c r="L122">
        <f t="shared" si="5"/>
        <v>14.05839768811872</v>
      </c>
      <c r="M122">
        <f t="shared" si="4"/>
        <v>0</v>
      </c>
      <c r="N122">
        <v>0</v>
      </c>
    </row>
    <row r="123" spans="1:14" x14ac:dyDescent="0.25">
      <c r="A123" t="s">
        <v>133</v>
      </c>
      <c r="B123" t="s">
        <v>5</v>
      </c>
      <c r="C123">
        <v>21953.555742487079</v>
      </c>
      <c r="D123">
        <v>1192784.5525979849</v>
      </c>
      <c r="E123">
        <v>156825309.84689909</v>
      </c>
      <c r="F123">
        <v>131.4783206282479</v>
      </c>
      <c r="G123">
        <v>1192784.5525979849</v>
      </c>
      <c r="H123">
        <f>potential_100!H123</f>
        <v>0</v>
      </c>
      <c r="I123">
        <v>422000</v>
      </c>
      <c r="J123">
        <f t="shared" si="3"/>
        <v>-2.8205795085260306</v>
      </c>
      <c r="K123">
        <v>2500</v>
      </c>
      <c r="L123">
        <f t="shared" si="5"/>
        <v>-1.190284552597985E-3</v>
      </c>
      <c r="M123">
        <f t="shared" si="4"/>
        <v>0.98159470149519423</v>
      </c>
      <c r="N123">
        <v>0.9818245145957597</v>
      </c>
    </row>
    <row r="124" spans="1:14" x14ac:dyDescent="0.25">
      <c r="A124" t="s">
        <v>134</v>
      </c>
      <c r="B124" t="s">
        <v>7</v>
      </c>
      <c r="C124">
        <v>505269312.3999961</v>
      </c>
      <c r="D124">
        <v>505269312.3999961</v>
      </c>
      <c r="E124">
        <v>26282192559.722</v>
      </c>
      <c r="F124">
        <v>52.016205842550193</v>
      </c>
      <c r="G124">
        <v>505269312.3999961</v>
      </c>
      <c r="H124">
        <f>potential_100!H124</f>
        <v>83.453988710000004</v>
      </c>
      <c r="I124">
        <v>133521999.99999999</v>
      </c>
      <c r="J124">
        <f t="shared" si="3"/>
        <v>621.64082621290891</v>
      </c>
      <c r="K124">
        <v>54007000</v>
      </c>
      <c r="L124">
        <f t="shared" si="5"/>
        <v>83.0027263976</v>
      </c>
      <c r="M124">
        <f t="shared" si="4"/>
        <v>0</v>
      </c>
      <c r="N124">
        <v>0</v>
      </c>
    </row>
    <row r="125" spans="1:14" x14ac:dyDescent="0.25">
      <c r="A125" t="s">
        <v>135</v>
      </c>
      <c r="B125" t="s">
        <v>6</v>
      </c>
      <c r="C125">
        <v>9229964.0002808645</v>
      </c>
      <c r="D125">
        <v>9229964.0002808645</v>
      </c>
      <c r="E125">
        <v>771570981.7324779</v>
      </c>
      <c r="F125">
        <v>83.59414854803326</v>
      </c>
      <c r="G125">
        <v>9229964.0002808645</v>
      </c>
      <c r="H125">
        <f>potential_100!H125</f>
        <v>0.22719236032812501</v>
      </c>
      <c r="I125">
        <v>2227000</v>
      </c>
      <c r="J125">
        <f t="shared" si="3"/>
        <v>98.746922464231773</v>
      </c>
      <c r="K125">
        <v>1947000</v>
      </c>
      <c r="L125">
        <f t="shared" si="5"/>
        <v>0.21990939632784415</v>
      </c>
      <c r="M125">
        <f t="shared" si="4"/>
        <v>0</v>
      </c>
      <c r="N125">
        <v>0</v>
      </c>
    </row>
    <row r="126" spans="1:14" x14ac:dyDescent="0.25">
      <c r="A126" t="s">
        <v>136</v>
      </c>
      <c r="B126" t="s">
        <v>4</v>
      </c>
      <c r="C126">
        <v>10945672.84292422</v>
      </c>
      <c r="D126">
        <v>10945672.84292422</v>
      </c>
      <c r="E126">
        <v>569718990.79253364</v>
      </c>
      <c r="F126">
        <v>52.049700275924643</v>
      </c>
      <c r="G126">
        <v>10945672.84292422</v>
      </c>
      <c r="H126">
        <f>potential_100!H126</f>
        <v>44.033856235562503</v>
      </c>
      <c r="I126">
        <v>30353000</v>
      </c>
      <c r="J126">
        <f t="shared" si="3"/>
        <v>1450.4120776437114</v>
      </c>
      <c r="K126">
        <v>1447230</v>
      </c>
      <c r="L126">
        <f t="shared" si="5"/>
        <v>44.024357792719577</v>
      </c>
      <c r="M126">
        <f t="shared" si="4"/>
        <v>0</v>
      </c>
      <c r="N126">
        <v>0</v>
      </c>
    </row>
    <row r="127" spans="1:14" x14ac:dyDescent="0.25">
      <c r="A127" t="s">
        <v>137</v>
      </c>
      <c r="B127" t="s">
        <v>6</v>
      </c>
      <c r="C127">
        <v>2799869.481530848</v>
      </c>
      <c r="D127">
        <v>3422350.7493275031</v>
      </c>
      <c r="E127">
        <v>242229905.6275548</v>
      </c>
      <c r="F127">
        <v>70.77880771722576</v>
      </c>
      <c r="G127">
        <v>3422350.7493275031</v>
      </c>
      <c r="H127">
        <f>potential_100!H127</f>
        <v>3.3728273593749999E-3</v>
      </c>
      <c r="I127">
        <v>429000</v>
      </c>
      <c r="J127">
        <f t="shared" si="3"/>
        <v>0.349782307803023</v>
      </c>
      <c r="K127">
        <v>199580</v>
      </c>
      <c r="L127">
        <f t="shared" si="5"/>
        <v>1.5005661004749687E-4</v>
      </c>
      <c r="M127">
        <f t="shared" si="4"/>
        <v>0.18188704589059834</v>
      </c>
      <c r="N127">
        <v>0.18279218716830661</v>
      </c>
    </row>
    <row r="128" spans="1:14" x14ac:dyDescent="0.25">
      <c r="A128" t="s">
        <v>138</v>
      </c>
      <c r="B128" t="s">
        <v>9</v>
      </c>
      <c r="C128">
        <v>50091730.39180778</v>
      </c>
      <c r="D128">
        <v>50091730.39180778</v>
      </c>
      <c r="E128">
        <v>1804658642.5737841</v>
      </c>
      <c r="F128">
        <v>36.027077293159863</v>
      </c>
      <c r="G128">
        <v>50091730.39180778</v>
      </c>
      <c r="H128">
        <f>potential_100!H128</f>
        <v>10.80056177675</v>
      </c>
      <c r="I128">
        <v>44733000</v>
      </c>
      <c r="J128">
        <f t="shared" si="3"/>
        <v>240.63863627206297</v>
      </c>
      <c r="K128">
        <v>14018070</v>
      </c>
      <c r="L128">
        <f t="shared" si="5"/>
        <v>10.764488116358192</v>
      </c>
      <c r="M128">
        <f t="shared" si="4"/>
        <v>0</v>
      </c>
      <c r="N128">
        <v>0</v>
      </c>
    </row>
    <row r="129" spans="1:14" x14ac:dyDescent="0.25">
      <c r="A129" t="s">
        <v>139</v>
      </c>
      <c r="B129" t="s">
        <v>6</v>
      </c>
      <c r="C129">
        <v>4395339.6529022846</v>
      </c>
      <c r="D129">
        <v>4395339.6529022846</v>
      </c>
      <c r="E129">
        <v>169971547.57310349</v>
      </c>
      <c r="F129">
        <v>38.670856178513922</v>
      </c>
      <c r="G129">
        <v>4395339.6529022846</v>
      </c>
      <c r="H129">
        <f>potential_100!H129</f>
        <v>5.1047535125000001E-2</v>
      </c>
      <c r="I129">
        <v>663000</v>
      </c>
      <c r="J129">
        <f t="shared" si="3"/>
        <v>73.736147016738641</v>
      </c>
      <c r="K129">
        <v>2234870</v>
      </c>
      <c r="L129">
        <f t="shared" si="5"/>
        <v>4.8887065472097715E-2</v>
      </c>
      <c r="M129">
        <f t="shared" si="4"/>
        <v>0</v>
      </c>
      <c r="N129">
        <v>0</v>
      </c>
    </row>
    <row r="130" spans="1:14" x14ac:dyDescent="0.25">
      <c r="A130" t="s">
        <v>140</v>
      </c>
      <c r="B130" t="s">
        <v>5</v>
      </c>
      <c r="C130">
        <v>14634877.92696326</v>
      </c>
      <c r="D130">
        <v>14634877.92696326</v>
      </c>
      <c r="E130">
        <v>659561151.96250796</v>
      </c>
      <c r="F130">
        <v>45.067759037971491</v>
      </c>
      <c r="G130">
        <v>14634877.92696326</v>
      </c>
      <c r="H130">
        <f>potential_100!H130</f>
        <v>28.474575729125</v>
      </c>
      <c r="I130">
        <v>3418000</v>
      </c>
      <c r="J130">
        <f t="shared" ref="J130:J193" si="6">(H130*10^9+K130-G130)/I130</f>
        <v>8326.623171795798</v>
      </c>
      <c r="K130">
        <v>457150</v>
      </c>
      <c r="L130">
        <f t="shared" si="5"/>
        <v>28.460398001198037</v>
      </c>
      <c r="M130">
        <f t="shared" ref="M130:M193" si="7">1-C130/D130</f>
        <v>0</v>
      </c>
      <c r="N130">
        <v>0</v>
      </c>
    </row>
    <row r="131" spans="1:14" x14ac:dyDescent="0.25">
      <c r="A131" t="s">
        <v>141</v>
      </c>
      <c r="B131" t="s">
        <v>4</v>
      </c>
      <c r="C131">
        <v>48204851.720552459</v>
      </c>
      <c r="D131">
        <v>48204851.720552459</v>
      </c>
      <c r="E131">
        <v>2099462664.190371</v>
      </c>
      <c r="F131">
        <v>43.552932728869919</v>
      </c>
      <c r="G131">
        <v>48204851.720552459</v>
      </c>
      <c r="H131">
        <f>potential_100!H131</f>
        <v>32.269313513</v>
      </c>
      <c r="I131">
        <v>37606000</v>
      </c>
      <c r="J131">
        <f t="shared" si="6"/>
        <v>857.17582056797971</v>
      </c>
      <c r="K131">
        <v>13845247</v>
      </c>
      <c r="L131">
        <f t="shared" ref="L131:L194" si="8">H131+K131/10^9-G131/10^9</f>
        <v>32.234953908279444</v>
      </c>
      <c r="M131">
        <f t="shared" si="7"/>
        <v>0</v>
      </c>
      <c r="N131">
        <v>0</v>
      </c>
    </row>
    <row r="132" spans="1:14" x14ac:dyDescent="0.25">
      <c r="A132" t="s">
        <v>142</v>
      </c>
      <c r="B132" t="s">
        <v>4</v>
      </c>
      <c r="C132">
        <v>3175111.6994006271</v>
      </c>
      <c r="D132">
        <v>3175111.6994006271</v>
      </c>
      <c r="E132">
        <v>138756180.40695</v>
      </c>
      <c r="F132">
        <v>43.701196538422032</v>
      </c>
      <c r="G132">
        <v>3175111.6994006271</v>
      </c>
      <c r="H132">
        <f>potential_100!H132</f>
        <v>30.448548880874998</v>
      </c>
      <c r="I132">
        <v>5430000</v>
      </c>
      <c r="J132">
        <f t="shared" si="6"/>
        <v>5606.9635486511233</v>
      </c>
      <c r="K132">
        <v>438300</v>
      </c>
      <c r="L132">
        <f t="shared" si="8"/>
        <v>30.445812069175595</v>
      </c>
      <c r="M132">
        <f t="shared" si="7"/>
        <v>0</v>
      </c>
      <c r="N132">
        <v>0</v>
      </c>
    </row>
    <row r="133" spans="1:14" x14ac:dyDescent="0.25">
      <c r="A133" t="s">
        <v>143</v>
      </c>
      <c r="B133" t="s">
        <v>8</v>
      </c>
      <c r="C133">
        <v>0</v>
      </c>
      <c r="D133">
        <v>27769.71951876827</v>
      </c>
      <c r="E133">
        <v>3748434.1455918672</v>
      </c>
      <c r="F133">
        <v>134.98278738676041</v>
      </c>
      <c r="G133">
        <v>27769.71951876827</v>
      </c>
      <c r="H133">
        <f>potential_100!H133</f>
        <v>0</v>
      </c>
      <c r="I133" t="e">
        <v>#N/A</v>
      </c>
      <c r="J133" t="e">
        <f t="shared" si="6"/>
        <v>#N/A</v>
      </c>
      <c r="K133">
        <v>0</v>
      </c>
      <c r="L133">
        <f t="shared" si="8"/>
        <v>-2.7769719518768271E-5</v>
      </c>
      <c r="M133">
        <f t="shared" si="7"/>
        <v>1</v>
      </c>
      <c r="N133">
        <v>1</v>
      </c>
    </row>
    <row r="134" spans="1:14" x14ac:dyDescent="0.25">
      <c r="A134" t="s">
        <v>144</v>
      </c>
      <c r="B134" t="s">
        <v>8</v>
      </c>
      <c r="C134">
        <v>2674656.1259434191</v>
      </c>
      <c r="D134">
        <v>2674656.1259434191</v>
      </c>
      <c r="E134">
        <v>188237623.62061799</v>
      </c>
      <c r="F134">
        <v>70.378252289991821</v>
      </c>
      <c r="G134">
        <v>2674656.1259434191</v>
      </c>
      <c r="H134">
        <f>potential_100!H134</f>
        <v>1.9683990781250001E-2</v>
      </c>
      <c r="I134" t="e">
        <v>#N/A</v>
      </c>
      <c r="J134" t="e">
        <f t="shared" si="6"/>
        <v>#N/A</v>
      </c>
      <c r="K134">
        <v>96049</v>
      </c>
      <c r="L134">
        <f t="shared" si="8"/>
        <v>1.7105383655306582E-2</v>
      </c>
      <c r="M134">
        <f t="shared" si="7"/>
        <v>0</v>
      </c>
      <c r="N134">
        <v>0</v>
      </c>
    </row>
    <row r="135" spans="1:14" x14ac:dyDescent="0.25">
      <c r="A135" t="s">
        <v>145</v>
      </c>
      <c r="B135" t="s">
        <v>4</v>
      </c>
      <c r="C135">
        <v>10079425.33995292</v>
      </c>
      <c r="D135">
        <v>10079425.33995292</v>
      </c>
      <c r="E135">
        <v>676967638.05129611</v>
      </c>
      <c r="F135">
        <v>67.163316877592763</v>
      </c>
      <c r="G135">
        <v>10079425.33995292</v>
      </c>
      <c r="H135">
        <f>potential_100!H135</f>
        <v>0.116189689</v>
      </c>
      <c r="I135">
        <v>1383000</v>
      </c>
      <c r="J135">
        <f t="shared" si="6"/>
        <v>77.193068445442577</v>
      </c>
      <c r="K135">
        <v>647750</v>
      </c>
      <c r="L135">
        <f t="shared" si="8"/>
        <v>0.10675801366004709</v>
      </c>
      <c r="M135">
        <f t="shared" si="7"/>
        <v>0</v>
      </c>
      <c r="N135">
        <v>0</v>
      </c>
    </row>
    <row r="136" spans="1:14" x14ac:dyDescent="0.25">
      <c r="A136" t="s">
        <v>146</v>
      </c>
      <c r="B136" t="s">
        <v>4</v>
      </c>
      <c r="C136">
        <v>5455110.5123119103</v>
      </c>
      <c r="D136">
        <v>5455110.5123119103</v>
      </c>
      <c r="E136">
        <v>208933750.47182921</v>
      </c>
      <c r="F136">
        <v>38.300553215242147</v>
      </c>
      <c r="G136">
        <v>5455110.5123119103</v>
      </c>
      <c r="H136">
        <f>potential_100!H136</f>
        <v>4.9742198320000002</v>
      </c>
      <c r="I136">
        <v>33583000</v>
      </c>
      <c r="J136">
        <f t="shared" si="6"/>
        <v>147.99815515253812</v>
      </c>
      <c r="K136">
        <v>1457323</v>
      </c>
      <c r="L136">
        <f t="shared" si="8"/>
        <v>4.9702220444876888</v>
      </c>
      <c r="M136">
        <f t="shared" si="7"/>
        <v>0</v>
      </c>
      <c r="N136">
        <v>0</v>
      </c>
    </row>
    <row r="137" spans="1:14" x14ac:dyDescent="0.25">
      <c r="A137" t="s">
        <v>147</v>
      </c>
      <c r="B137" t="s">
        <v>9</v>
      </c>
      <c r="C137">
        <v>409123904.91668957</v>
      </c>
      <c r="D137">
        <v>409123904.91668957</v>
      </c>
      <c r="E137">
        <v>32224479914.376431</v>
      </c>
      <c r="F137">
        <v>78.764598027920982</v>
      </c>
      <c r="G137">
        <v>409123904.91668957</v>
      </c>
      <c r="H137">
        <f>potential_100!H137</f>
        <v>6.87804139075</v>
      </c>
      <c r="I137">
        <v>39823000</v>
      </c>
      <c r="J137">
        <f t="shared" si="6"/>
        <v>163.14377334287497</v>
      </c>
      <c r="K137">
        <v>27957000</v>
      </c>
      <c r="L137">
        <f t="shared" si="8"/>
        <v>6.4968744858333105</v>
      </c>
      <c r="M137">
        <f t="shared" si="7"/>
        <v>0</v>
      </c>
      <c r="N137">
        <v>0</v>
      </c>
    </row>
    <row r="138" spans="1:14" x14ac:dyDescent="0.25">
      <c r="A138" t="s">
        <v>148</v>
      </c>
      <c r="B138" t="s">
        <v>4</v>
      </c>
      <c r="C138">
        <v>15063295.90678384</v>
      </c>
      <c r="D138">
        <v>15063295.90678384</v>
      </c>
      <c r="E138">
        <v>654986187.80010009</v>
      </c>
      <c r="F138">
        <v>43.482262570777984</v>
      </c>
      <c r="G138">
        <v>15063295.90678384</v>
      </c>
      <c r="H138">
        <f>potential_100!H138</f>
        <v>69.118488682500001</v>
      </c>
      <c r="I138">
        <v>3177000</v>
      </c>
      <c r="J138">
        <f t="shared" si="6"/>
        <v>21751.523118222605</v>
      </c>
      <c r="K138">
        <v>1163560</v>
      </c>
      <c r="L138">
        <f t="shared" si="8"/>
        <v>69.104588946593211</v>
      </c>
      <c r="M138">
        <f t="shared" si="7"/>
        <v>0</v>
      </c>
      <c r="N138">
        <v>0</v>
      </c>
    </row>
    <row r="139" spans="1:14" x14ac:dyDescent="0.25">
      <c r="A139" t="s">
        <v>149</v>
      </c>
      <c r="B139" t="s">
        <v>9</v>
      </c>
      <c r="C139">
        <v>3852647.5455403309</v>
      </c>
      <c r="D139">
        <v>3852647.5455403309</v>
      </c>
      <c r="E139">
        <v>265762524.17484689</v>
      </c>
      <c r="F139">
        <v>68.98179006342869</v>
      </c>
      <c r="G139">
        <v>3852647.5455403309</v>
      </c>
      <c r="H139">
        <f>potential_100!H139</f>
        <v>0.11083162972656251</v>
      </c>
      <c r="I139">
        <v>360000</v>
      </c>
      <c r="J139">
        <f t="shared" si="6"/>
        <v>298.17005605839489</v>
      </c>
      <c r="K139">
        <v>362238</v>
      </c>
      <c r="L139">
        <f t="shared" si="8"/>
        <v>0.10734122018102217</v>
      </c>
      <c r="M139">
        <f t="shared" si="7"/>
        <v>0</v>
      </c>
      <c r="N139">
        <v>0</v>
      </c>
    </row>
    <row r="140" spans="1:14" x14ac:dyDescent="0.25">
      <c r="A140" t="s">
        <v>150</v>
      </c>
      <c r="B140" t="s">
        <v>4</v>
      </c>
      <c r="C140">
        <v>5710253.6223461945</v>
      </c>
      <c r="D140">
        <v>5710253.6223461945</v>
      </c>
      <c r="E140">
        <v>299186812.65181208</v>
      </c>
      <c r="F140">
        <v>52.394662731089703</v>
      </c>
      <c r="G140">
        <v>5710253.6223461945</v>
      </c>
      <c r="H140">
        <f>potential_100!H140</f>
        <v>53.6357187375</v>
      </c>
      <c r="I140">
        <v>38749000</v>
      </c>
      <c r="J140">
        <f t="shared" si="6"/>
        <v>1384.0365553660135</v>
      </c>
      <c r="K140">
        <v>24000</v>
      </c>
      <c r="L140">
        <f t="shared" si="8"/>
        <v>53.630032483877656</v>
      </c>
      <c r="M140">
        <f t="shared" si="7"/>
        <v>0</v>
      </c>
      <c r="N140">
        <v>0</v>
      </c>
    </row>
    <row r="141" spans="1:14" x14ac:dyDescent="0.25">
      <c r="A141" t="s">
        <v>151</v>
      </c>
      <c r="B141" t="s">
        <v>4</v>
      </c>
      <c r="C141">
        <v>104447831.7394173</v>
      </c>
      <c r="D141">
        <v>104447831.7394173</v>
      </c>
      <c r="E141">
        <v>8060335526.5816011</v>
      </c>
      <c r="F141">
        <v>77.170922482057904</v>
      </c>
      <c r="G141">
        <v>104447831.7394173</v>
      </c>
      <c r="H141">
        <f>potential_100!H141</f>
        <v>50.872559971000001</v>
      </c>
      <c r="I141">
        <v>328589000</v>
      </c>
      <c r="J141">
        <f t="shared" si="6"/>
        <v>154.52301208884225</v>
      </c>
      <c r="K141">
        <v>6449880</v>
      </c>
      <c r="L141">
        <f t="shared" si="8"/>
        <v>50.774562019260586</v>
      </c>
      <c r="M141">
        <f t="shared" si="7"/>
        <v>0</v>
      </c>
      <c r="N141">
        <v>0</v>
      </c>
    </row>
    <row r="142" spans="1:14" x14ac:dyDescent="0.25">
      <c r="A142" t="s">
        <v>152</v>
      </c>
      <c r="B142" t="s">
        <v>7</v>
      </c>
      <c r="C142">
        <v>6976287.9384614909</v>
      </c>
      <c r="D142">
        <v>6976287.9384614909</v>
      </c>
      <c r="E142">
        <v>409056242.94233912</v>
      </c>
      <c r="F142">
        <v>58.63522930112169</v>
      </c>
      <c r="G142">
        <v>6976287.9384614909</v>
      </c>
      <c r="H142">
        <f>potential_100!H142</f>
        <v>2.121171854625</v>
      </c>
      <c r="I142">
        <v>6147000</v>
      </c>
      <c r="J142">
        <f t="shared" si="6"/>
        <v>344.38369394607753</v>
      </c>
      <c r="K142">
        <v>2731000</v>
      </c>
      <c r="L142">
        <f t="shared" si="8"/>
        <v>2.1169265666865384</v>
      </c>
      <c r="M142">
        <f t="shared" si="7"/>
        <v>0</v>
      </c>
      <c r="N142">
        <v>0</v>
      </c>
    </row>
    <row r="143" spans="1:14" x14ac:dyDescent="0.25">
      <c r="A143" t="s">
        <v>153</v>
      </c>
      <c r="B143" t="s">
        <v>9</v>
      </c>
      <c r="C143">
        <v>770.57974981451889</v>
      </c>
      <c r="D143">
        <v>3921.6187284477328</v>
      </c>
      <c r="E143">
        <v>434206.86965337809</v>
      </c>
      <c r="F143">
        <v>110.72133721302561</v>
      </c>
      <c r="G143">
        <v>3921.6187284477328</v>
      </c>
      <c r="H143">
        <f>potential_100!H143</f>
        <v>0</v>
      </c>
      <c r="I143" t="e">
        <v>#N/A</v>
      </c>
      <c r="J143" t="e">
        <f t="shared" si="6"/>
        <v>#N/A</v>
      </c>
      <c r="K143">
        <v>0</v>
      </c>
      <c r="L143">
        <f t="shared" si="8"/>
        <v>-3.9216187284477332E-6</v>
      </c>
      <c r="M143">
        <f t="shared" si="7"/>
        <v>0.80350467417327631</v>
      </c>
      <c r="N143">
        <v>0.80484703050959894</v>
      </c>
    </row>
    <row r="144" spans="1:14" x14ac:dyDescent="0.25">
      <c r="A144" t="s">
        <v>154</v>
      </c>
      <c r="B144" t="s">
        <v>6</v>
      </c>
      <c r="C144">
        <v>163524737.99540651</v>
      </c>
      <c r="D144">
        <v>163524737.99540651</v>
      </c>
      <c r="E144">
        <v>22381738528.589901</v>
      </c>
      <c r="F144">
        <v>136.87065824388361</v>
      </c>
      <c r="G144">
        <v>163524737.99540651</v>
      </c>
      <c r="H144">
        <f>potential_100!H144</f>
        <v>1.2243158240000001</v>
      </c>
      <c r="I144">
        <v>19154000</v>
      </c>
      <c r="J144">
        <f t="shared" si="6"/>
        <v>56.478181372276985</v>
      </c>
      <c r="K144">
        <v>20992000</v>
      </c>
      <c r="L144">
        <f t="shared" si="8"/>
        <v>1.0817830860045934</v>
      </c>
      <c r="M144">
        <f t="shared" si="7"/>
        <v>0</v>
      </c>
      <c r="N144">
        <v>0</v>
      </c>
    </row>
    <row r="145" spans="1:14" x14ac:dyDescent="0.25">
      <c r="A145" t="s">
        <v>155</v>
      </c>
      <c r="B145" t="s">
        <v>6</v>
      </c>
      <c r="C145">
        <v>176578685.9499847</v>
      </c>
      <c r="D145">
        <v>176578685.9499847</v>
      </c>
      <c r="E145">
        <v>3733638118.6221652</v>
      </c>
      <c r="F145">
        <v>21.144330633877889</v>
      </c>
      <c r="G145">
        <v>176578685.9499847</v>
      </c>
      <c r="H145">
        <f>potential_100!H145</f>
        <v>5.2360552935390627</v>
      </c>
      <c r="I145">
        <v>7248000</v>
      </c>
      <c r="J145">
        <f t="shared" si="6"/>
        <v>717.70579574904502</v>
      </c>
      <c r="K145">
        <v>142455000</v>
      </c>
      <c r="L145">
        <f t="shared" si="8"/>
        <v>5.2019316075890778</v>
      </c>
      <c r="M145">
        <f t="shared" si="7"/>
        <v>0</v>
      </c>
      <c r="N145">
        <v>0</v>
      </c>
    </row>
    <row r="146" spans="1:14" x14ac:dyDescent="0.25">
      <c r="A146" t="s">
        <v>156</v>
      </c>
      <c r="B146" t="s">
        <v>5</v>
      </c>
      <c r="C146">
        <v>13853019.52996311</v>
      </c>
      <c r="D146">
        <v>13853019.52996311</v>
      </c>
      <c r="E146">
        <v>544011239.12792897</v>
      </c>
      <c r="F146">
        <v>39.270228266932747</v>
      </c>
      <c r="G146">
        <v>13853019.52996311</v>
      </c>
      <c r="H146">
        <f>potential_100!H146</f>
        <v>1.7126109490000001</v>
      </c>
      <c r="I146">
        <v>44054000</v>
      </c>
      <c r="J146">
        <f t="shared" si="6"/>
        <v>38.672959514914353</v>
      </c>
      <c r="K146">
        <v>4940629</v>
      </c>
      <c r="L146">
        <f t="shared" si="8"/>
        <v>1.703698558470037</v>
      </c>
      <c r="M146">
        <f t="shared" si="7"/>
        <v>0</v>
      </c>
      <c r="N146">
        <v>0</v>
      </c>
    </row>
    <row r="147" spans="1:14" x14ac:dyDescent="0.25">
      <c r="A147" t="s">
        <v>157</v>
      </c>
      <c r="B147" t="s">
        <v>9</v>
      </c>
      <c r="C147">
        <v>2568.5991660482978</v>
      </c>
      <c r="D147">
        <v>45752.213832636473</v>
      </c>
      <c r="E147">
        <v>5860988.626442262</v>
      </c>
      <c r="F147">
        <v>128.10284214621839</v>
      </c>
      <c r="G147">
        <v>45752.213832636473</v>
      </c>
      <c r="H147">
        <f>potential_100!H147</f>
        <v>0</v>
      </c>
      <c r="I147">
        <v>12581</v>
      </c>
      <c r="J147">
        <f t="shared" si="6"/>
        <v>-3.6366118617467986</v>
      </c>
      <c r="K147">
        <v>0</v>
      </c>
      <c r="L147">
        <f t="shared" si="8"/>
        <v>-4.5752213832636471E-5</v>
      </c>
      <c r="M147">
        <f t="shared" si="7"/>
        <v>0.94385847260977707</v>
      </c>
      <c r="N147">
        <v>0.94424200303069183</v>
      </c>
    </row>
    <row r="148" spans="1:14" x14ac:dyDescent="0.25">
      <c r="A148" t="s">
        <v>158</v>
      </c>
      <c r="B148" t="s">
        <v>9</v>
      </c>
      <c r="C148">
        <v>56577213.268807307</v>
      </c>
      <c r="D148">
        <v>56577213.268807307</v>
      </c>
      <c r="E148">
        <v>3484324095.8139682</v>
      </c>
      <c r="F148">
        <v>61.585290163716479</v>
      </c>
      <c r="G148">
        <v>56577213.268807307</v>
      </c>
      <c r="H148">
        <f>potential_100!H148</f>
        <v>13.2352189075</v>
      </c>
      <c r="I148">
        <v>6044000</v>
      </c>
      <c r="J148">
        <f t="shared" si="6"/>
        <v>2186.4594133407004</v>
      </c>
      <c r="K148">
        <v>36319000</v>
      </c>
      <c r="L148">
        <f t="shared" si="8"/>
        <v>13.214960694231193</v>
      </c>
      <c r="M148">
        <f t="shared" si="7"/>
        <v>0</v>
      </c>
      <c r="N148">
        <v>0</v>
      </c>
    </row>
    <row r="149" spans="1:14" x14ac:dyDescent="0.25">
      <c r="A149" t="s">
        <v>159</v>
      </c>
      <c r="B149" t="s">
        <v>6</v>
      </c>
      <c r="C149">
        <v>68691606.324769661</v>
      </c>
      <c r="D149">
        <v>68691606.324769661</v>
      </c>
      <c r="E149">
        <v>2890898402.693295</v>
      </c>
      <c r="F149">
        <v>42.08517688500843</v>
      </c>
      <c r="G149">
        <v>68691606.324769661</v>
      </c>
      <c r="H149">
        <f>potential_100!H149</f>
        <v>24.578476652500001</v>
      </c>
      <c r="I149">
        <v>4170000</v>
      </c>
      <c r="J149">
        <f t="shared" si="6"/>
        <v>5877.6472532794323</v>
      </c>
      <c r="K149">
        <v>4000</v>
      </c>
      <c r="L149">
        <f t="shared" si="8"/>
        <v>24.509789046175232</v>
      </c>
      <c r="M149">
        <f t="shared" si="7"/>
        <v>0</v>
      </c>
      <c r="N149">
        <v>0</v>
      </c>
    </row>
    <row r="150" spans="1:14" x14ac:dyDescent="0.25">
      <c r="A150" t="s">
        <v>160</v>
      </c>
      <c r="B150" t="s">
        <v>5</v>
      </c>
      <c r="C150">
        <v>254536195.2576845</v>
      </c>
      <c r="D150">
        <v>254536195.2576845</v>
      </c>
      <c r="E150">
        <v>10284781876.315519</v>
      </c>
      <c r="F150">
        <v>40.405970026791387</v>
      </c>
      <c r="G150">
        <v>254536195.2576845</v>
      </c>
      <c r="H150">
        <f>potential_100!H150</f>
        <v>40.311104952000001</v>
      </c>
      <c r="I150">
        <v>252222000</v>
      </c>
      <c r="J150">
        <f t="shared" si="6"/>
        <v>158.99000227475128</v>
      </c>
      <c r="K150">
        <v>44207597</v>
      </c>
      <c r="L150">
        <f t="shared" si="8"/>
        <v>40.100776353742319</v>
      </c>
      <c r="M150">
        <f t="shared" si="7"/>
        <v>0</v>
      </c>
      <c r="N150">
        <v>0</v>
      </c>
    </row>
    <row r="151" spans="1:14" x14ac:dyDescent="0.25">
      <c r="A151" t="s">
        <v>161</v>
      </c>
      <c r="B151" t="s">
        <v>7</v>
      </c>
      <c r="C151">
        <v>17277982.34714435</v>
      </c>
      <c r="D151">
        <v>17277982.34714435</v>
      </c>
      <c r="E151">
        <v>759143462.04749739</v>
      </c>
      <c r="F151">
        <v>43.937043503981023</v>
      </c>
      <c r="G151">
        <v>17277982.34714435</v>
      </c>
      <c r="H151">
        <f>potential_100!H151</f>
        <v>0.89225521012499998</v>
      </c>
      <c r="I151">
        <v>4645000</v>
      </c>
      <c r="J151">
        <f t="shared" si="6"/>
        <v>190.22760554959217</v>
      </c>
      <c r="K151">
        <v>8630000</v>
      </c>
      <c r="L151">
        <f t="shared" si="8"/>
        <v>0.88360722777785561</v>
      </c>
      <c r="M151">
        <f t="shared" si="7"/>
        <v>0</v>
      </c>
      <c r="N151">
        <v>0</v>
      </c>
    </row>
    <row r="152" spans="1:14" x14ac:dyDescent="0.25">
      <c r="A152" t="s">
        <v>162</v>
      </c>
      <c r="B152" t="s">
        <v>8</v>
      </c>
      <c r="C152">
        <v>88475750.908520892</v>
      </c>
      <c r="D152">
        <v>88475750.908520892</v>
      </c>
      <c r="E152">
        <v>2917438032.174675</v>
      </c>
      <c r="F152">
        <v>32.974436523190938</v>
      </c>
      <c r="G152">
        <v>88475750.908520892</v>
      </c>
      <c r="H152">
        <f>potential_100!H152</f>
        <v>10.987435438</v>
      </c>
      <c r="I152">
        <v>30789000</v>
      </c>
      <c r="J152">
        <f t="shared" si="6"/>
        <v>355.06334947843317</v>
      </c>
      <c r="K152">
        <v>33085780</v>
      </c>
      <c r="L152">
        <f t="shared" si="8"/>
        <v>10.932045467091481</v>
      </c>
      <c r="M152">
        <f t="shared" si="7"/>
        <v>0</v>
      </c>
      <c r="N152">
        <v>0</v>
      </c>
    </row>
    <row r="153" spans="1:14" x14ac:dyDescent="0.25">
      <c r="A153" t="s">
        <v>163</v>
      </c>
      <c r="B153" t="s">
        <v>9</v>
      </c>
      <c r="C153">
        <v>237638159.61496949</v>
      </c>
      <c r="D153">
        <v>237638159.61496949</v>
      </c>
      <c r="E153">
        <v>13160307634.75852</v>
      </c>
      <c r="F153">
        <v>55.379605935685397</v>
      </c>
      <c r="G153">
        <v>237638159.61496949</v>
      </c>
      <c r="H153">
        <f>potential_100!H153</f>
        <v>4.8782633111562497</v>
      </c>
      <c r="I153">
        <v>132728000.00000001</v>
      </c>
      <c r="J153">
        <f t="shared" si="6"/>
        <v>35.134147666967635</v>
      </c>
      <c r="K153">
        <v>22660000</v>
      </c>
      <c r="L153">
        <f t="shared" si="8"/>
        <v>4.6632851515412801</v>
      </c>
      <c r="M153">
        <f t="shared" si="7"/>
        <v>0</v>
      </c>
      <c r="N153">
        <v>0</v>
      </c>
    </row>
    <row r="154" spans="1:14" x14ac:dyDescent="0.25">
      <c r="A154" t="s">
        <v>164</v>
      </c>
      <c r="B154" t="s">
        <v>9</v>
      </c>
      <c r="C154">
        <v>5309469.9405898536</v>
      </c>
      <c r="D154">
        <v>5309469.9405898536</v>
      </c>
      <c r="E154">
        <v>246333738.56094179</v>
      </c>
      <c r="F154">
        <v>46.395165867268361</v>
      </c>
      <c r="G154">
        <v>5309469.9405898536</v>
      </c>
      <c r="H154">
        <f>potential_100!H154</f>
        <v>0.46744853487499999</v>
      </c>
      <c r="I154">
        <v>10186000</v>
      </c>
      <c r="J154">
        <f t="shared" si="6"/>
        <v>45.450692905400565</v>
      </c>
      <c r="K154">
        <v>821693</v>
      </c>
      <c r="L154">
        <f t="shared" si="8"/>
        <v>0.46296075793441016</v>
      </c>
      <c r="M154">
        <f t="shared" si="7"/>
        <v>0</v>
      </c>
      <c r="N154">
        <v>0</v>
      </c>
    </row>
    <row r="155" spans="1:14" x14ac:dyDescent="0.25">
      <c r="A155" t="s">
        <v>165</v>
      </c>
      <c r="B155" t="s">
        <v>6</v>
      </c>
      <c r="C155">
        <v>186342056.19996509</v>
      </c>
      <c r="D155">
        <v>186342056.19996509</v>
      </c>
      <c r="E155">
        <v>38606303450.912811</v>
      </c>
      <c r="F155">
        <v>207.1797652027843</v>
      </c>
      <c r="G155">
        <v>186342056.19996509</v>
      </c>
      <c r="H155">
        <f>potential_100!H155</f>
        <v>1.5243550141875</v>
      </c>
      <c r="I155">
        <v>36496000</v>
      </c>
      <c r="J155">
        <f t="shared" si="6"/>
        <v>37.258246328023205</v>
      </c>
      <c r="K155">
        <v>21764000</v>
      </c>
      <c r="L155">
        <f t="shared" si="8"/>
        <v>1.3597769579875347</v>
      </c>
      <c r="M155">
        <f t="shared" si="7"/>
        <v>0</v>
      </c>
      <c r="N155">
        <v>0</v>
      </c>
    </row>
    <row r="156" spans="1:14" x14ac:dyDescent="0.25">
      <c r="A156" t="s">
        <v>166</v>
      </c>
      <c r="B156" t="s">
        <v>8</v>
      </c>
      <c r="C156">
        <v>28862646.1416815</v>
      </c>
      <c r="D156">
        <v>28862646.1416815</v>
      </c>
      <c r="E156">
        <v>2261574074.0052381</v>
      </c>
      <c r="F156">
        <v>78.356435612437636</v>
      </c>
      <c r="G156">
        <v>28862646.1416815</v>
      </c>
      <c r="H156">
        <f>potential_100!H156</f>
        <v>0.14191689499999999</v>
      </c>
      <c r="I156">
        <v>2847000</v>
      </c>
      <c r="J156">
        <f t="shared" si="6"/>
        <v>40.136592152553042</v>
      </c>
      <c r="K156">
        <v>1214629</v>
      </c>
      <c r="L156">
        <f t="shared" si="8"/>
        <v>0.11426887785831849</v>
      </c>
      <c r="M156">
        <f t="shared" si="7"/>
        <v>0</v>
      </c>
      <c r="N156">
        <v>0</v>
      </c>
    </row>
    <row r="157" spans="1:14" x14ac:dyDescent="0.25">
      <c r="A157" t="s">
        <v>167</v>
      </c>
      <c r="B157" t="s">
        <v>5</v>
      </c>
      <c r="C157">
        <v>26827214.304837149</v>
      </c>
      <c r="D157">
        <v>26827214.304837149</v>
      </c>
      <c r="E157">
        <v>712415057.89733374</v>
      </c>
      <c r="F157">
        <v>26.55568520093717</v>
      </c>
      <c r="G157">
        <v>26827214.304837149</v>
      </c>
      <c r="H157">
        <f>potential_100!H157</f>
        <v>0.77356390623437499</v>
      </c>
      <c r="I157">
        <v>25666161</v>
      </c>
      <c r="J157">
        <f t="shared" si="6"/>
        <v>29.588561839440572</v>
      </c>
      <c r="K157">
        <v>12688100</v>
      </c>
      <c r="L157">
        <f t="shared" si="8"/>
        <v>0.75942479192953782</v>
      </c>
      <c r="M157">
        <f t="shared" si="7"/>
        <v>0</v>
      </c>
      <c r="N157">
        <v>0</v>
      </c>
    </row>
    <row r="158" spans="1:14" x14ac:dyDescent="0.25">
      <c r="A158" t="s">
        <v>168</v>
      </c>
      <c r="B158" t="s">
        <v>6</v>
      </c>
      <c r="C158">
        <v>70986061.670235187</v>
      </c>
      <c r="D158">
        <v>70986061.670235187</v>
      </c>
      <c r="E158">
        <v>3296038731.3421698</v>
      </c>
      <c r="F158">
        <v>46.43219603665117</v>
      </c>
      <c r="G158">
        <v>70986061.670235187</v>
      </c>
      <c r="H158">
        <f>potential_100!H158</f>
        <v>3.1959192394375</v>
      </c>
      <c r="I158">
        <v>11624000</v>
      </c>
      <c r="J158">
        <f t="shared" si="6"/>
        <v>271.3691653275348</v>
      </c>
      <c r="K158">
        <v>29462000</v>
      </c>
      <c r="L158">
        <f t="shared" si="8"/>
        <v>3.154395177767265</v>
      </c>
      <c r="M158">
        <f t="shared" si="7"/>
        <v>0</v>
      </c>
      <c r="N158">
        <v>0</v>
      </c>
    </row>
    <row r="159" spans="1:14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505802194.15898538</v>
      </c>
      <c r="F159">
        <v>20.696880634395448</v>
      </c>
      <c r="G159">
        <v>24438571.352554929</v>
      </c>
      <c r="H159">
        <f>potential_100!H159</f>
        <v>8.7323304680390628</v>
      </c>
      <c r="I159">
        <v>8650000</v>
      </c>
      <c r="J159">
        <f t="shared" si="6"/>
        <v>1013.5505423915039</v>
      </c>
      <c r="K159">
        <v>59320295</v>
      </c>
      <c r="L159">
        <f t="shared" si="8"/>
        <v>8.7672121916865073</v>
      </c>
      <c r="M159">
        <f t="shared" si="7"/>
        <v>0</v>
      </c>
      <c r="N159">
        <v>0</v>
      </c>
    </row>
    <row r="160" spans="1:14" x14ac:dyDescent="0.25">
      <c r="A160" t="s">
        <v>170</v>
      </c>
      <c r="B160" t="s">
        <v>6</v>
      </c>
      <c r="C160">
        <v>11883867.29453942</v>
      </c>
      <c r="D160">
        <v>11883867.29453942</v>
      </c>
      <c r="E160">
        <v>721752896.25684643</v>
      </c>
      <c r="F160">
        <v>60.733840118568843</v>
      </c>
      <c r="G160">
        <v>11883867.29453942</v>
      </c>
      <c r="H160">
        <f>potential_100!H160</f>
        <v>0.20023248390625001</v>
      </c>
      <c r="I160">
        <v>5049000</v>
      </c>
      <c r="J160">
        <f t="shared" si="6"/>
        <v>37.304197387940299</v>
      </c>
      <c r="K160">
        <v>276</v>
      </c>
      <c r="L160">
        <f t="shared" si="8"/>
        <v>0.18834889261171059</v>
      </c>
      <c r="M160">
        <f t="shared" si="7"/>
        <v>0</v>
      </c>
      <c r="N160">
        <v>0</v>
      </c>
    </row>
    <row r="161" spans="1:14" x14ac:dyDescent="0.25">
      <c r="A161" t="s">
        <v>171</v>
      </c>
      <c r="B161" t="s">
        <v>9</v>
      </c>
      <c r="C161">
        <v>308566.29397581361</v>
      </c>
      <c r="D161">
        <v>764118.18561337946</v>
      </c>
      <c r="E161">
        <v>63683014.359331973</v>
      </c>
      <c r="F161">
        <v>83.341838420206955</v>
      </c>
      <c r="G161">
        <v>764118.18561337946</v>
      </c>
      <c r="H161">
        <f>potential_100!H161</f>
        <v>1.2669749450683599E-7</v>
      </c>
      <c r="I161">
        <v>329000</v>
      </c>
      <c r="J161">
        <f t="shared" si="6"/>
        <v>-1.7065303590239289</v>
      </c>
      <c r="K161">
        <v>202543</v>
      </c>
      <c r="L161">
        <f t="shared" si="8"/>
        <v>-5.6144848811887256E-4</v>
      </c>
      <c r="M161">
        <f t="shared" si="7"/>
        <v>0.59617988449245107</v>
      </c>
      <c r="N161">
        <v>0.59686349635429492</v>
      </c>
    </row>
    <row r="162" spans="1:14" x14ac:dyDescent="0.25">
      <c r="A162" t="s">
        <v>172</v>
      </c>
      <c r="B162" t="s">
        <v>6</v>
      </c>
      <c r="C162">
        <v>93796187.762880698</v>
      </c>
      <c r="D162">
        <v>93796187.762880698</v>
      </c>
      <c r="E162">
        <v>5520273491.5644522</v>
      </c>
      <c r="F162">
        <v>58.85392171289363</v>
      </c>
      <c r="G162">
        <v>93796187.762880698</v>
      </c>
      <c r="H162">
        <f>potential_100!H162</f>
        <v>0.86643615574999999</v>
      </c>
      <c r="I162">
        <v>3563000</v>
      </c>
      <c r="J162">
        <f t="shared" si="6"/>
        <v>216.88553914878455</v>
      </c>
      <c r="K162">
        <v>123208</v>
      </c>
      <c r="L162">
        <f t="shared" si="8"/>
        <v>0.7727631759871193</v>
      </c>
      <c r="M162">
        <f t="shared" si="7"/>
        <v>0</v>
      </c>
      <c r="N162">
        <v>0</v>
      </c>
    </row>
    <row r="163" spans="1:14" x14ac:dyDescent="0.25">
      <c r="A163" t="s">
        <v>173</v>
      </c>
      <c r="B163" t="s">
        <v>6</v>
      </c>
      <c r="C163">
        <v>61733768.107617393</v>
      </c>
      <c r="D163">
        <v>61733768.107617393</v>
      </c>
      <c r="E163">
        <v>1754918491.1805699</v>
      </c>
      <c r="F163">
        <v>28.427205158144702</v>
      </c>
      <c r="G163">
        <v>61733768.107617393</v>
      </c>
      <c r="H163">
        <f>potential_100!H163</f>
        <v>3.3321301820625</v>
      </c>
      <c r="I163">
        <v>17317000</v>
      </c>
      <c r="J163">
        <f t="shared" si="6"/>
        <v>190.35709268088482</v>
      </c>
      <c r="K163">
        <v>26017360</v>
      </c>
      <c r="L163">
        <f t="shared" si="8"/>
        <v>3.2964137739548827</v>
      </c>
      <c r="M163">
        <f t="shared" si="7"/>
        <v>0</v>
      </c>
      <c r="N163">
        <v>0</v>
      </c>
    </row>
    <row r="164" spans="1:14" x14ac:dyDescent="0.25">
      <c r="A164" t="s">
        <v>174</v>
      </c>
      <c r="B164" t="s">
        <v>5</v>
      </c>
      <c r="C164">
        <v>1049516078.126943</v>
      </c>
      <c r="D164">
        <v>1049516078.126943</v>
      </c>
      <c r="E164">
        <v>37020076741.887413</v>
      </c>
      <c r="F164">
        <v>35.273472711305807</v>
      </c>
      <c r="G164">
        <v>1049516078.126943</v>
      </c>
      <c r="H164">
        <f>potential_100!H164</f>
        <v>41.312440688000002</v>
      </c>
      <c r="I164">
        <v>130788000.00000001</v>
      </c>
      <c r="J164">
        <f t="shared" si="6"/>
        <v>309.32613228945354</v>
      </c>
      <c r="K164">
        <v>193221580</v>
      </c>
      <c r="L164">
        <f t="shared" si="8"/>
        <v>40.45614618987306</v>
      </c>
      <c r="M164">
        <f t="shared" si="7"/>
        <v>0</v>
      </c>
      <c r="N164">
        <v>0</v>
      </c>
    </row>
    <row r="165" spans="1:14" x14ac:dyDescent="0.25">
      <c r="A165" t="s">
        <v>175</v>
      </c>
      <c r="B165" t="s">
        <v>4</v>
      </c>
      <c r="C165">
        <v>2751402.6338803191</v>
      </c>
      <c r="D165">
        <v>2751402.6338803191</v>
      </c>
      <c r="E165">
        <v>161490623.06916949</v>
      </c>
      <c r="F165">
        <v>58.693926174453907</v>
      </c>
      <c r="G165">
        <v>2751402.6338803191</v>
      </c>
      <c r="H165">
        <f>potential_100!H165</f>
        <v>0.53747556524999995</v>
      </c>
      <c r="I165">
        <v>19982000</v>
      </c>
      <c r="J165">
        <f t="shared" si="6"/>
        <v>26.779660325098572</v>
      </c>
      <c r="K165">
        <v>387010</v>
      </c>
      <c r="L165">
        <f t="shared" si="8"/>
        <v>0.53511117261611962</v>
      </c>
      <c r="M165">
        <f t="shared" si="7"/>
        <v>0</v>
      </c>
      <c r="N165">
        <v>0</v>
      </c>
    </row>
    <row r="166" spans="1:14" x14ac:dyDescent="0.25">
      <c r="A166" t="s">
        <v>176</v>
      </c>
      <c r="B166" t="s">
        <v>6</v>
      </c>
      <c r="C166">
        <v>697145006.2148006</v>
      </c>
      <c r="D166">
        <v>697145006.2148006</v>
      </c>
      <c r="E166">
        <v>34002495488.523991</v>
      </c>
      <c r="F166">
        <v>48.773921042830118</v>
      </c>
      <c r="G166">
        <v>697145006.2148006</v>
      </c>
      <c r="H166">
        <f>potential_100!H166</f>
        <v>131.00366081600001</v>
      </c>
      <c r="I166">
        <v>49823000</v>
      </c>
      <c r="J166">
        <f t="shared" si="6"/>
        <v>2615.3919998752626</v>
      </c>
      <c r="K166">
        <v>159800</v>
      </c>
      <c r="L166">
        <f t="shared" si="8"/>
        <v>130.3066756097852</v>
      </c>
      <c r="M166">
        <f t="shared" si="7"/>
        <v>0</v>
      </c>
      <c r="N166">
        <v>0</v>
      </c>
    </row>
    <row r="167" spans="1:14" x14ac:dyDescent="0.25">
      <c r="A167" t="s">
        <v>177</v>
      </c>
      <c r="B167" t="s">
        <v>4</v>
      </c>
      <c r="C167">
        <v>41272021.040362179</v>
      </c>
      <c r="D167">
        <v>41272021.040362179</v>
      </c>
      <c r="E167">
        <v>1746064249.304822</v>
      </c>
      <c r="F167">
        <v>42.306245376189601</v>
      </c>
      <c r="G167">
        <v>41272021.040362179</v>
      </c>
      <c r="H167">
        <f>potential_100!H167</f>
        <v>90.933335462984374</v>
      </c>
      <c r="I167">
        <v>77031000</v>
      </c>
      <c r="J167">
        <f t="shared" si="6"/>
        <v>1180.0672706695229</v>
      </c>
      <c r="K167">
        <v>9698485</v>
      </c>
      <c r="L167">
        <f t="shared" si="8"/>
        <v>90.901761926944019</v>
      </c>
      <c r="M167">
        <f t="shared" si="7"/>
        <v>0</v>
      </c>
      <c r="N167">
        <v>0</v>
      </c>
    </row>
    <row r="168" spans="1:14" x14ac:dyDescent="0.25">
      <c r="A168" t="s">
        <v>178</v>
      </c>
      <c r="B168" t="s">
        <v>4</v>
      </c>
      <c r="C168">
        <v>13831981.251659701</v>
      </c>
      <c r="D168">
        <v>13831981.251659701</v>
      </c>
      <c r="E168">
        <v>797569954.55108941</v>
      </c>
      <c r="F168">
        <v>57.661295228793712</v>
      </c>
      <c r="G168">
        <v>13831981.251659701</v>
      </c>
      <c r="H168">
        <f>potential_100!H168</f>
        <v>10.65516259</v>
      </c>
      <c r="I168">
        <v>19506000</v>
      </c>
      <c r="J168">
        <f t="shared" si="6"/>
        <v>545.56833839579315</v>
      </c>
      <c r="K168">
        <v>525400</v>
      </c>
      <c r="L168">
        <f t="shared" si="8"/>
        <v>10.641856008748341</v>
      </c>
      <c r="M168">
        <f t="shared" si="7"/>
        <v>0</v>
      </c>
      <c r="N168">
        <v>0</v>
      </c>
    </row>
    <row r="169" spans="1:14" x14ac:dyDescent="0.25">
      <c r="A169" t="s">
        <v>179</v>
      </c>
      <c r="B169" t="s">
        <v>9</v>
      </c>
      <c r="C169">
        <v>5928281.8870713105</v>
      </c>
      <c r="D169">
        <v>137530514.82110009</v>
      </c>
      <c r="E169">
        <v>19390676282.381241</v>
      </c>
      <c r="F169">
        <v>140.99181049096379</v>
      </c>
      <c r="G169">
        <v>137530514.82110009</v>
      </c>
      <c r="H169">
        <f>potential_100!H169</f>
        <v>5.8346847500000002E-3</v>
      </c>
      <c r="I169">
        <v>6378000</v>
      </c>
      <c r="J169">
        <f t="shared" si="6"/>
        <v>-20.386928515381012</v>
      </c>
      <c r="K169">
        <v>1668000</v>
      </c>
      <c r="L169">
        <f t="shared" si="8"/>
        <v>-0.13002783007110011</v>
      </c>
      <c r="M169">
        <f t="shared" si="7"/>
        <v>0.95689478880535839</v>
      </c>
      <c r="N169">
        <v>0.95647793461793462</v>
      </c>
    </row>
    <row r="170" spans="1:14" x14ac:dyDescent="0.25">
      <c r="A170" t="s">
        <v>180</v>
      </c>
      <c r="B170" t="s">
        <v>4</v>
      </c>
      <c r="C170">
        <v>26785.714914058859</v>
      </c>
      <c r="D170">
        <v>26785.714914058859</v>
      </c>
      <c r="E170">
        <v>4325596.2364971619</v>
      </c>
      <c r="F170">
        <v>161.4889223743217</v>
      </c>
      <c r="G170">
        <v>26785.714914058859</v>
      </c>
      <c r="H170">
        <f>potential_100!H170</f>
        <v>2.4885425E-3</v>
      </c>
      <c r="I170" t="e">
        <v>#N/A</v>
      </c>
      <c r="J170" t="e">
        <f t="shared" si="6"/>
        <v>#N/A</v>
      </c>
      <c r="K170">
        <v>0</v>
      </c>
      <c r="L170">
        <f t="shared" si="8"/>
        <v>2.461756785085941E-3</v>
      </c>
      <c r="M170">
        <f t="shared" si="7"/>
        <v>0</v>
      </c>
      <c r="N170">
        <v>0</v>
      </c>
    </row>
    <row r="171" spans="1:14" x14ac:dyDescent="0.25">
      <c r="A171" t="s">
        <v>181</v>
      </c>
      <c r="B171" t="s">
        <v>9</v>
      </c>
      <c r="C171">
        <v>7705.7974981451553</v>
      </c>
      <c r="D171">
        <v>138107.63337988421</v>
      </c>
      <c r="E171">
        <v>17697896.955039851</v>
      </c>
      <c r="F171">
        <v>128.1456826239237</v>
      </c>
      <c r="G171">
        <v>138107.63337988421</v>
      </c>
      <c r="H171">
        <f>potential_100!H171</f>
        <v>0</v>
      </c>
      <c r="I171">
        <v>842000</v>
      </c>
      <c r="J171">
        <f t="shared" si="6"/>
        <v>-0.1573119161281285</v>
      </c>
      <c r="K171">
        <v>5651</v>
      </c>
      <c r="L171">
        <f t="shared" si="8"/>
        <v>-1.3245663337988422E-4</v>
      </c>
      <c r="M171">
        <f t="shared" si="7"/>
        <v>0.94420440558162855</v>
      </c>
      <c r="N171">
        <v>0.9445855727640633</v>
      </c>
    </row>
    <row r="172" spans="1:14" x14ac:dyDescent="0.25">
      <c r="A172" t="s">
        <v>182</v>
      </c>
      <c r="B172" t="s">
        <v>4</v>
      </c>
      <c r="C172">
        <v>870341.54343739734</v>
      </c>
      <c r="D172">
        <v>870341.54343739734</v>
      </c>
      <c r="E172">
        <v>34030852.1615059</v>
      </c>
      <c r="F172">
        <v>39.100571974424767</v>
      </c>
      <c r="G172">
        <v>870341.54343739734</v>
      </c>
      <c r="H172">
        <f>potential_100!H172</f>
        <v>1.9618068252031251</v>
      </c>
      <c r="I172">
        <v>10187000</v>
      </c>
      <c r="J172">
        <f t="shared" si="6"/>
        <v>192.51167425735619</v>
      </c>
      <c r="K172">
        <v>179942</v>
      </c>
      <c r="L172">
        <f t="shared" si="8"/>
        <v>1.9611164256596876</v>
      </c>
      <c r="M172">
        <f t="shared" si="7"/>
        <v>0</v>
      </c>
      <c r="N172">
        <v>0</v>
      </c>
    </row>
    <row r="173" spans="1:14" x14ac:dyDescent="0.25">
      <c r="A173" t="s">
        <v>183</v>
      </c>
      <c r="B173" t="s">
        <v>7</v>
      </c>
      <c r="C173">
        <v>10642941.13557275</v>
      </c>
      <c r="D173">
        <v>10642941.13557275</v>
      </c>
      <c r="E173">
        <v>545404155.41144741</v>
      </c>
      <c r="F173">
        <v>51.245623598208162</v>
      </c>
      <c r="G173">
        <v>10642941.13557275</v>
      </c>
      <c r="H173">
        <f>potential_100!H173</f>
        <v>0.69116102878906249</v>
      </c>
      <c r="I173">
        <v>5425000</v>
      </c>
      <c r="J173">
        <f t="shared" si="6"/>
        <v>126.10468546608105</v>
      </c>
      <c r="K173">
        <v>3599831</v>
      </c>
      <c r="L173">
        <f t="shared" si="8"/>
        <v>0.68411791865348981</v>
      </c>
      <c r="M173">
        <f t="shared" si="7"/>
        <v>0</v>
      </c>
      <c r="N173">
        <v>0</v>
      </c>
    </row>
    <row r="174" spans="1:14" x14ac:dyDescent="0.25">
      <c r="A174" t="s">
        <v>184</v>
      </c>
      <c r="B174" t="s">
        <v>4</v>
      </c>
      <c r="C174">
        <v>1162454.8170858221</v>
      </c>
      <c r="D174">
        <v>1162454.8170858221</v>
      </c>
      <c r="E174">
        <v>61304644.904676609</v>
      </c>
      <c r="F174">
        <v>52.737228151681883</v>
      </c>
      <c r="G174">
        <v>1162454.8170858221</v>
      </c>
      <c r="H174">
        <f>potential_100!H174</f>
        <v>24.017350716999999</v>
      </c>
      <c r="I174">
        <v>13109000</v>
      </c>
      <c r="J174">
        <f t="shared" si="6"/>
        <v>1832.0394738105817</v>
      </c>
      <c r="K174">
        <v>17200</v>
      </c>
      <c r="L174">
        <f t="shared" si="8"/>
        <v>24.016205462182914</v>
      </c>
      <c r="M174">
        <f t="shared" si="7"/>
        <v>0</v>
      </c>
      <c r="N174">
        <v>0</v>
      </c>
    </row>
    <row r="175" spans="1:14" x14ac:dyDescent="0.25">
      <c r="A175" t="s">
        <v>185</v>
      </c>
      <c r="B175" t="s">
        <v>7</v>
      </c>
      <c r="C175">
        <v>56129.865047321233</v>
      </c>
      <c r="D175">
        <v>56129.865047321233</v>
      </c>
      <c r="E175">
        <v>2802353.1445142059</v>
      </c>
      <c r="F175">
        <v>49.926240552184382</v>
      </c>
      <c r="G175">
        <v>56129.865047321233</v>
      </c>
      <c r="H175">
        <f>potential_100!H175</f>
        <v>2.4107705000000002E-3</v>
      </c>
      <c r="I175" t="e">
        <v>#N/A</v>
      </c>
      <c r="J175" t="e">
        <f t="shared" si="6"/>
        <v>#N/A</v>
      </c>
      <c r="K175">
        <v>0</v>
      </c>
      <c r="L175">
        <f t="shared" si="8"/>
        <v>2.3546406349526788E-3</v>
      </c>
      <c r="M175">
        <f t="shared" si="7"/>
        <v>0</v>
      </c>
      <c r="N175">
        <v>0</v>
      </c>
    </row>
    <row r="176" spans="1:14" x14ac:dyDescent="0.25">
      <c r="A176" t="s">
        <v>186</v>
      </c>
      <c r="B176" t="s">
        <v>6</v>
      </c>
      <c r="C176">
        <v>44417886.935986511</v>
      </c>
      <c r="D176">
        <v>44417886.935986511</v>
      </c>
      <c r="E176">
        <v>3939493645.2148838</v>
      </c>
      <c r="F176">
        <v>88.691604147949292</v>
      </c>
      <c r="G176">
        <v>44417886.935986511</v>
      </c>
      <c r="H176">
        <f>potential_100!H176</f>
        <v>1.25621450575</v>
      </c>
      <c r="I176">
        <v>9361000</v>
      </c>
      <c r="J176">
        <f t="shared" si="6"/>
        <v>130.60562213588435</v>
      </c>
      <c r="K176">
        <v>10802610</v>
      </c>
      <c r="L176">
        <f t="shared" si="8"/>
        <v>1.2225992288140135</v>
      </c>
      <c r="M176">
        <f t="shared" si="7"/>
        <v>0</v>
      </c>
      <c r="N176">
        <v>0</v>
      </c>
    </row>
    <row r="177" spans="1:14" x14ac:dyDescent="0.25">
      <c r="A177" t="s">
        <v>187</v>
      </c>
      <c r="B177" t="s">
        <v>4</v>
      </c>
      <c r="C177">
        <v>291288.62093995343</v>
      </c>
      <c r="D177">
        <v>291288.62093995343</v>
      </c>
      <c r="E177">
        <v>19018004.838470921</v>
      </c>
      <c r="F177">
        <v>65.289213073624722</v>
      </c>
      <c r="G177">
        <v>291288.62093995343</v>
      </c>
      <c r="H177">
        <f>potential_100!H177</f>
        <v>7.6364054648437501E-3</v>
      </c>
      <c r="I177">
        <v>181000</v>
      </c>
      <c r="J177">
        <f t="shared" si="6"/>
        <v>40.619430076816556</v>
      </c>
      <c r="K177">
        <v>7000</v>
      </c>
      <c r="L177">
        <f t="shared" si="8"/>
        <v>7.3521168439037964E-3</v>
      </c>
      <c r="M177">
        <f t="shared" si="7"/>
        <v>0</v>
      </c>
      <c r="N177">
        <v>0</v>
      </c>
    </row>
    <row r="178" spans="1:14" x14ac:dyDescent="0.25">
      <c r="A178" t="s">
        <v>188</v>
      </c>
      <c r="B178" t="s">
        <v>8</v>
      </c>
      <c r="C178">
        <v>3103561.4887792822</v>
      </c>
      <c r="D178">
        <v>3103561.4887792822</v>
      </c>
      <c r="E178">
        <v>105124043.8152134</v>
      </c>
      <c r="F178">
        <v>33.872067363666652</v>
      </c>
      <c r="G178">
        <v>3103561.4887792822</v>
      </c>
      <c r="H178">
        <f>potential_100!H178</f>
        <v>1.3119441783750001</v>
      </c>
      <c r="I178">
        <v>594000</v>
      </c>
      <c r="J178">
        <f t="shared" si="6"/>
        <v>2205.1297439161963</v>
      </c>
      <c r="K178">
        <v>1006451</v>
      </c>
      <c r="L178">
        <f t="shared" si="8"/>
        <v>1.3098470678862209</v>
      </c>
      <c r="M178">
        <f t="shared" si="7"/>
        <v>0</v>
      </c>
      <c r="N178">
        <v>0</v>
      </c>
    </row>
    <row r="179" spans="1:14" x14ac:dyDescent="0.25">
      <c r="A179" t="s">
        <v>189</v>
      </c>
      <c r="B179" t="s">
        <v>6</v>
      </c>
      <c r="C179">
        <v>32543258.274518918</v>
      </c>
      <c r="D179">
        <v>32662561.385569111</v>
      </c>
      <c r="E179">
        <v>2690660991.578794</v>
      </c>
      <c r="F179">
        <v>82.377525749330104</v>
      </c>
      <c r="G179">
        <v>32662561.385569111</v>
      </c>
      <c r="H179">
        <f>potential_100!H179</f>
        <v>6.6394651750000006E-2</v>
      </c>
      <c r="I179">
        <v>5719000</v>
      </c>
      <c r="J179">
        <f t="shared" si="6"/>
        <v>6.9192324470066255</v>
      </c>
      <c r="K179">
        <v>5839000</v>
      </c>
      <c r="L179">
        <f t="shared" si="8"/>
        <v>3.9571090364430891E-2</v>
      </c>
      <c r="M179">
        <f t="shared" si="7"/>
        <v>3.6525950810123442E-3</v>
      </c>
      <c r="N179">
        <v>0</v>
      </c>
    </row>
    <row r="180" spans="1:14" x14ac:dyDescent="0.25">
      <c r="A180" t="s">
        <v>190</v>
      </c>
      <c r="B180" t="s">
        <v>6</v>
      </c>
      <c r="C180">
        <v>20588574.639524471</v>
      </c>
      <c r="D180">
        <v>20588574.639524471</v>
      </c>
      <c r="E180">
        <v>2878416528.4715719</v>
      </c>
      <c r="F180">
        <v>139.80649845209749</v>
      </c>
      <c r="G180">
        <v>20588574.639524471</v>
      </c>
      <c r="H180">
        <f>potential_100!H180</f>
        <v>8.4104508687499996E-2</v>
      </c>
      <c r="I180">
        <v>2271000</v>
      </c>
      <c r="J180">
        <f t="shared" si="6"/>
        <v>30.250961712010358</v>
      </c>
      <c r="K180">
        <v>5184000</v>
      </c>
      <c r="L180">
        <f t="shared" si="8"/>
        <v>6.8699934047975517E-2</v>
      </c>
      <c r="M180">
        <f t="shared" si="7"/>
        <v>0</v>
      </c>
      <c r="N180">
        <v>0</v>
      </c>
    </row>
    <row r="181" spans="1:14" x14ac:dyDescent="0.25">
      <c r="A181" t="s">
        <v>191</v>
      </c>
      <c r="B181" t="s">
        <v>6</v>
      </c>
      <c r="C181">
        <v>183194444.51076591</v>
      </c>
      <c r="D181">
        <v>183194444.51076591</v>
      </c>
      <c r="E181">
        <v>22262660809.130909</v>
      </c>
      <c r="F181">
        <v>121.5247594903053</v>
      </c>
      <c r="G181">
        <v>183194444.51076591</v>
      </c>
      <c r="H181">
        <f>potential_100!H181</f>
        <v>2.8973184719999998</v>
      </c>
      <c r="I181">
        <v>12875000</v>
      </c>
      <c r="J181">
        <f t="shared" si="6"/>
        <v>217.97483708654244</v>
      </c>
      <c r="K181">
        <v>92302000</v>
      </c>
      <c r="L181">
        <f t="shared" si="8"/>
        <v>2.8064260274892341</v>
      </c>
      <c r="M181">
        <f t="shared" si="7"/>
        <v>0</v>
      </c>
      <c r="N181">
        <v>0</v>
      </c>
    </row>
    <row r="182" spans="1:14" x14ac:dyDescent="0.25">
      <c r="A182" t="s">
        <v>192</v>
      </c>
      <c r="B182" t="s">
        <v>4</v>
      </c>
      <c r="C182">
        <v>6056398.3680879893</v>
      </c>
      <c r="D182">
        <v>6056398.3680879893</v>
      </c>
      <c r="E182">
        <v>351540162.66025758</v>
      </c>
      <c r="F182">
        <v>58.044425299460478</v>
      </c>
      <c r="G182">
        <v>6056398.3680879893</v>
      </c>
      <c r="H182">
        <f>potential_100!H182</f>
        <v>0.66077788389062497</v>
      </c>
      <c r="I182">
        <v>1519000</v>
      </c>
      <c r="J182">
        <f t="shared" si="6"/>
        <v>431.2927541293858</v>
      </c>
      <c r="K182">
        <v>412208</v>
      </c>
      <c r="L182">
        <f t="shared" si="8"/>
        <v>0.65513369352253692</v>
      </c>
      <c r="M182">
        <f t="shared" si="7"/>
        <v>0</v>
      </c>
      <c r="N182">
        <v>0</v>
      </c>
    </row>
    <row r="183" spans="1:14" x14ac:dyDescent="0.25">
      <c r="A183" t="s">
        <v>193</v>
      </c>
      <c r="B183" t="s">
        <v>4</v>
      </c>
      <c r="C183">
        <v>762028.68562843348</v>
      </c>
      <c r="D183">
        <v>1449720.437225688</v>
      </c>
      <c r="E183">
        <v>136037155.72520971</v>
      </c>
      <c r="F183">
        <v>93.836820004788166</v>
      </c>
      <c r="G183">
        <v>1449720.437225688</v>
      </c>
      <c r="H183">
        <f>potential_100!H183</f>
        <v>7.9421706250000002E-4</v>
      </c>
      <c r="I183">
        <v>97625</v>
      </c>
      <c r="J183">
        <f t="shared" si="6"/>
        <v>-6.6632868089699153</v>
      </c>
      <c r="K183">
        <v>5000</v>
      </c>
      <c r="L183">
        <f t="shared" si="8"/>
        <v>-6.5050337472568795E-4</v>
      </c>
      <c r="M183">
        <f t="shared" si="7"/>
        <v>0.47436163134547626</v>
      </c>
      <c r="N183">
        <v>0.4719991073784266</v>
      </c>
    </row>
    <row r="184" spans="1:14" x14ac:dyDescent="0.25">
      <c r="A184" t="s">
        <v>194</v>
      </c>
      <c r="B184" t="s">
        <v>6</v>
      </c>
      <c r="C184">
        <v>30842909.619065329</v>
      </c>
      <c r="D184">
        <v>30842909.619065329</v>
      </c>
      <c r="E184">
        <v>1138980127.390866</v>
      </c>
      <c r="F184">
        <v>36.928426710001872</v>
      </c>
      <c r="G184">
        <v>30842909.619065329</v>
      </c>
      <c r="H184">
        <f>potential_100!H184</f>
        <v>14.6829452954375</v>
      </c>
      <c r="I184">
        <v>29691000</v>
      </c>
      <c r="J184">
        <f t="shared" si="6"/>
        <v>493.51257437669443</v>
      </c>
      <c r="K184">
        <v>779460</v>
      </c>
      <c r="L184">
        <f t="shared" si="8"/>
        <v>14.652881845818435</v>
      </c>
      <c r="M184">
        <f t="shared" si="7"/>
        <v>0</v>
      </c>
      <c r="N184">
        <v>0</v>
      </c>
    </row>
    <row r="185" spans="1:14" x14ac:dyDescent="0.25">
      <c r="A185" t="s">
        <v>195</v>
      </c>
      <c r="B185" t="s">
        <v>8</v>
      </c>
      <c r="C185">
        <v>347121.48998449091</v>
      </c>
      <c r="D185">
        <v>347121.48998449091</v>
      </c>
      <c r="E185">
        <v>22124542.941124272</v>
      </c>
      <c r="F185">
        <v>63.737174388462023</v>
      </c>
      <c r="G185">
        <v>347121.48998449091</v>
      </c>
      <c r="H185">
        <f>potential_100!H185</f>
        <v>7.7406096250000004E-3</v>
      </c>
      <c r="I185">
        <v>38191</v>
      </c>
      <c r="J185">
        <f t="shared" si="6"/>
        <v>193.59242059688171</v>
      </c>
      <c r="K185">
        <v>0</v>
      </c>
      <c r="L185">
        <f t="shared" si="8"/>
        <v>7.3934881350155093E-3</v>
      </c>
      <c r="M185">
        <f t="shared" si="7"/>
        <v>0</v>
      </c>
      <c r="N185">
        <v>0</v>
      </c>
    </row>
    <row r="186" spans="1:14" x14ac:dyDescent="0.25">
      <c r="A186" t="s">
        <v>196</v>
      </c>
      <c r="B186" t="s">
        <v>4</v>
      </c>
      <c r="C186">
        <v>766725.22027872922</v>
      </c>
      <c r="D186">
        <v>766725.22027872922</v>
      </c>
      <c r="E186">
        <v>30310273.024495691</v>
      </c>
      <c r="F186">
        <v>39.532119490574381</v>
      </c>
      <c r="G186">
        <v>766725.22027872922</v>
      </c>
      <c r="H186">
        <f>potential_100!H186</f>
        <v>18.859862465125001</v>
      </c>
      <c r="I186">
        <v>21907000</v>
      </c>
      <c r="J186">
        <f t="shared" si="6"/>
        <v>860.87117085428042</v>
      </c>
      <c r="K186">
        <v>9000</v>
      </c>
      <c r="L186">
        <f t="shared" si="8"/>
        <v>18.859104739904723</v>
      </c>
      <c r="M186">
        <f t="shared" si="7"/>
        <v>0</v>
      </c>
      <c r="N186">
        <v>0</v>
      </c>
    </row>
    <row r="187" spans="1:14" x14ac:dyDescent="0.25">
      <c r="A187" t="s">
        <v>197</v>
      </c>
      <c r="B187" t="s">
        <v>4</v>
      </c>
      <c r="C187">
        <v>4502736.3057203135</v>
      </c>
      <c r="D187">
        <v>4502736.3057203135</v>
      </c>
      <c r="E187">
        <v>278841080.16438031</v>
      </c>
      <c r="F187">
        <v>61.92702864037102</v>
      </c>
      <c r="G187">
        <v>4502736.3057203135</v>
      </c>
      <c r="H187">
        <f>potential_100!H187</f>
        <v>3.66257753425</v>
      </c>
      <c r="I187">
        <v>9559000</v>
      </c>
      <c r="J187">
        <f t="shared" si="6"/>
        <v>382.68456511604558</v>
      </c>
      <c r="K187">
        <v>6960</v>
      </c>
      <c r="L187">
        <f t="shared" si="8"/>
        <v>3.6580817579442795</v>
      </c>
      <c r="M187">
        <f t="shared" si="7"/>
        <v>0</v>
      </c>
      <c r="N187">
        <v>0</v>
      </c>
    </row>
    <row r="188" spans="1:14" x14ac:dyDescent="0.25">
      <c r="A188" t="s">
        <v>198</v>
      </c>
      <c r="B188" t="s">
        <v>9</v>
      </c>
      <c r="C188">
        <v>516509640.63797891</v>
      </c>
      <c r="D188">
        <v>516509640.63797891</v>
      </c>
      <c r="E188">
        <v>45080251640.252663</v>
      </c>
      <c r="F188">
        <v>87.278625786288785</v>
      </c>
      <c r="G188">
        <v>516509640.63797891</v>
      </c>
      <c r="H188">
        <f>potential_100!H188</f>
        <v>17.33508190625</v>
      </c>
      <c r="I188">
        <v>70212000</v>
      </c>
      <c r="J188">
        <f t="shared" si="6"/>
        <v>239.96707992383097</v>
      </c>
      <c r="K188">
        <v>29996350</v>
      </c>
      <c r="L188">
        <f t="shared" si="8"/>
        <v>16.848568615612024</v>
      </c>
      <c r="M188">
        <f t="shared" si="7"/>
        <v>0</v>
      </c>
      <c r="N188">
        <v>0</v>
      </c>
    </row>
    <row r="189" spans="1:14" x14ac:dyDescent="0.25">
      <c r="A189" t="s">
        <v>199</v>
      </c>
      <c r="B189" t="s">
        <v>5</v>
      </c>
      <c r="C189">
        <v>30002775.899504028</v>
      </c>
      <c r="D189">
        <v>30002775.899504028</v>
      </c>
      <c r="E189">
        <v>881925481.91127551</v>
      </c>
      <c r="F189">
        <v>29.394796163706118</v>
      </c>
      <c r="G189">
        <v>30002775.899504028</v>
      </c>
      <c r="H189">
        <f>potential_100!H189</f>
        <v>1.3265744499877929</v>
      </c>
      <c r="I189">
        <v>7106000</v>
      </c>
      <c r="J189">
        <f t="shared" si="6"/>
        <v>185.02416747653942</v>
      </c>
      <c r="K189">
        <v>18210060</v>
      </c>
      <c r="L189">
        <f t="shared" si="8"/>
        <v>1.3147817340882888</v>
      </c>
      <c r="M189">
        <f t="shared" si="7"/>
        <v>0</v>
      </c>
      <c r="N189">
        <v>0</v>
      </c>
    </row>
    <row r="190" spans="1:14" x14ac:dyDescent="0.25">
      <c r="A190" t="s">
        <v>200</v>
      </c>
      <c r="B190" t="s">
        <v>5</v>
      </c>
      <c r="C190">
        <v>31853665.98646694</v>
      </c>
      <c r="D190">
        <v>31853665.98646694</v>
      </c>
      <c r="E190">
        <v>1950108962.32287</v>
      </c>
      <c r="F190">
        <v>61.220864284549712</v>
      </c>
      <c r="G190">
        <v>31853665.98646694</v>
      </c>
      <c r="H190">
        <f>potential_100!H190</f>
        <v>17.728160458687501</v>
      </c>
      <c r="I190">
        <v>5810000</v>
      </c>
      <c r="J190">
        <f t="shared" si="6"/>
        <v>3045.8364531327084</v>
      </c>
      <c r="K190">
        <v>3000</v>
      </c>
      <c r="L190">
        <f t="shared" si="8"/>
        <v>17.696309792701033</v>
      </c>
      <c r="M190">
        <f t="shared" si="7"/>
        <v>0</v>
      </c>
      <c r="N190">
        <v>0</v>
      </c>
    </row>
    <row r="191" spans="1:14" x14ac:dyDescent="0.25">
      <c r="A191" t="s">
        <v>201</v>
      </c>
      <c r="B191" t="s">
        <v>9</v>
      </c>
      <c r="C191">
        <v>15411.594996290591</v>
      </c>
      <c r="D191">
        <v>71896.336022714517</v>
      </c>
      <c r="E191">
        <v>7807773.252853821</v>
      </c>
      <c r="F191">
        <v>108.5976516298004</v>
      </c>
      <c r="G191">
        <v>71896.336022714517</v>
      </c>
      <c r="H191">
        <f>potential_100!H191</f>
        <v>0</v>
      </c>
      <c r="I191">
        <v>93000</v>
      </c>
      <c r="J191">
        <f t="shared" si="6"/>
        <v>-0.77307888196467223</v>
      </c>
      <c r="K191">
        <v>0</v>
      </c>
      <c r="L191">
        <f t="shared" si="8"/>
        <v>-7.1896336022714513E-5</v>
      </c>
      <c r="M191">
        <f t="shared" si="7"/>
        <v>0.78564144087368315</v>
      </c>
      <c r="N191">
        <v>0.78710582975355947</v>
      </c>
    </row>
    <row r="192" spans="1:14" x14ac:dyDescent="0.25">
      <c r="A192" t="s">
        <v>202</v>
      </c>
      <c r="B192" t="s">
        <v>8</v>
      </c>
      <c r="C192">
        <v>15388679.474367309</v>
      </c>
      <c r="D192">
        <v>15388679.474367309</v>
      </c>
      <c r="E192">
        <v>1311130776.438807</v>
      </c>
      <c r="F192">
        <v>85.200993277086411</v>
      </c>
      <c r="G192">
        <v>15388679.474367309</v>
      </c>
      <c r="H192">
        <f>potential_100!H192</f>
        <v>0.21213302028125</v>
      </c>
      <c r="I192">
        <v>1181000</v>
      </c>
      <c r="J192">
        <f t="shared" si="6"/>
        <v>166.59554683055265</v>
      </c>
      <c r="K192">
        <v>5000</v>
      </c>
      <c r="L192">
        <f t="shared" si="8"/>
        <v>0.19674934080688269</v>
      </c>
      <c r="M192">
        <f t="shared" si="7"/>
        <v>0</v>
      </c>
      <c r="N192">
        <v>0</v>
      </c>
    </row>
    <row r="193" spans="1:14" x14ac:dyDescent="0.25">
      <c r="A193" t="s">
        <v>203</v>
      </c>
      <c r="B193" t="s">
        <v>6</v>
      </c>
      <c r="C193">
        <v>34249153.886757173</v>
      </c>
      <c r="D193">
        <v>34249153.886757173</v>
      </c>
      <c r="E193">
        <v>2838281583.9189472</v>
      </c>
      <c r="F193">
        <v>82.871582559486271</v>
      </c>
      <c r="G193">
        <v>34249153.886757173</v>
      </c>
      <c r="H193">
        <f>potential_100!H193</f>
        <v>9.6491000959999997</v>
      </c>
      <c r="I193">
        <v>12020000</v>
      </c>
      <c r="J193">
        <f t="shared" si="6"/>
        <v>799.95796772988706</v>
      </c>
      <c r="K193">
        <v>643830</v>
      </c>
      <c r="L193">
        <f t="shared" si="8"/>
        <v>9.6154947721132427</v>
      </c>
      <c r="M193">
        <f t="shared" si="7"/>
        <v>0</v>
      </c>
      <c r="N193">
        <v>0</v>
      </c>
    </row>
    <row r="194" spans="1:14" x14ac:dyDescent="0.25">
      <c r="A194" t="s">
        <v>204</v>
      </c>
      <c r="B194" t="s">
        <v>6</v>
      </c>
      <c r="C194">
        <v>558115337.8878454</v>
      </c>
      <c r="D194">
        <v>558115337.8878454</v>
      </c>
      <c r="E194">
        <v>56241915392.92234</v>
      </c>
      <c r="F194">
        <v>100.7711338050062</v>
      </c>
      <c r="G194">
        <v>558115337.8878454</v>
      </c>
      <c r="H194">
        <f>potential_100!H194</f>
        <v>18.529351760000001</v>
      </c>
      <c r="I194">
        <v>87350000</v>
      </c>
      <c r="J194">
        <f t="shared" ref="J194:J212" si="9">(H194*10^9+K194-G194)/I194</f>
        <v>206.84517941742595</v>
      </c>
      <c r="K194">
        <v>96690000</v>
      </c>
      <c r="L194">
        <f t="shared" si="8"/>
        <v>18.067926422112155</v>
      </c>
      <c r="M194">
        <f t="shared" ref="M194:M212" si="10">1-C194/D194</f>
        <v>0</v>
      </c>
      <c r="N194">
        <v>0</v>
      </c>
    </row>
    <row r="195" spans="1:14" x14ac:dyDescent="0.25">
      <c r="A195" t="s">
        <v>205</v>
      </c>
      <c r="B195" t="s">
        <v>5</v>
      </c>
      <c r="C195">
        <v>521979819.34266651</v>
      </c>
      <c r="D195">
        <v>521979819.34266651</v>
      </c>
      <c r="E195">
        <v>51482645121.166779</v>
      </c>
      <c r="F195">
        <v>98.629569982225178</v>
      </c>
      <c r="G195">
        <v>521979819.34266651</v>
      </c>
      <c r="H195">
        <f>potential_100!H195</f>
        <v>1.400073409</v>
      </c>
      <c r="I195">
        <v>20517000</v>
      </c>
      <c r="J195">
        <f t="shared" si="9"/>
        <v>43.415175398807499</v>
      </c>
      <c r="K195">
        <v>12655564</v>
      </c>
      <c r="L195">
        <f t="shared" ref="L195:L212" si="11">H195+K195/10^9-G195/10^9</f>
        <v>0.89074915365733343</v>
      </c>
      <c r="M195">
        <f t="shared" si="10"/>
        <v>0</v>
      </c>
      <c r="N195">
        <v>0</v>
      </c>
    </row>
    <row r="196" spans="1:14" x14ac:dyDescent="0.25">
      <c r="A196" t="s">
        <v>206</v>
      </c>
      <c r="B196" t="s">
        <v>4</v>
      </c>
      <c r="C196">
        <v>20925525.94489735</v>
      </c>
      <c r="D196">
        <v>20925525.94489735</v>
      </c>
      <c r="E196">
        <v>912915668.59915257</v>
      </c>
      <c r="F196">
        <v>43.626892389854859</v>
      </c>
      <c r="G196">
        <v>20925525.94489735</v>
      </c>
      <c r="H196">
        <f>potential_100!H196</f>
        <v>38.332642462000003</v>
      </c>
      <c r="I196">
        <v>85019000</v>
      </c>
      <c r="J196">
        <f t="shared" si="9"/>
        <v>450.65324922729155</v>
      </c>
      <c r="K196">
        <v>2371660</v>
      </c>
      <c r="L196">
        <f t="shared" si="11"/>
        <v>38.314088596055107</v>
      </c>
      <c r="M196">
        <f t="shared" si="10"/>
        <v>0</v>
      </c>
      <c r="N196">
        <v>0</v>
      </c>
    </row>
    <row r="197" spans="1:14" x14ac:dyDescent="0.25">
      <c r="A197" t="s">
        <v>207</v>
      </c>
      <c r="B197" t="s">
        <v>4</v>
      </c>
      <c r="C197">
        <v>12723079.78392962</v>
      </c>
      <c r="D197">
        <v>12723079.78392962</v>
      </c>
      <c r="E197">
        <v>442330980.16211998</v>
      </c>
      <c r="F197">
        <v>34.76603052673012</v>
      </c>
      <c r="G197">
        <v>12723079.78392962</v>
      </c>
      <c r="H197">
        <f>potential_100!H197</f>
        <v>14.303463208102738</v>
      </c>
      <c r="I197">
        <v>76371000</v>
      </c>
      <c r="J197">
        <f t="shared" si="9"/>
        <v>187.17731532019755</v>
      </c>
      <c r="K197">
        <v>4178619.9999999995</v>
      </c>
      <c r="L197">
        <f t="shared" si="11"/>
        <v>14.294918748318807</v>
      </c>
      <c r="M197">
        <f t="shared" si="10"/>
        <v>0</v>
      </c>
      <c r="N197">
        <v>0</v>
      </c>
    </row>
    <row r="198" spans="1:14" x14ac:dyDescent="0.25">
      <c r="A198" t="s">
        <v>208</v>
      </c>
      <c r="B198" t="s">
        <v>6</v>
      </c>
      <c r="C198">
        <v>151056272.09285119</v>
      </c>
      <c r="D198">
        <v>151056272.09285119</v>
      </c>
      <c r="E198">
        <v>16865267128.373949</v>
      </c>
      <c r="F198">
        <v>111.64890338354979</v>
      </c>
      <c r="G198">
        <v>151056272.09285119</v>
      </c>
      <c r="H198">
        <f>potential_100!H198</f>
        <v>4.34740267875</v>
      </c>
      <c r="I198">
        <v>37482000</v>
      </c>
      <c r="J198">
        <f t="shared" si="9"/>
        <v>112.301027870902</v>
      </c>
      <c r="K198">
        <v>12920720</v>
      </c>
      <c r="L198">
        <f t="shared" si="11"/>
        <v>4.2092671266571493</v>
      </c>
      <c r="M198">
        <f t="shared" si="10"/>
        <v>0</v>
      </c>
      <c r="N198">
        <v>0</v>
      </c>
    </row>
    <row r="199" spans="1:14" x14ac:dyDescent="0.25">
      <c r="A199" t="s">
        <v>209</v>
      </c>
      <c r="B199" t="s">
        <v>8</v>
      </c>
      <c r="C199">
        <v>22042849.759682208</v>
      </c>
      <c r="D199">
        <v>22042849.759682208</v>
      </c>
      <c r="E199">
        <v>592446728.09579146</v>
      </c>
      <c r="F199">
        <v>26.877047866080119</v>
      </c>
      <c r="G199">
        <v>22042849.759682208</v>
      </c>
      <c r="H199">
        <f>potential_100!H199</f>
        <v>9.4420957619609371</v>
      </c>
      <c r="I199">
        <v>3088000</v>
      </c>
      <c r="J199">
        <f t="shared" si="9"/>
        <v>3055.1314482517018</v>
      </c>
      <c r="K199">
        <v>14193000</v>
      </c>
      <c r="L199">
        <f t="shared" si="11"/>
        <v>9.4342459122012556</v>
      </c>
      <c r="M199">
        <f t="shared" si="10"/>
        <v>0</v>
      </c>
      <c r="N199">
        <v>0</v>
      </c>
    </row>
    <row r="200" spans="1:14" x14ac:dyDescent="0.25">
      <c r="A200" t="s">
        <v>210</v>
      </c>
      <c r="B200" t="s">
        <v>7</v>
      </c>
      <c r="C200">
        <v>4880551250.7004967</v>
      </c>
      <c r="D200">
        <v>4880551250.7004967</v>
      </c>
      <c r="E200">
        <v>228782196176.72961</v>
      </c>
      <c r="F200">
        <v>46.876302373403611</v>
      </c>
      <c r="G200">
        <v>4880551250.7004967</v>
      </c>
      <c r="H200">
        <f>potential_100!H200</f>
        <v>348.950022864</v>
      </c>
      <c r="I200">
        <v>411058000</v>
      </c>
      <c r="J200">
        <f t="shared" si="9"/>
        <v>838.85680343503714</v>
      </c>
      <c r="K200">
        <v>749328293.10000002</v>
      </c>
      <c r="L200">
        <f t="shared" si="11"/>
        <v>344.81879990639953</v>
      </c>
      <c r="M200">
        <f t="shared" si="10"/>
        <v>0</v>
      </c>
      <c r="N200">
        <v>0</v>
      </c>
    </row>
    <row r="201" spans="1:14" x14ac:dyDescent="0.25">
      <c r="A201" t="s">
        <v>211</v>
      </c>
      <c r="B201" t="s">
        <v>5</v>
      </c>
      <c r="C201">
        <v>103865151.614096</v>
      </c>
      <c r="D201">
        <v>103865151.614096</v>
      </c>
      <c r="E201">
        <v>6299823973.1317577</v>
      </c>
      <c r="F201">
        <v>60.653875484034629</v>
      </c>
      <c r="G201">
        <v>103865151.614096</v>
      </c>
      <c r="H201">
        <f>potential_100!H201</f>
        <v>14.161649472500001</v>
      </c>
      <c r="I201">
        <v>30487000</v>
      </c>
      <c r="J201">
        <f t="shared" si="9"/>
        <v>461.29921533394247</v>
      </c>
      <c r="K201">
        <v>5844857</v>
      </c>
      <c r="L201">
        <f t="shared" si="11"/>
        <v>14.063629177885904</v>
      </c>
      <c r="M201">
        <f t="shared" si="10"/>
        <v>0</v>
      </c>
      <c r="N201">
        <v>0</v>
      </c>
    </row>
    <row r="202" spans="1:14" x14ac:dyDescent="0.25">
      <c r="A202" t="s">
        <v>212</v>
      </c>
      <c r="B202" t="s">
        <v>8</v>
      </c>
      <c r="C202">
        <v>248191.86532391029</v>
      </c>
      <c r="D202">
        <v>248191.86532391029</v>
      </c>
      <c r="E202">
        <v>53526474.148964956</v>
      </c>
      <c r="F202">
        <v>215.665707170171</v>
      </c>
      <c r="G202">
        <v>248191.86532391029</v>
      </c>
      <c r="H202">
        <f>potential_100!H202</f>
        <v>4.8470369394531254E-3</v>
      </c>
      <c r="I202">
        <v>95000</v>
      </c>
      <c r="J202">
        <f t="shared" si="9"/>
        <v>48.672053411886466</v>
      </c>
      <c r="K202">
        <v>25000</v>
      </c>
      <c r="L202">
        <f t="shared" si="11"/>
        <v>4.6238450741292146E-3</v>
      </c>
      <c r="M202">
        <f t="shared" si="10"/>
        <v>0</v>
      </c>
      <c r="N202">
        <v>0</v>
      </c>
    </row>
    <row r="203" spans="1:14" x14ac:dyDescent="0.25">
      <c r="A203" t="s">
        <v>213</v>
      </c>
      <c r="B203" t="s">
        <v>8</v>
      </c>
      <c r="C203">
        <v>120668576.2679245</v>
      </c>
      <c r="D203">
        <v>120668576.2679245</v>
      </c>
      <c r="E203">
        <v>3651052198.279458</v>
      </c>
      <c r="F203">
        <v>30.256859832114891</v>
      </c>
      <c r="G203">
        <v>120668576.2679245</v>
      </c>
      <c r="H203">
        <f>potential_100!H203</f>
        <v>24.942550541999999</v>
      </c>
      <c r="I203">
        <v>37829000</v>
      </c>
      <c r="J203">
        <f t="shared" si="9"/>
        <v>657.68398492511233</v>
      </c>
      <c r="K203">
        <v>57645500</v>
      </c>
      <c r="L203">
        <f t="shared" si="11"/>
        <v>24.879527465732075</v>
      </c>
      <c r="M203">
        <f t="shared" si="10"/>
        <v>0</v>
      </c>
      <c r="N203">
        <v>0</v>
      </c>
    </row>
    <row r="204" spans="1:14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23755439.9936071</v>
      </c>
      <c r="F204">
        <v>134.7713049532525</v>
      </c>
      <c r="G204">
        <v>176264.8213716342</v>
      </c>
      <c r="H204">
        <f>potential_100!H204</f>
        <v>0</v>
      </c>
      <c r="I204">
        <v>30030</v>
      </c>
      <c r="J204">
        <f t="shared" si="9"/>
        <v>-5.8177429694183882</v>
      </c>
      <c r="K204">
        <v>1558</v>
      </c>
      <c r="L204">
        <f t="shared" si="11"/>
        <v>-1.747068213716342E-4</v>
      </c>
      <c r="M204">
        <f t="shared" si="10"/>
        <v>0.99760800069583166</v>
      </c>
      <c r="N204">
        <v>0.99753972194681917</v>
      </c>
    </row>
    <row r="205" spans="1:14" x14ac:dyDescent="0.25">
      <c r="A205" t="s">
        <v>215</v>
      </c>
      <c r="B205" t="s">
        <v>8</v>
      </c>
      <c r="C205">
        <v>50081.948157703038</v>
      </c>
      <c r="D205">
        <v>1032481.1463923811</v>
      </c>
      <c r="E205">
        <v>134050147.20364849</v>
      </c>
      <c r="F205">
        <v>129.83302181549419</v>
      </c>
      <c r="G205">
        <v>1032481.1463923811</v>
      </c>
      <c r="H205">
        <f>potential_100!H205</f>
        <v>3.9433902343749999E-5</v>
      </c>
      <c r="I205">
        <v>106631</v>
      </c>
      <c r="J205">
        <f t="shared" si="9"/>
        <v>-9.245034221273654</v>
      </c>
      <c r="K205">
        <v>7240</v>
      </c>
      <c r="L205">
        <f t="shared" si="11"/>
        <v>-9.8580724404863113E-4</v>
      </c>
      <c r="M205">
        <f t="shared" si="10"/>
        <v>0.9514935954688416</v>
      </c>
      <c r="N205">
        <v>0.95010899781668823</v>
      </c>
    </row>
    <row r="206" spans="1:14" x14ac:dyDescent="0.25">
      <c r="A206" t="s">
        <v>216</v>
      </c>
      <c r="B206" t="s">
        <v>9</v>
      </c>
      <c r="C206">
        <v>603077574.07394004</v>
      </c>
      <c r="D206">
        <v>603077574.07394004</v>
      </c>
      <c r="E206">
        <v>43742851367.135231</v>
      </c>
      <c r="F206">
        <v>72.532710960617081</v>
      </c>
      <c r="G206">
        <v>603077574.07394004</v>
      </c>
      <c r="H206">
        <f>potential_100!H206</f>
        <v>5.7827781999687504</v>
      </c>
      <c r="I206">
        <v>98224000</v>
      </c>
      <c r="J206">
        <f t="shared" si="9"/>
        <v>53.588027120610136</v>
      </c>
      <c r="K206">
        <v>83929750</v>
      </c>
      <c r="L206">
        <f t="shared" si="11"/>
        <v>5.2636303758948104</v>
      </c>
      <c r="M206">
        <f t="shared" si="10"/>
        <v>0</v>
      </c>
      <c r="N206">
        <v>0</v>
      </c>
    </row>
    <row r="207" spans="1:14" x14ac:dyDescent="0.25">
      <c r="A207" t="s">
        <v>217</v>
      </c>
      <c r="B207" t="s">
        <v>9</v>
      </c>
      <c r="C207">
        <v>91629.919592563092</v>
      </c>
      <c r="D207">
        <v>91629.919592563092</v>
      </c>
      <c r="E207">
        <v>10783225.35585279</v>
      </c>
      <c r="F207">
        <v>117.68236187263869</v>
      </c>
      <c r="G207">
        <v>91629.919592563092</v>
      </c>
      <c r="H207">
        <f>potential_100!H207</f>
        <v>7.8477424999999993E-3</v>
      </c>
      <c r="I207">
        <v>380000</v>
      </c>
      <c r="J207">
        <f t="shared" si="9"/>
        <v>20.4373910010722</v>
      </c>
      <c r="K207">
        <v>10096</v>
      </c>
      <c r="L207">
        <f t="shared" si="11"/>
        <v>7.7662085804074358E-3</v>
      </c>
      <c r="M207">
        <f t="shared" si="10"/>
        <v>0</v>
      </c>
      <c r="N207">
        <v>0</v>
      </c>
    </row>
    <row r="208" spans="1:14" x14ac:dyDescent="0.25">
      <c r="A208" t="s">
        <v>218</v>
      </c>
      <c r="B208" t="s">
        <v>9</v>
      </c>
      <c r="C208">
        <v>88604.02879379371</v>
      </c>
      <c r="D208">
        <v>173785.21067282281</v>
      </c>
      <c r="E208">
        <v>12185803.021407619</v>
      </c>
      <c r="F208">
        <v>70.119908214452451</v>
      </c>
      <c r="G208">
        <v>173785.21067282281</v>
      </c>
      <c r="H208">
        <f>potential_100!H208</f>
        <v>0</v>
      </c>
      <c r="I208">
        <v>149000</v>
      </c>
      <c r="J208">
        <f t="shared" si="9"/>
        <v>-0.87812893069008602</v>
      </c>
      <c r="K208">
        <v>42944</v>
      </c>
      <c r="L208">
        <f t="shared" si="11"/>
        <v>-1.308412106728228E-4</v>
      </c>
      <c r="M208">
        <f t="shared" si="10"/>
        <v>0.49015207651585313</v>
      </c>
      <c r="N208">
        <v>0.49135411056697381</v>
      </c>
    </row>
    <row r="209" spans="1:14" x14ac:dyDescent="0.25">
      <c r="A209" t="s">
        <v>219</v>
      </c>
      <c r="B209" t="s">
        <v>6</v>
      </c>
      <c r="C209">
        <v>5736788.5421716236</v>
      </c>
      <c r="D209">
        <v>5736788.5421716236</v>
      </c>
      <c r="E209">
        <v>261396173.71470341</v>
      </c>
      <c r="F209">
        <v>45.564896072629793</v>
      </c>
      <c r="G209">
        <v>5736788.5421716236</v>
      </c>
      <c r="H209">
        <f>potential_100!H209</f>
        <v>19.313935023999999</v>
      </c>
      <c r="I209">
        <v>47099000</v>
      </c>
      <c r="J209">
        <f t="shared" si="9"/>
        <v>409.95894255627144</v>
      </c>
      <c r="K209">
        <v>458000</v>
      </c>
      <c r="L209">
        <f t="shared" si="11"/>
        <v>19.308656235457825</v>
      </c>
      <c r="M209">
        <f t="shared" si="10"/>
        <v>0</v>
      </c>
      <c r="N209">
        <v>0</v>
      </c>
    </row>
    <row r="210" spans="1:14" x14ac:dyDescent="0.25">
      <c r="A210" t="s">
        <v>220</v>
      </c>
      <c r="B210" t="s">
        <v>4</v>
      </c>
      <c r="C210">
        <v>262754714.9770416</v>
      </c>
      <c r="D210">
        <v>262754714.9770416</v>
      </c>
      <c r="E210">
        <v>15712452861.312401</v>
      </c>
      <c r="F210">
        <v>59.79893781424736</v>
      </c>
      <c r="G210">
        <v>262754714.9770416</v>
      </c>
      <c r="H210">
        <f>potential_100!H210</f>
        <v>88.145784653999996</v>
      </c>
      <c r="I210">
        <v>62344000</v>
      </c>
      <c r="J210">
        <f t="shared" si="9"/>
        <v>1409.8433513894354</v>
      </c>
      <c r="K210">
        <v>12243960</v>
      </c>
      <c r="L210">
        <f t="shared" si="11"/>
        <v>87.895273899022968</v>
      </c>
      <c r="M210">
        <f t="shared" si="10"/>
        <v>0</v>
      </c>
      <c r="N210">
        <v>0</v>
      </c>
    </row>
    <row r="211" spans="1:14" x14ac:dyDescent="0.25">
      <c r="A211" t="s">
        <v>221</v>
      </c>
      <c r="B211" t="s">
        <v>4</v>
      </c>
      <c r="C211">
        <v>47150399.474165618</v>
      </c>
      <c r="D211">
        <v>47150399.474165618</v>
      </c>
      <c r="E211">
        <v>1883782553.4756911</v>
      </c>
      <c r="F211">
        <v>39.952631886137937</v>
      </c>
      <c r="G211">
        <v>47150399.474165618</v>
      </c>
      <c r="H211">
        <f>potential_100!H211</f>
        <v>45.159623693</v>
      </c>
      <c r="I211">
        <v>25457000</v>
      </c>
      <c r="J211">
        <f t="shared" si="9"/>
        <v>1772.6404547875175</v>
      </c>
      <c r="K211">
        <v>13634764</v>
      </c>
      <c r="L211">
        <f t="shared" si="11"/>
        <v>45.12610805752584</v>
      </c>
      <c r="M211">
        <f t="shared" si="10"/>
        <v>0</v>
      </c>
      <c r="N211">
        <v>0</v>
      </c>
    </row>
    <row r="212" spans="1:14" x14ac:dyDescent="0.25">
      <c r="A212" t="s">
        <v>222</v>
      </c>
      <c r="B212" t="s">
        <v>4</v>
      </c>
      <c r="C212">
        <v>26644341.675771829</v>
      </c>
      <c r="D212">
        <v>26644341.675771829</v>
      </c>
      <c r="E212">
        <v>1583951464.4143159</v>
      </c>
      <c r="F212">
        <v>59.447948975021284</v>
      </c>
      <c r="G212">
        <v>26644341.675771829</v>
      </c>
      <c r="H212">
        <f>potential_100!H212</f>
        <v>26.567061037999999</v>
      </c>
      <c r="I212">
        <v>12242000</v>
      </c>
      <c r="J212">
        <f t="shared" si="9"/>
        <v>2168.4053011210772</v>
      </c>
      <c r="K212">
        <v>5201000</v>
      </c>
      <c r="L212">
        <f t="shared" si="11"/>
        <v>26.545617696324225</v>
      </c>
      <c r="M212">
        <f t="shared" si="10"/>
        <v>0</v>
      </c>
      <c r="N212">
        <v>0</v>
      </c>
    </row>
  </sheetData>
  <autoFilter ref="A1:M212">
    <sortState ref="A2:M212">
      <sortCondition ref="A1:A212"/>
    </sortState>
  </autoFilter>
  <sortState ref="M2:N212">
    <sortCondition ref="M2:M2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topLeftCell="A50" workbookViewId="0">
      <selection activeCell="K69" sqref="K69"/>
    </sheetView>
  </sheetViews>
  <sheetFormatPr defaultRowHeight="15" x14ac:dyDescent="0.25"/>
  <cols>
    <col min="2" max="2" width="10" customWidth="1"/>
    <col min="5" max="5" width="8.7109375" customWidth="1"/>
    <col min="7" max="7" width="8.140625" customWidth="1"/>
    <col min="9" max="9" width="10.42578125" customWidth="1"/>
    <col min="12" max="12" width="8.42578125" customWidth="1"/>
    <col min="18" max="18" width="9.42578125" customWidth="1"/>
    <col min="21" max="21" width="9" customWidth="1"/>
    <col min="24" max="24" width="8.5703125" customWidth="1"/>
    <col min="25" max="25" width="8.28515625" customWidth="1"/>
  </cols>
  <sheetData>
    <row r="1" spans="1:25" x14ac:dyDescent="0.25">
      <c r="A1" s="1" t="s">
        <v>10</v>
      </c>
      <c r="B1" s="1" t="s">
        <v>2</v>
      </c>
      <c r="C1" s="1" t="s">
        <v>239</v>
      </c>
      <c r="D1" s="1" t="s">
        <v>224</v>
      </c>
      <c r="E1" s="1" t="s">
        <v>223</v>
      </c>
      <c r="F1" s="1" t="s">
        <v>3</v>
      </c>
      <c r="G1" s="2" t="s">
        <v>234</v>
      </c>
      <c r="H1" s="1" t="s">
        <v>0</v>
      </c>
      <c r="I1" s="1" t="s">
        <v>11</v>
      </c>
      <c r="J1" s="1" t="s">
        <v>240</v>
      </c>
      <c r="K1" s="1" t="s">
        <v>237</v>
      </c>
      <c r="L1" s="1" t="s">
        <v>225</v>
      </c>
      <c r="M1" s="2" t="s">
        <v>238</v>
      </c>
      <c r="N1" s="2" t="s">
        <v>322</v>
      </c>
      <c r="O1" s="2" t="s">
        <v>321</v>
      </c>
      <c r="P1" s="2" t="s">
        <v>326</v>
      </c>
      <c r="Q1" s="2" t="s">
        <v>236</v>
      </c>
      <c r="R1" s="2" t="s">
        <v>235</v>
      </c>
      <c r="S1" s="2" t="s">
        <v>292</v>
      </c>
      <c r="T1" s="2" t="s">
        <v>315</v>
      </c>
      <c r="U1" s="2" t="s">
        <v>316</v>
      </c>
      <c r="V1" s="2" t="s">
        <v>323</v>
      </c>
      <c r="W1" s="2" t="s">
        <v>324</v>
      </c>
      <c r="X1" t="s">
        <v>317</v>
      </c>
      <c r="Y1" t="s">
        <v>318</v>
      </c>
    </row>
    <row r="2" spans="1:25" x14ac:dyDescent="0.25">
      <c r="A2" t="s">
        <v>12</v>
      </c>
      <c r="B2">
        <v>1677832.549328685</v>
      </c>
      <c r="C2">
        <v>52055146.763653263</v>
      </c>
      <c r="D2">
        <v>6551021.1513776677</v>
      </c>
      <c r="E2">
        <v>1346624.2986020029</v>
      </c>
      <c r="F2">
        <v>47.198446039394867</v>
      </c>
      <c r="G2">
        <f>B2-E2</f>
        <v>331208.25072668213</v>
      </c>
      <c r="H2" t="s">
        <v>8</v>
      </c>
      <c r="I2">
        <v>1320380.6196145811</v>
      </c>
      <c r="J2">
        <v>104057264.2627122</v>
      </c>
      <c r="K2">
        <v>62.018861360358251</v>
      </c>
      <c r="L2">
        <f>I2-B2</f>
        <v>-357451.92971410393</v>
      </c>
      <c r="M2">
        <f>IF(E2&gt;0,F2,K2)</f>
        <v>47.198446039394867</v>
      </c>
      <c r="N2">
        <v>55.774083804475033</v>
      </c>
      <c r="O2">
        <v>31.42154339122704</v>
      </c>
      <c r="P2">
        <v>27.517088710097639</v>
      </c>
      <c r="Q2">
        <f>(M2-K2)/K2</f>
        <v>-0.23896625955207274</v>
      </c>
      <c r="R2">
        <f>M2-K2</f>
        <v>-14.820415320963384</v>
      </c>
      <c r="S2">
        <f>1-I2/B2</f>
        <v>0.21304386415505139</v>
      </c>
      <c r="T2">
        <f>IF($E2&lt;0,$C2-$J2,0)</f>
        <v>0</v>
      </c>
      <c r="U2">
        <f>IF($E2&gt;0,$C2-$J2,0)</f>
        <v>-52002117.499058932</v>
      </c>
      <c r="V2">
        <f>IF($E2&lt;0,($O2-$K2),0)</f>
        <v>0</v>
      </c>
      <c r="W2">
        <f>IF($E2&gt;0,($O2-$K2),0)</f>
        <v>-30.597317969131211</v>
      </c>
      <c r="X2">
        <v>1546086.044667742</v>
      </c>
      <c r="Y2">
        <v>199461.74606573879</v>
      </c>
    </row>
    <row r="3" spans="1:25" x14ac:dyDescent="0.25">
      <c r="A3" t="s">
        <v>13</v>
      </c>
      <c r="B3">
        <v>12715751.527884509</v>
      </c>
      <c r="C3">
        <v>67615661383.355026</v>
      </c>
      <c r="D3">
        <v>176151942.39746001</v>
      </c>
      <c r="E3">
        <v>-791330603.99680912</v>
      </c>
      <c r="F3">
        <v>111.3176372257299</v>
      </c>
      <c r="G3">
        <f t="shared" ref="G3:G66" si="0">B3-E3</f>
        <v>804046355.52469361</v>
      </c>
      <c r="H3" t="s">
        <v>5</v>
      </c>
      <c r="I3">
        <v>12715751.527884509</v>
      </c>
      <c r="J3">
        <v>521410701.72572738</v>
      </c>
      <c r="K3">
        <v>41.005103047375563</v>
      </c>
      <c r="L3">
        <f t="shared" ref="L3:L66" si="1">I3-B3</f>
        <v>0</v>
      </c>
      <c r="M3">
        <f t="shared" ref="M3:M66" si="2">IF(E3&gt;0,F3,K3)</f>
        <v>41.005103047375563</v>
      </c>
      <c r="N3">
        <v>99.512817476508118</v>
      </c>
      <c r="O3">
        <v>72.077901972089336</v>
      </c>
      <c r="P3">
        <v>58.224851917503528</v>
      </c>
      <c r="Q3">
        <f>(M3-K3)/K3</f>
        <v>0</v>
      </c>
      <c r="R3">
        <f t="shared" ref="R3:R66" si="3">M3-K3</f>
        <v>0</v>
      </c>
      <c r="S3">
        <f>1-I3/B3</f>
        <v>0</v>
      </c>
      <c r="T3">
        <f t="shared" ref="T3:T66" si="4">IF($E3&lt;0,$C3-$J3,0)</f>
        <v>67094250681.629295</v>
      </c>
      <c r="U3">
        <f t="shared" ref="U3:U66" si="5">IF($E3&gt;0,$C3-$J3,0)</f>
        <v>0</v>
      </c>
      <c r="V3">
        <f t="shared" ref="V3:V66" si="6">IF($E3&lt;0,($O3-$K3),0)</f>
        <v>31.072798924713773</v>
      </c>
      <c r="W3">
        <f t="shared" ref="W3:W66" si="7">IF($E3&gt;0,($O3-$K3),0)</f>
        <v>0</v>
      </c>
      <c r="X3">
        <v>13573099.633437101</v>
      </c>
      <c r="Y3">
        <v>804903703.63024676</v>
      </c>
    </row>
    <row r="4" spans="1:25" x14ac:dyDescent="0.25">
      <c r="A4" t="s">
        <v>14</v>
      </c>
      <c r="B4">
        <v>37310576.577220313</v>
      </c>
      <c r="C4">
        <v>1473247912.9490671</v>
      </c>
      <c r="D4">
        <v>155493828.08366391</v>
      </c>
      <c r="E4">
        <v>-6251960.0244607301</v>
      </c>
      <c r="F4">
        <v>35.287251366885712</v>
      </c>
      <c r="G4">
        <f t="shared" si="0"/>
        <v>43562536.601681046</v>
      </c>
      <c r="H4" t="s">
        <v>4</v>
      </c>
      <c r="I4">
        <v>37310576.577220313</v>
      </c>
      <c r="J4">
        <v>1399475018.0041139</v>
      </c>
      <c r="K4">
        <v>37.508801696153711</v>
      </c>
      <c r="L4">
        <f t="shared" si="1"/>
        <v>0</v>
      </c>
      <c r="M4">
        <f t="shared" si="2"/>
        <v>37.508801696153711</v>
      </c>
      <c r="N4">
        <v>33.860740789449657</v>
      </c>
      <c r="O4">
        <v>50.72841031174233</v>
      </c>
      <c r="P4">
        <v>46.560856702329623</v>
      </c>
      <c r="Q4">
        <f t="shared" ref="Q4:Q66" si="8">(M4-K4)/K4</f>
        <v>0</v>
      </c>
      <c r="R4">
        <f t="shared" si="3"/>
        <v>0</v>
      </c>
      <c r="S4">
        <f t="shared" ref="S4:S66" si="9">1-I4/B4</f>
        <v>0</v>
      </c>
      <c r="T4">
        <f t="shared" si="4"/>
        <v>73772894.944953203</v>
      </c>
      <c r="U4">
        <f t="shared" si="5"/>
        <v>0</v>
      </c>
      <c r="V4">
        <f t="shared" si="6"/>
        <v>13.219608615588619</v>
      </c>
      <c r="W4">
        <f t="shared" si="7"/>
        <v>0</v>
      </c>
      <c r="X4">
        <v>933258.26375871943</v>
      </c>
      <c r="Y4">
        <v>7185218.2882194314</v>
      </c>
    </row>
    <row r="5" spans="1:25" x14ac:dyDescent="0.25">
      <c r="A5" t="s">
        <v>15</v>
      </c>
      <c r="B5">
        <v>7110796.9925173093</v>
      </c>
      <c r="C5">
        <v>61831488.866547383</v>
      </c>
      <c r="D5">
        <v>81502012.675116077</v>
      </c>
      <c r="E5">
        <v>-735523.09606779076</v>
      </c>
      <c r="F5">
        <v>38.443531467940147</v>
      </c>
      <c r="G5">
        <f t="shared" si="0"/>
        <v>7846320.0885851001</v>
      </c>
      <c r="H5" t="s">
        <v>6</v>
      </c>
      <c r="I5">
        <v>7110796.9925173093</v>
      </c>
      <c r="J5">
        <v>217845542.14412969</v>
      </c>
      <c r="K5">
        <v>30.635882640633469</v>
      </c>
      <c r="L5">
        <f t="shared" si="1"/>
        <v>0</v>
      </c>
      <c r="M5">
        <f t="shared" si="2"/>
        <v>30.635882640633469</v>
      </c>
      <c r="N5">
        <v>34.406729801662571</v>
      </c>
      <c r="O5">
        <v>59.309201942056013</v>
      </c>
      <c r="P5">
        <v>47.847475111592338</v>
      </c>
      <c r="Q5">
        <f t="shared" si="8"/>
        <v>0</v>
      </c>
      <c r="R5">
        <f t="shared" si="3"/>
        <v>0</v>
      </c>
      <c r="S5">
        <f t="shared" si="9"/>
        <v>0</v>
      </c>
      <c r="T5">
        <f t="shared" si="4"/>
        <v>-156014053.27758232</v>
      </c>
      <c r="U5">
        <f t="shared" si="5"/>
        <v>0</v>
      </c>
      <c r="V5">
        <f t="shared" si="6"/>
        <v>28.673319301422545</v>
      </c>
      <c r="W5">
        <f t="shared" si="7"/>
        <v>0</v>
      </c>
      <c r="X5">
        <v>1253394.681535627</v>
      </c>
      <c r="Y5">
        <v>1988917.7776034111</v>
      </c>
    </row>
    <row r="6" spans="1:25" x14ac:dyDescent="0.25">
      <c r="A6" t="s">
        <v>16</v>
      </c>
      <c r="B6">
        <v>1365232.5528221279</v>
      </c>
      <c r="C6">
        <v>68297685.50897415</v>
      </c>
      <c r="D6">
        <v>5330488.631696607</v>
      </c>
      <c r="E6">
        <v>113499.3443416636</v>
      </c>
      <c r="F6">
        <v>39.721919937200397</v>
      </c>
      <c r="G6">
        <f t="shared" si="0"/>
        <v>1251733.2084804643</v>
      </c>
      <c r="H6" t="s">
        <v>8</v>
      </c>
      <c r="I6">
        <v>1365232.5528221279</v>
      </c>
      <c r="J6">
        <v>86273569.692021817</v>
      </c>
      <c r="K6">
        <v>63.193314218652468</v>
      </c>
      <c r="L6">
        <f t="shared" si="1"/>
        <v>0</v>
      </c>
      <c r="M6">
        <f t="shared" si="2"/>
        <v>39.721919937200397</v>
      </c>
      <c r="N6">
        <v>40.096955200317083</v>
      </c>
      <c r="O6">
        <v>31.42154339122704</v>
      </c>
      <c r="P6">
        <v>27.517088710097639</v>
      </c>
      <c r="Q6">
        <f t="shared" si="8"/>
        <v>-0.37142211279249748</v>
      </c>
      <c r="R6">
        <f t="shared" si="3"/>
        <v>-23.471394281452071</v>
      </c>
      <c r="S6">
        <f t="shared" si="9"/>
        <v>0</v>
      </c>
      <c r="T6">
        <f t="shared" si="4"/>
        <v>0</v>
      </c>
      <c r="U6">
        <f t="shared" si="5"/>
        <v>-17975884.183047667</v>
      </c>
      <c r="V6">
        <f t="shared" si="6"/>
        <v>0</v>
      </c>
      <c r="W6">
        <f t="shared" si="7"/>
        <v>-31.771770827425428</v>
      </c>
      <c r="X6">
        <v>571030.54921401944</v>
      </c>
      <c r="Y6">
        <v>457531.20487234747</v>
      </c>
    </row>
    <row r="7" spans="1:25" x14ac:dyDescent="0.25">
      <c r="A7" t="s">
        <v>17</v>
      </c>
      <c r="B7">
        <v>258313730.7400212</v>
      </c>
      <c r="C7">
        <v>13923150979.49741</v>
      </c>
      <c r="D7">
        <v>2960721418.3000708</v>
      </c>
      <c r="E7">
        <v>-13021871.31678362</v>
      </c>
      <c r="F7">
        <v>58.666111329397538</v>
      </c>
      <c r="G7">
        <f t="shared" si="0"/>
        <v>271335602.05680484</v>
      </c>
      <c r="H7" t="s">
        <v>6</v>
      </c>
      <c r="I7">
        <v>258313730.7400212</v>
      </c>
      <c r="J7">
        <v>15286341881.038679</v>
      </c>
      <c r="K7">
        <v>59.177426756394738</v>
      </c>
      <c r="L7">
        <f t="shared" si="1"/>
        <v>0</v>
      </c>
      <c r="M7">
        <f t="shared" si="2"/>
        <v>59.177426756394738</v>
      </c>
      <c r="N7">
        <v>58.553965221695186</v>
      </c>
      <c r="O7">
        <v>59.309201942056013</v>
      </c>
      <c r="P7">
        <v>47.847475111592338</v>
      </c>
      <c r="Q7">
        <f t="shared" si="8"/>
        <v>0</v>
      </c>
      <c r="R7">
        <f t="shared" si="3"/>
        <v>0</v>
      </c>
      <c r="S7">
        <f t="shared" si="9"/>
        <v>0</v>
      </c>
      <c r="T7">
        <f t="shared" si="4"/>
        <v>-1363190901.5412693</v>
      </c>
      <c r="U7">
        <f t="shared" si="5"/>
        <v>0</v>
      </c>
      <c r="V7">
        <f t="shared" si="6"/>
        <v>0.13177518566127588</v>
      </c>
      <c r="W7">
        <f t="shared" si="7"/>
        <v>0</v>
      </c>
      <c r="X7">
        <v>10031697.69978917</v>
      </c>
      <c r="Y7">
        <v>23053569.01657176</v>
      </c>
    </row>
    <row r="8" spans="1:25" x14ac:dyDescent="0.25">
      <c r="A8" t="s">
        <v>18</v>
      </c>
      <c r="B8">
        <v>233345991.15304241</v>
      </c>
      <c r="C8">
        <v>8891856895.3859539</v>
      </c>
      <c r="D8">
        <v>911088847.48027706</v>
      </c>
      <c r="E8">
        <v>-75469593.468544811</v>
      </c>
      <c r="F8">
        <v>34.35599876702301</v>
      </c>
      <c r="G8">
        <f t="shared" si="0"/>
        <v>308815584.62158722</v>
      </c>
      <c r="H8" t="s">
        <v>8</v>
      </c>
      <c r="I8">
        <v>233345991.15304241</v>
      </c>
      <c r="J8">
        <v>10105044454.24988</v>
      </c>
      <c r="K8">
        <v>43.304984175290073</v>
      </c>
      <c r="L8">
        <f t="shared" si="1"/>
        <v>0</v>
      </c>
      <c r="M8">
        <f t="shared" si="2"/>
        <v>43.304984175290073</v>
      </c>
      <c r="N8">
        <v>34.455783390616048</v>
      </c>
      <c r="O8">
        <v>31.42154339122704</v>
      </c>
      <c r="P8">
        <v>27.517088710097639</v>
      </c>
      <c r="Q8">
        <f t="shared" si="8"/>
        <v>0</v>
      </c>
      <c r="R8">
        <f t="shared" si="3"/>
        <v>0</v>
      </c>
      <c r="S8">
        <f t="shared" si="9"/>
        <v>0</v>
      </c>
      <c r="T8">
        <f t="shared" si="4"/>
        <v>-1213187558.8639259</v>
      </c>
      <c r="U8">
        <f t="shared" si="5"/>
        <v>0</v>
      </c>
      <c r="V8">
        <f t="shared" si="6"/>
        <v>-11.883440784063033</v>
      </c>
      <c r="W8">
        <f t="shared" si="7"/>
        <v>0</v>
      </c>
      <c r="X8">
        <v>2875608.4689587778</v>
      </c>
      <c r="Y8">
        <v>78345201.937503532</v>
      </c>
    </row>
    <row r="9" spans="1:25" x14ac:dyDescent="0.25">
      <c r="A9" t="s">
        <v>19</v>
      </c>
      <c r="B9">
        <v>11576032.86969571</v>
      </c>
      <c r="C9">
        <v>394970087.74350959</v>
      </c>
      <c r="D9">
        <v>132681326.53292079</v>
      </c>
      <c r="E9">
        <v>-301042.74225877592</v>
      </c>
      <c r="F9">
        <v>46.781399970204383</v>
      </c>
      <c r="G9">
        <f t="shared" si="0"/>
        <v>11877075.611954486</v>
      </c>
      <c r="H9" t="s">
        <v>6</v>
      </c>
      <c r="I9">
        <v>11576032.86969571</v>
      </c>
      <c r="J9">
        <v>501154085.46898592</v>
      </c>
      <c r="K9">
        <v>43.292386183606197</v>
      </c>
      <c r="L9">
        <f t="shared" si="1"/>
        <v>0</v>
      </c>
      <c r="M9">
        <f t="shared" si="2"/>
        <v>43.292386183606197</v>
      </c>
      <c r="N9">
        <v>46.760508028518771</v>
      </c>
      <c r="O9">
        <v>59.309201942056013</v>
      </c>
      <c r="P9">
        <v>47.847475111592338</v>
      </c>
      <c r="Q9">
        <f t="shared" si="8"/>
        <v>0</v>
      </c>
      <c r="R9">
        <f t="shared" si="3"/>
        <v>0</v>
      </c>
      <c r="S9">
        <f t="shared" si="9"/>
        <v>0</v>
      </c>
      <c r="T9">
        <f t="shared" si="4"/>
        <v>-106183997.72547632</v>
      </c>
      <c r="U9">
        <f t="shared" si="5"/>
        <v>0</v>
      </c>
      <c r="V9">
        <f t="shared" si="6"/>
        <v>16.016815758449816</v>
      </c>
      <c r="W9">
        <f t="shared" si="7"/>
        <v>0</v>
      </c>
      <c r="X9">
        <v>3081720.5421789698</v>
      </c>
      <c r="Y9">
        <v>3382763.2844377528</v>
      </c>
    </row>
    <row r="10" spans="1:25" x14ac:dyDescent="0.25">
      <c r="A10" t="s">
        <v>20</v>
      </c>
      <c r="B10">
        <v>213074.59724891049</v>
      </c>
      <c r="C10">
        <v>1357397.739052091</v>
      </c>
      <c r="D10">
        <v>9511858.9458575696</v>
      </c>
      <c r="E10">
        <v>205855.8877537318</v>
      </c>
      <c r="F10">
        <v>117.18141678604469</v>
      </c>
      <c r="G10">
        <f t="shared" si="0"/>
        <v>7218.7094951786858</v>
      </c>
      <c r="H10" t="s">
        <v>9</v>
      </c>
      <c r="I10">
        <v>13012.52337520002</v>
      </c>
      <c r="J10">
        <v>27165405.268760741</v>
      </c>
      <c r="K10">
        <v>127.4924632945641</v>
      </c>
      <c r="L10">
        <f>I10-B10</f>
        <v>-200062.07387371047</v>
      </c>
      <c r="M10">
        <f t="shared" si="2"/>
        <v>117.18141678604469</v>
      </c>
      <c r="N10">
        <v>1785.991193869176</v>
      </c>
      <c r="O10">
        <v>101.7275253717341</v>
      </c>
      <c r="P10">
        <v>57.086544848157367</v>
      </c>
      <c r="Q10">
        <f t="shared" si="8"/>
        <v>-8.087573368706763E-2</v>
      </c>
      <c r="R10">
        <f t="shared" si="3"/>
        <v>-10.311046508519411</v>
      </c>
      <c r="S10">
        <f t="shared" si="9"/>
        <v>0.9389297291032821</v>
      </c>
      <c r="T10">
        <f t="shared" si="4"/>
        <v>0</v>
      </c>
      <c r="U10">
        <f t="shared" si="5"/>
        <v>-25808007.52970865</v>
      </c>
      <c r="V10">
        <f t="shared" si="6"/>
        <v>0</v>
      </c>
      <c r="W10">
        <f t="shared" si="7"/>
        <v>-25.764937922830001</v>
      </c>
      <c r="X10">
        <v>206169.37228198451</v>
      </c>
      <c r="Y10">
        <v>313.48452825249302</v>
      </c>
    </row>
    <row r="11" spans="1:25" x14ac:dyDescent="0.25">
      <c r="A11" t="s">
        <v>21</v>
      </c>
      <c r="B11">
        <v>586762.01718596078</v>
      </c>
      <c r="C11">
        <v>3616491.0713865999</v>
      </c>
      <c r="D11">
        <v>2290985.7047106568</v>
      </c>
      <c r="E11">
        <v>590222.90878358111</v>
      </c>
      <c r="F11">
        <v>50.330185372784513</v>
      </c>
      <c r="G11">
        <f t="shared" si="0"/>
        <v>-3460.891597620328</v>
      </c>
      <c r="H11" t="s">
        <v>8</v>
      </c>
      <c r="I11">
        <v>15876.09256706433</v>
      </c>
      <c r="J11">
        <v>75548117.573367551</v>
      </c>
      <c r="K11">
        <v>128.75427406785309</v>
      </c>
      <c r="L11">
        <f>I11-B11</f>
        <v>-570885.92461889645</v>
      </c>
      <c r="M11">
        <f t="shared" si="2"/>
        <v>50.330185372784513</v>
      </c>
      <c r="N11">
        <v>1596.823309916786</v>
      </c>
      <c r="O11">
        <v>31.42154339122704</v>
      </c>
      <c r="P11">
        <v>27.517088710097639</v>
      </c>
      <c r="Q11">
        <f t="shared" si="8"/>
        <v>-0.60909891545611394</v>
      </c>
      <c r="R11">
        <f t="shared" si="3"/>
        <v>-78.424088695068576</v>
      </c>
      <c r="S11">
        <f t="shared" si="9"/>
        <v>0.97294287615411079</v>
      </c>
      <c r="T11">
        <f t="shared" si="4"/>
        <v>0</v>
      </c>
      <c r="U11">
        <f t="shared" si="5"/>
        <v>-71931626.501980945</v>
      </c>
      <c r="V11">
        <f t="shared" si="6"/>
        <v>0</v>
      </c>
      <c r="W11">
        <f t="shared" si="7"/>
        <v>-97.332730676626056</v>
      </c>
      <c r="X11">
        <v>590512.97401288454</v>
      </c>
      <c r="Y11">
        <v>290.0652293017111</v>
      </c>
    </row>
    <row r="12" spans="1:25" x14ac:dyDescent="0.25">
      <c r="A12" t="s">
        <v>22</v>
      </c>
      <c r="B12">
        <v>329300739.02156931</v>
      </c>
      <c r="C12">
        <v>142169374884.0419</v>
      </c>
      <c r="D12">
        <v>14700307877.0613</v>
      </c>
      <c r="E12">
        <v>-2436265386.8574629</v>
      </c>
      <c r="F12">
        <v>89.543897613730664</v>
      </c>
      <c r="G12">
        <f t="shared" si="0"/>
        <v>2765566125.8790321</v>
      </c>
      <c r="H12" t="s">
        <v>9</v>
      </c>
      <c r="I12">
        <v>329300739.02156931</v>
      </c>
      <c r="J12">
        <v>16044081318.03776</v>
      </c>
      <c r="K12">
        <v>48.721668119265502</v>
      </c>
      <c r="L12">
        <f t="shared" si="1"/>
        <v>0</v>
      </c>
      <c r="M12">
        <f>IF(E12&gt;0,F12,K12)</f>
        <v>48.721668119265502</v>
      </c>
      <c r="N12">
        <v>52.841333076793397</v>
      </c>
      <c r="O12">
        <v>101.7275253717341</v>
      </c>
      <c r="P12">
        <v>57.086544848157367</v>
      </c>
      <c r="Q12">
        <f t="shared" si="8"/>
        <v>0</v>
      </c>
      <c r="R12">
        <f t="shared" si="3"/>
        <v>0</v>
      </c>
      <c r="S12">
        <f t="shared" si="9"/>
        <v>0</v>
      </c>
      <c r="T12">
        <f t="shared" si="4"/>
        <v>126125293566.00414</v>
      </c>
      <c r="U12">
        <f t="shared" si="5"/>
        <v>0</v>
      </c>
      <c r="V12">
        <f t="shared" si="6"/>
        <v>53.005857252468601</v>
      </c>
      <c r="W12">
        <f t="shared" si="7"/>
        <v>0</v>
      </c>
      <c r="X12">
        <v>0</v>
      </c>
      <c r="Y12">
        <v>2436265386.8574629</v>
      </c>
    </row>
    <row r="13" spans="1:25" x14ac:dyDescent="0.25">
      <c r="A13" t="s">
        <v>23</v>
      </c>
      <c r="B13">
        <v>96471919.862224013</v>
      </c>
      <c r="C13">
        <v>2481599392.7327762</v>
      </c>
      <c r="D13">
        <v>1105734792.2711949</v>
      </c>
      <c r="E13">
        <v>12389496.35716255</v>
      </c>
      <c r="F13">
        <v>38.402427911063917</v>
      </c>
      <c r="G13">
        <f t="shared" si="0"/>
        <v>84082423.505061463</v>
      </c>
      <c r="H13" t="s">
        <v>6</v>
      </c>
      <c r="I13">
        <v>83174991.901417464</v>
      </c>
      <c r="J13">
        <v>5856037812.2281542</v>
      </c>
      <c r="K13">
        <v>60.701993083494457</v>
      </c>
      <c r="L13">
        <f t="shared" si="1"/>
        <v>-13296927.960806549</v>
      </c>
      <c r="M13">
        <f t="shared" si="2"/>
        <v>38.402427911063917</v>
      </c>
      <c r="N13">
        <v>39.270497371578777</v>
      </c>
      <c r="O13">
        <v>59.309201942056013</v>
      </c>
      <c r="P13">
        <v>47.847475111592338</v>
      </c>
      <c r="Q13">
        <f t="shared" si="8"/>
        <v>-0.3673613342770789</v>
      </c>
      <c r="R13">
        <f t="shared" si="3"/>
        <v>-22.29956517243054</v>
      </c>
      <c r="S13">
        <f t="shared" si="9"/>
        <v>0.13783210679124558</v>
      </c>
      <c r="T13">
        <f t="shared" si="4"/>
        <v>0</v>
      </c>
      <c r="U13">
        <f t="shared" si="5"/>
        <v>-3374438419.495378</v>
      </c>
      <c r="V13">
        <f t="shared" si="6"/>
        <v>0</v>
      </c>
      <c r="W13">
        <f t="shared" si="7"/>
        <v>-1.392791141438444</v>
      </c>
      <c r="X13">
        <v>26453547.228440609</v>
      </c>
      <c r="Y13">
        <v>14064050.87127796</v>
      </c>
    </row>
    <row r="14" spans="1:25" x14ac:dyDescent="0.25">
      <c r="A14" t="s">
        <v>24</v>
      </c>
      <c r="B14">
        <v>43866514.233917363</v>
      </c>
      <c r="C14">
        <v>1368685120.9394851</v>
      </c>
      <c r="D14">
        <v>502786003.15380728</v>
      </c>
      <c r="E14">
        <v>3286384.2404774739</v>
      </c>
      <c r="F14">
        <v>44.19943720648417</v>
      </c>
      <c r="G14">
        <f t="shared" si="0"/>
        <v>40580129.99343989</v>
      </c>
      <c r="H14" t="s">
        <v>6</v>
      </c>
      <c r="I14">
        <v>43198026.627151079</v>
      </c>
      <c r="J14">
        <v>1730110916.281882</v>
      </c>
      <c r="K14">
        <v>39.440355507987221</v>
      </c>
      <c r="L14">
        <f t="shared" si="1"/>
        <v>-668487.60676628351</v>
      </c>
      <c r="M14">
        <f t="shared" si="2"/>
        <v>44.19943720648417</v>
      </c>
      <c r="N14">
        <v>44.613349293003971</v>
      </c>
      <c r="O14">
        <v>59.309201942056013</v>
      </c>
      <c r="P14">
        <v>47.847475111592338</v>
      </c>
      <c r="Q14">
        <f t="shared" si="8"/>
        <v>0.12066528400164063</v>
      </c>
      <c r="R14">
        <f t="shared" si="3"/>
        <v>4.7590816984969493</v>
      </c>
      <c r="S14">
        <f t="shared" si="9"/>
        <v>1.5239132136225519E-2</v>
      </c>
      <c r="T14">
        <f t="shared" si="4"/>
        <v>0</v>
      </c>
      <c r="U14">
        <f t="shared" si="5"/>
        <v>-361425795.34239697</v>
      </c>
      <c r="V14">
        <f t="shared" si="6"/>
        <v>0</v>
      </c>
      <c r="W14">
        <f t="shared" si="7"/>
        <v>19.868846434068793</v>
      </c>
      <c r="X14">
        <v>5709205.2570616771</v>
      </c>
      <c r="Y14">
        <v>2422821.0165842469</v>
      </c>
    </row>
    <row r="15" spans="1:25" x14ac:dyDescent="0.25">
      <c r="A15" t="s">
        <v>25</v>
      </c>
      <c r="B15">
        <v>1219756.88106833</v>
      </c>
      <c r="C15">
        <v>60855333.230205894</v>
      </c>
      <c r="D15">
        <v>5083402.1923023099</v>
      </c>
      <c r="E15">
        <v>-22122.038867512241</v>
      </c>
      <c r="F15">
        <v>46.902162392323611</v>
      </c>
      <c r="G15">
        <f t="shared" si="0"/>
        <v>1241878.9199358423</v>
      </c>
      <c r="H15" t="s">
        <v>4</v>
      </c>
      <c r="I15">
        <v>1219756.88106833</v>
      </c>
      <c r="J15">
        <v>67636997.460951373</v>
      </c>
      <c r="K15">
        <v>55.451212049495602</v>
      </c>
      <c r="L15">
        <f t="shared" si="1"/>
        <v>0</v>
      </c>
      <c r="M15">
        <f t="shared" si="2"/>
        <v>55.451212049495602</v>
      </c>
      <c r="N15">
        <v>47.350101852709678</v>
      </c>
      <c r="O15">
        <v>50.72841031174233</v>
      </c>
      <c r="P15">
        <v>46.560856702329623</v>
      </c>
      <c r="Q15">
        <f t="shared" si="8"/>
        <v>0</v>
      </c>
      <c r="R15">
        <f t="shared" si="3"/>
        <v>0</v>
      </c>
      <c r="S15">
        <f t="shared" si="9"/>
        <v>0</v>
      </c>
      <c r="T15">
        <f t="shared" si="4"/>
        <v>-6781664.2307454795</v>
      </c>
      <c r="U15">
        <f t="shared" si="5"/>
        <v>0</v>
      </c>
      <c r="V15">
        <f t="shared" si="6"/>
        <v>-4.7228017377532723</v>
      </c>
      <c r="W15">
        <f t="shared" si="7"/>
        <v>0</v>
      </c>
      <c r="X15">
        <v>54262.695836464227</v>
      </c>
      <c r="Y15">
        <v>76384.73470397474</v>
      </c>
    </row>
    <row r="16" spans="1:25" x14ac:dyDescent="0.25">
      <c r="A16" t="s">
        <v>26</v>
      </c>
      <c r="B16">
        <v>122325501.20764691</v>
      </c>
      <c r="C16">
        <v>1408148651.0771351</v>
      </c>
      <c r="D16">
        <v>1402061479.2416041</v>
      </c>
      <c r="E16">
        <v>104923329.0286293</v>
      </c>
      <c r="F16">
        <v>62.12032909799435</v>
      </c>
      <c r="G16">
        <f t="shared" si="0"/>
        <v>17402172.179017603</v>
      </c>
      <c r="H16" t="s">
        <v>6</v>
      </c>
      <c r="I16">
        <v>114756715.73449659</v>
      </c>
      <c r="J16">
        <v>9413801723.0897045</v>
      </c>
      <c r="K16">
        <v>76.956984685554843</v>
      </c>
      <c r="L16">
        <f t="shared" si="1"/>
        <v>-7568785.4731503129</v>
      </c>
      <c r="M16">
        <f t="shared" si="2"/>
        <v>62.12032909799435</v>
      </c>
      <c r="N16">
        <v>88.05771492118491</v>
      </c>
      <c r="O16">
        <v>59.309201942056013</v>
      </c>
      <c r="P16">
        <v>47.847475111592338</v>
      </c>
      <c r="Q16">
        <f t="shared" si="8"/>
        <v>-0.1927915399516088</v>
      </c>
      <c r="R16">
        <f t="shared" si="3"/>
        <v>-14.836655587560493</v>
      </c>
      <c r="S16">
        <f t="shared" si="9"/>
        <v>6.1874142336865168E-2</v>
      </c>
      <c r="T16">
        <f t="shared" si="4"/>
        <v>0</v>
      </c>
      <c r="U16">
        <f t="shared" si="5"/>
        <v>-8005653072.0125694</v>
      </c>
      <c r="V16">
        <f t="shared" si="6"/>
        <v>0</v>
      </c>
      <c r="W16">
        <f t="shared" si="7"/>
        <v>-17.64778274349883</v>
      </c>
      <c r="X16">
        <v>107080398.2182273</v>
      </c>
      <c r="Y16">
        <v>2157069.1895980672</v>
      </c>
    </row>
    <row r="17" spans="1:25" x14ac:dyDescent="0.25">
      <c r="A17" t="s">
        <v>27</v>
      </c>
      <c r="B17">
        <v>4277304.2723435713</v>
      </c>
      <c r="C17">
        <v>253647599.97184119</v>
      </c>
      <c r="D17">
        <v>17825894.858761858</v>
      </c>
      <c r="E17">
        <v>-808265.50197102537</v>
      </c>
      <c r="F17">
        <v>76.213584534006017</v>
      </c>
      <c r="G17">
        <f t="shared" si="0"/>
        <v>5085569.7743145963</v>
      </c>
      <c r="H17" t="s">
        <v>4</v>
      </c>
      <c r="I17">
        <v>4277304.2723435713</v>
      </c>
      <c r="J17">
        <v>262129779.50273699</v>
      </c>
      <c r="K17">
        <v>61.283874798814317</v>
      </c>
      <c r="L17">
        <f t="shared" si="1"/>
        <v>0</v>
      </c>
      <c r="M17">
        <f t="shared" si="2"/>
        <v>61.283874798814317</v>
      </c>
      <c r="N17">
        <v>74.668346319174574</v>
      </c>
      <c r="O17">
        <v>50.72841031174233</v>
      </c>
      <c r="P17">
        <v>46.560856702329623</v>
      </c>
      <c r="Q17">
        <f t="shared" si="8"/>
        <v>0</v>
      </c>
      <c r="R17">
        <f t="shared" si="3"/>
        <v>0</v>
      </c>
      <c r="S17">
        <f t="shared" si="9"/>
        <v>0</v>
      </c>
      <c r="T17">
        <f t="shared" si="4"/>
        <v>-8482179.5308957994</v>
      </c>
      <c r="U17">
        <f t="shared" si="5"/>
        <v>0</v>
      </c>
      <c r="V17">
        <f t="shared" si="6"/>
        <v>-10.555464487071987</v>
      </c>
      <c r="W17">
        <f t="shared" si="7"/>
        <v>0</v>
      </c>
      <c r="X17">
        <v>901546.22473937192</v>
      </c>
      <c r="Y17">
        <v>1709811.726710387</v>
      </c>
    </row>
    <row r="18" spans="1:25" x14ac:dyDescent="0.25">
      <c r="A18" t="s">
        <v>28</v>
      </c>
      <c r="B18">
        <v>6334746.0085134264</v>
      </c>
      <c r="C18">
        <v>350460188.56137538</v>
      </c>
      <c r="D18">
        <v>26400393.59249289</v>
      </c>
      <c r="E18">
        <v>221988.20214021151</v>
      </c>
      <c r="F18">
        <v>53.070823405900889</v>
      </c>
      <c r="G18">
        <f t="shared" si="0"/>
        <v>6112757.8063732153</v>
      </c>
      <c r="H18" t="s">
        <v>4</v>
      </c>
      <c r="I18">
        <v>6334746.0085134264</v>
      </c>
      <c r="J18">
        <v>368096223.6092943</v>
      </c>
      <c r="K18">
        <v>58.10749525152238</v>
      </c>
      <c r="L18">
        <f t="shared" si="1"/>
        <v>0</v>
      </c>
      <c r="M18">
        <f t="shared" si="2"/>
        <v>53.070823405900889</v>
      </c>
      <c r="N18">
        <v>53.319366886339722</v>
      </c>
      <c r="O18">
        <v>50.72841031174233</v>
      </c>
      <c r="P18">
        <v>46.560856702329623</v>
      </c>
      <c r="Q18">
        <f t="shared" si="8"/>
        <v>-8.6678522690057505E-2</v>
      </c>
      <c r="R18">
        <f t="shared" si="3"/>
        <v>-5.0366718456214912</v>
      </c>
      <c r="S18">
        <f t="shared" si="9"/>
        <v>0</v>
      </c>
      <c r="T18">
        <f t="shared" si="4"/>
        <v>0</v>
      </c>
      <c r="U18">
        <f t="shared" si="5"/>
        <v>-17636035.047918916</v>
      </c>
      <c r="V18">
        <f t="shared" si="6"/>
        <v>0</v>
      </c>
      <c r="W18">
        <f t="shared" si="7"/>
        <v>-7.37908493978005</v>
      </c>
      <c r="X18">
        <v>418902.62765201781</v>
      </c>
      <c r="Y18">
        <v>196914.4255118217</v>
      </c>
    </row>
    <row r="19" spans="1:25" x14ac:dyDescent="0.25">
      <c r="A19" t="s">
        <v>29</v>
      </c>
      <c r="B19">
        <v>149039677.06489721</v>
      </c>
      <c r="C19">
        <v>833961080.88538194</v>
      </c>
      <c r="D19">
        <v>2064654106.499325</v>
      </c>
      <c r="E19">
        <v>149259017.24689841</v>
      </c>
      <c r="F19">
        <v>80.778297237530936</v>
      </c>
      <c r="G19">
        <f t="shared" si="0"/>
        <v>-219340.1820012033</v>
      </c>
      <c r="H19" t="s">
        <v>5</v>
      </c>
      <c r="I19">
        <v>5223455.5897608399</v>
      </c>
      <c r="J19">
        <v>21255864530.354752</v>
      </c>
      <c r="K19">
        <v>142.61883109891059</v>
      </c>
      <c r="L19">
        <f t="shared" si="1"/>
        <v>-143816221.47513637</v>
      </c>
      <c r="M19">
        <f t="shared" si="2"/>
        <v>80.778297237530936</v>
      </c>
      <c r="N19">
        <v>3960.601609418944</v>
      </c>
      <c r="O19">
        <v>72.077901972089336</v>
      </c>
      <c r="P19">
        <v>58.224851917503528</v>
      </c>
      <c r="Q19">
        <f t="shared" si="8"/>
        <v>-0.43360707267675841</v>
      </c>
      <c r="R19">
        <f t="shared" si="3"/>
        <v>-61.840533861379654</v>
      </c>
      <c r="S19">
        <f t="shared" si="9"/>
        <v>0.96495258381775506</v>
      </c>
      <c r="T19">
        <f t="shared" si="4"/>
        <v>0</v>
      </c>
      <c r="U19">
        <f t="shared" si="5"/>
        <v>-20421903449.469368</v>
      </c>
      <c r="V19">
        <f t="shared" si="6"/>
        <v>0</v>
      </c>
      <c r="W19">
        <f t="shared" si="7"/>
        <v>-70.540929126821254</v>
      </c>
      <c r="X19">
        <v>149312177.53875121</v>
      </c>
      <c r="Y19">
        <v>53160.291852733462</v>
      </c>
    </row>
    <row r="20" spans="1:25" x14ac:dyDescent="0.25">
      <c r="A20" t="s">
        <v>30</v>
      </c>
      <c r="B20">
        <v>39630336.198470257</v>
      </c>
      <c r="C20">
        <v>518549239.30438781</v>
      </c>
      <c r="D20">
        <v>454232087.70630252</v>
      </c>
      <c r="E20">
        <v>24331127.26818822</v>
      </c>
      <c r="F20">
        <v>40.881157379814141</v>
      </c>
      <c r="G20">
        <f t="shared" si="0"/>
        <v>15299208.930282038</v>
      </c>
      <c r="H20" t="s">
        <v>6</v>
      </c>
      <c r="I20">
        <v>38385146.138683267</v>
      </c>
      <c r="J20">
        <v>4233842462.3412242</v>
      </c>
      <c r="K20">
        <v>106.8333723221014</v>
      </c>
      <c r="L20">
        <f t="shared" si="1"/>
        <v>-1245190.0597869903</v>
      </c>
      <c r="M20">
        <f t="shared" si="2"/>
        <v>40.881157379814141</v>
      </c>
      <c r="N20">
        <v>42.239045509244143</v>
      </c>
      <c r="O20">
        <v>59.309201942056013</v>
      </c>
      <c r="P20">
        <v>47.847475111592338</v>
      </c>
      <c r="Q20">
        <f t="shared" si="8"/>
        <v>-0.61733720005994086</v>
      </c>
      <c r="R20">
        <f t="shared" si="3"/>
        <v>-65.952214942287256</v>
      </c>
      <c r="S20">
        <f t="shared" si="9"/>
        <v>3.1420123552599488E-2</v>
      </c>
      <c r="T20">
        <f t="shared" si="4"/>
        <v>0</v>
      </c>
      <c r="U20">
        <f t="shared" si="5"/>
        <v>-3715293223.0368366</v>
      </c>
      <c r="V20">
        <f t="shared" si="6"/>
        <v>0</v>
      </c>
      <c r="W20">
        <f t="shared" si="7"/>
        <v>-47.524170380045383</v>
      </c>
      <c r="X20">
        <v>24574787.923478659</v>
      </c>
      <c r="Y20">
        <v>243660.655290442</v>
      </c>
    </row>
    <row r="21" spans="1:25" x14ac:dyDescent="0.25">
      <c r="A21" t="s">
        <v>31</v>
      </c>
      <c r="B21">
        <v>59353187.837057471</v>
      </c>
      <c r="C21">
        <v>1792540395.466361</v>
      </c>
      <c r="D21">
        <v>680290025.50555193</v>
      </c>
      <c r="E21">
        <v>51044080.873547271</v>
      </c>
      <c r="F21">
        <v>58.172967732315158</v>
      </c>
      <c r="G21">
        <f t="shared" si="0"/>
        <v>8309106.9635102004</v>
      </c>
      <c r="H21" t="s">
        <v>6</v>
      </c>
      <c r="I21">
        <v>20990121.689888041</v>
      </c>
      <c r="J21">
        <v>6258705434.2222633</v>
      </c>
      <c r="K21">
        <v>105.44851358960381</v>
      </c>
      <c r="L21">
        <f t="shared" si="1"/>
        <v>-38363066.147169426</v>
      </c>
      <c r="M21">
        <f t="shared" si="2"/>
        <v>58.172967732315158</v>
      </c>
      <c r="N21">
        <v>121.01723858953351</v>
      </c>
      <c r="O21">
        <v>59.309201942056013</v>
      </c>
      <c r="P21">
        <v>47.847475111592338</v>
      </c>
      <c r="Q21">
        <f t="shared" si="8"/>
        <v>-0.44832823382680242</v>
      </c>
      <c r="R21">
        <f t="shared" si="3"/>
        <v>-47.275545857288648</v>
      </c>
      <c r="S21">
        <f t="shared" si="9"/>
        <v>0.64635224400225477</v>
      </c>
      <c r="T21">
        <f t="shared" si="4"/>
        <v>0</v>
      </c>
      <c r="U21">
        <f t="shared" si="5"/>
        <v>-4466165038.7559023</v>
      </c>
      <c r="V21">
        <f t="shared" si="6"/>
        <v>0</v>
      </c>
      <c r="W21">
        <f t="shared" si="7"/>
        <v>-46.139311647547792</v>
      </c>
      <c r="X21">
        <v>62810166.017571867</v>
      </c>
      <c r="Y21">
        <v>11766085.14402502</v>
      </c>
    </row>
    <row r="22" spans="1:25" x14ac:dyDescent="0.25">
      <c r="A22" t="s">
        <v>32</v>
      </c>
      <c r="B22">
        <v>3303716.6327145221</v>
      </c>
      <c r="C22">
        <v>69013028.373205304</v>
      </c>
      <c r="D22">
        <v>12899211.87172729</v>
      </c>
      <c r="E22">
        <v>2318388.9755385248</v>
      </c>
      <c r="F22">
        <v>59.04798796253553</v>
      </c>
      <c r="G22">
        <f t="shared" si="0"/>
        <v>985327.65717599727</v>
      </c>
      <c r="H22" t="s">
        <v>8</v>
      </c>
      <c r="I22">
        <v>1219443.0563473301</v>
      </c>
      <c r="J22">
        <v>327649264.55455267</v>
      </c>
      <c r="K22">
        <v>99.175958770210102</v>
      </c>
      <c r="L22">
        <f t="shared" si="1"/>
        <v>-2084273.576367192</v>
      </c>
      <c r="M22">
        <f t="shared" si="2"/>
        <v>59.04798796253553</v>
      </c>
      <c r="N22">
        <v>134.92550208885879</v>
      </c>
      <c r="O22">
        <v>31.42154339122704</v>
      </c>
      <c r="P22">
        <v>27.517088710097639</v>
      </c>
      <c r="Q22">
        <f t="shared" si="8"/>
        <v>-0.4046138933796522</v>
      </c>
      <c r="R22">
        <f t="shared" si="3"/>
        <v>-40.127970807674572</v>
      </c>
      <c r="S22">
        <f t="shared" si="9"/>
        <v>0.63088751490609352</v>
      </c>
      <c r="T22">
        <f t="shared" si="4"/>
        <v>0</v>
      </c>
      <c r="U22">
        <f t="shared" si="5"/>
        <v>-258636236.18134737</v>
      </c>
      <c r="V22">
        <f t="shared" si="6"/>
        <v>0</v>
      </c>
      <c r="W22">
        <f t="shared" si="7"/>
        <v>-67.754415378983055</v>
      </c>
      <c r="X22">
        <v>2322114.7870454649</v>
      </c>
      <c r="Y22">
        <v>3725.8115069414671</v>
      </c>
    </row>
    <row r="23" spans="1:25" x14ac:dyDescent="0.25">
      <c r="A23" t="s">
        <v>33</v>
      </c>
      <c r="B23">
        <v>17966995.758051869</v>
      </c>
      <c r="C23">
        <v>335949683.95259118</v>
      </c>
      <c r="D23">
        <v>205932797.3428902</v>
      </c>
      <c r="E23">
        <v>5664730.55950105</v>
      </c>
      <c r="F23">
        <v>34.952290643616173</v>
      </c>
      <c r="G23">
        <f t="shared" si="0"/>
        <v>12302265.198550818</v>
      </c>
      <c r="H23" t="s">
        <v>6</v>
      </c>
      <c r="I23">
        <v>17074435.658954751</v>
      </c>
      <c r="J23">
        <v>859299381.85626554</v>
      </c>
      <c r="K23">
        <v>47.826547822897567</v>
      </c>
      <c r="L23">
        <f t="shared" si="1"/>
        <v>-892560.09909711778</v>
      </c>
      <c r="M23">
        <f t="shared" si="2"/>
        <v>34.952290643616173</v>
      </c>
      <c r="N23">
        <v>32.866017299903099</v>
      </c>
      <c r="O23">
        <v>59.309201942056013</v>
      </c>
      <c r="P23">
        <v>47.847475111592338</v>
      </c>
      <c r="Q23">
        <f t="shared" si="8"/>
        <v>-0.26918641978833519</v>
      </c>
      <c r="R23">
        <f t="shared" si="3"/>
        <v>-12.874257179281393</v>
      </c>
      <c r="S23">
        <f t="shared" si="9"/>
        <v>4.9677759772226771E-2</v>
      </c>
      <c r="T23">
        <f t="shared" si="4"/>
        <v>0</v>
      </c>
      <c r="U23">
        <f t="shared" si="5"/>
        <v>-523349697.90367436</v>
      </c>
      <c r="V23">
        <f t="shared" si="6"/>
        <v>0</v>
      </c>
      <c r="W23">
        <f t="shared" si="7"/>
        <v>11.482654119158447</v>
      </c>
      <c r="X23">
        <v>6040008.784961964</v>
      </c>
      <c r="Y23">
        <v>375278.2254609284</v>
      </c>
    </row>
    <row r="24" spans="1:25" x14ac:dyDescent="0.25">
      <c r="A24" t="s">
        <v>34</v>
      </c>
      <c r="B24">
        <v>39027355.341616184</v>
      </c>
      <c r="C24">
        <v>238780822.0092428</v>
      </c>
      <c r="D24">
        <v>447320885.84104198</v>
      </c>
      <c r="E24">
        <v>39373542.05754853</v>
      </c>
      <c r="F24">
        <v>64.683432943898168</v>
      </c>
      <c r="G24">
        <f t="shared" si="0"/>
        <v>-346186.71593234688</v>
      </c>
      <c r="H24" t="s">
        <v>6</v>
      </c>
      <c r="I24">
        <v>15459257.66701602</v>
      </c>
      <c r="J24">
        <v>4351675854.4830027</v>
      </c>
      <c r="K24">
        <v>111.5032216862172</v>
      </c>
      <c r="L24">
        <f t="shared" si="1"/>
        <v>-23568097.674600162</v>
      </c>
      <c r="M24">
        <f t="shared" si="2"/>
        <v>64.683432943898168</v>
      </c>
      <c r="N24">
        <v>-525.8337389839553</v>
      </c>
      <c r="O24">
        <v>59.309201942056013</v>
      </c>
      <c r="P24">
        <v>47.847475111592338</v>
      </c>
      <c r="Q24">
        <f t="shared" si="8"/>
        <v>-0.41989628671066803</v>
      </c>
      <c r="R24">
        <f t="shared" si="3"/>
        <v>-46.819788742319034</v>
      </c>
      <c r="S24">
        <f t="shared" si="9"/>
        <v>0.6038866192265071</v>
      </c>
      <c r="T24">
        <f t="shared" si="4"/>
        <v>0</v>
      </c>
      <c r="U24">
        <f t="shared" si="5"/>
        <v>-4112895032.4737597</v>
      </c>
      <c r="V24">
        <f t="shared" si="6"/>
        <v>0</v>
      </c>
      <c r="W24">
        <f t="shared" si="7"/>
        <v>-52.194019744161189</v>
      </c>
      <c r="X24">
        <v>39552986.892085038</v>
      </c>
      <c r="Y24">
        <v>179444.83453652001</v>
      </c>
    </row>
    <row r="25" spans="1:25" x14ac:dyDescent="0.25">
      <c r="A25" t="s">
        <v>35</v>
      </c>
      <c r="B25">
        <v>1059258.7692381041</v>
      </c>
      <c r="C25">
        <v>6414670.9934139457</v>
      </c>
      <c r="D25">
        <v>2537255.2583551798</v>
      </c>
      <c r="E25">
        <v>885885.14294741943</v>
      </c>
      <c r="F25">
        <v>42.182334115282544</v>
      </c>
      <c r="G25">
        <f t="shared" si="0"/>
        <v>173373.62629068468</v>
      </c>
      <c r="H25" t="s">
        <v>7</v>
      </c>
      <c r="I25">
        <v>243710.34373220339</v>
      </c>
      <c r="J25">
        <v>109920236.340341</v>
      </c>
      <c r="K25">
        <v>103.770900494318</v>
      </c>
      <c r="L25">
        <f t="shared" si="1"/>
        <v>-815548.42550590076</v>
      </c>
      <c r="M25">
        <f t="shared" si="2"/>
        <v>42.182334115282544</v>
      </c>
      <c r="N25">
        <v>57.913415979984237</v>
      </c>
      <c r="O25">
        <v>43.422910093983958</v>
      </c>
      <c r="P25">
        <v>41.027598077657522</v>
      </c>
      <c r="Q25">
        <f t="shared" si="8"/>
        <v>-0.59350517424109428</v>
      </c>
      <c r="R25">
        <f t="shared" si="3"/>
        <v>-61.588566379035456</v>
      </c>
      <c r="S25">
        <f t="shared" si="9"/>
        <v>0.76992369493669843</v>
      </c>
      <c r="T25">
        <f t="shared" si="4"/>
        <v>0</v>
      </c>
      <c r="U25">
        <f t="shared" si="5"/>
        <v>-103505565.34692706</v>
      </c>
      <c r="V25">
        <f t="shared" si="6"/>
        <v>0</v>
      </c>
      <c r="W25">
        <f t="shared" si="7"/>
        <v>-60.347990400334041</v>
      </c>
      <c r="X25">
        <v>889795.27927555528</v>
      </c>
      <c r="Y25">
        <v>3910.1363281347308</v>
      </c>
    </row>
    <row r="26" spans="1:25" x14ac:dyDescent="0.25">
      <c r="A26" t="s">
        <v>36</v>
      </c>
      <c r="B26">
        <v>703962.05976027239</v>
      </c>
      <c r="C26">
        <v>4899025.3855894068</v>
      </c>
      <c r="D26">
        <v>1686208.7807816891</v>
      </c>
      <c r="E26">
        <v>729818.62359061942</v>
      </c>
      <c r="F26">
        <v>56.083873319943947</v>
      </c>
      <c r="G26">
        <f t="shared" si="0"/>
        <v>-25856.563830347033</v>
      </c>
      <c r="H26" t="s">
        <v>7</v>
      </c>
      <c r="I26">
        <v>105320.2422096846</v>
      </c>
      <c r="J26">
        <v>87619950.614122123</v>
      </c>
      <c r="K26">
        <v>124.4668649386591</v>
      </c>
      <c r="L26">
        <f t="shared" si="1"/>
        <v>-598641.81755058782</v>
      </c>
      <c r="M26">
        <f t="shared" si="2"/>
        <v>56.083873319943947</v>
      </c>
      <c r="N26">
        <v>-7407.5142441860689</v>
      </c>
      <c r="O26">
        <v>43.422910093983958</v>
      </c>
      <c r="P26">
        <v>41.027598077657522</v>
      </c>
      <c r="Q26">
        <f t="shared" si="8"/>
        <v>-0.54940719887510847</v>
      </c>
      <c r="R26">
        <f t="shared" si="3"/>
        <v>-68.382991618715153</v>
      </c>
      <c r="S26">
        <f t="shared" si="9"/>
        <v>0.85038932034838577</v>
      </c>
      <c r="T26">
        <f t="shared" si="4"/>
        <v>0</v>
      </c>
      <c r="U26">
        <f t="shared" si="5"/>
        <v>-82720925.228532717</v>
      </c>
      <c r="V26">
        <f t="shared" si="6"/>
        <v>0</v>
      </c>
      <c r="W26">
        <f t="shared" si="7"/>
        <v>-81.043954844675142</v>
      </c>
      <c r="X26">
        <v>732474.58873701259</v>
      </c>
      <c r="Y26">
        <v>2655.9651463926648</v>
      </c>
    </row>
    <row r="27" spans="1:25" x14ac:dyDescent="0.25">
      <c r="A27" t="s">
        <v>37</v>
      </c>
      <c r="B27">
        <v>15577831.13165338</v>
      </c>
      <c r="C27">
        <v>617646711.61185932</v>
      </c>
      <c r="D27">
        <v>60822935.683827423</v>
      </c>
      <c r="E27">
        <v>-4918269.3283402277</v>
      </c>
      <c r="F27">
        <v>33.392849548016287</v>
      </c>
      <c r="G27">
        <f t="shared" si="0"/>
        <v>20496100.459993608</v>
      </c>
      <c r="H27" t="s">
        <v>8</v>
      </c>
      <c r="I27">
        <v>15577831.13165338</v>
      </c>
      <c r="J27">
        <v>591773146.77195024</v>
      </c>
      <c r="K27">
        <v>37.988160339567202</v>
      </c>
      <c r="L27">
        <f t="shared" si="1"/>
        <v>0</v>
      </c>
      <c r="M27">
        <f t="shared" si="2"/>
        <v>37.988160339567202</v>
      </c>
      <c r="N27">
        <v>31.09877104372849</v>
      </c>
      <c r="O27">
        <v>31.42154339122704</v>
      </c>
      <c r="P27">
        <v>27.517088710097639</v>
      </c>
      <c r="Q27">
        <f t="shared" si="8"/>
        <v>0</v>
      </c>
      <c r="R27">
        <f t="shared" si="3"/>
        <v>0</v>
      </c>
      <c r="S27">
        <f t="shared" si="9"/>
        <v>0</v>
      </c>
      <c r="T27">
        <f t="shared" si="4"/>
        <v>25873564.839909077</v>
      </c>
      <c r="U27">
        <f t="shared" si="5"/>
        <v>0</v>
      </c>
      <c r="V27">
        <f t="shared" si="6"/>
        <v>-6.5666169483401617</v>
      </c>
      <c r="W27">
        <f t="shared" si="7"/>
        <v>0</v>
      </c>
      <c r="X27">
        <v>84649.030120612777</v>
      </c>
      <c r="Y27">
        <v>5002918.3584608436</v>
      </c>
    </row>
    <row r="28" spans="1:25" x14ac:dyDescent="0.25">
      <c r="A28" t="s">
        <v>38</v>
      </c>
      <c r="B28">
        <v>986415641.5137651</v>
      </c>
      <c r="C28">
        <v>24045805505.178921</v>
      </c>
      <c r="D28">
        <v>3851415169.0476851</v>
      </c>
      <c r="E28">
        <v>-11457921.62004127</v>
      </c>
      <c r="F28">
        <v>24.516174624704611</v>
      </c>
      <c r="G28">
        <f t="shared" si="0"/>
        <v>997873563.13380635</v>
      </c>
      <c r="H28" t="s">
        <v>8</v>
      </c>
      <c r="I28">
        <v>986415641.5137651</v>
      </c>
      <c r="J28">
        <v>31141064335.666321</v>
      </c>
      <c r="K28">
        <v>31.56992146624609</v>
      </c>
      <c r="L28">
        <f t="shared" si="1"/>
        <v>0</v>
      </c>
      <c r="M28">
        <f t="shared" si="2"/>
        <v>31.56992146624609</v>
      </c>
      <c r="N28">
        <v>24.67103874373581</v>
      </c>
      <c r="O28">
        <v>31.42154339122704</v>
      </c>
      <c r="P28">
        <v>27.517088710097639</v>
      </c>
      <c r="Q28">
        <f t="shared" si="8"/>
        <v>0</v>
      </c>
      <c r="R28">
        <f t="shared" si="3"/>
        <v>0</v>
      </c>
      <c r="S28">
        <f t="shared" si="9"/>
        <v>0</v>
      </c>
      <c r="T28">
        <f t="shared" si="4"/>
        <v>-7095258830.4874001</v>
      </c>
      <c r="U28">
        <f t="shared" si="5"/>
        <v>0</v>
      </c>
      <c r="V28">
        <f t="shared" si="6"/>
        <v>-0.14837807501904976</v>
      </c>
      <c r="W28">
        <f t="shared" si="7"/>
        <v>0</v>
      </c>
      <c r="X28">
        <v>15650619.050375691</v>
      </c>
      <c r="Y28">
        <v>27108540.67041773</v>
      </c>
    </row>
    <row r="29" spans="1:25" x14ac:dyDescent="0.25">
      <c r="A29" t="s">
        <v>39</v>
      </c>
      <c r="B29">
        <v>1848134.5331713441</v>
      </c>
      <c r="C29">
        <v>132229568.01327381</v>
      </c>
      <c r="D29">
        <v>7215957.5293977596</v>
      </c>
      <c r="E29">
        <v>-1304780.0304733119</v>
      </c>
      <c r="F29">
        <v>48.070660963074573</v>
      </c>
      <c r="G29">
        <f t="shared" si="0"/>
        <v>3152914.563644656</v>
      </c>
      <c r="H29" t="s">
        <v>8</v>
      </c>
      <c r="I29">
        <v>1848134.5331713441</v>
      </c>
      <c r="J29">
        <v>151284728.799465</v>
      </c>
      <c r="K29">
        <v>81.858071522458317</v>
      </c>
      <c r="L29">
        <f t="shared" si="1"/>
        <v>0</v>
      </c>
      <c r="M29">
        <f t="shared" si="2"/>
        <v>81.858071522458317</v>
      </c>
      <c r="N29">
        <v>46.108887950310709</v>
      </c>
      <c r="O29">
        <v>31.42154339122704</v>
      </c>
      <c r="P29">
        <v>27.517088710097639</v>
      </c>
      <c r="Q29">
        <f t="shared" si="8"/>
        <v>0</v>
      </c>
      <c r="R29">
        <f t="shared" si="3"/>
        <v>0</v>
      </c>
      <c r="S29">
        <f t="shared" si="9"/>
        <v>0</v>
      </c>
      <c r="T29">
        <f t="shared" si="4"/>
        <v>-19055160.786191195</v>
      </c>
      <c r="U29">
        <f t="shared" si="5"/>
        <v>0</v>
      </c>
      <c r="V29">
        <f t="shared" si="6"/>
        <v>-50.436528131231277</v>
      </c>
      <c r="W29">
        <f t="shared" si="7"/>
        <v>0</v>
      </c>
      <c r="X29">
        <v>422130.93003817298</v>
      </c>
      <c r="Y29">
        <v>1726910.960511497</v>
      </c>
    </row>
    <row r="30" spans="1:25" x14ac:dyDescent="0.25">
      <c r="A30" t="s">
        <v>40</v>
      </c>
      <c r="B30">
        <v>9881315.8706001248</v>
      </c>
      <c r="C30">
        <v>111354748.51618131</v>
      </c>
      <c r="D30">
        <v>441111629.32676983</v>
      </c>
      <c r="E30">
        <v>8583146.4456847236</v>
      </c>
      <c r="F30">
        <v>97.14558234678222</v>
      </c>
      <c r="G30">
        <f t="shared" si="0"/>
        <v>1298169.4249154013</v>
      </c>
      <c r="H30" t="s">
        <v>9</v>
      </c>
      <c r="I30">
        <v>1917762.2064524251</v>
      </c>
      <c r="J30">
        <v>1237185612.8546541</v>
      </c>
      <c r="K30">
        <v>125.2045404737694</v>
      </c>
      <c r="L30">
        <f t="shared" si="1"/>
        <v>-7963553.6641476993</v>
      </c>
      <c r="M30">
        <f t="shared" si="2"/>
        <v>97.14558234678222</v>
      </c>
      <c r="N30">
        <v>294.50591507643918</v>
      </c>
      <c r="O30">
        <v>101.7275253717341</v>
      </c>
      <c r="P30">
        <v>57.086544848157367</v>
      </c>
      <c r="Q30">
        <f t="shared" si="8"/>
        <v>-0.22410495674368602</v>
      </c>
      <c r="R30">
        <f t="shared" si="3"/>
        <v>-28.058958126987179</v>
      </c>
      <c r="S30">
        <f t="shared" si="9"/>
        <v>0.80592036206854367</v>
      </c>
      <c r="T30">
        <f t="shared" si="4"/>
        <v>0</v>
      </c>
      <c r="U30">
        <f t="shared" si="5"/>
        <v>-1125830864.3384728</v>
      </c>
      <c r="V30">
        <f t="shared" si="6"/>
        <v>0</v>
      </c>
      <c r="W30">
        <f t="shared" si="7"/>
        <v>-23.477015102035296</v>
      </c>
      <c r="X30">
        <v>8589782.7641180772</v>
      </c>
      <c r="Y30">
        <v>6636.318432661109</v>
      </c>
    </row>
    <row r="31" spans="1:25" x14ac:dyDescent="0.25">
      <c r="A31" t="s">
        <v>41</v>
      </c>
      <c r="B31">
        <v>5036733.4701321982</v>
      </c>
      <c r="C31">
        <v>59792451.914780222</v>
      </c>
      <c r="D31">
        <v>69774120.873348996</v>
      </c>
      <c r="E31">
        <v>-1365073.543177214</v>
      </c>
      <c r="F31">
        <v>21.409004121934711</v>
      </c>
      <c r="G31">
        <f t="shared" si="0"/>
        <v>6401807.0133094117</v>
      </c>
      <c r="H31" t="s">
        <v>5</v>
      </c>
      <c r="I31">
        <v>5036733.4701321982</v>
      </c>
      <c r="J31">
        <v>104629780.1244902</v>
      </c>
      <c r="K31">
        <v>20.773340647255651</v>
      </c>
      <c r="L31">
        <f t="shared" si="1"/>
        <v>0</v>
      </c>
      <c r="M31">
        <f t="shared" si="2"/>
        <v>20.773340647255651</v>
      </c>
      <c r="N31">
        <v>18.888112062030949</v>
      </c>
      <c r="O31">
        <v>72.077901972089336</v>
      </c>
      <c r="P31">
        <v>58.224851917503528</v>
      </c>
      <c r="Q31">
        <f t="shared" si="8"/>
        <v>0</v>
      </c>
      <c r="R31">
        <f t="shared" si="3"/>
        <v>0</v>
      </c>
      <c r="S31">
        <f t="shared" si="9"/>
        <v>0</v>
      </c>
      <c r="T31">
        <f t="shared" si="4"/>
        <v>-44837328.20970998</v>
      </c>
      <c r="U31">
        <f t="shared" si="5"/>
        <v>0</v>
      </c>
      <c r="V31">
        <f t="shared" si="6"/>
        <v>51.304561324833685</v>
      </c>
      <c r="W31">
        <f t="shared" si="7"/>
        <v>0</v>
      </c>
      <c r="X31">
        <v>54256.524528584647</v>
      </c>
      <c r="Y31">
        <v>1419330.0677058699</v>
      </c>
    </row>
    <row r="32" spans="1:25" x14ac:dyDescent="0.25">
      <c r="A32" t="s">
        <v>42</v>
      </c>
      <c r="B32">
        <v>11882590.784813341</v>
      </c>
      <c r="C32">
        <v>912499969.57866919</v>
      </c>
      <c r="D32">
        <v>49521334.114423051</v>
      </c>
      <c r="E32">
        <v>-5658721.9521395899</v>
      </c>
      <c r="F32">
        <v>69.568873129853301</v>
      </c>
      <c r="G32">
        <f t="shared" si="0"/>
        <v>17541312.736952931</v>
      </c>
      <c r="H32" t="s">
        <v>4</v>
      </c>
      <c r="I32">
        <v>11882590.784813341</v>
      </c>
      <c r="J32">
        <v>687595753.32871819</v>
      </c>
      <c r="K32">
        <v>57.865811066009833</v>
      </c>
      <c r="L32">
        <f t="shared" si="1"/>
        <v>0</v>
      </c>
      <c r="M32">
        <f t="shared" si="2"/>
        <v>57.865811066009833</v>
      </c>
      <c r="N32">
        <v>89.313148362581472</v>
      </c>
      <c r="O32">
        <v>50.72841031174233</v>
      </c>
      <c r="P32">
        <v>46.560856702329623</v>
      </c>
      <c r="Q32">
        <f t="shared" si="8"/>
        <v>0</v>
      </c>
      <c r="R32">
        <f t="shared" si="3"/>
        <v>0</v>
      </c>
      <c r="S32">
        <f t="shared" si="9"/>
        <v>0</v>
      </c>
      <c r="T32">
        <f t="shared" si="4"/>
        <v>224904216.249951</v>
      </c>
      <c r="U32">
        <f t="shared" si="5"/>
        <v>0</v>
      </c>
      <c r="V32">
        <f t="shared" si="6"/>
        <v>-7.1374007542675031</v>
      </c>
      <c r="W32">
        <f t="shared" si="7"/>
        <v>0</v>
      </c>
      <c r="X32">
        <v>3164632.273579624</v>
      </c>
      <c r="Y32">
        <v>8823354.2257191949</v>
      </c>
    </row>
    <row r="33" spans="1:25" x14ac:dyDescent="0.25">
      <c r="A33" t="s">
        <v>43</v>
      </c>
      <c r="B33">
        <v>505569.90502221812</v>
      </c>
      <c r="C33">
        <v>37778274.138085589</v>
      </c>
      <c r="D33">
        <v>2106989.6824857858</v>
      </c>
      <c r="E33">
        <v>-310874.70293278742</v>
      </c>
      <c r="F33">
        <v>53.55787844286116</v>
      </c>
      <c r="G33">
        <f t="shared" si="0"/>
        <v>816444.60795500549</v>
      </c>
      <c r="H33" t="s">
        <v>4</v>
      </c>
      <c r="I33">
        <v>505569.90502221812</v>
      </c>
      <c r="J33">
        <v>25561640.654799309</v>
      </c>
      <c r="K33">
        <v>50.560051935203632</v>
      </c>
      <c r="L33">
        <f t="shared" si="1"/>
        <v>0</v>
      </c>
      <c r="M33">
        <f t="shared" si="2"/>
        <v>50.560051935203632</v>
      </c>
      <c r="N33">
        <v>52.938685951152173</v>
      </c>
      <c r="O33">
        <v>50.72841031174233</v>
      </c>
      <c r="P33">
        <v>46.560856702329623</v>
      </c>
      <c r="Q33">
        <f t="shared" si="8"/>
        <v>0</v>
      </c>
      <c r="R33">
        <f t="shared" si="3"/>
        <v>0</v>
      </c>
      <c r="S33">
        <f t="shared" si="9"/>
        <v>0</v>
      </c>
      <c r="T33">
        <f t="shared" si="4"/>
        <v>12216633.48328628</v>
      </c>
      <c r="U33">
        <f t="shared" si="5"/>
        <v>0</v>
      </c>
      <c r="V33">
        <f t="shared" si="6"/>
        <v>0.16835837653869845</v>
      </c>
      <c r="W33">
        <f t="shared" si="7"/>
        <v>0</v>
      </c>
      <c r="X33">
        <v>251925.5492312235</v>
      </c>
      <c r="Y33">
        <v>562800.25216400833</v>
      </c>
    </row>
    <row r="34" spans="1:25" x14ac:dyDescent="0.25">
      <c r="A34" t="s">
        <v>44</v>
      </c>
      <c r="B34">
        <v>702590730.65152001</v>
      </c>
      <c r="C34">
        <v>30156007543.846199</v>
      </c>
      <c r="D34">
        <v>1682924019.6891561</v>
      </c>
      <c r="E34">
        <v>-262844236.22516689</v>
      </c>
      <c r="F34">
        <v>27.91441991911746</v>
      </c>
      <c r="G34">
        <f t="shared" si="0"/>
        <v>965434966.87668693</v>
      </c>
      <c r="H34" t="s">
        <v>7</v>
      </c>
      <c r="I34">
        <v>702590730.65152001</v>
      </c>
      <c r="J34">
        <v>22829811283.531651</v>
      </c>
      <c r="K34">
        <v>32.493755308102799</v>
      </c>
      <c r="L34">
        <f t="shared" si="1"/>
        <v>0</v>
      </c>
      <c r="M34">
        <f t="shared" si="2"/>
        <v>32.493755308102799</v>
      </c>
      <c r="N34">
        <v>24.54680040753583</v>
      </c>
      <c r="O34">
        <v>43.422910093983958</v>
      </c>
      <c r="P34">
        <v>41.027598077657522</v>
      </c>
      <c r="Q34">
        <f t="shared" si="8"/>
        <v>0</v>
      </c>
      <c r="R34">
        <f t="shared" si="3"/>
        <v>0</v>
      </c>
      <c r="S34">
        <f t="shared" si="9"/>
        <v>0</v>
      </c>
      <c r="T34">
        <f t="shared" si="4"/>
        <v>7326196260.3145485</v>
      </c>
      <c r="U34">
        <f t="shared" si="5"/>
        <v>0</v>
      </c>
      <c r="V34">
        <f t="shared" si="6"/>
        <v>10.92915478588116</v>
      </c>
      <c r="W34">
        <f t="shared" si="7"/>
        <v>0</v>
      </c>
      <c r="X34">
        <v>25331967.615022</v>
      </c>
      <c r="Y34">
        <v>288176203.84018821</v>
      </c>
    </row>
    <row r="35" spans="1:25" x14ac:dyDescent="0.25">
      <c r="A35" t="s">
        <v>45</v>
      </c>
      <c r="B35">
        <v>84896351.825979456</v>
      </c>
      <c r="C35">
        <v>1998340652.983835</v>
      </c>
      <c r="D35">
        <v>973058793.53231275</v>
      </c>
      <c r="E35">
        <v>30162679.09703951</v>
      </c>
      <c r="F35">
        <v>44.68154831338591</v>
      </c>
      <c r="G35">
        <f t="shared" si="0"/>
        <v>54733672.72893995</v>
      </c>
      <c r="H35" t="s">
        <v>6</v>
      </c>
      <c r="I35">
        <v>56294239.454289056</v>
      </c>
      <c r="J35">
        <v>7383095716.9684353</v>
      </c>
      <c r="K35">
        <v>86.96599510073537</v>
      </c>
      <c r="L35">
        <f t="shared" si="1"/>
        <v>-28602112.3716904</v>
      </c>
      <c r="M35">
        <f t="shared" si="2"/>
        <v>44.68154831338591</v>
      </c>
      <c r="N35">
        <v>64.934171262572733</v>
      </c>
      <c r="O35">
        <v>59.309201942056013</v>
      </c>
      <c r="P35">
        <v>47.847475111592338</v>
      </c>
      <c r="Q35">
        <f t="shared" si="8"/>
        <v>-0.48621816766852483</v>
      </c>
      <c r="R35">
        <f t="shared" si="3"/>
        <v>-42.284446787349459</v>
      </c>
      <c r="S35">
        <f t="shared" si="9"/>
        <v>0.33690625988639666</v>
      </c>
      <c r="T35">
        <f t="shared" si="4"/>
        <v>0</v>
      </c>
      <c r="U35">
        <f t="shared" si="5"/>
        <v>-5384755063.9846001</v>
      </c>
      <c r="V35">
        <f t="shared" si="6"/>
        <v>0</v>
      </c>
      <c r="W35">
        <f t="shared" si="7"/>
        <v>-27.656793158679356</v>
      </c>
      <c r="X35">
        <v>59637287.444070742</v>
      </c>
      <c r="Y35">
        <v>29474608.347031631</v>
      </c>
    </row>
    <row r="36" spans="1:25" x14ac:dyDescent="0.25">
      <c r="A36" t="s">
        <v>46</v>
      </c>
      <c r="B36">
        <v>141032675.03983101</v>
      </c>
      <c r="C36">
        <v>3328501809.2966728</v>
      </c>
      <c r="D36">
        <v>550655688.25147009</v>
      </c>
      <c r="E36">
        <v>45725148.351236813</v>
      </c>
      <c r="F36">
        <v>26.224727716553829</v>
      </c>
      <c r="G36">
        <f t="shared" si="0"/>
        <v>95307526.688594192</v>
      </c>
      <c r="H36" t="s">
        <v>8</v>
      </c>
      <c r="I36">
        <v>141032675.03983101</v>
      </c>
      <c r="J36">
        <v>8801518433.3755875</v>
      </c>
      <c r="K36">
        <v>62.407654331805247</v>
      </c>
      <c r="L36">
        <f t="shared" si="1"/>
        <v>0</v>
      </c>
      <c r="M36">
        <f t="shared" si="2"/>
        <v>26.224727716553829</v>
      </c>
      <c r="N36">
        <v>25.951658748271608</v>
      </c>
      <c r="O36">
        <v>31.42154339122704</v>
      </c>
      <c r="P36">
        <v>27.517088710097639</v>
      </c>
      <c r="Q36">
        <f t="shared" si="8"/>
        <v>-0.57978347372064687</v>
      </c>
      <c r="R36">
        <f t="shared" si="3"/>
        <v>-36.182926615251418</v>
      </c>
      <c r="S36">
        <f t="shared" si="9"/>
        <v>0</v>
      </c>
      <c r="T36">
        <f t="shared" si="4"/>
        <v>0</v>
      </c>
      <c r="U36">
        <f t="shared" si="5"/>
        <v>-5473016624.0789146</v>
      </c>
      <c r="V36">
        <f t="shared" si="6"/>
        <v>0</v>
      </c>
      <c r="W36">
        <f t="shared" si="7"/>
        <v>-30.986110940578207</v>
      </c>
      <c r="X36">
        <v>56792992.128520593</v>
      </c>
      <c r="Y36">
        <v>11067843.77728913</v>
      </c>
    </row>
    <row r="37" spans="1:25" x14ac:dyDescent="0.25">
      <c r="A37" t="s">
        <v>47</v>
      </c>
      <c r="B37">
        <v>12645149689.64439</v>
      </c>
      <c r="C37">
        <v>637371912394.38074</v>
      </c>
      <c r="D37">
        <v>175173891598.37381</v>
      </c>
      <c r="E37">
        <v>-28477035.041896291</v>
      </c>
      <c r="F37">
        <v>63.333334488513728</v>
      </c>
      <c r="G37">
        <f t="shared" si="0"/>
        <v>12673626724.686287</v>
      </c>
      <c r="H37" t="s">
        <v>5</v>
      </c>
      <c r="I37">
        <v>12543694154.082029</v>
      </c>
      <c r="J37">
        <v>872918794663.23474</v>
      </c>
      <c r="K37">
        <v>69.03190678542164</v>
      </c>
      <c r="L37">
        <f t="shared" si="1"/>
        <v>-101455535.56236076</v>
      </c>
      <c r="M37">
        <f t="shared" si="2"/>
        <v>69.03190678542164</v>
      </c>
      <c r="N37">
        <v>63.357673731269152</v>
      </c>
      <c r="O37">
        <v>72.077901972089336</v>
      </c>
      <c r="P37">
        <v>58.224851917503528</v>
      </c>
      <c r="Q37">
        <f t="shared" si="8"/>
        <v>0</v>
      </c>
      <c r="R37">
        <f t="shared" si="3"/>
        <v>0</v>
      </c>
      <c r="S37">
        <f t="shared" si="9"/>
        <v>8.0232767545208583E-3</v>
      </c>
      <c r="T37">
        <f t="shared" si="4"/>
        <v>-235546882268.854</v>
      </c>
      <c r="U37">
        <f t="shared" si="5"/>
        <v>0</v>
      </c>
      <c r="V37">
        <f t="shared" si="6"/>
        <v>3.045995186667696</v>
      </c>
      <c r="W37">
        <f t="shared" si="7"/>
        <v>0</v>
      </c>
      <c r="X37">
        <v>599728152.2539742</v>
      </c>
      <c r="Y37">
        <v>628205187.29586625</v>
      </c>
    </row>
    <row r="38" spans="1:25" x14ac:dyDescent="0.25">
      <c r="A38" t="s">
        <v>48</v>
      </c>
      <c r="B38">
        <v>24071933.308519062</v>
      </c>
      <c r="C38">
        <v>1251332194.057498</v>
      </c>
      <c r="D38">
        <v>100321072.5454606</v>
      </c>
      <c r="E38">
        <v>-1731972.1350531811</v>
      </c>
      <c r="F38">
        <v>52.244865903435191</v>
      </c>
      <c r="G38">
        <f t="shared" si="0"/>
        <v>25803905.443572242</v>
      </c>
      <c r="H38" t="s">
        <v>4</v>
      </c>
      <c r="I38">
        <v>24071933.308519062</v>
      </c>
      <c r="J38">
        <v>1332810093.1489339</v>
      </c>
      <c r="K38">
        <v>55.36780432493358</v>
      </c>
      <c r="L38">
        <f t="shared" si="1"/>
        <v>0</v>
      </c>
      <c r="M38">
        <f t="shared" si="2"/>
        <v>55.36780432493358</v>
      </c>
      <c r="N38">
        <v>52.75803156282187</v>
      </c>
      <c r="O38">
        <v>50.72841031174233</v>
      </c>
      <c r="P38">
        <v>46.560856702329623</v>
      </c>
      <c r="Q38">
        <f t="shared" si="8"/>
        <v>0</v>
      </c>
      <c r="R38">
        <f t="shared" si="3"/>
        <v>0</v>
      </c>
      <c r="S38">
        <f t="shared" si="9"/>
        <v>0</v>
      </c>
      <c r="T38">
        <f t="shared" si="4"/>
        <v>-81477899.091435909</v>
      </c>
      <c r="U38">
        <f t="shared" si="5"/>
        <v>0</v>
      </c>
      <c r="V38">
        <f t="shared" si="6"/>
        <v>-4.6393940131912501</v>
      </c>
      <c r="W38">
        <f t="shared" si="7"/>
        <v>0</v>
      </c>
      <c r="X38">
        <v>528662.22095301072</v>
      </c>
      <c r="Y38">
        <v>2260634.3560061459</v>
      </c>
    </row>
    <row r="39" spans="1:25" x14ac:dyDescent="0.25">
      <c r="A39" t="s">
        <v>49</v>
      </c>
      <c r="B39">
        <v>24276319.834574431</v>
      </c>
      <c r="C39">
        <v>1595668040.3864779</v>
      </c>
      <c r="D39">
        <v>101172864.349838</v>
      </c>
      <c r="E39">
        <v>-6882028.7435881104</v>
      </c>
      <c r="F39">
        <v>48.195888069153739</v>
      </c>
      <c r="G39">
        <f t="shared" si="0"/>
        <v>31158348.578162543</v>
      </c>
      <c r="H39" t="s">
        <v>4</v>
      </c>
      <c r="I39">
        <v>24276319.834574431</v>
      </c>
      <c r="J39">
        <v>1287500468.7725339</v>
      </c>
      <c r="K39">
        <v>53.03524082504758</v>
      </c>
      <c r="L39">
        <f t="shared" si="1"/>
        <v>0</v>
      </c>
      <c r="M39">
        <f t="shared" si="2"/>
        <v>53.03524082504758</v>
      </c>
      <c r="N39">
        <v>47.537443408317017</v>
      </c>
      <c r="O39">
        <v>50.72841031174233</v>
      </c>
      <c r="P39">
        <v>46.560856702329623</v>
      </c>
      <c r="Q39">
        <f t="shared" si="8"/>
        <v>0</v>
      </c>
      <c r="R39">
        <f t="shared" si="3"/>
        <v>0</v>
      </c>
      <c r="S39">
        <f t="shared" si="9"/>
        <v>0</v>
      </c>
      <c r="T39">
        <f t="shared" si="4"/>
        <v>308167571.61394405</v>
      </c>
      <c r="U39">
        <f t="shared" si="5"/>
        <v>0</v>
      </c>
      <c r="V39">
        <f t="shared" si="6"/>
        <v>-2.3068305133052505</v>
      </c>
      <c r="W39">
        <f t="shared" si="7"/>
        <v>0</v>
      </c>
      <c r="X39">
        <v>1300.3225394356759</v>
      </c>
      <c r="Y39">
        <v>6883329.0661275443</v>
      </c>
    </row>
    <row r="40" spans="1:25" x14ac:dyDescent="0.25">
      <c r="A40" t="s">
        <v>50</v>
      </c>
      <c r="B40">
        <v>30940460.57962374</v>
      </c>
      <c r="C40">
        <v>1014083396.96301</v>
      </c>
      <c r="D40">
        <v>128946028.16550259</v>
      </c>
      <c r="E40">
        <v>709995.57559030689</v>
      </c>
      <c r="F40">
        <v>33.093698144772148</v>
      </c>
      <c r="G40">
        <f t="shared" si="0"/>
        <v>30230465.004033431</v>
      </c>
      <c r="H40" t="s">
        <v>4</v>
      </c>
      <c r="I40">
        <v>30940460.57962374</v>
      </c>
      <c r="J40">
        <v>1132511554.5772071</v>
      </c>
      <c r="K40">
        <v>36.602931351417489</v>
      </c>
      <c r="L40">
        <f t="shared" si="1"/>
        <v>0</v>
      </c>
      <c r="M40">
        <f t="shared" si="2"/>
        <v>33.093698144772148</v>
      </c>
      <c r="N40">
        <v>33.22408660254893</v>
      </c>
      <c r="O40">
        <v>50.72841031174233</v>
      </c>
      <c r="P40">
        <v>46.560856702329623</v>
      </c>
      <c r="Q40">
        <f t="shared" si="8"/>
        <v>-9.5873010086375013E-2</v>
      </c>
      <c r="R40">
        <f t="shared" si="3"/>
        <v>-3.5092332066453409</v>
      </c>
      <c r="S40">
        <f t="shared" si="9"/>
        <v>0</v>
      </c>
      <c r="T40">
        <f t="shared" si="4"/>
        <v>0</v>
      </c>
      <c r="U40">
        <f t="shared" si="5"/>
        <v>-118428157.61419713</v>
      </c>
      <c r="V40">
        <f t="shared" si="6"/>
        <v>0</v>
      </c>
      <c r="W40">
        <f t="shared" si="7"/>
        <v>14.125478960324841</v>
      </c>
      <c r="X40">
        <v>932428.54425280774</v>
      </c>
      <c r="Y40">
        <v>222432.96866248321</v>
      </c>
    </row>
    <row r="41" spans="1:25" x14ac:dyDescent="0.25">
      <c r="A41" t="s">
        <v>51</v>
      </c>
      <c r="B41">
        <v>7266806.8527180571</v>
      </c>
      <c r="C41">
        <v>190059695.77484301</v>
      </c>
      <c r="D41">
        <v>30284807.127950162</v>
      </c>
      <c r="E41">
        <v>4416067.3612828683</v>
      </c>
      <c r="F41">
        <v>55.656250253389111</v>
      </c>
      <c r="G41">
        <f t="shared" si="0"/>
        <v>2850739.4914351888</v>
      </c>
      <c r="H41" t="s">
        <v>4</v>
      </c>
      <c r="I41">
        <v>7265723.2930226354</v>
      </c>
      <c r="J41">
        <v>429994662.2146731</v>
      </c>
      <c r="K41">
        <v>59.172435834570038</v>
      </c>
      <c r="L41">
        <f t="shared" si="1"/>
        <v>-1083.5596954217181</v>
      </c>
      <c r="M41">
        <f t="shared" si="2"/>
        <v>55.656250253389111</v>
      </c>
      <c r="N41">
        <v>56.089922044393518</v>
      </c>
      <c r="O41">
        <v>50.72841031174233</v>
      </c>
      <c r="P41">
        <v>46.560856702329623</v>
      </c>
      <c r="Q41">
        <f t="shared" si="8"/>
        <v>-5.942269456358399E-2</v>
      </c>
      <c r="R41">
        <f t="shared" si="3"/>
        <v>-3.5161855811809275</v>
      </c>
      <c r="S41">
        <f t="shared" si="9"/>
        <v>1.4911084295798904E-4</v>
      </c>
      <c r="T41">
        <f t="shared" si="4"/>
        <v>0</v>
      </c>
      <c r="U41">
        <f t="shared" si="5"/>
        <v>-239934966.43983009</v>
      </c>
      <c r="V41">
        <f t="shared" si="6"/>
        <v>0</v>
      </c>
      <c r="W41">
        <f t="shared" si="7"/>
        <v>-8.4440255228277081</v>
      </c>
      <c r="X41">
        <v>6314259.7311567636</v>
      </c>
      <c r="Y41">
        <v>1898192.3698739039</v>
      </c>
    </row>
    <row r="42" spans="1:25" x14ac:dyDescent="0.25">
      <c r="A42" t="s">
        <v>52</v>
      </c>
      <c r="B42">
        <v>54548.40386266962</v>
      </c>
      <c r="C42">
        <v>409431.24293524842</v>
      </c>
      <c r="D42">
        <v>2435094.2344256318</v>
      </c>
      <c r="E42">
        <v>43877.224312231323</v>
      </c>
      <c r="F42">
        <v>109.011893677655</v>
      </c>
      <c r="G42">
        <f t="shared" si="0"/>
        <v>10671.179550438297</v>
      </c>
      <c r="H42" t="s">
        <v>9</v>
      </c>
      <c r="I42">
        <v>15334.537021309339</v>
      </c>
      <c r="J42">
        <v>5468020.0654707244</v>
      </c>
      <c r="K42">
        <v>100.24161438778199</v>
      </c>
      <c r="L42">
        <f t="shared" si="1"/>
        <v>-39213.866841360279</v>
      </c>
      <c r="M42">
        <f t="shared" si="2"/>
        <v>109.011893677655</v>
      </c>
      <c r="N42">
        <v>501.63655702382789</v>
      </c>
      <c r="O42">
        <v>101.7275253717341</v>
      </c>
      <c r="P42">
        <v>57.086544848157367</v>
      </c>
      <c r="Q42">
        <f t="shared" si="8"/>
        <v>8.7491401085635079E-2</v>
      </c>
      <c r="R42">
        <f t="shared" si="3"/>
        <v>8.7702792898730024</v>
      </c>
      <c r="S42">
        <f t="shared" si="9"/>
        <v>0.71888202155437253</v>
      </c>
      <c r="T42">
        <f t="shared" si="4"/>
        <v>0</v>
      </c>
      <c r="U42">
        <f t="shared" si="5"/>
        <v>-5058588.8225354757</v>
      </c>
      <c r="V42">
        <f t="shared" si="6"/>
        <v>0</v>
      </c>
      <c r="W42">
        <f t="shared" si="7"/>
        <v>1.4859109839521096</v>
      </c>
      <c r="X42">
        <v>45891.619685734957</v>
      </c>
      <c r="Y42">
        <v>2014.395373503804</v>
      </c>
    </row>
    <row r="43" spans="1:25" x14ac:dyDescent="0.25">
      <c r="A43" t="s">
        <v>53</v>
      </c>
      <c r="B43">
        <v>131011918.0265145</v>
      </c>
      <c r="C43">
        <v>4061480976.5941429</v>
      </c>
      <c r="D43">
        <v>511530096.62236619</v>
      </c>
      <c r="E43">
        <v>-22623633.854869001</v>
      </c>
      <c r="F43">
        <v>31.689076228833969</v>
      </c>
      <c r="G43">
        <f t="shared" si="0"/>
        <v>153635551.88138351</v>
      </c>
      <c r="H43" t="s">
        <v>8</v>
      </c>
      <c r="I43">
        <v>131011918.0265145</v>
      </c>
      <c r="J43">
        <v>4922957116.9030924</v>
      </c>
      <c r="K43">
        <v>37.576406719782362</v>
      </c>
      <c r="L43">
        <f t="shared" si="1"/>
        <v>0</v>
      </c>
      <c r="M43">
        <f t="shared" si="2"/>
        <v>37.576406719782362</v>
      </c>
      <c r="N43">
        <v>31.821470946110558</v>
      </c>
      <c r="O43">
        <v>31.42154339122704</v>
      </c>
      <c r="P43">
        <v>27.517088710097639</v>
      </c>
      <c r="Q43">
        <f t="shared" si="8"/>
        <v>0</v>
      </c>
      <c r="R43">
        <f t="shared" si="3"/>
        <v>0</v>
      </c>
      <c r="S43">
        <f t="shared" si="9"/>
        <v>0</v>
      </c>
      <c r="T43">
        <f t="shared" si="4"/>
        <v>-861476140.30894947</v>
      </c>
      <c r="U43">
        <f t="shared" si="5"/>
        <v>0</v>
      </c>
      <c r="V43">
        <f t="shared" si="6"/>
        <v>-6.1548633285553223</v>
      </c>
      <c r="W43">
        <f t="shared" si="7"/>
        <v>0</v>
      </c>
      <c r="X43">
        <v>1235426.6184660271</v>
      </c>
      <c r="Y43">
        <v>23859060.473334931</v>
      </c>
    </row>
    <row r="44" spans="1:25" x14ac:dyDescent="0.25">
      <c r="A44" t="s">
        <v>54</v>
      </c>
      <c r="B44">
        <v>336147.64851099619</v>
      </c>
      <c r="C44">
        <v>2136242.0314981751</v>
      </c>
      <c r="D44">
        <v>1400913.3458475971</v>
      </c>
      <c r="E44">
        <v>351777.43310023058</v>
      </c>
      <c r="F44">
        <v>71.100238883752098</v>
      </c>
      <c r="G44">
        <f t="shared" si="0"/>
        <v>-15629.78458923439</v>
      </c>
      <c r="H44" t="s">
        <v>4</v>
      </c>
      <c r="I44">
        <v>4379.9999999998254</v>
      </c>
      <c r="J44">
        <v>44004133.089566126</v>
      </c>
      <c r="K44">
        <v>130.90715726998951</v>
      </c>
      <c r="L44">
        <f t="shared" si="1"/>
        <v>-331767.64851099637</v>
      </c>
      <c r="M44">
        <f t="shared" si="2"/>
        <v>71.100238883752098</v>
      </c>
      <c r="N44">
        <v>-768.9663509689741</v>
      </c>
      <c r="O44">
        <v>50.72841031174233</v>
      </c>
      <c r="P44">
        <v>46.560856702329623</v>
      </c>
      <c r="Q44">
        <f t="shared" si="8"/>
        <v>-0.45686515262789346</v>
      </c>
      <c r="R44">
        <f t="shared" si="3"/>
        <v>-59.806918386237413</v>
      </c>
      <c r="S44">
        <f t="shared" si="9"/>
        <v>0.98697001148334218</v>
      </c>
      <c r="T44">
        <f t="shared" si="4"/>
        <v>0</v>
      </c>
      <c r="U44">
        <f t="shared" si="5"/>
        <v>-41867891.058067948</v>
      </c>
      <c r="V44">
        <f t="shared" si="6"/>
        <v>0</v>
      </c>
      <c r="W44">
        <f t="shared" si="7"/>
        <v>-80.178746958247189</v>
      </c>
      <c r="X44">
        <v>353997.72695039929</v>
      </c>
      <c r="Y44">
        <v>2220.2938501686449</v>
      </c>
    </row>
    <row r="45" spans="1:25" x14ac:dyDescent="0.25">
      <c r="A45" t="s">
        <v>55</v>
      </c>
      <c r="B45">
        <v>1637276.8333720439</v>
      </c>
      <c r="C45">
        <v>82513271.89356336</v>
      </c>
      <c r="D45">
        <v>6823438.9765274767</v>
      </c>
      <c r="E45">
        <v>210207.30020245831</v>
      </c>
      <c r="F45">
        <v>65.807011757871635</v>
      </c>
      <c r="G45">
        <f t="shared" si="0"/>
        <v>1427069.5331695855</v>
      </c>
      <c r="H45" t="s">
        <v>4</v>
      </c>
      <c r="I45">
        <v>1637276.8333720439</v>
      </c>
      <c r="J45">
        <v>196188324.22274989</v>
      </c>
      <c r="K45">
        <v>119.8259941287335</v>
      </c>
      <c r="L45">
        <f t="shared" si="1"/>
        <v>0</v>
      </c>
      <c r="M45">
        <f t="shared" si="2"/>
        <v>65.807011757871635</v>
      </c>
      <c r="N45">
        <v>137.0015862435387</v>
      </c>
      <c r="O45">
        <v>50.72841031174233</v>
      </c>
      <c r="P45">
        <v>46.560856702329623</v>
      </c>
      <c r="Q45">
        <f t="shared" si="8"/>
        <v>-0.45081188571510844</v>
      </c>
      <c r="R45">
        <f t="shared" si="3"/>
        <v>-54.018982370861863</v>
      </c>
      <c r="S45">
        <f t="shared" si="9"/>
        <v>0</v>
      </c>
      <c r="T45">
        <f t="shared" si="4"/>
        <v>0</v>
      </c>
      <c r="U45">
        <f t="shared" si="5"/>
        <v>-113675052.32918653</v>
      </c>
      <c r="V45">
        <f t="shared" si="6"/>
        <v>0</v>
      </c>
      <c r="W45">
        <f t="shared" si="7"/>
        <v>-69.097583816991175</v>
      </c>
      <c r="X45">
        <v>360938.53637367848</v>
      </c>
      <c r="Y45">
        <v>150731.23617121359</v>
      </c>
    </row>
    <row r="46" spans="1:25" x14ac:dyDescent="0.25">
      <c r="A46" t="s">
        <v>56</v>
      </c>
      <c r="B46">
        <v>18783063.482820291</v>
      </c>
      <c r="C46">
        <v>290730774.74050248</v>
      </c>
      <c r="D46">
        <v>44991297.663821697</v>
      </c>
      <c r="E46">
        <v>2789827.669427467</v>
      </c>
      <c r="F46">
        <v>23.603645647568211</v>
      </c>
      <c r="G46">
        <f t="shared" si="0"/>
        <v>15993235.813392824</v>
      </c>
      <c r="H46" t="s">
        <v>7</v>
      </c>
      <c r="I46">
        <v>18783063.482820291</v>
      </c>
      <c r="J46">
        <v>707839832.3195132</v>
      </c>
      <c r="K46">
        <v>37.685004523725887</v>
      </c>
      <c r="L46">
        <f t="shared" si="1"/>
        <v>0</v>
      </c>
      <c r="M46">
        <f t="shared" si="2"/>
        <v>23.603645647568211</v>
      </c>
      <c r="N46">
        <v>19.26620997616833</v>
      </c>
      <c r="O46">
        <v>43.422910093983958</v>
      </c>
      <c r="P46">
        <v>41.027598077657522</v>
      </c>
      <c r="Q46">
        <f t="shared" si="8"/>
        <v>-0.37365947156228346</v>
      </c>
      <c r="R46">
        <f t="shared" si="3"/>
        <v>-14.081358876157676</v>
      </c>
      <c r="S46">
        <f t="shared" si="9"/>
        <v>0</v>
      </c>
      <c r="T46">
        <f t="shared" si="4"/>
        <v>0</v>
      </c>
      <c r="U46">
        <f t="shared" si="5"/>
        <v>-417109057.57901073</v>
      </c>
      <c r="V46">
        <f t="shared" si="6"/>
        <v>0</v>
      </c>
      <c r="W46">
        <f t="shared" si="7"/>
        <v>5.7379055702580715</v>
      </c>
      <c r="X46">
        <v>2952915.0137931788</v>
      </c>
      <c r="Y46">
        <v>163087.34436576781</v>
      </c>
    </row>
    <row r="47" spans="1:25" x14ac:dyDescent="0.25">
      <c r="A47" t="s">
        <v>57</v>
      </c>
      <c r="B47">
        <v>30496787.74183619</v>
      </c>
      <c r="C47">
        <v>1708829993.0868609</v>
      </c>
      <c r="D47">
        <v>119073325.6580222</v>
      </c>
      <c r="E47">
        <v>895982.86129015032</v>
      </c>
      <c r="F47">
        <v>69.167613271353417</v>
      </c>
      <c r="G47">
        <f t="shared" si="0"/>
        <v>29600804.880546041</v>
      </c>
      <c r="H47" t="s">
        <v>8</v>
      </c>
      <c r="I47">
        <v>30496787.74183619</v>
      </c>
      <c r="J47">
        <v>2516638361.4847112</v>
      </c>
      <c r="K47">
        <v>82.52142431487394</v>
      </c>
      <c r="L47">
        <f t="shared" si="1"/>
        <v>0</v>
      </c>
      <c r="M47">
        <f t="shared" si="2"/>
        <v>69.167613271353417</v>
      </c>
      <c r="N47">
        <v>73.545425931496482</v>
      </c>
      <c r="O47">
        <v>31.42154339122704</v>
      </c>
      <c r="P47">
        <v>27.517088710097639</v>
      </c>
      <c r="Q47">
        <f t="shared" si="8"/>
        <v>-0.16182235285429492</v>
      </c>
      <c r="R47">
        <f t="shared" si="3"/>
        <v>-13.353811043520523</v>
      </c>
      <c r="S47">
        <f t="shared" si="9"/>
        <v>0</v>
      </c>
      <c r="T47">
        <f t="shared" si="4"/>
        <v>0</v>
      </c>
      <c r="U47">
        <f t="shared" si="5"/>
        <v>-807808368.39785028</v>
      </c>
      <c r="V47">
        <f t="shared" si="6"/>
        <v>0</v>
      </c>
      <c r="W47">
        <f t="shared" si="7"/>
        <v>-51.0998809236469</v>
      </c>
      <c r="X47">
        <v>4098309.2412384939</v>
      </c>
      <c r="Y47">
        <v>3202326.3799484568</v>
      </c>
    </row>
    <row r="48" spans="1:25" x14ac:dyDescent="0.25">
      <c r="A48" t="s">
        <v>58</v>
      </c>
      <c r="B48">
        <v>1174175.7649012259</v>
      </c>
      <c r="C48">
        <v>12852170.62723536</v>
      </c>
      <c r="D48">
        <v>4584516.0617372924</v>
      </c>
      <c r="E48">
        <v>1226012.4090095849</v>
      </c>
      <c r="F48">
        <v>51.638396687449742</v>
      </c>
      <c r="G48">
        <f t="shared" si="0"/>
        <v>-51836.644108359003</v>
      </c>
      <c r="H48" t="s">
        <v>8</v>
      </c>
      <c r="I48">
        <v>19322.31660286128</v>
      </c>
      <c r="J48">
        <v>156133462.16316491</v>
      </c>
      <c r="K48">
        <v>132.97281959851989</v>
      </c>
      <c r="L48">
        <f t="shared" si="1"/>
        <v>-1154853.4482983646</v>
      </c>
      <c r="M48">
        <f t="shared" si="2"/>
        <v>51.638396687449742</v>
      </c>
      <c r="N48">
        <v>3886.0185512190942</v>
      </c>
      <c r="O48">
        <v>31.42154339122704</v>
      </c>
      <c r="P48">
        <v>27.517088710097639</v>
      </c>
      <c r="Q48">
        <f t="shared" si="8"/>
        <v>-0.61166201601680914</v>
      </c>
      <c r="R48">
        <f t="shared" si="3"/>
        <v>-81.334422911070149</v>
      </c>
      <c r="S48">
        <f t="shared" si="9"/>
        <v>0.98354393168344201</v>
      </c>
      <c r="T48">
        <f t="shared" si="4"/>
        <v>0</v>
      </c>
      <c r="U48">
        <f t="shared" si="5"/>
        <v>-143281291.53592956</v>
      </c>
      <c r="V48">
        <f t="shared" si="6"/>
        <v>0</v>
      </c>
      <c r="W48">
        <f t="shared" si="7"/>
        <v>-101.55127620729286</v>
      </c>
      <c r="X48">
        <v>1254968.915621141</v>
      </c>
      <c r="Y48">
        <v>28956.50661157224</v>
      </c>
    </row>
    <row r="49" spans="1:25" x14ac:dyDescent="0.25">
      <c r="A49" t="s">
        <v>59</v>
      </c>
      <c r="B49">
        <v>10005187.65901958</v>
      </c>
      <c r="C49">
        <v>1918611359.855376</v>
      </c>
      <c r="D49">
        <v>114676727.8352087</v>
      </c>
      <c r="E49">
        <v>-26789826.936010391</v>
      </c>
      <c r="F49">
        <v>55.300953179288094</v>
      </c>
      <c r="G49">
        <f t="shared" si="0"/>
        <v>36795014.595029972</v>
      </c>
      <c r="H49" t="s">
        <v>6</v>
      </c>
      <c r="I49">
        <v>10005187.65901958</v>
      </c>
      <c r="J49">
        <v>598640137.9808197</v>
      </c>
      <c r="K49">
        <v>59.832974491103293</v>
      </c>
      <c r="L49">
        <f t="shared" si="1"/>
        <v>0</v>
      </c>
      <c r="M49">
        <f t="shared" si="2"/>
        <v>59.832974491103293</v>
      </c>
      <c r="N49">
        <v>49.68288859471685</v>
      </c>
      <c r="O49">
        <v>59.309201942056013</v>
      </c>
      <c r="P49">
        <v>47.847475111592338</v>
      </c>
      <c r="Q49">
        <f t="shared" si="8"/>
        <v>0</v>
      </c>
      <c r="R49">
        <f t="shared" si="3"/>
        <v>0</v>
      </c>
      <c r="S49">
        <f t="shared" si="9"/>
        <v>0</v>
      </c>
      <c r="T49">
        <f t="shared" si="4"/>
        <v>1319971221.8745563</v>
      </c>
      <c r="U49">
        <f t="shared" si="5"/>
        <v>0</v>
      </c>
      <c r="V49">
        <f t="shared" si="6"/>
        <v>-0.52377254904727977</v>
      </c>
      <c r="W49">
        <f t="shared" si="7"/>
        <v>0</v>
      </c>
      <c r="X49">
        <v>3741193.107355488</v>
      </c>
      <c r="Y49">
        <v>30531020.043365899</v>
      </c>
    </row>
    <row r="50" spans="1:25" x14ac:dyDescent="0.25">
      <c r="A50" t="s">
        <v>60</v>
      </c>
      <c r="B50">
        <v>75848268.336675823</v>
      </c>
      <c r="C50">
        <v>979893289.44050241</v>
      </c>
      <c r="D50">
        <v>869352132.23868597</v>
      </c>
      <c r="E50">
        <v>52369560.585778698</v>
      </c>
      <c r="F50">
        <v>53.130031218359697</v>
      </c>
      <c r="G50">
        <f t="shared" si="0"/>
        <v>23478707.750897124</v>
      </c>
      <c r="H50" t="s">
        <v>6</v>
      </c>
      <c r="I50">
        <v>61360423.061582521</v>
      </c>
      <c r="J50">
        <v>6139378901.4140368</v>
      </c>
      <c r="K50">
        <v>80.942901348288117</v>
      </c>
      <c r="L50">
        <f t="shared" si="1"/>
        <v>-14487845.275093302</v>
      </c>
      <c r="M50">
        <f t="shared" si="2"/>
        <v>53.130031218359697</v>
      </c>
      <c r="N50">
        <v>93.339210294149765</v>
      </c>
      <c r="O50">
        <v>59.309201942056013</v>
      </c>
      <c r="P50">
        <v>47.847475111592338</v>
      </c>
      <c r="Q50">
        <f t="shared" si="8"/>
        <v>-0.34361098585103589</v>
      </c>
      <c r="R50">
        <f t="shared" si="3"/>
        <v>-27.81287012992842</v>
      </c>
      <c r="S50">
        <f t="shared" si="9"/>
        <v>0.19101089046337294</v>
      </c>
      <c r="T50">
        <f t="shared" si="4"/>
        <v>0</v>
      </c>
      <c r="U50">
        <f t="shared" si="5"/>
        <v>-5159485611.9735346</v>
      </c>
      <c r="V50">
        <f t="shared" si="6"/>
        <v>0</v>
      </c>
      <c r="W50">
        <f t="shared" si="7"/>
        <v>-21.633699406232104</v>
      </c>
      <c r="X50">
        <v>53135318.858021572</v>
      </c>
      <c r="Y50">
        <v>765758.2722427533</v>
      </c>
    </row>
    <row r="51" spans="1:25" x14ac:dyDescent="0.25">
      <c r="A51" t="s">
        <v>61</v>
      </c>
      <c r="B51">
        <v>781752127.72912276</v>
      </c>
      <c r="C51">
        <v>10259474079.867371</v>
      </c>
      <c r="D51">
        <v>8960229337.1649551</v>
      </c>
      <c r="E51">
        <v>420698437.7200079</v>
      </c>
      <c r="F51">
        <v>46.459474662342913</v>
      </c>
      <c r="G51">
        <f t="shared" si="0"/>
        <v>361053690.00911486</v>
      </c>
      <c r="H51" t="s">
        <v>6</v>
      </c>
      <c r="I51">
        <v>744103611.19075143</v>
      </c>
      <c r="J51">
        <v>56381876343.841904</v>
      </c>
      <c r="K51">
        <v>72.122446929083679</v>
      </c>
      <c r="L51">
        <f t="shared" si="1"/>
        <v>-37648516.538371325</v>
      </c>
      <c r="M51">
        <f t="shared" si="2"/>
        <v>46.459474662342913</v>
      </c>
      <c r="N51">
        <v>66.830903691346862</v>
      </c>
      <c r="O51">
        <v>59.309201942056013</v>
      </c>
      <c r="P51">
        <v>47.847475111592338</v>
      </c>
      <c r="Q51">
        <f t="shared" si="8"/>
        <v>-0.3558250358861863</v>
      </c>
      <c r="R51">
        <f t="shared" si="3"/>
        <v>-25.662972266740766</v>
      </c>
      <c r="S51">
        <f t="shared" si="9"/>
        <v>4.8159148153181008E-2</v>
      </c>
      <c r="T51">
        <f t="shared" si="4"/>
        <v>0</v>
      </c>
      <c r="U51">
        <f t="shared" si="5"/>
        <v>-46122402263.974533</v>
      </c>
      <c r="V51">
        <f t="shared" si="6"/>
        <v>0</v>
      </c>
      <c r="W51">
        <f t="shared" si="7"/>
        <v>-12.813244987027666</v>
      </c>
      <c r="X51">
        <v>455970707.67253292</v>
      </c>
      <c r="Y51">
        <v>35272269.952523246</v>
      </c>
    </row>
    <row r="52" spans="1:25" x14ac:dyDescent="0.25">
      <c r="A52" t="s">
        <v>62</v>
      </c>
      <c r="B52">
        <v>137271.45064491921</v>
      </c>
      <c r="C52">
        <v>34890450.637048326</v>
      </c>
      <c r="D52">
        <v>572086.12960455148</v>
      </c>
      <c r="E52">
        <v>-1168270.1712372231</v>
      </c>
      <c r="F52">
        <v>28.130697354155291</v>
      </c>
      <c r="G52">
        <f t="shared" si="0"/>
        <v>1305541.6218821423</v>
      </c>
      <c r="H52" t="s">
        <v>4</v>
      </c>
      <c r="I52">
        <v>137271.45064491921</v>
      </c>
      <c r="J52">
        <v>6780276.8571268143</v>
      </c>
      <c r="K52">
        <v>49.393204670542858</v>
      </c>
      <c r="L52">
        <f t="shared" si="1"/>
        <v>0</v>
      </c>
      <c r="M52">
        <f t="shared" si="2"/>
        <v>49.393204670542858</v>
      </c>
      <c r="N52">
        <v>25.484068853916551</v>
      </c>
      <c r="O52">
        <v>50.72841031174233</v>
      </c>
      <c r="P52">
        <v>46.560856702329623</v>
      </c>
      <c r="Q52">
        <f t="shared" si="8"/>
        <v>0</v>
      </c>
      <c r="R52">
        <f t="shared" si="3"/>
        <v>0</v>
      </c>
      <c r="S52">
        <f t="shared" si="9"/>
        <v>0</v>
      </c>
      <c r="T52">
        <f t="shared" si="4"/>
        <v>28110173.779921513</v>
      </c>
      <c r="U52">
        <f t="shared" si="5"/>
        <v>0</v>
      </c>
      <c r="V52">
        <f t="shared" si="6"/>
        <v>1.3352056411994724</v>
      </c>
      <c r="W52">
        <f t="shared" si="7"/>
        <v>0</v>
      </c>
      <c r="X52">
        <v>11524.484464745519</v>
      </c>
      <c r="Y52">
        <v>1179794.655701967</v>
      </c>
    </row>
    <row r="53" spans="1:25" x14ac:dyDescent="0.25">
      <c r="A53" t="s">
        <v>63</v>
      </c>
      <c r="B53">
        <v>111387.8148584313</v>
      </c>
      <c r="C53">
        <v>997141.47797447606</v>
      </c>
      <c r="D53">
        <v>434908.67514477752</v>
      </c>
      <c r="E53">
        <v>95089.522688703932</v>
      </c>
      <c r="F53">
        <v>43.752392220882051</v>
      </c>
      <c r="G53">
        <f t="shared" si="0"/>
        <v>16298.29216972737</v>
      </c>
      <c r="H53" t="s">
        <v>8</v>
      </c>
      <c r="I53">
        <v>111387.8148584313</v>
      </c>
      <c r="J53">
        <v>22121387.317730289</v>
      </c>
      <c r="K53">
        <v>198.59791078445639</v>
      </c>
      <c r="L53">
        <f t="shared" si="1"/>
        <v>0</v>
      </c>
      <c r="M53">
        <f t="shared" si="2"/>
        <v>43.752392220882051</v>
      </c>
      <c r="N53">
        <v>49.279479692311376</v>
      </c>
      <c r="O53">
        <v>31.42154339122704</v>
      </c>
      <c r="P53">
        <v>27.517088710097639</v>
      </c>
      <c r="Q53">
        <f t="shared" si="8"/>
        <v>-0.77969359270668415</v>
      </c>
      <c r="R53">
        <f t="shared" si="3"/>
        <v>-154.84551856357433</v>
      </c>
      <c r="S53">
        <f t="shared" si="9"/>
        <v>0</v>
      </c>
      <c r="T53">
        <f t="shared" si="4"/>
        <v>0</v>
      </c>
      <c r="U53">
        <f t="shared" si="5"/>
        <v>-21124245.839755815</v>
      </c>
      <c r="V53">
        <f t="shared" si="6"/>
        <v>0</v>
      </c>
      <c r="W53">
        <f t="shared" si="7"/>
        <v>-167.17636739322936</v>
      </c>
      <c r="X53">
        <v>106580.2519665124</v>
      </c>
      <c r="Y53">
        <v>11490.72927780896</v>
      </c>
    </row>
    <row r="54" spans="1:25" x14ac:dyDescent="0.25">
      <c r="A54" t="s">
        <v>64</v>
      </c>
      <c r="B54">
        <v>46195572.07037963</v>
      </c>
      <c r="C54">
        <v>5588787462.3486309</v>
      </c>
      <c r="D54">
        <v>529481027.84768867</v>
      </c>
      <c r="E54">
        <v>-117780164.9381689</v>
      </c>
      <c r="F54">
        <v>30.5513007614332</v>
      </c>
      <c r="G54">
        <f t="shared" si="0"/>
        <v>163975737.00854853</v>
      </c>
      <c r="H54" t="s">
        <v>6</v>
      </c>
      <c r="I54">
        <v>46195572.07037963</v>
      </c>
      <c r="J54">
        <v>2952724834.388062</v>
      </c>
      <c r="K54">
        <v>63.917919013743202</v>
      </c>
      <c r="L54">
        <f t="shared" si="1"/>
        <v>0</v>
      </c>
      <c r="M54">
        <f t="shared" si="2"/>
        <v>63.917919013743202</v>
      </c>
      <c r="N54">
        <v>24.774612522232228</v>
      </c>
      <c r="O54">
        <v>59.309201942056013</v>
      </c>
      <c r="P54">
        <v>47.847475111592338</v>
      </c>
      <c r="Q54">
        <f t="shared" si="8"/>
        <v>0</v>
      </c>
      <c r="R54">
        <f t="shared" si="3"/>
        <v>0</v>
      </c>
      <c r="S54">
        <f t="shared" si="9"/>
        <v>0</v>
      </c>
      <c r="T54">
        <f t="shared" si="4"/>
        <v>2636062627.9605689</v>
      </c>
      <c r="U54">
        <f t="shared" si="5"/>
        <v>0</v>
      </c>
      <c r="V54">
        <f t="shared" si="6"/>
        <v>-4.6087170716871881</v>
      </c>
      <c r="W54">
        <f t="shared" si="7"/>
        <v>0</v>
      </c>
      <c r="X54">
        <v>2011636.346723814</v>
      </c>
      <c r="Y54">
        <v>119791801.2848945</v>
      </c>
    </row>
    <row r="55" spans="1:25" x14ac:dyDescent="0.25">
      <c r="A55" t="s">
        <v>65</v>
      </c>
      <c r="B55">
        <v>29984876.857736949</v>
      </c>
      <c r="C55">
        <v>1573936059.437063</v>
      </c>
      <c r="D55">
        <v>117074592.8102798</v>
      </c>
      <c r="E55">
        <v>-2132651.6762468782</v>
      </c>
      <c r="F55">
        <v>53.887768097598681</v>
      </c>
      <c r="G55">
        <f t="shared" si="0"/>
        <v>32117528.533983827</v>
      </c>
      <c r="H55" t="s">
        <v>8</v>
      </c>
      <c r="I55">
        <v>29984876.857736949</v>
      </c>
      <c r="J55">
        <v>1885743679.6315031</v>
      </c>
      <c r="K55">
        <v>62.889825713755677</v>
      </c>
      <c r="L55">
        <f t="shared" si="1"/>
        <v>0</v>
      </c>
      <c r="M55">
        <f t="shared" si="2"/>
        <v>62.889825713755677</v>
      </c>
      <c r="N55">
        <v>56.68392274920852</v>
      </c>
      <c r="O55">
        <v>31.42154339122704</v>
      </c>
      <c r="P55">
        <v>27.517088710097639</v>
      </c>
      <c r="Q55">
        <f t="shared" si="8"/>
        <v>0</v>
      </c>
      <c r="R55">
        <f t="shared" si="3"/>
        <v>0</v>
      </c>
      <c r="S55">
        <f t="shared" si="9"/>
        <v>0</v>
      </c>
      <c r="T55">
        <f t="shared" si="4"/>
        <v>-311807620.19444013</v>
      </c>
      <c r="U55">
        <f t="shared" si="5"/>
        <v>0</v>
      </c>
      <c r="V55">
        <f t="shared" si="6"/>
        <v>-31.468282322528637</v>
      </c>
      <c r="W55">
        <f t="shared" si="7"/>
        <v>0</v>
      </c>
      <c r="X55">
        <v>8178178.8238953073</v>
      </c>
      <c r="Y55">
        <v>10310830.500142191</v>
      </c>
    </row>
    <row r="56" spans="1:25" x14ac:dyDescent="0.25">
      <c r="A56" t="s">
        <v>66</v>
      </c>
      <c r="B56">
        <v>134208599.4590579</v>
      </c>
      <c r="C56">
        <v>6648083166.0677614</v>
      </c>
      <c r="D56">
        <v>1538262305.2988369</v>
      </c>
      <c r="E56">
        <v>1917225.905801876</v>
      </c>
      <c r="F56">
        <v>53.824921631897134</v>
      </c>
      <c r="G56">
        <f t="shared" si="0"/>
        <v>132291373.55325602</v>
      </c>
      <c r="H56" t="s">
        <v>6</v>
      </c>
      <c r="I56">
        <v>134208599.4590579</v>
      </c>
      <c r="J56">
        <v>9039938417.4161644</v>
      </c>
      <c r="K56">
        <v>67.357370942343508</v>
      </c>
      <c r="L56">
        <f t="shared" si="1"/>
        <v>0</v>
      </c>
      <c r="M56">
        <f t="shared" si="2"/>
        <v>53.824921631897134</v>
      </c>
      <c r="N56">
        <v>58.684466710389259</v>
      </c>
      <c r="O56">
        <v>59.309201942056013</v>
      </c>
      <c r="P56">
        <v>47.847475111592338</v>
      </c>
      <c r="Q56">
        <f t="shared" si="8"/>
        <v>-0.20090524795021864</v>
      </c>
      <c r="R56">
        <f t="shared" si="3"/>
        <v>-13.532449310446374</v>
      </c>
      <c r="S56">
        <f t="shared" si="9"/>
        <v>0</v>
      </c>
      <c r="T56">
        <f t="shared" si="4"/>
        <v>0</v>
      </c>
      <c r="U56">
        <f t="shared" si="5"/>
        <v>-2391855251.348403</v>
      </c>
      <c r="V56">
        <f t="shared" si="6"/>
        <v>0</v>
      </c>
      <c r="W56">
        <f t="shared" si="7"/>
        <v>-8.0481690002874942</v>
      </c>
      <c r="X56">
        <v>11264829.61094447</v>
      </c>
      <c r="Y56">
        <v>9347603.7051427867</v>
      </c>
    </row>
    <row r="57" spans="1:25" x14ac:dyDescent="0.25">
      <c r="A57" t="s">
        <v>67</v>
      </c>
      <c r="B57">
        <v>45915364.842556432</v>
      </c>
      <c r="C57">
        <v>1035193025.980754</v>
      </c>
      <c r="D57">
        <v>179274461.19528389</v>
      </c>
      <c r="E57">
        <v>12917642.99042031</v>
      </c>
      <c r="F57">
        <v>30.850132167873419</v>
      </c>
      <c r="G57">
        <f t="shared" si="0"/>
        <v>32997721.85213612</v>
      </c>
      <c r="H57" t="s">
        <v>8</v>
      </c>
      <c r="I57">
        <v>45915364.842556432</v>
      </c>
      <c r="J57">
        <v>1850330151.5549409</v>
      </c>
      <c r="K57">
        <v>40.298713903280827</v>
      </c>
      <c r="L57">
        <f t="shared" si="1"/>
        <v>0</v>
      </c>
      <c r="M57">
        <f t="shared" si="2"/>
        <v>30.850132167873419</v>
      </c>
      <c r="N57">
        <v>31.560178809254602</v>
      </c>
      <c r="O57">
        <v>31.42154339122704</v>
      </c>
      <c r="P57">
        <v>27.517088710097639</v>
      </c>
      <c r="Q57">
        <f t="shared" si="8"/>
        <v>-0.2344636049201107</v>
      </c>
      <c r="R57">
        <f t="shared" si="3"/>
        <v>-9.4485817354074086</v>
      </c>
      <c r="S57">
        <f t="shared" si="9"/>
        <v>0</v>
      </c>
      <c r="T57">
        <f t="shared" si="4"/>
        <v>0</v>
      </c>
      <c r="U57">
        <f t="shared" si="5"/>
        <v>-815137125.57418692</v>
      </c>
      <c r="V57">
        <f t="shared" si="6"/>
        <v>0</v>
      </c>
      <c r="W57">
        <f t="shared" si="7"/>
        <v>-8.8771705120537874</v>
      </c>
      <c r="X57">
        <v>18735419.990504399</v>
      </c>
      <c r="Y57">
        <v>5817777.0000841878</v>
      </c>
    </row>
    <row r="58" spans="1:25" x14ac:dyDescent="0.25">
      <c r="A58" t="s">
        <v>68</v>
      </c>
      <c r="B58">
        <v>325606088.7908445</v>
      </c>
      <c r="C58">
        <v>12451497889.96187</v>
      </c>
      <c r="D58">
        <v>3732008044.0563612</v>
      </c>
      <c r="E58">
        <v>13150449.05043949</v>
      </c>
      <c r="F58">
        <v>42.273808466208592</v>
      </c>
      <c r="G58">
        <f t="shared" si="0"/>
        <v>312455639.74040502</v>
      </c>
      <c r="H58" t="s">
        <v>6</v>
      </c>
      <c r="I58">
        <v>325606088.7908445</v>
      </c>
      <c r="J58">
        <v>18202328976.307369</v>
      </c>
      <c r="K58">
        <v>55.902913375799208</v>
      </c>
      <c r="L58">
        <f t="shared" si="1"/>
        <v>0</v>
      </c>
      <c r="M58">
        <f t="shared" si="2"/>
        <v>42.273808466208592</v>
      </c>
      <c r="N58">
        <v>42.66185625906791</v>
      </c>
      <c r="O58">
        <v>59.309201942056013</v>
      </c>
      <c r="P58">
        <v>47.847475111592338</v>
      </c>
      <c r="Q58">
        <f t="shared" si="8"/>
        <v>-0.243799546151932</v>
      </c>
      <c r="R58">
        <f t="shared" si="3"/>
        <v>-13.629104909590616</v>
      </c>
      <c r="S58">
        <f t="shared" si="9"/>
        <v>0</v>
      </c>
      <c r="T58">
        <f t="shared" si="4"/>
        <v>0</v>
      </c>
      <c r="U58">
        <f t="shared" si="5"/>
        <v>-5750831086.345499</v>
      </c>
      <c r="V58">
        <f t="shared" si="6"/>
        <v>0</v>
      </c>
      <c r="W58">
        <f t="shared" si="7"/>
        <v>3.406288566256805</v>
      </c>
      <c r="X58">
        <v>71905466.073318526</v>
      </c>
      <c r="Y58">
        <v>58755017.022877038</v>
      </c>
    </row>
    <row r="59" spans="1:25" x14ac:dyDescent="0.25">
      <c r="A59" t="s">
        <v>69</v>
      </c>
      <c r="B59">
        <v>1468620.912605593</v>
      </c>
      <c r="C59">
        <v>36856291.669443369</v>
      </c>
      <c r="D59">
        <v>6120556.3851884259</v>
      </c>
      <c r="E59">
        <v>726980.29024950659</v>
      </c>
      <c r="F59">
        <v>50.245854418470017</v>
      </c>
      <c r="G59">
        <f t="shared" si="0"/>
        <v>741640.62235608639</v>
      </c>
      <c r="H59" t="s">
        <v>4</v>
      </c>
      <c r="I59">
        <v>1468620.912605593</v>
      </c>
      <c r="J59">
        <v>89375974.304336518</v>
      </c>
      <c r="K59">
        <v>60.85707587110943</v>
      </c>
      <c r="L59">
        <f t="shared" si="1"/>
        <v>0</v>
      </c>
      <c r="M59">
        <f t="shared" si="2"/>
        <v>50.245854418470017</v>
      </c>
      <c r="N59">
        <v>49.865720444809313</v>
      </c>
      <c r="O59">
        <v>50.72841031174233</v>
      </c>
      <c r="P59">
        <v>46.560856702329623</v>
      </c>
      <c r="Q59">
        <f t="shared" si="8"/>
        <v>-0.17436298574570289</v>
      </c>
      <c r="R59">
        <f t="shared" si="3"/>
        <v>-10.611221452639413</v>
      </c>
      <c r="S59">
        <f t="shared" si="9"/>
        <v>0</v>
      </c>
      <c r="T59">
        <f t="shared" si="4"/>
        <v>0</v>
      </c>
      <c r="U59">
        <f t="shared" si="5"/>
        <v>-52519682.634893149</v>
      </c>
      <c r="V59">
        <f t="shared" si="6"/>
        <v>0</v>
      </c>
      <c r="W59">
        <f t="shared" si="7"/>
        <v>-10.1286655593671</v>
      </c>
      <c r="X59">
        <v>755613.7560131714</v>
      </c>
      <c r="Y59">
        <v>28633.465763652679</v>
      </c>
    </row>
    <row r="60" spans="1:25" x14ac:dyDescent="0.25">
      <c r="A60" t="s">
        <v>70</v>
      </c>
      <c r="B60">
        <v>359868515.33147371</v>
      </c>
      <c r="C60">
        <v>25395874453.015919</v>
      </c>
      <c r="D60">
        <v>4124714617.6138811</v>
      </c>
      <c r="E60">
        <v>-200076799.63144329</v>
      </c>
      <c r="F60">
        <v>43.027496797071443</v>
      </c>
      <c r="G60">
        <f t="shared" si="0"/>
        <v>559945314.96291697</v>
      </c>
      <c r="H60" t="s">
        <v>6</v>
      </c>
      <c r="I60">
        <v>359315178.8719908</v>
      </c>
      <c r="J60">
        <v>31953733028.426041</v>
      </c>
      <c r="K60">
        <v>88.792799778534572</v>
      </c>
      <c r="L60">
        <f t="shared" si="1"/>
        <v>-553336.45948290825</v>
      </c>
      <c r="M60">
        <f t="shared" si="2"/>
        <v>88.792799778534572</v>
      </c>
      <c r="N60">
        <v>43.007783178659558</v>
      </c>
      <c r="O60">
        <v>59.309201942056013</v>
      </c>
      <c r="P60">
        <v>47.847475111592338</v>
      </c>
      <c r="Q60">
        <f t="shared" si="8"/>
        <v>0</v>
      </c>
      <c r="R60">
        <f t="shared" si="3"/>
        <v>0</v>
      </c>
      <c r="S60">
        <f t="shared" si="9"/>
        <v>1.5376073090840325E-3</v>
      </c>
      <c r="T60">
        <f t="shared" si="4"/>
        <v>-6557858575.4101219</v>
      </c>
      <c r="U60">
        <f t="shared" si="5"/>
        <v>0</v>
      </c>
      <c r="V60">
        <f t="shared" si="6"/>
        <v>-29.483597836478559</v>
      </c>
      <c r="W60">
        <f t="shared" si="7"/>
        <v>0</v>
      </c>
      <c r="X60">
        <v>24522103.362503558</v>
      </c>
      <c r="Y60">
        <v>224598902.9939467</v>
      </c>
    </row>
    <row r="61" spans="1:25" x14ac:dyDescent="0.25">
      <c r="A61" t="s">
        <v>71</v>
      </c>
      <c r="B61">
        <v>12794879.393584279</v>
      </c>
      <c r="C61">
        <v>1023037630.798653</v>
      </c>
      <c r="D61">
        <v>146651412.4379918</v>
      </c>
      <c r="E61">
        <v>-9078373.2239648476</v>
      </c>
      <c r="F61">
        <v>38.849331271460343</v>
      </c>
      <c r="G61">
        <f t="shared" si="0"/>
        <v>21873252.617549129</v>
      </c>
      <c r="H61" t="s">
        <v>6</v>
      </c>
      <c r="I61">
        <v>12794879.393584279</v>
      </c>
      <c r="J61">
        <v>1042640253.344342</v>
      </c>
      <c r="K61">
        <v>81.488869200842302</v>
      </c>
      <c r="L61">
        <f t="shared" si="1"/>
        <v>0</v>
      </c>
      <c r="M61">
        <f t="shared" si="2"/>
        <v>81.488869200842302</v>
      </c>
      <c r="N61">
        <v>34.732157006371928</v>
      </c>
      <c r="O61">
        <v>59.309201942056013</v>
      </c>
      <c r="P61">
        <v>47.847475111592338</v>
      </c>
      <c r="Q61">
        <f t="shared" si="8"/>
        <v>0</v>
      </c>
      <c r="R61">
        <f t="shared" si="3"/>
        <v>0</v>
      </c>
      <c r="S61">
        <f t="shared" si="9"/>
        <v>0</v>
      </c>
      <c r="T61">
        <f t="shared" si="4"/>
        <v>-19602622.545688987</v>
      </c>
      <c r="U61">
        <f t="shared" si="5"/>
        <v>0</v>
      </c>
      <c r="V61">
        <f t="shared" si="6"/>
        <v>-22.179667258786289</v>
      </c>
      <c r="W61">
        <f t="shared" si="7"/>
        <v>0</v>
      </c>
      <c r="X61">
        <v>743173.76504483481</v>
      </c>
      <c r="Y61">
        <v>9821546.9890094809</v>
      </c>
    </row>
    <row r="62" spans="1:25" x14ac:dyDescent="0.25">
      <c r="A62" t="s">
        <v>72</v>
      </c>
      <c r="B62">
        <v>32351917.92671366</v>
      </c>
      <c r="C62">
        <v>299005905.88127369</v>
      </c>
      <c r="D62">
        <v>134828352.32689929</v>
      </c>
      <c r="E62">
        <v>8582213.9693503752</v>
      </c>
      <c r="F62">
        <v>23.103215089881999</v>
      </c>
      <c r="G62">
        <f t="shared" si="0"/>
        <v>23769703.957363285</v>
      </c>
      <c r="H62" t="s">
        <v>4</v>
      </c>
      <c r="I62">
        <v>32351917.92671366</v>
      </c>
      <c r="J62">
        <v>1031308014.674714</v>
      </c>
      <c r="K62">
        <v>31.877801403024119</v>
      </c>
      <c r="L62">
        <f t="shared" si="1"/>
        <v>0</v>
      </c>
      <c r="M62">
        <f t="shared" si="2"/>
        <v>23.103215089881999</v>
      </c>
      <c r="N62">
        <v>16.23470046417286</v>
      </c>
      <c r="O62">
        <v>50.72841031174233</v>
      </c>
      <c r="P62">
        <v>46.560856702329623</v>
      </c>
      <c r="Q62">
        <f t="shared" si="8"/>
        <v>-0.27525694768616349</v>
      </c>
      <c r="R62">
        <f t="shared" si="3"/>
        <v>-8.7745863131421196</v>
      </c>
      <c r="S62">
        <f t="shared" si="9"/>
        <v>0</v>
      </c>
      <c r="T62">
        <f t="shared" si="4"/>
        <v>0</v>
      </c>
      <c r="U62">
        <f t="shared" si="5"/>
        <v>-732302108.79344034</v>
      </c>
      <c r="V62">
        <f t="shared" si="6"/>
        <v>0</v>
      </c>
      <c r="W62">
        <f t="shared" si="7"/>
        <v>18.850608908718211</v>
      </c>
      <c r="X62">
        <v>9279448.7683282308</v>
      </c>
      <c r="Y62">
        <v>697234.7989779968</v>
      </c>
    </row>
    <row r="63" spans="1:25" x14ac:dyDescent="0.25">
      <c r="A63" t="s">
        <v>73</v>
      </c>
      <c r="B63">
        <v>119451335.22933</v>
      </c>
      <c r="C63">
        <v>1153778768.866637</v>
      </c>
      <c r="D63">
        <v>1369118573.932723</v>
      </c>
      <c r="E63">
        <v>92958819.467845619</v>
      </c>
      <c r="F63">
        <v>50.366976677926672</v>
      </c>
      <c r="G63">
        <f t="shared" si="0"/>
        <v>26492515.761484385</v>
      </c>
      <c r="H63" t="s">
        <v>6</v>
      </c>
      <c r="I63">
        <v>38433605.936422467</v>
      </c>
      <c r="J63">
        <v>11506498024.254181</v>
      </c>
      <c r="K63">
        <v>96.327914645435328</v>
      </c>
      <c r="L63">
        <f t="shared" si="1"/>
        <v>-81017729.292907536</v>
      </c>
      <c r="M63">
        <f t="shared" si="2"/>
        <v>50.366976677926672</v>
      </c>
      <c r="N63">
        <v>88.359992551330279</v>
      </c>
      <c r="O63">
        <v>59.309201942056013</v>
      </c>
      <c r="P63">
        <v>47.847475111592338</v>
      </c>
      <c r="Q63">
        <f t="shared" si="8"/>
        <v>-0.47713000054742283</v>
      </c>
      <c r="R63">
        <f t="shared" si="3"/>
        <v>-45.960937967508656</v>
      </c>
      <c r="S63">
        <f t="shared" si="9"/>
        <v>0.67824883779963385</v>
      </c>
      <c r="T63">
        <f t="shared" si="4"/>
        <v>0</v>
      </c>
      <c r="U63">
        <f t="shared" si="5"/>
        <v>-10352719255.387545</v>
      </c>
      <c r="V63">
        <f t="shared" si="6"/>
        <v>0</v>
      </c>
      <c r="W63">
        <f t="shared" si="7"/>
        <v>-37.018712703379315</v>
      </c>
      <c r="X63">
        <v>93449190.24583742</v>
      </c>
      <c r="Y63">
        <v>490370.77799148893</v>
      </c>
    </row>
    <row r="64" spans="1:25" x14ac:dyDescent="0.25">
      <c r="A64" t="s">
        <v>74</v>
      </c>
      <c r="B64">
        <v>1401215.1535502679</v>
      </c>
      <c r="C64">
        <v>72208551.449410126</v>
      </c>
      <c r="D64">
        <v>62551618.378978111</v>
      </c>
      <c r="E64">
        <v>-92718.847087853079</v>
      </c>
      <c r="F64">
        <v>84.380530069220214</v>
      </c>
      <c r="G64">
        <f t="shared" si="0"/>
        <v>1493934.000638121</v>
      </c>
      <c r="H64" t="s">
        <v>9</v>
      </c>
      <c r="I64">
        <v>1396543.847487801</v>
      </c>
      <c r="J64">
        <v>77526756.627869025</v>
      </c>
      <c r="K64">
        <v>55.328231664808193</v>
      </c>
      <c r="L64">
        <f t="shared" si="1"/>
        <v>-4671.3060624669306</v>
      </c>
      <c r="M64">
        <f t="shared" si="2"/>
        <v>55.328231664808193</v>
      </c>
      <c r="N64">
        <v>86.281274224942464</v>
      </c>
      <c r="O64">
        <v>101.7275253717341</v>
      </c>
      <c r="P64">
        <v>57.086544848157367</v>
      </c>
      <c r="Q64">
        <f t="shared" si="8"/>
        <v>0</v>
      </c>
      <c r="R64">
        <f t="shared" si="3"/>
        <v>0</v>
      </c>
      <c r="S64">
        <f t="shared" si="9"/>
        <v>3.333753599960132E-3</v>
      </c>
      <c r="T64">
        <f t="shared" si="4"/>
        <v>-5318205.1784588993</v>
      </c>
      <c r="U64">
        <f t="shared" si="5"/>
        <v>0</v>
      </c>
      <c r="V64">
        <f t="shared" si="6"/>
        <v>46.39929370692591</v>
      </c>
      <c r="W64">
        <f t="shared" si="7"/>
        <v>0</v>
      </c>
      <c r="X64">
        <v>64285.4822014069</v>
      </c>
      <c r="Y64">
        <v>157004.32928926079</v>
      </c>
    </row>
    <row r="65" spans="1:25" x14ac:dyDescent="0.25">
      <c r="A65" t="s">
        <v>75</v>
      </c>
      <c r="B65">
        <v>34189.149479871558</v>
      </c>
      <c r="C65">
        <v>2842868.8652981129</v>
      </c>
      <c r="D65">
        <v>133489.98473051749</v>
      </c>
      <c r="E65">
        <v>0</v>
      </c>
      <c r="F65">
        <v>35.867438162549362</v>
      </c>
      <c r="G65">
        <f t="shared" si="0"/>
        <v>34189.149479871558</v>
      </c>
      <c r="H65" t="s">
        <v>8</v>
      </c>
      <c r="I65">
        <v>34189.149479871558</v>
      </c>
      <c r="J65">
        <v>2842868.8652981119</v>
      </c>
      <c r="K65">
        <v>83.151201727665551</v>
      </c>
      <c r="L65">
        <f t="shared" si="1"/>
        <v>0</v>
      </c>
      <c r="M65">
        <f t="shared" si="2"/>
        <v>83.151201727665551</v>
      </c>
      <c r="N65">
        <v>52.640924007095798</v>
      </c>
      <c r="O65">
        <v>31.42154339122704</v>
      </c>
      <c r="P65">
        <v>27.517088710097639</v>
      </c>
      <c r="Q65">
        <f t="shared" si="8"/>
        <v>0</v>
      </c>
      <c r="R65">
        <f t="shared" si="3"/>
        <v>0</v>
      </c>
      <c r="S65">
        <f t="shared" si="9"/>
        <v>0</v>
      </c>
      <c r="T65">
        <f t="shared" si="4"/>
        <v>0</v>
      </c>
      <c r="U65">
        <f t="shared" si="5"/>
        <v>0</v>
      </c>
      <c r="V65">
        <f t="shared" si="6"/>
        <v>0</v>
      </c>
      <c r="W65">
        <f t="shared" si="7"/>
        <v>0</v>
      </c>
      <c r="X65">
        <v>0</v>
      </c>
      <c r="Y65">
        <v>0</v>
      </c>
    </row>
    <row r="66" spans="1:25" x14ac:dyDescent="0.25">
      <c r="A66" t="s">
        <v>76</v>
      </c>
      <c r="B66">
        <v>659204451.28800535</v>
      </c>
      <c r="C66">
        <v>26075438241.423</v>
      </c>
      <c r="D66">
        <v>7555621346.0888166</v>
      </c>
      <c r="E66">
        <v>82709189.068031311</v>
      </c>
      <c r="F66">
        <v>44.872063082201819</v>
      </c>
      <c r="G66">
        <f t="shared" si="0"/>
        <v>576495262.21997404</v>
      </c>
      <c r="H66" t="s">
        <v>6</v>
      </c>
      <c r="I66">
        <v>644656473.2307086</v>
      </c>
      <c r="J66">
        <v>49249551967.103882</v>
      </c>
      <c r="K66">
        <v>74.710587695329181</v>
      </c>
      <c r="L66">
        <f t="shared" si="1"/>
        <v>-14547978.057296753</v>
      </c>
      <c r="M66">
        <f t="shared" si="2"/>
        <v>44.872063082201819</v>
      </c>
      <c r="N66">
        <v>44.857813002800697</v>
      </c>
      <c r="O66">
        <v>59.309201942056013</v>
      </c>
      <c r="P66">
        <v>47.847475111592338</v>
      </c>
      <c r="Q66">
        <f t="shared" si="8"/>
        <v>-0.39938816617009198</v>
      </c>
      <c r="R66">
        <f t="shared" si="3"/>
        <v>-29.838524613127362</v>
      </c>
      <c r="S66">
        <f t="shared" si="9"/>
        <v>2.2068992448202929E-2</v>
      </c>
      <c r="T66">
        <f t="shared" si="4"/>
        <v>0</v>
      </c>
      <c r="U66">
        <f t="shared" si="5"/>
        <v>-23174113725.680882</v>
      </c>
      <c r="V66">
        <f t="shared" si="6"/>
        <v>0</v>
      </c>
      <c r="W66">
        <f t="shared" si="7"/>
        <v>-15.401385753273168</v>
      </c>
      <c r="X66">
        <v>288715465.45330352</v>
      </c>
      <c r="Y66">
        <v>206006276.38527301</v>
      </c>
    </row>
    <row r="67" spans="1:25" x14ac:dyDescent="0.25">
      <c r="A67" t="s">
        <v>77</v>
      </c>
      <c r="B67">
        <v>444200.42473712761</v>
      </c>
      <c r="C67">
        <v>15140299.77555052</v>
      </c>
      <c r="D67">
        <v>5091303.9263128974</v>
      </c>
      <c r="E67">
        <v>235071.99137432731</v>
      </c>
      <c r="F67">
        <v>28.4315956232189</v>
      </c>
      <c r="G67">
        <f t="shared" ref="G67:G130" si="10">B67-E67</f>
        <v>209128.43336280031</v>
      </c>
      <c r="H67" t="s">
        <v>6</v>
      </c>
      <c r="I67">
        <v>444122.91968189093</v>
      </c>
      <c r="J67">
        <v>33043841.95535982</v>
      </c>
      <c r="K67">
        <v>74.389487526750472</v>
      </c>
      <c r="L67">
        <f t="shared" ref="L67:L130" si="11">I67-B67</f>
        <v>-77.505055236688349</v>
      </c>
      <c r="M67">
        <f t="shared" ref="M67:M130" si="12">IF(E67&gt;0,F67,K67)</f>
        <v>28.4315956232189</v>
      </c>
      <c r="N67">
        <v>25.319553277170321</v>
      </c>
      <c r="O67">
        <v>59.309201942056013</v>
      </c>
      <c r="P67">
        <v>47.847475111592338</v>
      </c>
      <c r="Q67">
        <f t="shared" ref="Q67:Q130" si="13">(M67-K67)/K67</f>
        <v>-0.6178008940712908</v>
      </c>
      <c r="R67">
        <f t="shared" ref="R67:R130" si="14">M67-K67</f>
        <v>-45.957891903531575</v>
      </c>
      <c r="S67">
        <f t="shared" ref="S67:S130" si="15">1-I67/B67</f>
        <v>1.7448217273219324E-4</v>
      </c>
      <c r="T67">
        <f t="shared" ref="T67:T130" si="16">IF($E67&lt;0,$C67-$J67,0)</f>
        <v>0</v>
      </c>
      <c r="U67">
        <f t="shared" ref="U67:U130" si="17">IF($E67&gt;0,$C67-$J67,0)</f>
        <v>-17903542.179809302</v>
      </c>
      <c r="V67">
        <f t="shared" ref="V67:V130" si="18">IF($E67&lt;0,($O67-$K67),0)</f>
        <v>0</v>
      </c>
      <c r="W67">
        <f t="shared" ref="W67:W130" si="19">IF($E67&gt;0,($O67-$K67),0)</f>
        <v>-15.080285584694458</v>
      </c>
      <c r="X67">
        <v>251613.6910730009</v>
      </c>
      <c r="Y67">
        <v>16541.69969867339</v>
      </c>
    </row>
    <row r="68" spans="1:25" x14ac:dyDescent="0.25">
      <c r="A68" t="s">
        <v>78</v>
      </c>
      <c r="B68">
        <v>8029391.8936818875</v>
      </c>
      <c r="C68">
        <v>147272403.130588</v>
      </c>
      <c r="D68">
        <v>33462921.16790311</v>
      </c>
      <c r="E68">
        <v>4181097.7007491481</v>
      </c>
      <c r="F68">
        <v>52.076001316817703</v>
      </c>
      <c r="G68">
        <f t="shared" si="10"/>
        <v>3848294.1929327394</v>
      </c>
      <c r="H68" t="s">
        <v>4</v>
      </c>
      <c r="I68">
        <v>4250433.959044585</v>
      </c>
      <c r="J68">
        <v>671264222.24044764</v>
      </c>
      <c r="K68">
        <v>83.600879260688146</v>
      </c>
      <c r="L68">
        <f t="shared" si="11"/>
        <v>-3778957.9346373025</v>
      </c>
      <c r="M68">
        <f t="shared" si="12"/>
        <v>52.076001316817703</v>
      </c>
      <c r="N68">
        <v>56.620340949545572</v>
      </c>
      <c r="O68">
        <v>50.72841031174233</v>
      </c>
      <c r="P68">
        <v>46.560856702329623</v>
      </c>
      <c r="Q68">
        <f t="shared" si="13"/>
        <v>-0.37708787542255512</v>
      </c>
      <c r="R68">
        <f t="shared" si="14"/>
        <v>-31.524877943870443</v>
      </c>
      <c r="S68">
        <f t="shared" si="15"/>
        <v>0.47064061446681449</v>
      </c>
      <c r="T68">
        <f t="shared" si="16"/>
        <v>0</v>
      </c>
      <c r="U68">
        <f t="shared" si="17"/>
        <v>-523991819.10985965</v>
      </c>
      <c r="V68">
        <f t="shared" si="18"/>
        <v>0</v>
      </c>
      <c r="W68">
        <f t="shared" si="19"/>
        <v>-32.872468948945816</v>
      </c>
      <c r="X68">
        <v>4214133.4526998969</v>
      </c>
      <c r="Y68">
        <v>33035.751950755279</v>
      </c>
    </row>
    <row r="69" spans="1:25" x14ac:dyDescent="0.25">
      <c r="A69" t="s">
        <v>79</v>
      </c>
      <c r="B69">
        <v>431898500.93827599</v>
      </c>
      <c r="C69">
        <v>29799376504.22789</v>
      </c>
      <c r="D69">
        <v>4950302636.2412796</v>
      </c>
      <c r="E69">
        <v>-403277989.74016738</v>
      </c>
      <c r="F69">
        <v>39.65150396521522</v>
      </c>
      <c r="G69">
        <f t="shared" si="10"/>
        <v>835176490.67844343</v>
      </c>
      <c r="H69" t="s">
        <v>6</v>
      </c>
      <c r="I69">
        <v>431898500.93827599</v>
      </c>
      <c r="J69">
        <v>51497567716.519943</v>
      </c>
      <c r="K69">
        <v>119.2353472045962</v>
      </c>
      <c r="L69">
        <f t="shared" si="11"/>
        <v>0</v>
      </c>
      <c r="M69">
        <f t="shared" si="12"/>
        <v>119.2353472045962</v>
      </c>
      <c r="N69">
        <v>35.709541125413573</v>
      </c>
      <c r="O69">
        <v>59.309201942056013</v>
      </c>
      <c r="P69">
        <v>47.847475111592338</v>
      </c>
      <c r="Q69">
        <f t="shared" si="13"/>
        <v>0</v>
      </c>
      <c r="R69">
        <f t="shared" si="14"/>
        <v>0</v>
      </c>
      <c r="S69">
        <f t="shared" si="15"/>
        <v>0</v>
      </c>
      <c r="T69">
        <f t="shared" si="16"/>
        <v>-21698191212.292053</v>
      </c>
      <c r="U69">
        <f t="shared" si="17"/>
        <v>0</v>
      </c>
      <c r="V69">
        <f t="shared" si="18"/>
        <v>-59.926145262540182</v>
      </c>
      <c r="W69">
        <f t="shared" si="19"/>
        <v>0</v>
      </c>
      <c r="X69">
        <v>75270855.633750215</v>
      </c>
      <c r="Y69">
        <v>478548845.37391508</v>
      </c>
    </row>
    <row r="70" spans="1:25" x14ac:dyDescent="0.25">
      <c r="A70" t="s">
        <v>80</v>
      </c>
      <c r="B70">
        <v>25854191.005926531</v>
      </c>
      <c r="C70">
        <v>415065292.44524968</v>
      </c>
      <c r="D70">
        <v>296333674.73256087</v>
      </c>
      <c r="E70">
        <v>4823470.1172245704</v>
      </c>
      <c r="F70">
        <v>25.800099138248939</v>
      </c>
      <c r="G70">
        <f t="shared" si="10"/>
        <v>21030720.88870196</v>
      </c>
      <c r="H70" t="s">
        <v>6</v>
      </c>
      <c r="I70">
        <v>24099867.521651521</v>
      </c>
      <c r="J70">
        <v>687537009.49784589</v>
      </c>
      <c r="K70">
        <v>26.592864937844791</v>
      </c>
      <c r="L70">
        <f t="shared" si="11"/>
        <v>-1754323.4842750095</v>
      </c>
      <c r="M70">
        <f t="shared" si="12"/>
        <v>25.800099138248939</v>
      </c>
      <c r="N70">
        <v>25.07803615533744</v>
      </c>
      <c r="O70">
        <v>59.309201942056013</v>
      </c>
      <c r="P70">
        <v>47.847475111592338</v>
      </c>
      <c r="Q70">
        <f t="shared" si="13"/>
        <v>-2.981122197434442E-2</v>
      </c>
      <c r="R70">
        <f t="shared" si="14"/>
        <v>-0.79276579959585192</v>
      </c>
      <c r="S70">
        <f t="shared" si="15"/>
        <v>6.7854510855623662E-2</v>
      </c>
      <c r="T70">
        <f t="shared" si="16"/>
        <v>0</v>
      </c>
      <c r="U70">
        <f t="shared" si="17"/>
        <v>-272471717.05259621</v>
      </c>
      <c r="V70">
        <f t="shared" si="18"/>
        <v>0</v>
      </c>
      <c r="W70">
        <f t="shared" si="19"/>
        <v>32.716337004211226</v>
      </c>
      <c r="X70">
        <v>11425802.27350636</v>
      </c>
      <c r="Y70">
        <v>6602332.1562814061</v>
      </c>
    </row>
    <row r="71" spans="1:25" x14ac:dyDescent="0.25">
      <c r="A71" t="s">
        <v>81</v>
      </c>
      <c r="B71">
        <v>31832010.643162139</v>
      </c>
      <c r="C71">
        <v>472960284.78564268</v>
      </c>
      <c r="D71">
        <v>132661610.8507742</v>
      </c>
      <c r="E71">
        <v>17599291.14954561</v>
      </c>
      <c r="F71">
        <v>48.093146969245318</v>
      </c>
      <c r="G71">
        <f t="shared" si="10"/>
        <v>14232719.493616529</v>
      </c>
      <c r="H71" t="s">
        <v>4</v>
      </c>
      <c r="I71">
        <v>31832010.643162139</v>
      </c>
      <c r="J71">
        <v>2532120899.0307708</v>
      </c>
      <c r="K71">
        <v>79.546370080606209</v>
      </c>
      <c r="L71">
        <f t="shared" si="11"/>
        <v>0</v>
      </c>
      <c r="M71">
        <f t="shared" si="12"/>
        <v>48.093146969245318</v>
      </c>
      <c r="N71">
        <v>48.191488591267827</v>
      </c>
      <c r="O71">
        <v>50.72841031174233</v>
      </c>
      <c r="P71">
        <v>46.560856702329623</v>
      </c>
      <c r="Q71">
        <f t="shared" si="13"/>
        <v>-0.39540739671073111</v>
      </c>
      <c r="R71">
        <f t="shared" si="14"/>
        <v>-31.453223111360892</v>
      </c>
      <c r="S71">
        <f t="shared" si="15"/>
        <v>0</v>
      </c>
      <c r="T71">
        <f t="shared" si="16"/>
        <v>0</v>
      </c>
      <c r="U71">
        <f t="shared" si="17"/>
        <v>-2059160614.2451282</v>
      </c>
      <c r="V71">
        <f t="shared" si="18"/>
        <v>0</v>
      </c>
      <c r="W71">
        <f t="shared" si="19"/>
        <v>-28.817959768863879</v>
      </c>
      <c r="X71">
        <v>18370952.55259138</v>
      </c>
      <c r="Y71">
        <v>771661.40304587793</v>
      </c>
    </row>
    <row r="72" spans="1:25" x14ac:dyDescent="0.25">
      <c r="A72" t="s">
        <v>82</v>
      </c>
      <c r="B72">
        <v>286768.87009970122</v>
      </c>
      <c r="C72">
        <v>13231716.15837419</v>
      </c>
      <c r="D72">
        <v>3286866.4525634982</v>
      </c>
      <c r="E72">
        <v>125009.5202608789</v>
      </c>
      <c r="F72">
        <v>67.626966946668006</v>
      </c>
      <c r="G72">
        <f t="shared" si="10"/>
        <v>161759.34983882232</v>
      </c>
      <c r="H72" t="s">
        <v>6</v>
      </c>
      <c r="I72">
        <v>214130.5419203428</v>
      </c>
      <c r="J72">
        <v>22819318.816174939</v>
      </c>
      <c r="K72">
        <v>79.573904964793883</v>
      </c>
      <c r="L72">
        <f t="shared" si="11"/>
        <v>-72638.328179358417</v>
      </c>
      <c r="M72">
        <f t="shared" si="12"/>
        <v>67.626966946668006</v>
      </c>
      <c r="N72">
        <v>94.284034386044226</v>
      </c>
      <c r="O72">
        <v>59.309201942056013</v>
      </c>
      <c r="P72">
        <v>47.847475111592338</v>
      </c>
      <c r="Q72">
        <f t="shared" si="13"/>
        <v>-0.15013637980204184</v>
      </c>
      <c r="R72">
        <f t="shared" si="14"/>
        <v>-11.946938018125877</v>
      </c>
      <c r="S72">
        <f t="shared" si="15"/>
        <v>0.25329920975768461</v>
      </c>
      <c r="T72">
        <f t="shared" si="16"/>
        <v>0</v>
      </c>
      <c r="U72">
        <f t="shared" si="17"/>
        <v>-9587602.6578007489</v>
      </c>
      <c r="V72">
        <f t="shared" si="18"/>
        <v>0</v>
      </c>
      <c r="W72">
        <f t="shared" si="19"/>
        <v>-20.264703022737869</v>
      </c>
      <c r="X72">
        <v>132781.82613558561</v>
      </c>
      <c r="Y72">
        <v>7772.3058747003734</v>
      </c>
    </row>
    <row r="73" spans="1:25" x14ac:dyDescent="0.25">
      <c r="A73" t="s">
        <v>83</v>
      </c>
      <c r="B73">
        <v>7138473.4223643448</v>
      </c>
      <c r="C73">
        <v>321965377.06251383</v>
      </c>
      <c r="D73">
        <v>29749970.677071229</v>
      </c>
      <c r="E73">
        <v>-54111.355401860237</v>
      </c>
      <c r="F73">
        <v>49.106749667180132</v>
      </c>
      <c r="G73">
        <f t="shared" si="10"/>
        <v>7192584.7777662054</v>
      </c>
      <c r="H73" t="s">
        <v>4</v>
      </c>
      <c r="I73">
        <v>7138473.4223643448</v>
      </c>
      <c r="J73">
        <v>342706596.48008943</v>
      </c>
      <c r="K73">
        <v>48.008387256358382</v>
      </c>
      <c r="L73">
        <f t="shared" si="11"/>
        <v>0</v>
      </c>
      <c r="M73">
        <f t="shared" si="12"/>
        <v>48.008387256358382</v>
      </c>
      <c r="N73">
        <v>49.09950786283872</v>
      </c>
      <c r="O73">
        <v>50.72841031174233</v>
      </c>
      <c r="P73">
        <v>46.560856702329623</v>
      </c>
      <c r="Q73">
        <f t="shared" si="13"/>
        <v>0</v>
      </c>
      <c r="R73">
        <f t="shared" si="14"/>
        <v>0</v>
      </c>
      <c r="S73">
        <f t="shared" si="15"/>
        <v>0</v>
      </c>
      <c r="T73">
        <f t="shared" si="16"/>
        <v>-20741219.417575598</v>
      </c>
      <c r="U73">
        <f t="shared" si="17"/>
        <v>0</v>
      </c>
      <c r="V73">
        <f t="shared" si="18"/>
        <v>2.7200230553839475</v>
      </c>
      <c r="W73">
        <f t="shared" si="19"/>
        <v>0</v>
      </c>
      <c r="X73">
        <v>511772.82056261331</v>
      </c>
      <c r="Y73">
        <v>565884.17596446152</v>
      </c>
    </row>
    <row r="74" spans="1:25" x14ac:dyDescent="0.25">
      <c r="A74" t="s">
        <v>84</v>
      </c>
      <c r="B74">
        <v>2880665.7869883212</v>
      </c>
      <c r="C74">
        <v>185405141.57173759</v>
      </c>
      <c r="D74">
        <v>11247429.016775871</v>
      </c>
      <c r="E74">
        <v>-1279331.6883665889</v>
      </c>
      <c r="F74">
        <v>50.689394573694443</v>
      </c>
      <c r="G74">
        <f t="shared" si="10"/>
        <v>4159997.4753549099</v>
      </c>
      <c r="H74" t="s">
        <v>8</v>
      </c>
      <c r="I74">
        <v>2880665.7869883212</v>
      </c>
      <c r="J74">
        <v>187642688.40863949</v>
      </c>
      <c r="K74">
        <v>65.13865275736002</v>
      </c>
      <c r="L74">
        <f t="shared" si="11"/>
        <v>0</v>
      </c>
      <c r="M74">
        <f t="shared" si="12"/>
        <v>65.13865275736002</v>
      </c>
      <c r="N74">
        <v>50.706551391548473</v>
      </c>
      <c r="O74">
        <v>31.42154339122704</v>
      </c>
      <c r="P74">
        <v>27.517088710097639</v>
      </c>
      <c r="Q74">
        <f t="shared" si="13"/>
        <v>0</v>
      </c>
      <c r="R74">
        <f t="shared" si="14"/>
        <v>0</v>
      </c>
      <c r="S74">
        <f t="shared" si="15"/>
        <v>0</v>
      </c>
      <c r="T74">
        <f t="shared" si="16"/>
        <v>-2237546.8369019032</v>
      </c>
      <c r="U74">
        <f t="shared" si="17"/>
        <v>0</v>
      </c>
      <c r="V74">
        <f t="shared" si="18"/>
        <v>-33.717109366132981</v>
      </c>
      <c r="W74">
        <f t="shared" si="19"/>
        <v>0</v>
      </c>
      <c r="X74">
        <v>215492.81990195101</v>
      </c>
      <c r="Y74">
        <v>1494824.50826855</v>
      </c>
    </row>
    <row r="75" spans="1:25" x14ac:dyDescent="0.25">
      <c r="A75" t="s">
        <v>85</v>
      </c>
      <c r="B75">
        <v>1048325.923624111</v>
      </c>
      <c r="C75">
        <v>65153867.169529997</v>
      </c>
      <c r="D75">
        <v>4368954.4868405759</v>
      </c>
      <c r="E75">
        <v>-45515.268132971927</v>
      </c>
      <c r="F75">
        <v>56.201462721060878</v>
      </c>
      <c r="G75">
        <f t="shared" si="10"/>
        <v>1093841.1917570829</v>
      </c>
      <c r="H75" t="s">
        <v>4</v>
      </c>
      <c r="I75">
        <v>1048325.923624111</v>
      </c>
      <c r="J75">
        <v>62950993.856276304</v>
      </c>
      <c r="K75">
        <v>60.049067220098728</v>
      </c>
      <c r="L75">
        <f t="shared" si="11"/>
        <v>0</v>
      </c>
      <c r="M75">
        <f t="shared" si="12"/>
        <v>60.049067220098728</v>
      </c>
      <c r="N75">
        <v>55.908748614340809</v>
      </c>
      <c r="O75">
        <v>50.72841031174233</v>
      </c>
      <c r="P75">
        <v>46.560856702329623</v>
      </c>
      <c r="Q75">
        <f t="shared" si="13"/>
        <v>0</v>
      </c>
      <c r="R75">
        <f t="shared" si="14"/>
        <v>0</v>
      </c>
      <c r="S75">
        <f t="shared" si="15"/>
        <v>0</v>
      </c>
      <c r="T75">
        <f t="shared" si="16"/>
        <v>2202873.3132536933</v>
      </c>
      <c r="U75">
        <f t="shared" si="17"/>
        <v>0</v>
      </c>
      <c r="V75">
        <f t="shared" si="18"/>
        <v>-9.3206569083563977</v>
      </c>
      <c r="W75">
        <f t="shared" si="19"/>
        <v>0</v>
      </c>
      <c r="X75">
        <v>38576.420413394917</v>
      </c>
      <c r="Y75">
        <v>84091.688546367572</v>
      </c>
    </row>
    <row r="76" spans="1:25" x14ac:dyDescent="0.25">
      <c r="A76" t="s">
        <v>86</v>
      </c>
      <c r="B76">
        <v>140625.0037988195</v>
      </c>
      <c r="C76">
        <v>1834982.9654654949</v>
      </c>
      <c r="D76">
        <v>586062.24215544644</v>
      </c>
      <c r="E76">
        <v>146108.28883845179</v>
      </c>
      <c r="F76">
        <v>68.168167384408932</v>
      </c>
      <c r="G76">
        <f t="shared" si="10"/>
        <v>-5483.2850396322901</v>
      </c>
      <c r="H76" t="s">
        <v>4</v>
      </c>
      <c r="I76">
        <v>140625.0037988195</v>
      </c>
      <c r="J76">
        <v>9263244.3318319153</v>
      </c>
      <c r="K76">
        <v>65.871957913573226</v>
      </c>
      <c r="L76">
        <f t="shared" si="11"/>
        <v>0</v>
      </c>
      <c r="M76">
        <f t="shared" si="12"/>
        <v>68.168167384408932</v>
      </c>
      <c r="N76">
        <v>-9585.6505716264164</v>
      </c>
      <c r="O76">
        <v>50.72841031174233</v>
      </c>
      <c r="P76">
        <v>46.560856702329623</v>
      </c>
      <c r="Q76">
        <f t="shared" si="13"/>
        <v>3.4858679528676356E-2</v>
      </c>
      <c r="R76">
        <f t="shared" si="14"/>
        <v>2.2962094708357057</v>
      </c>
      <c r="S76">
        <f t="shared" si="15"/>
        <v>0</v>
      </c>
      <c r="T76">
        <f t="shared" si="16"/>
        <v>0</v>
      </c>
      <c r="U76">
        <f t="shared" si="17"/>
        <v>-7428261.3663664199</v>
      </c>
      <c r="V76">
        <f t="shared" si="18"/>
        <v>0</v>
      </c>
      <c r="W76">
        <f t="shared" si="19"/>
        <v>-15.143547601830896</v>
      </c>
      <c r="X76">
        <v>157619.58579153259</v>
      </c>
      <c r="Y76">
        <v>11511.296953080509</v>
      </c>
    </row>
    <row r="77" spans="1:25" x14ac:dyDescent="0.25">
      <c r="A77" t="s">
        <v>87</v>
      </c>
      <c r="B77">
        <v>4757390.1262699384</v>
      </c>
      <c r="C77">
        <v>30991840.106555391</v>
      </c>
      <c r="D77">
        <v>19826678.392120671</v>
      </c>
      <c r="E77">
        <v>4153629.3627156508</v>
      </c>
      <c r="F77">
        <v>52.467032540622682</v>
      </c>
      <c r="G77">
        <f t="shared" si="10"/>
        <v>603760.76355428761</v>
      </c>
      <c r="H77" t="s">
        <v>4</v>
      </c>
      <c r="I77">
        <v>1044402.287840348</v>
      </c>
      <c r="J77">
        <v>508258596.37952942</v>
      </c>
      <c r="K77">
        <v>106.83559323271911</v>
      </c>
      <c r="L77">
        <f t="shared" si="11"/>
        <v>-3712987.8384295907</v>
      </c>
      <c r="M77">
        <f t="shared" si="12"/>
        <v>52.467032540622682</v>
      </c>
      <c r="N77">
        <v>53.558077040726083</v>
      </c>
      <c r="O77">
        <v>50.72841031174233</v>
      </c>
      <c r="P77">
        <v>46.560856702329623</v>
      </c>
      <c r="Q77">
        <f t="shared" si="13"/>
        <v>-0.50889931947741263</v>
      </c>
      <c r="R77">
        <f t="shared" si="14"/>
        <v>-54.368560692096423</v>
      </c>
      <c r="S77">
        <f t="shared" si="15"/>
        <v>0.78046738650394887</v>
      </c>
      <c r="T77">
        <f t="shared" si="16"/>
        <v>0</v>
      </c>
      <c r="U77">
        <f t="shared" si="17"/>
        <v>-477266756.27297401</v>
      </c>
      <c r="V77">
        <f t="shared" si="18"/>
        <v>0</v>
      </c>
      <c r="W77">
        <f t="shared" si="19"/>
        <v>-56.107182920976776</v>
      </c>
      <c r="X77">
        <v>4153629.3627156508</v>
      </c>
      <c r="Y77">
        <v>0</v>
      </c>
    </row>
    <row r="78" spans="1:25" x14ac:dyDescent="0.25">
      <c r="A78" t="s">
        <v>88</v>
      </c>
      <c r="B78">
        <v>75305226.981478527</v>
      </c>
      <c r="C78">
        <v>4869749707.9958143</v>
      </c>
      <c r="D78">
        <v>863127940.56776977</v>
      </c>
      <c r="E78">
        <v>-12596272.3764074</v>
      </c>
      <c r="F78">
        <v>54.29505013769446</v>
      </c>
      <c r="G78">
        <f t="shared" si="10"/>
        <v>87901499.357885927</v>
      </c>
      <c r="H78" t="s">
        <v>6</v>
      </c>
      <c r="I78">
        <v>75247738.532381043</v>
      </c>
      <c r="J78">
        <v>5704568491.4191608</v>
      </c>
      <c r="K78">
        <v>75.752623291636993</v>
      </c>
      <c r="L78">
        <f t="shared" si="11"/>
        <v>-57488.44909748435</v>
      </c>
      <c r="M78">
        <f t="shared" si="12"/>
        <v>75.752623291636993</v>
      </c>
      <c r="N78">
        <v>52.003691905344411</v>
      </c>
      <c r="O78">
        <v>59.309201942056013</v>
      </c>
      <c r="P78">
        <v>47.847475111592338</v>
      </c>
      <c r="Q78">
        <f t="shared" si="13"/>
        <v>0</v>
      </c>
      <c r="R78">
        <f t="shared" si="14"/>
        <v>0</v>
      </c>
      <c r="S78">
        <f t="shared" si="15"/>
        <v>7.6340582721601269E-4</v>
      </c>
      <c r="T78">
        <f t="shared" si="16"/>
        <v>-834818783.42334652</v>
      </c>
      <c r="U78">
        <f t="shared" si="17"/>
        <v>0</v>
      </c>
      <c r="V78">
        <f t="shared" si="18"/>
        <v>-16.44342134958098</v>
      </c>
      <c r="W78">
        <f t="shared" si="19"/>
        <v>0</v>
      </c>
      <c r="X78">
        <v>8474932.1381119732</v>
      </c>
      <c r="Y78">
        <v>21071204.514519431</v>
      </c>
    </row>
    <row r="79" spans="1:25" x14ac:dyDescent="0.25">
      <c r="A79" t="s">
        <v>89</v>
      </c>
      <c r="B79">
        <v>370440.21595740179</v>
      </c>
      <c r="C79">
        <v>2245083.6996118468</v>
      </c>
      <c r="D79">
        <v>1446367.0352734651</v>
      </c>
      <c r="E79">
        <v>381498.42148904299</v>
      </c>
      <c r="F79">
        <v>41.032662630008211</v>
      </c>
      <c r="G79">
        <f t="shared" si="10"/>
        <v>-11058.205531641201</v>
      </c>
      <c r="H79" t="s">
        <v>8</v>
      </c>
      <c r="I79">
        <v>3906.8426336796838</v>
      </c>
      <c r="J79">
        <v>49527888.85837201</v>
      </c>
      <c r="K79">
        <v>133.70008634285909</v>
      </c>
      <c r="L79">
        <f t="shared" si="11"/>
        <v>-366533.3733237221</v>
      </c>
      <c r="M79">
        <f t="shared" si="12"/>
        <v>41.032662630008211</v>
      </c>
      <c r="N79">
        <v>12272.252865835269</v>
      </c>
      <c r="O79">
        <v>31.42154339122704</v>
      </c>
      <c r="P79">
        <v>27.517088710097639</v>
      </c>
      <c r="Q79">
        <f t="shared" si="13"/>
        <v>-0.69309920619808363</v>
      </c>
      <c r="R79">
        <f t="shared" si="14"/>
        <v>-92.667423712850876</v>
      </c>
      <c r="S79">
        <f t="shared" si="15"/>
        <v>0.9894535137779723</v>
      </c>
      <c r="T79">
        <f t="shared" si="16"/>
        <v>0</v>
      </c>
      <c r="U79">
        <f t="shared" si="17"/>
        <v>-47282805.15876016</v>
      </c>
      <c r="V79">
        <f t="shared" si="18"/>
        <v>0</v>
      </c>
      <c r="W79">
        <f t="shared" si="19"/>
        <v>-102.27854295163206</v>
      </c>
      <c r="X79">
        <v>389180.39004489122</v>
      </c>
      <c r="Y79">
        <v>7681.9685558523306</v>
      </c>
    </row>
    <row r="80" spans="1:25" x14ac:dyDescent="0.25">
      <c r="A80" t="s">
        <v>90</v>
      </c>
      <c r="B80">
        <v>623061.62214186497</v>
      </c>
      <c r="C80">
        <v>13877024.950858161</v>
      </c>
      <c r="D80">
        <v>1492426.9904282501</v>
      </c>
      <c r="E80">
        <v>71399.309917506223</v>
      </c>
      <c r="F80">
        <v>25.506194023551309</v>
      </c>
      <c r="G80">
        <f t="shared" si="10"/>
        <v>551662.31222435879</v>
      </c>
      <c r="H80" t="s">
        <v>7</v>
      </c>
      <c r="I80">
        <v>623061.62214186497</v>
      </c>
      <c r="J80">
        <v>31154951.34482193</v>
      </c>
      <c r="K80">
        <v>50.003001689820429</v>
      </c>
      <c r="L80">
        <f t="shared" si="11"/>
        <v>0</v>
      </c>
      <c r="M80">
        <f t="shared" si="12"/>
        <v>25.506194023551309</v>
      </c>
      <c r="N80">
        <v>20.723377646539969</v>
      </c>
      <c r="O80">
        <v>43.422910093983958</v>
      </c>
      <c r="P80">
        <v>41.027598077657522</v>
      </c>
      <c r="Q80">
        <f t="shared" si="13"/>
        <v>-0.48990674236375215</v>
      </c>
      <c r="R80">
        <f t="shared" si="14"/>
        <v>-24.49680766626912</v>
      </c>
      <c r="S80">
        <f t="shared" si="15"/>
        <v>0</v>
      </c>
      <c r="T80">
        <f t="shared" si="16"/>
        <v>0</v>
      </c>
      <c r="U80">
        <f t="shared" si="17"/>
        <v>-17277926.393963769</v>
      </c>
      <c r="V80">
        <f t="shared" si="18"/>
        <v>0</v>
      </c>
      <c r="W80">
        <f t="shared" si="19"/>
        <v>-6.5800915958364712</v>
      </c>
      <c r="X80">
        <v>98071.732537674514</v>
      </c>
      <c r="Y80">
        <v>26672.422620169142</v>
      </c>
    </row>
    <row r="81" spans="1:25" x14ac:dyDescent="0.25">
      <c r="A81" t="s">
        <v>91</v>
      </c>
      <c r="B81">
        <v>19726114.243118301</v>
      </c>
      <c r="C81">
        <v>727486260.7583344</v>
      </c>
      <c r="D81">
        <v>47250198.481969297</v>
      </c>
      <c r="E81">
        <v>1279339.019785383</v>
      </c>
      <c r="F81">
        <v>40.132655596955907</v>
      </c>
      <c r="G81">
        <f t="shared" si="10"/>
        <v>18446775.223332919</v>
      </c>
      <c r="H81" t="s">
        <v>7</v>
      </c>
      <c r="I81">
        <v>19726114.243118301</v>
      </c>
      <c r="J81">
        <v>954160790.1158545</v>
      </c>
      <c r="K81">
        <v>48.370438209782023</v>
      </c>
      <c r="L81">
        <f t="shared" si="11"/>
        <v>0</v>
      </c>
      <c r="M81">
        <f t="shared" si="12"/>
        <v>40.132655596955907</v>
      </c>
      <c r="N81">
        <v>40.950621049381489</v>
      </c>
      <c r="O81">
        <v>43.422910093983958</v>
      </c>
      <c r="P81">
        <v>41.027598077657522</v>
      </c>
      <c r="Q81">
        <f t="shared" si="13"/>
        <v>-0.17030613981826978</v>
      </c>
      <c r="R81">
        <f t="shared" si="14"/>
        <v>-8.2377826128261162</v>
      </c>
      <c r="S81">
        <f t="shared" si="15"/>
        <v>0</v>
      </c>
      <c r="T81">
        <f t="shared" si="16"/>
        <v>0</v>
      </c>
      <c r="U81">
        <f t="shared" si="17"/>
        <v>-226674529.3575201</v>
      </c>
      <c r="V81">
        <f t="shared" si="18"/>
        <v>0</v>
      </c>
      <c r="W81">
        <f t="shared" si="19"/>
        <v>-4.9475281157980646</v>
      </c>
      <c r="X81">
        <v>2295393.1135346559</v>
      </c>
      <c r="Y81">
        <v>1016054.0937495</v>
      </c>
    </row>
    <row r="82" spans="1:25" x14ac:dyDescent="0.25">
      <c r="A82" t="s">
        <v>92</v>
      </c>
      <c r="B82">
        <v>1908433.099272056</v>
      </c>
      <c r="C82">
        <v>63133217.172429189</v>
      </c>
      <c r="D82">
        <v>7451390.5480750771</v>
      </c>
      <c r="E82">
        <v>246474.6657685934</v>
      </c>
      <c r="F82">
        <v>44.812598921248082</v>
      </c>
      <c r="G82">
        <f t="shared" si="10"/>
        <v>1661958.4335034627</v>
      </c>
      <c r="H82" t="s">
        <v>8</v>
      </c>
      <c r="I82">
        <v>1908433.099272056</v>
      </c>
      <c r="J82">
        <v>85980222.899466217</v>
      </c>
      <c r="K82">
        <v>45.052783318557047</v>
      </c>
      <c r="L82">
        <f t="shared" si="11"/>
        <v>0</v>
      </c>
      <c r="M82">
        <f t="shared" si="12"/>
        <v>44.812598921248082</v>
      </c>
      <c r="N82">
        <v>45.157037759855449</v>
      </c>
      <c r="O82">
        <v>31.42154339122704</v>
      </c>
      <c r="P82">
        <v>27.517088710097639</v>
      </c>
      <c r="Q82">
        <f t="shared" si="13"/>
        <v>-5.3311777789771878E-3</v>
      </c>
      <c r="R82">
        <f t="shared" si="14"/>
        <v>-0.24018439730896546</v>
      </c>
      <c r="S82">
        <f t="shared" si="15"/>
        <v>0</v>
      </c>
      <c r="T82">
        <f t="shared" si="16"/>
        <v>0</v>
      </c>
      <c r="U82">
        <f t="shared" si="17"/>
        <v>-22847005.727037027</v>
      </c>
      <c r="V82">
        <f t="shared" si="18"/>
        <v>0</v>
      </c>
      <c r="W82">
        <f t="shared" si="19"/>
        <v>-13.631239927330007</v>
      </c>
      <c r="X82">
        <v>281909.9308359719</v>
      </c>
      <c r="Y82">
        <v>35435.265067383043</v>
      </c>
    </row>
    <row r="83" spans="1:25" x14ac:dyDescent="0.25">
      <c r="A83" t="s">
        <v>93</v>
      </c>
      <c r="B83">
        <v>2303721.671645097</v>
      </c>
      <c r="C83">
        <v>14421844.994543949</v>
      </c>
      <c r="D83">
        <v>102840394.2756504</v>
      </c>
      <c r="E83">
        <v>2338771.6520211389</v>
      </c>
      <c r="F83">
        <v>100.796422631794</v>
      </c>
      <c r="G83">
        <f t="shared" si="10"/>
        <v>-35049.98037604196</v>
      </c>
      <c r="H83" t="s">
        <v>9</v>
      </c>
      <c r="I83">
        <v>89900.97081169486</v>
      </c>
      <c r="J83">
        <v>300004715.40205288</v>
      </c>
      <c r="K83">
        <v>130.22611155444761</v>
      </c>
      <c r="L83">
        <f t="shared" si="11"/>
        <v>-2213820.7008334021</v>
      </c>
      <c r="M83">
        <f t="shared" si="12"/>
        <v>100.796422631794</v>
      </c>
      <c r="N83">
        <v>2416.0953445590799</v>
      </c>
      <c r="O83">
        <v>101.7275253717341</v>
      </c>
      <c r="P83">
        <v>57.086544848157367</v>
      </c>
      <c r="Q83">
        <f t="shared" si="13"/>
        <v>-0.22598915510388284</v>
      </c>
      <c r="R83">
        <f t="shared" si="14"/>
        <v>-29.429688922653611</v>
      </c>
      <c r="S83">
        <f t="shared" si="15"/>
        <v>0.96097576720390177</v>
      </c>
      <c r="T83">
        <f t="shared" si="16"/>
        <v>0</v>
      </c>
      <c r="U83">
        <f t="shared" si="17"/>
        <v>-285582870.40750891</v>
      </c>
      <c r="V83">
        <f t="shared" si="18"/>
        <v>0</v>
      </c>
      <c r="W83">
        <f t="shared" si="19"/>
        <v>-28.49858618271351</v>
      </c>
      <c r="X83">
        <v>2341520.5730970558</v>
      </c>
      <c r="Y83">
        <v>2748.9210759203511</v>
      </c>
    </row>
    <row r="84" spans="1:25" x14ac:dyDescent="0.25">
      <c r="A84" t="s">
        <v>94</v>
      </c>
      <c r="B84">
        <v>1587926.5188661821</v>
      </c>
      <c r="C84">
        <v>14583597.929698739</v>
      </c>
      <c r="D84">
        <v>6199987.1298765829</v>
      </c>
      <c r="E84">
        <v>1692993.907621254</v>
      </c>
      <c r="F84">
        <v>41.127768746071688</v>
      </c>
      <c r="G84">
        <f t="shared" si="10"/>
        <v>-105067.38875507191</v>
      </c>
      <c r="H84" t="s">
        <v>8</v>
      </c>
      <c r="I84">
        <v>14600.657283171309</v>
      </c>
      <c r="J84">
        <v>210297934.05926701</v>
      </c>
      <c r="K84">
        <v>132.43555766637419</v>
      </c>
      <c r="L84">
        <f t="shared" si="11"/>
        <v>-1573325.8615830108</v>
      </c>
      <c r="M84">
        <f t="shared" si="12"/>
        <v>41.127768746071688</v>
      </c>
      <c r="N84">
        <v>3966.1796472223418</v>
      </c>
      <c r="O84">
        <v>31.42154339122704</v>
      </c>
      <c r="P84">
        <v>27.517088710097639</v>
      </c>
      <c r="Q84">
        <f t="shared" si="13"/>
        <v>-0.6894507074174222</v>
      </c>
      <c r="R84">
        <f t="shared" si="14"/>
        <v>-91.307788920302499</v>
      </c>
      <c r="S84">
        <f t="shared" si="15"/>
        <v>0.99080520596532606</v>
      </c>
      <c r="T84">
        <f t="shared" si="16"/>
        <v>0</v>
      </c>
      <c r="U84">
        <f t="shared" si="17"/>
        <v>-195714336.12956828</v>
      </c>
      <c r="V84">
        <f t="shared" si="18"/>
        <v>0</v>
      </c>
      <c r="W84">
        <f t="shared" si="19"/>
        <v>-101.01401427514716</v>
      </c>
      <c r="X84">
        <v>35949803.675716229</v>
      </c>
      <c r="Y84">
        <v>34256809.768097207</v>
      </c>
    </row>
    <row r="85" spans="1:25" x14ac:dyDescent="0.25">
      <c r="A85" t="s">
        <v>95</v>
      </c>
      <c r="B85">
        <v>94426194.216314182</v>
      </c>
      <c r="C85">
        <v>602130165.9346689</v>
      </c>
      <c r="D85">
        <v>1308090794.942641</v>
      </c>
      <c r="E85">
        <v>96357370.675761342</v>
      </c>
      <c r="F85">
        <v>79.286394119151268</v>
      </c>
      <c r="G85">
        <f t="shared" si="10"/>
        <v>-1931176.4594471604</v>
      </c>
      <c r="H85" t="s">
        <v>5</v>
      </c>
      <c r="I85">
        <v>6626983.0292041749</v>
      </c>
      <c r="J85">
        <v>11313633930.762091</v>
      </c>
      <c r="K85">
        <v>119.81457078365879</v>
      </c>
      <c r="L85">
        <f t="shared" si="11"/>
        <v>-87799211.187110007</v>
      </c>
      <c r="M85">
        <f t="shared" si="12"/>
        <v>79.286394119151268</v>
      </c>
      <c r="N85">
        <v>456.87284487253078</v>
      </c>
      <c r="O85">
        <v>72.077901972089336</v>
      </c>
      <c r="P85">
        <v>58.224851917503528</v>
      </c>
      <c r="Q85">
        <f t="shared" si="13"/>
        <v>-0.33825749572384284</v>
      </c>
      <c r="R85">
        <f t="shared" si="14"/>
        <v>-40.528176664507527</v>
      </c>
      <c r="S85">
        <f t="shared" si="15"/>
        <v>0.92981838266167016</v>
      </c>
      <c r="T85">
        <f t="shared" si="16"/>
        <v>0</v>
      </c>
      <c r="U85">
        <f t="shared" si="17"/>
        <v>-10711503764.827421</v>
      </c>
      <c r="V85">
        <f t="shared" si="18"/>
        <v>0</v>
      </c>
      <c r="W85">
        <f t="shared" si="19"/>
        <v>-47.736668811569459</v>
      </c>
      <c r="X85">
        <v>96934728.383476108</v>
      </c>
      <c r="Y85">
        <v>577357.70771470328</v>
      </c>
    </row>
    <row r="86" spans="1:25" x14ac:dyDescent="0.25">
      <c r="A86" t="s">
        <v>96</v>
      </c>
      <c r="B86">
        <v>12495888.614989299</v>
      </c>
      <c r="C86">
        <v>385569184.43511802</v>
      </c>
      <c r="D86">
        <v>29931552.154160582</v>
      </c>
      <c r="E86">
        <v>1938983.0307827981</v>
      </c>
      <c r="F86">
        <v>38.887924151988791</v>
      </c>
      <c r="G86">
        <f t="shared" si="10"/>
        <v>10556905.584206501</v>
      </c>
      <c r="H86" t="s">
        <v>7</v>
      </c>
      <c r="I86">
        <v>12495888.614989299</v>
      </c>
      <c r="J86">
        <v>641106164.24926162</v>
      </c>
      <c r="K86">
        <v>51.305368029627751</v>
      </c>
      <c r="L86">
        <f t="shared" si="11"/>
        <v>0</v>
      </c>
      <c r="M86">
        <f t="shared" si="12"/>
        <v>38.887924151988791</v>
      </c>
      <c r="N86">
        <v>39.19734295636988</v>
      </c>
      <c r="O86">
        <v>43.422910093983958</v>
      </c>
      <c r="P86">
        <v>41.027598077657522</v>
      </c>
      <c r="Q86">
        <f t="shared" si="13"/>
        <v>-0.24203011019174742</v>
      </c>
      <c r="R86">
        <f t="shared" si="14"/>
        <v>-12.417443877638959</v>
      </c>
      <c r="S86">
        <f t="shared" si="15"/>
        <v>0</v>
      </c>
      <c r="T86">
        <f t="shared" si="16"/>
        <v>0</v>
      </c>
      <c r="U86">
        <f t="shared" si="17"/>
        <v>-255536979.8141436</v>
      </c>
      <c r="V86">
        <f t="shared" si="18"/>
        <v>0</v>
      </c>
      <c r="W86">
        <f t="shared" si="19"/>
        <v>-7.8824579356437923</v>
      </c>
      <c r="X86">
        <v>2649481.8128627618</v>
      </c>
      <c r="Y86">
        <v>710498.78208007547</v>
      </c>
    </row>
    <row r="87" spans="1:25" x14ac:dyDescent="0.25">
      <c r="A87" t="s">
        <v>97</v>
      </c>
      <c r="B87">
        <v>24592464.73825743</v>
      </c>
      <c r="C87">
        <v>1094283566.1873519</v>
      </c>
      <c r="D87">
        <v>281872112.91771698</v>
      </c>
      <c r="E87">
        <v>-5160185.717386283</v>
      </c>
      <c r="F87">
        <v>44.514368487303592</v>
      </c>
      <c r="G87">
        <f t="shared" si="10"/>
        <v>29752650.455643713</v>
      </c>
      <c r="H87" t="s">
        <v>6</v>
      </c>
      <c r="I87">
        <v>24478077.490417879</v>
      </c>
      <c r="J87">
        <v>1468360349.0430739</v>
      </c>
      <c r="K87">
        <v>59.707734245880992</v>
      </c>
      <c r="L87">
        <f t="shared" si="11"/>
        <v>-114387.24783955142</v>
      </c>
      <c r="M87">
        <f t="shared" si="12"/>
        <v>59.707734245880992</v>
      </c>
      <c r="N87">
        <v>43.711653573848693</v>
      </c>
      <c r="O87">
        <v>59.309201942056013</v>
      </c>
      <c r="P87">
        <v>47.847475111592338</v>
      </c>
      <c r="Q87">
        <f t="shared" si="13"/>
        <v>0</v>
      </c>
      <c r="R87">
        <f t="shared" si="14"/>
        <v>0</v>
      </c>
      <c r="S87">
        <f t="shared" si="15"/>
        <v>4.6513128739635867E-3</v>
      </c>
      <c r="T87">
        <f t="shared" si="16"/>
        <v>-374076782.85572195</v>
      </c>
      <c r="U87">
        <f t="shared" si="17"/>
        <v>0</v>
      </c>
      <c r="V87">
        <f t="shared" si="18"/>
        <v>-0.39853230382497884</v>
      </c>
      <c r="W87">
        <f t="shared" si="19"/>
        <v>0</v>
      </c>
      <c r="X87">
        <v>7361183.7147211246</v>
      </c>
      <c r="Y87">
        <v>12521369.432106851</v>
      </c>
    </row>
    <row r="88" spans="1:25" x14ac:dyDescent="0.25">
      <c r="A88" t="s">
        <v>98</v>
      </c>
      <c r="B88">
        <v>670806.68065335182</v>
      </c>
      <c r="C88">
        <v>53943839.43483483</v>
      </c>
      <c r="D88">
        <v>2619134.2844098569</v>
      </c>
      <c r="E88">
        <v>70543.28752637966</v>
      </c>
      <c r="F88">
        <v>52.909178937206683</v>
      </c>
      <c r="G88">
        <f t="shared" si="10"/>
        <v>600263.39312697214</v>
      </c>
      <c r="H88" t="s">
        <v>8</v>
      </c>
      <c r="I88">
        <v>670806.68065335182</v>
      </c>
      <c r="J88">
        <v>24527308.32943942</v>
      </c>
      <c r="K88">
        <v>36.563899908614992</v>
      </c>
      <c r="L88">
        <f t="shared" si="11"/>
        <v>0</v>
      </c>
      <c r="M88">
        <f t="shared" si="12"/>
        <v>52.909178937206683</v>
      </c>
      <c r="N88">
        <v>48.921225272312967</v>
      </c>
      <c r="O88">
        <v>31.42154339122704</v>
      </c>
      <c r="P88">
        <v>27.517088710097639</v>
      </c>
      <c r="Q88">
        <f t="shared" si="13"/>
        <v>0.44703325054066517</v>
      </c>
      <c r="R88">
        <f t="shared" si="14"/>
        <v>16.34527902859169</v>
      </c>
      <c r="S88">
        <f t="shared" si="15"/>
        <v>0</v>
      </c>
      <c r="T88">
        <f t="shared" si="16"/>
        <v>0</v>
      </c>
      <c r="U88">
        <f t="shared" si="17"/>
        <v>29416531.10539541</v>
      </c>
      <c r="V88">
        <f t="shared" si="18"/>
        <v>0</v>
      </c>
      <c r="W88">
        <f t="shared" si="19"/>
        <v>-5.1423565173879524</v>
      </c>
      <c r="X88">
        <v>2290043.0478287358</v>
      </c>
      <c r="Y88">
        <v>2219499.7603023779</v>
      </c>
    </row>
    <row r="89" spans="1:25" x14ac:dyDescent="0.25">
      <c r="A89" t="s">
        <v>99</v>
      </c>
      <c r="B89">
        <v>49093019.610451497</v>
      </c>
      <c r="C89">
        <v>315091003.2383101</v>
      </c>
      <c r="D89">
        <v>562690780.05759144</v>
      </c>
      <c r="E89">
        <v>47882443.863008618</v>
      </c>
      <c r="F89">
        <v>57.395642507795678</v>
      </c>
      <c r="G89">
        <f t="shared" si="10"/>
        <v>1210575.7474428788</v>
      </c>
      <c r="H89" t="s">
        <v>6</v>
      </c>
      <c r="I89">
        <v>38243386.898362622</v>
      </c>
      <c r="J89">
        <v>5742916047.8141661</v>
      </c>
      <c r="K89">
        <v>116.9802976753857</v>
      </c>
      <c r="L89">
        <f t="shared" si="11"/>
        <v>-10849632.712088875</v>
      </c>
      <c r="M89">
        <f t="shared" si="12"/>
        <v>57.395642507795678</v>
      </c>
      <c r="N89">
        <v>-1549.427987658444</v>
      </c>
      <c r="O89">
        <v>59.309201942056013</v>
      </c>
      <c r="P89">
        <v>47.847475111592338</v>
      </c>
      <c r="Q89">
        <f t="shared" si="13"/>
        <v>-0.50935633052443041</v>
      </c>
      <c r="R89">
        <f t="shared" si="14"/>
        <v>-59.584655167590022</v>
      </c>
      <c r="S89">
        <f t="shared" si="15"/>
        <v>0.22100153541541534</v>
      </c>
      <c r="T89">
        <f t="shared" si="16"/>
        <v>0</v>
      </c>
      <c r="U89">
        <f t="shared" si="17"/>
        <v>-5427825044.5758562</v>
      </c>
      <c r="V89">
        <f t="shared" si="18"/>
        <v>0</v>
      </c>
      <c r="W89">
        <f t="shared" si="19"/>
        <v>-57.671095733329686</v>
      </c>
      <c r="X89">
        <v>52044162.556086503</v>
      </c>
      <c r="Y89">
        <v>4161718.6930775242</v>
      </c>
    </row>
    <row r="90" spans="1:25" x14ac:dyDescent="0.25">
      <c r="A90" t="s">
        <v>100</v>
      </c>
      <c r="B90">
        <v>691858779.05461049</v>
      </c>
      <c r="C90">
        <v>10227263217.824181</v>
      </c>
      <c r="D90">
        <v>30885254280.842442</v>
      </c>
      <c r="E90">
        <v>540463061.10082877</v>
      </c>
      <c r="F90">
        <v>94.711251031883037</v>
      </c>
      <c r="G90">
        <f t="shared" si="10"/>
        <v>151395717.95378172</v>
      </c>
      <c r="H90" t="s">
        <v>9</v>
      </c>
      <c r="I90">
        <v>192829044.08605111</v>
      </c>
      <c r="J90">
        <v>68112834737.671707</v>
      </c>
      <c r="K90">
        <v>98.449043070241004</v>
      </c>
      <c r="L90">
        <f t="shared" si="11"/>
        <v>-499029734.96855938</v>
      </c>
      <c r="M90">
        <f t="shared" si="12"/>
        <v>94.711251031883037</v>
      </c>
      <c r="N90">
        <v>210.73177066533469</v>
      </c>
      <c r="O90">
        <v>101.7275253717341</v>
      </c>
      <c r="P90">
        <v>57.086544848157367</v>
      </c>
      <c r="Q90">
        <f t="shared" si="13"/>
        <v>-3.7966768612378916E-2</v>
      </c>
      <c r="R90">
        <f t="shared" si="14"/>
        <v>-3.7377920383579664</v>
      </c>
      <c r="S90">
        <f t="shared" si="15"/>
        <v>0.72128843353040617</v>
      </c>
      <c r="T90">
        <f t="shared" si="16"/>
        <v>0</v>
      </c>
      <c r="U90">
        <f t="shared" si="17"/>
        <v>-57885571519.847527</v>
      </c>
      <c r="V90">
        <f t="shared" si="18"/>
        <v>0</v>
      </c>
      <c r="W90">
        <f t="shared" si="19"/>
        <v>3.2784823014930993</v>
      </c>
      <c r="X90">
        <v>542079021.04651892</v>
      </c>
      <c r="Y90">
        <v>1615959.945591901</v>
      </c>
    </row>
    <row r="91" spans="1:25" x14ac:dyDescent="0.25">
      <c r="A91" t="s">
        <v>101</v>
      </c>
      <c r="B91">
        <v>5199436423.3063974</v>
      </c>
      <c r="C91">
        <v>216524864098.7468</v>
      </c>
      <c r="D91">
        <v>72028053027.700119</v>
      </c>
      <c r="E91">
        <v>1032912939.104068</v>
      </c>
      <c r="F91">
        <v>65.936042007167387</v>
      </c>
      <c r="G91">
        <f t="shared" si="10"/>
        <v>4166523484.2023296</v>
      </c>
      <c r="H91" t="s">
        <v>5</v>
      </c>
      <c r="I91">
        <v>4609066667.7946558</v>
      </c>
      <c r="J91">
        <v>310868929281.07892</v>
      </c>
      <c r="K91">
        <v>59.788966336353973</v>
      </c>
      <c r="L91">
        <f t="shared" si="11"/>
        <v>-590369755.51174164</v>
      </c>
      <c r="M91">
        <f t="shared" si="12"/>
        <v>65.936042007167387</v>
      </c>
      <c r="N91">
        <v>66.513668276051661</v>
      </c>
      <c r="O91">
        <v>72.077901972089336</v>
      </c>
      <c r="P91">
        <v>58.224851917503528</v>
      </c>
      <c r="Q91">
        <f t="shared" si="13"/>
        <v>0.10281287748364631</v>
      </c>
      <c r="R91">
        <f t="shared" si="14"/>
        <v>6.1470756708134147</v>
      </c>
      <c r="S91">
        <f t="shared" si="15"/>
        <v>0.11354495130768749</v>
      </c>
      <c r="T91">
        <f t="shared" si="16"/>
        <v>0</v>
      </c>
      <c r="U91">
        <f t="shared" si="17"/>
        <v>-94344065182.332123</v>
      </c>
      <c r="V91">
        <f t="shared" si="18"/>
        <v>0</v>
      </c>
      <c r="W91">
        <f t="shared" si="19"/>
        <v>12.288935635735363</v>
      </c>
      <c r="X91">
        <v>1295232224.19418</v>
      </c>
      <c r="Y91">
        <v>262319285.09012511</v>
      </c>
    </row>
    <row r="92" spans="1:25" x14ac:dyDescent="0.25">
      <c r="A92" t="s">
        <v>102</v>
      </c>
      <c r="B92">
        <v>38153688.103094287</v>
      </c>
      <c r="C92">
        <v>12885891809.75577</v>
      </c>
      <c r="D92">
        <v>437307150.6123786</v>
      </c>
      <c r="E92">
        <v>-76435713.536225319</v>
      </c>
      <c r="F92">
        <v>32.842003350958421</v>
      </c>
      <c r="G92">
        <f t="shared" si="10"/>
        <v>114589401.6393196</v>
      </c>
      <c r="H92" t="s">
        <v>6</v>
      </c>
      <c r="I92">
        <v>38153688.103094287</v>
      </c>
      <c r="J92">
        <v>2517321966.27104</v>
      </c>
      <c r="K92">
        <v>65.978470009741571</v>
      </c>
      <c r="L92">
        <f t="shared" si="11"/>
        <v>0</v>
      </c>
      <c r="M92">
        <f t="shared" si="12"/>
        <v>65.978470009741571</v>
      </c>
      <c r="N92">
        <v>26.166987300541901</v>
      </c>
      <c r="O92">
        <v>59.309201942056013</v>
      </c>
      <c r="P92">
        <v>47.847475111592338</v>
      </c>
      <c r="Q92">
        <f t="shared" si="13"/>
        <v>0</v>
      </c>
      <c r="R92">
        <f t="shared" si="14"/>
        <v>0</v>
      </c>
      <c r="S92">
        <f t="shared" si="15"/>
        <v>0</v>
      </c>
      <c r="T92">
        <f t="shared" si="16"/>
        <v>10368569843.48473</v>
      </c>
      <c r="U92">
        <f t="shared" si="17"/>
        <v>0</v>
      </c>
      <c r="V92">
        <f t="shared" si="18"/>
        <v>-6.6692680676855574</v>
      </c>
      <c r="W92">
        <f t="shared" si="19"/>
        <v>0</v>
      </c>
      <c r="X92">
        <v>503794.93818457279</v>
      </c>
      <c r="Y92">
        <v>76939508.474409565</v>
      </c>
    </row>
    <row r="93" spans="1:25" x14ac:dyDescent="0.25">
      <c r="A93" t="s">
        <v>103</v>
      </c>
      <c r="B93">
        <v>550802579.40044892</v>
      </c>
      <c r="C93">
        <v>147373517208.59781</v>
      </c>
      <c r="D93">
        <v>7630295702.6293907</v>
      </c>
      <c r="E93">
        <v>-1269183470.605356</v>
      </c>
      <c r="F93">
        <v>83.188633899193647</v>
      </c>
      <c r="G93">
        <f t="shared" si="10"/>
        <v>1819986050.005805</v>
      </c>
      <c r="H93" t="s">
        <v>5</v>
      </c>
      <c r="I93">
        <v>550802579.40044892</v>
      </c>
      <c r="J93">
        <v>37336971884.274643</v>
      </c>
      <c r="K93">
        <v>67.786486993064003</v>
      </c>
      <c r="L93">
        <f t="shared" si="11"/>
        <v>0</v>
      </c>
      <c r="M93">
        <f t="shared" si="12"/>
        <v>67.786486993064003</v>
      </c>
      <c r="N93">
        <v>84.043443087073655</v>
      </c>
      <c r="O93">
        <v>72.077901972089336</v>
      </c>
      <c r="P93">
        <v>58.224851917503528</v>
      </c>
      <c r="Q93">
        <f t="shared" si="13"/>
        <v>0</v>
      </c>
      <c r="R93">
        <f t="shared" si="14"/>
        <v>0</v>
      </c>
      <c r="S93">
        <f t="shared" si="15"/>
        <v>0</v>
      </c>
      <c r="T93">
        <f t="shared" si="16"/>
        <v>110036545324.32317</v>
      </c>
      <c r="U93">
        <f t="shared" si="17"/>
        <v>0</v>
      </c>
      <c r="V93">
        <f t="shared" si="18"/>
        <v>4.2914149790253333</v>
      </c>
      <c r="W93">
        <f t="shared" si="19"/>
        <v>0</v>
      </c>
      <c r="X93">
        <v>10650300.53063957</v>
      </c>
      <c r="Y93">
        <v>1279833771.1359999</v>
      </c>
    </row>
    <row r="94" spans="1:25" x14ac:dyDescent="0.25">
      <c r="A94" t="s">
        <v>104</v>
      </c>
      <c r="B94">
        <v>95083982.118037403</v>
      </c>
      <c r="C94">
        <v>4673460806.0401859</v>
      </c>
      <c r="D94">
        <v>1089826628.9896381</v>
      </c>
      <c r="E94">
        <v>-4050720.5437298929</v>
      </c>
      <c r="F94">
        <v>57.087931043924357</v>
      </c>
      <c r="G94">
        <f t="shared" si="10"/>
        <v>99134702.661767289</v>
      </c>
      <c r="H94" t="s">
        <v>6</v>
      </c>
      <c r="I94">
        <v>95083982.118037403</v>
      </c>
      <c r="J94">
        <v>5282145769.0167761</v>
      </c>
      <c r="K94">
        <v>55.552424828605858</v>
      </c>
      <c r="L94">
        <f t="shared" si="11"/>
        <v>0</v>
      </c>
      <c r="M94">
        <f t="shared" si="12"/>
        <v>55.552424828605858</v>
      </c>
      <c r="N94">
        <v>58.465837268518307</v>
      </c>
      <c r="O94">
        <v>59.309201942056013</v>
      </c>
      <c r="P94">
        <v>47.847475111592338</v>
      </c>
      <c r="Q94">
        <f t="shared" si="13"/>
        <v>0</v>
      </c>
      <c r="R94">
        <f t="shared" si="14"/>
        <v>0</v>
      </c>
      <c r="S94">
        <f t="shared" si="15"/>
        <v>0</v>
      </c>
      <c r="T94">
        <f t="shared" si="16"/>
        <v>-608684962.97659016</v>
      </c>
      <c r="U94">
        <f t="shared" si="17"/>
        <v>0</v>
      </c>
      <c r="V94">
        <f t="shared" si="18"/>
        <v>3.7567771134501555</v>
      </c>
      <c r="W94">
        <f t="shared" si="19"/>
        <v>0</v>
      </c>
      <c r="X94">
        <v>21124851.799947489</v>
      </c>
      <c r="Y94">
        <v>25175572.34367682</v>
      </c>
    </row>
    <row r="95" spans="1:25" x14ac:dyDescent="0.25">
      <c r="A95" t="s">
        <v>105</v>
      </c>
      <c r="B95">
        <v>26535169.404650871</v>
      </c>
      <c r="C95">
        <v>2344602354.518086</v>
      </c>
      <c r="D95">
        <v>304138863.11618578</v>
      </c>
      <c r="E95">
        <v>-4567546.3304292988</v>
      </c>
      <c r="F95">
        <v>38.989821017668532</v>
      </c>
      <c r="G95">
        <f t="shared" si="10"/>
        <v>31102715.735080168</v>
      </c>
      <c r="H95" t="s">
        <v>6</v>
      </c>
      <c r="I95">
        <v>26535169.404650871</v>
      </c>
      <c r="J95">
        <v>1925217435.941525</v>
      </c>
      <c r="K95">
        <v>72.553425477814685</v>
      </c>
      <c r="L95">
        <f t="shared" si="11"/>
        <v>0</v>
      </c>
      <c r="M95">
        <f t="shared" si="12"/>
        <v>72.553425477814685</v>
      </c>
      <c r="N95">
        <v>39.593179072227727</v>
      </c>
      <c r="O95">
        <v>59.309201942056013</v>
      </c>
      <c r="P95">
        <v>47.847475111592338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419384918.57656097</v>
      </c>
      <c r="U95">
        <f t="shared" si="17"/>
        <v>0</v>
      </c>
      <c r="V95">
        <f t="shared" si="18"/>
        <v>-13.244223535758671</v>
      </c>
      <c r="W95">
        <f t="shared" si="19"/>
        <v>0</v>
      </c>
      <c r="X95">
        <v>48185.55686732872</v>
      </c>
      <c r="Y95">
        <v>4615731.8872966273</v>
      </c>
    </row>
    <row r="96" spans="1:25" x14ac:dyDescent="0.25">
      <c r="A96" t="s">
        <v>106</v>
      </c>
      <c r="B96">
        <v>121942032.14227881</v>
      </c>
      <c r="C96">
        <v>6614747020.3326044</v>
      </c>
      <c r="D96">
        <v>1397666261.566421</v>
      </c>
      <c r="E96">
        <v>-3120434.9613631079</v>
      </c>
      <c r="F96">
        <v>61.023061767531217</v>
      </c>
      <c r="G96">
        <f t="shared" si="10"/>
        <v>125062467.10364191</v>
      </c>
      <c r="H96" t="s">
        <v>6</v>
      </c>
      <c r="I96">
        <v>121942032.14227881</v>
      </c>
      <c r="J96">
        <v>7223599455.081707</v>
      </c>
      <c r="K96">
        <v>59.237978309672577</v>
      </c>
      <c r="L96">
        <f t="shared" si="11"/>
        <v>0</v>
      </c>
      <c r="M96">
        <f t="shared" si="12"/>
        <v>59.237978309672577</v>
      </c>
      <c r="N96">
        <v>60.963464602598073</v>
      </c>
      <c r="O96">
        <v>59.309201942056013</v>
      </c>
      <c r="P96">
        <v>47.847475111592338</v>
      </c>
      <c r="Q96">
        <f t="shared" si="13"/>
        <v>0</v>
      </c>
      <c r="R96">
        <f t="shared" si="14"/>
        <v>0</v>
      </c>
      <c r="S96">
        <f t="shared" si="15"/>
        <v>0</v>
      </c>
      <c r="T96">
        <f t="shared" si="16"/>
        <v>-608852434.74910259</v>
      </c>
      <c r="U96">
        <f t="shared" si="17"/>
        <v>0</v>
      </c>
      <c r="V96">
        <f t="shared" si="18"/>
        <v>7.1223632383436097E-2</v>
      </c>
      <c r="W96">
        <f t="shared" si="19"/>
        <v>0</v>
      </c>
      <c r="X96">
        <v>5697708.2069367478</v>
      </c>
      <c r="Y96">
        <v>8818143.1683002934</v>
      </c>
    </row>
    <row r="97" spans="1:25" x14ac:dyDescent="0.25">
      <c r="A97" t="s">
        <v>107</v>
      </c>
      <c r="B97">
        <v>442261055.47358268</v>
      </c>
      <c r="C97">
        <v>6932985596.4929266</v>
      </c>
      <c r="D97">
        <v>5069075405.5907469</v>
      </c>
      <c r="E97">
        <v>277529916.49993718</v>
      </c>
      <c r="F97">
        <v>49.609897474260762</v>
      </c>
      <c r="G97">
        <f t="shared" si="10"/>
        <v>164731138.97364551</v>
      </c>
      <c r="H97" t="s">
        <v>6</v>
      </c>
      <c r="I97">
        <v>362290215.66487938</v>
      </c>
      <c r="J97">
        <v>28017646801.58802</v>
      </c>
      <c r="K97">
        <v>63.350924651473363</v>
      </c>
      <c r="L97">
        <f t="shared" si="11"/>
        <v>-79970839.808703303</v>
      </c>
      <c r="M97">
        <f t="shared" si="12"/>
        <v>49.609897474260762</v>
      </c>
      <c r="N97">
        <v>54.525121026492997</v>
      </c>
      <c r="O97">
        <v>59.309201942056013</v>
      </c>
      <c r="P97">
        <v>47.847475111592338</v>
      </c>
      <c r="Q97">
        <f t="shared" si="13"/>
        <v>-0.21690334044545037</v>
      </c>
      <c r="R97">
        <f t="shared" si="14"/>
        <v>-13.741027177212601</v>
      </c>
      <c r="S97">
        <f t="shared" si="15"/>
        <v>0.18082270373788345</v>
      </c>
      <c r="T97">
        <f t="shared" si="16"/>
        <v>0</v>
      </c>
      <c r="U97">
        <f t="shared" si="17"/>
        <v>-21084661205.095093</v>
      </c>
      <c r="V97">
        <f t="shared" si="18"/>
        <v>0</v>
      </c>
      <c r="W97">
        <f t="shared" si="19"/>
        <v>-4.0417227094173498</v>
      </c>
      <c r="X97">
        <v>297439788.10596693</v>
      </c>
      <c r="Y97">
        <v>19909871.60602992</v>
      </c>
    </row>
    <row r="98" spans="1:25" x14ac:dyDescent="0.25">
      <c r="A98" t="s">
        <v>108</v>
      </c>
      <c r="B98">
        <v>5644717.9765443653</v>
      </c>
      <c r="C98">
        <v>302532865.50505549</v>
      </c>
      <c r="D98">
        <v>22039545.527173951</v>
      </c>
      <c r="E98">
        <v>221680.57669893341</v>
      </c>
      <c r="F98">
        <v>54.732688161932288</v>
      </c>
      <c r="G98">
        <f t="shared" si="10"/>
        <v>5423037.3998454316</v>
      </c>
      <c r="H98" t="s">
        <v>8</v>
      </c>
      <c r="I98">
        <v>5644717.9765443653</v>
      </c>
      <c r="J98">
        <v>382475751.40249503</v>
      </c>
      <c r="K98">
        <v>67.758168431408947</v>
      </c>
      <c r="L98">
        <f t="shared" si="11"/>
        <v>0</v>
      </c>
      <c r="M98">
        <f t="shared" si="12"/>
        <v>54.732688161932288</v>
      </c>
      <c r="N98">
        <v>54.793362813348132</v>
      </c>
      <c r="O98">
        <v>31.42154339122704</v>
      </c>
      <c r="P98">
        <v>27.517088710097639</v>
      </c>
      <c r="Q98">
        <f t="shared" si="13"/>
        <v>-0.19223483413165526</v>
      </c>
      <c r="R98">
        <f t="shared" si="14"/>
        <v>-13.02548026947666</v>
      </c>
      <c r="S98">
        <f t="shared" si="15"/>
        <v>0</v>
      </c>
      <c r="T98">
        <f t="shared" si="16"/>
        <v>0</v>
      </c>
      <c r="U98">
        <f t="shared" si="17"/>
        <v>-79942885.897439539</v>
      </c>
      <c r="V98">
        <f t="shared" si="18"/>
        <v>0</v>
      </c>
      <c r="W98">
        <f t="shared" si="19"/>
        <v>-36.336625040181907</v>
      </c>
      <c r="X98">
        <v>624860.95583869878</v>
      </c>
      <c r="Y98">
        <v>403180.37913975801</v>
      </c>
    </row>
    <row r="99" spans="1:25" x14ac:dyDescent="0.25">
      <c r="A99" t="s">
        <v>109</v>
      </c>
      <c r="B99">
        <v>37591908.525674157</v>
      </c>
      <c r="C99">
        <v>3174660329.8675389</v>
      </c>
      <c r="D99">
        <v>430868186.55705577</v>
      </c>
      <c r="E99">
        <v>-43436211.026802897</v>
      </c>
      <c r="F99">
        <v>56.71650906861754</v>
      </c>
      <c r="G99">
        <f t="shared" si="10"/>
        <v>81028119.552477062</v>
      </c>
      <c r="H99" t="s">
        <v>6</v>
      </c>
      <c r="I99">
        <v>37591908.525674157</v>
      </c>
      <c r="J99">
        <v>2075763286.624033</v>
      </c>
      <c r="K99">
        <v>55.218353311493843</v>
      </c>
      <c r="L99">
        <f t="shared" si="11"/>
        <v>0</v>
      </c>
      <c r="M99">
        <f t="shared" si="12"/>
        <v>55.218353311493843</v>
      </c>
      <c r="N99">
        <v>53.62957766320428</v>
      </c>
      <c r="O99">
        <v>59.309201942056013</v>
      </c>
      <c r="P99">
        <v>47.847475111592338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1098897043.243506</v>
      </c>
      <c r="U99">
        <f t="shared" si="17"/>
        <v>0</v>
      </c>
      <c r="V99">
        <f t="shared" si="18"/>
        <v>4.0908486305621707</v>
      </c>
      <c r="W99">
        <f t="shared" si="19"/>
        <v>0</v>
      </c>
      <c r="X99">
        <v>12715708.18795264</v>
      </c>
      <c r="Y99">
        <v>56151919.214756571</v>
      </c>
    </row>
    <row r="100" spans="1:25" x14ac:dyDescent="0.25">
      <c r="A100" t="s">
        <v>110</v>
      </c>
      <c r="B100">
        <v>869108646.65681243</v>
      </c>
      <c r="C100">
        <v>12936759267.46093</v>
      </c>
      <c r="D100">
        <v>12039805585.010151</v>
      </c>
      <c r="E100">
        <v>625775438.07497323</v>
      </c>
      <c r="F100">
        <v>69.810751538596108</v>
      </c>
      <c r="G100">
        <f t="shared" si="10"/>
        <v>243333208.5818392</v>
      </c>
      <c r="H100" t="s">
        <v>5</v>
      </c>
      <c r="I100">
        <v>322788005.65114951</v>
      </c>
      <c r="J100">
        <v>82865801316.185776</v>
      </c>
      <c r="K100">
        <v>95.345733395869942</v>
      </c>
      <c r="L100">
        <f t="shared" si="11"/>
        <v>-546320641.00566292</v>
      </c>
      <c r="M100">
        <f t="shared" si="12"/>
        <v>69.810751538596108</v>
      </c>
      <c r="N100">
        <v>87.589486554850893</v>
      </c>
      <c r="O100">
        <v>72.077901972089336</v>
      </c>
      <c r="P100">
        <v>58.224851917503528</v>
      </c>
      <c r="Q100">
        <f t="shared" si="13"/>
        <v>-0.26781462523607713</v>
      </c>
      <c r="R100">
        <f t="shared" si="14"/>
        <v>-25.534981857273834</v>
      </c>
      <c r="S100">
        <f t="shared" si="15"/>
        <v>0.62859878693784321</v>
      </c>
      <c r="T100">
        <f t="shared" si="16"/>
        <v>0</v>
      </c>
      <c r="U100">
        <f t="shared" si="17"/>
        <v>-69929042048.724854</v>
      </c>
      <c r="V100">
        <f t="shared" si="18"/>
        <v>0</v>
      </c>
      <c r="W100">
        <f t="shared" si="19"/>
        <v>-23.267831423780606</v>
      </c>
      <c r="X100">
        <v>627558393.16406357</v>
      </c>
      <c r="Y100">
        <v>1782955.0890911471</v>
      </c>
    </row>
    <row r="101" spans="1:25" x14ac:dyDescent="0.25">
      <c r="A101" t="s">
        <v>111</v>
      </c>
      <c r="B101">
        <v>193503674.89670351</v>
      </c>
      <c r="C101">
        <v>19901141005.986549</v>
      </c>
      <c r="D101">
        <v>2680616094.0903311</v>
      </c>
      <c r="E101">
        <v>-285080776.78736567</v>
      </c>
      <c r="F101">
        <v>34.375533806865967</v>
      </c>
      <c r="G101">
        <f t="shared" si="10"/>
        <v>478584451.68406916</v>
      </c>
      <c r="H101" t="s">
        <v>5</v>
      </c>
      <c r="I101">
        <v>193503674.89670351</v>
      </c>
      <c r="J101">
        <v>13458130348.288719</v>
      </c>
      <c r="K101">
        <v>69.549740362672551</v>
      </c>
      <c r="L101">
        <f t="shared" si="11"/>
        <v>0</v>
      </c>
      <c r="M101">
        <f t="shared" si="12"/>
        <v>69.549740362672551</v>
      </c>
      <c r="N101">
        <v>25.092353862168139</v>
      </c>
      <c r="O101">
        <v>72.077901972089336</v>
      </c>
      <c r="P101">
        <v>58.224851917503528</v>
      </c>
      <c r="Q101">
        <f t="shared" si="13"/>
        <v>0</v>
      </c>
      <c r="R101">
        <f t="shared" si="14"/>
        <v>0</v>
      </c>
      <c r="S101">
        <f t="shared" si="15"/>
        <v>0</v>
      </c>
      <c r="T101">
        <f t="shared" si="16"/>
        <v>6443010657.6978302</v>
      </c>
      <c r="U101">
        <f t="shared" si="17"/>
        <v>0</v>
      </c>
      <c r="V101">
        <f t="shared" si="18"/>
        <v>2.5281616094167845</v>
      </c>
      <c r="W101">
        <f t="shared" si="19"/>
        <v>0</v>
      </c>
      <c r="X101">
        <v>617791669.62998402</v>
      </c>
      <c r="Y101">
        <v>902872446.4173435</v>
      </c>
    </row>
    <row r="102" spans="1:25" x14ac:dyDescent="0.25">
      <c r="A102" t="s">
        <v>112</v>
      </c>
      <c r="B102">
        <v>31398383.561638631</v>
      </c>
      <c r="C102">
        <v>1237752795.2924409</v>
      </c>
      <c r="D102">
        <v>130854446.7420318</v>
      </c>
      <c r="E102">
        <v>2107448.94786957</v>
      </c>
      <c r="F102">
        <v>46.126253801759923</v>
      </c>
      <c r="G102">
        <f t="shared" si="10"/>
        <v>29290934.613769062</v>
      </c>
      <c r="H102" t="s">
        <v>4</v>
      </c>
      <c r="I102">
        <v>31398383.561638631</v>
      </c>
      <c r="J102">
        <v>1766725835.3467319</v>
      </c>
      <c r="K102">
        <v>56.268050610899969</v>
      </c>
      <c r="L102">
        <f t="shared" si="11"/>
        <v>0</v>
      </c>
      <c r="M102">
        <f t="shared" si="12"/>
        <v>46.126253801759923</v>
      </c>
      <c r="N102">
        <v>46.508427000140067</v>
      </c>
      <c r="O102">
        <v>50.72841031174233</v>
      </c>
      <c r="P102">
        <v>46.560856702329623</v>
      </c>
      <c r="Q102">
        <f t="shared" si="13"/>
        <v>-0.18024077072212322</v>
      </c>
      <c r="R102">
        <f t="shared" si="14"/>
        <v>-10.141796809140047</v>
      </c>
      <c r="S102">
        <f t="shared" si="15"/>
        <v>0</v>
      </c>
      <c r="T102">
        <f t="shared" si="16"/>
        <v>0</v>
      </c>
      <c r="U102">
        <f t="shared" si="17"/>
        <v>-528973040.05429101</v>
      </c>
      <c r="V102">
        <f t="shared" si="18"/>
        <v>0</v>
      </c>
      <c r="W102">
        <f t="shared" si="19"/>
        <v>-5.5396402991576394</v>
      </c>
      <c r="X102">
        <v>5456606.854148645</v>
      </c>
      <c r="Y102">
        <v>3349157.9062790922</v>
      </c>
    </row>
    <row r="103" spans="1:25" x14ac:dyDescent="0.25">
      <c r="A103" t="s">
        <v>113</v>
      </c>
      <c r="B103">
        <v>24782954.27783937</v>
      </c>
      <c r="C103">
        <v>280817907.94347697</v>
      </c>
      <c r="D103">
        <v>343319506.11142009</v>
      </c>
      <c r="E103">
        <v>14837613.21560476</v>
      </c>
      <c r="F103">
        <v>44.960285101564033</v>
      </c>
      <c r="G103">
        <f t="shared" si="10"/>
        <v>9945341.0622346103</v>
      </c>
      <c r="H103" t="s">
        <v>5</v>
      </c>
      <c r="I103">
        <v>22710125.477726899</v>
      </c>
      <c r="J103">
        <v>2430643336.9514689</v>
      </c>
      <c r="K103">
        <v>98.077223147077433</v>
      </c>
      <c r="L103">
        <f t="shared" si="11"/>
        <v>-2072828.800112471</v>
      </c>
      <c r="M103">
        <f t="shared" si="12"/>
        <v>44.960285101564033</v>
      </c>
      <c r="N103">
        <v>29.969863859463288</v>
      </c>
      <c r="O103">
        <v>72.077901972089336</v>
      </c>
      <c r="P103">
        <v>58.224851917503528</v>
      </c>
      <c r="Q103">
        <f t="shared" si="13"/>
        <v>-0.54158280935277692</v>
      </c>
      <c r="R103">
        <f t="shared" si="14"/>
        <v>-53.1169380455134</v>
      </c>
      <c r="S103">
        <f t="shared" si="15"/>
        <v>8.3639294043566514E-2</v>
      </c>
      <c r="T103">
        <f t="shared" si="16"/>
        <v>0</v>
      </c>
      <c r="U103">
        <f t="shared" si="17"/>
        <v>-2149825429.0079918</v>
      </c>
      <c r="V103">
        <f t="shared" si="18"/>
        <v>0</v>
      </c>
      <c r="W103">
        <f t="shared" si="19"/>
        <v>-25.999321174988097</v>
      </c>
      <c r="X103">
        <v>14837613.21560476</v>
      </c>
      <c r="Y103">
        <v>0</v>
      </c>
    </row>
    <row r="104" spans="1:25" x14ac:dyDescent="0.25">
      <c r="A104" t="s">
        <v>114</v>
      </c>
      <c r="B104">
        <v>23349468.137735549</v>
      </c>
      <c r="C104">
        <v>2972546819.7494931</v>
      </c>
      <c r="D104">
        <v>1042343152.372528</v>
      </c>
      <c r="E104">
        <v>-25633085.252573121</v>
      </c>
      <c r="F104">
        <v>87.252960311325566</v>
      </c>
      <c r="G104">
        <f t="shared" si="10"/>
        <v>48982553.390308671</v>
      </c>
      <c r="H104" t="s">
        <v>9</v>
      </c>
      <c r="I104">
        <v>23349468.137735549</v>
      </c>
      <c r="J104">
        <v>1226135108.1989629</v>
      </c>
      <c r="K104">
        <v>52.512335654334748</v>
      </c>
      <c r="L104">
        <f t="shared" si="11"/>
        <v>0</v>
      </c>
      <c r="M104">
        <f t="shared" si="12"/>
        <v>52.512335654334748</v>
      </c>
      <c r="N104">
        <v>60.054502406487728</v>
      </c>
      <c r="O104">
        <v>101.7275253717341</v>
      </c>
      <c r="P104">
        <v>57.086544848157367</v>
      </c>
      <c r="Q104">
        <f t="shared" si="13"/>
        <v>0</v>
      </c>
      <c r="R104">
        <f t="shared" si="14"/>
        <v>0</v>
      </c>
      <c r="S104">
        <f t="shared" si="15"/>
        <v>0</v>
      </c>
      <c r="T104">
        <f t="shared" si="16"/>
        <v>1746411711.5505302</v>
      </c>
      <c r="U104">
        <f t="shared" si="17"/>
        <v>0</v>
      </c>
      <c r="V104">
        <f t="shared" si="18"/>
        <v>49.215189717399355</v>
      </c>
      <c r="W104">
        <f t="shared" si="19"/>
        <v>0</v>
      </c>
      <c r="X104">
        <v>3442253.309928054</v>
      </c>
      <c r="Y104">
        <v>29075338.56250117</v>
      </c>
    </row>
    <row r="105" spans="1:25" x14ac:dyDescent="0.25">
      <c r="A105" t="s">
        <v>115</v>
      </c>
      <c r="B105">
        <v>39003.109366759563</v>
      </c>
      <c r="C105">
        <v>275938.15389566822</v>
      </c>
      <c r="D105">
        <v>1741137.0456004471</v>
      </c>
      <c r="E105">
        <v>32430.838173114629</v>
      </c>
      <c r="F105">
        <v>101.4089459880927</v>
      </c>
      <c r="G105">
        <f t="shared" si="10"/>
        <v>6572.2711936449341</v>
      </c>
      <c r="H105" t="s">
        <v>9</v>
      </c>
      <c r="I105">
        <v>7705.7974981452644</v>
      </c>
      <c r="J105">
        <v>4313291.3849469116</v>
      </c>
      <c r="K105">
        <v>110.5883980784086</v>
      </c>
      <c r="L105">
        <f t="shared" si="11"/>
        <v>-31297.311868614299</v>
      </c>
      <c r="M105">
        <f t="shared" si="12"/>
        <v>101.4089459880927</v>
      </c>
      <c r="N105">
        <v>335.66355229101782</v>
      </c>
      <c r="O105">
        <v>101.7275253717341</v>
      </c>
      <c r="P105">
        <v>57.086544848157367</v>
      </c>
      <c r="Q105">
        <f t="shared" si="13"/>
        <v>-8.3005561612417567E-2</v>
      </c>
      <c r="R105">
        <f t="shared" si="14"/>
        <v>-9.1794520903159054</v>
      </c>
      <c r="S105">
        <f t="shared" si="15"/>
        <v>0.80243120040289562</v>
      </c>
      <c r="T105">
        <f t="shared" si="16"/>
        <v>0</v>
      </c>
      <c r="U105">
        <f t="shared" si="17"/>
        <v>-4037353.2310512434</v>
      </c>
      <c r="V105">
        <f t="shared" si="18"/>
        <v>0</v>
      </c>
      <c r="W105">
        <f t="shared" si="19"/>
        <v>-8.860872706674499</v>
      </c>
      <c r="X105">
        <v>33438.706871709262</v>
      </c>
      <c r="Y105">
        <v>1007.8686985954899</v>
      </c>
    </row>
    <row r="106" spans="1:25" x14ac:dyDescent="0.25">
      <c r="A106" t="s">
        <v>116</v>
      </c>
      <c r="B106">
        <v>342956.03255668993</v>
      </c>
      <c r="C106">
        <v>2590554.5355305029</v>
      </c>
      <c r="D106">
        <v>1339056.286737537</v>
      </c>
      <c r="E106">
        <v>354790.35942377982</v>
      </c>
      <c r="F106">
        <v>51.875264267322272</v>
      </c>
      <c r="G106">
        <f t="shared" si="10"/>
        <v>-11834.326867089898</v>
      </c>
      <c r="H106" t="s">
        <v>8</v>
      </c>
      <c r="I106">
        <v>4216.2533007044112</v>
      </c>
      <c r="J106">
        <v>45833618.329960957</v>
      </c>
      <c r="K106">
        <v>133.64284041974031</v>
      </c>
      <c r="L106">
        <f t="shared" si="11"/>
        <v>-338739.77925598552</v>
      </c>
      <c r="M106">
        <f t="shared" si="12"/>
        <v>51.875264267322272</v>
      </c>
      <c r="N106">
        <v>2894.4967959928222</v>
      </c>
      <c r="O106">
        <v>31.42154339122704</v>
      </c>
      <c r="P106">
        <v>27.517088710097639</v>
      </c>
      <c r="Q106">
        <f t="shared" si="13"/>
        <v>-0.6118365630033421</v>
      </c>
      <c r="R106">
        <f t="shared" si="14"/>
        <v>-81.76757615241803</v>
      </c>
      <c r="S106">
        <f t="shared" si="15"/>
        <v>0.98770614043650773</v>
      </c>
      <c r="T106">
        <f t="shared" si="16"/>
        <v>0</v>
      </c>
      <c r="U106">
        <f t="shared" si="17"/>
        <v>-43243063.794430457</v>
      </c>
      <c r="V106">
        <f t="shared" si="18"/>
        <v>0</v>
      </c>
      <c r="W106">
        <f t="shared" si="19"/>
        <v>-102.22129702851328</v>
      </c>
      <c r="X106">
        <v>380482.81495163537</v>
      </c>
      <c r="Y106">
        <v>25692.455527864018</v>
      </c>
    </row>
    <row r="107" spans="1:25" x14ac:dyDescent="0.25">
      <c r="A107" t="s">
        <v>117</v>
      </c>
      <c r="B107">
        <v>1128589900.775001</v>
      </c>
      <c r="C107">
        <v>5270188388.7936831</v>
      </c>
      <c r="D107">
        <v>15634412386.536119</v>
      </c>
      <c r="E107">
        <v>1145072981.9188361</v>
      </c>
      <c r="F107">
        <v>81.230080628813383</v>
      </c>
      <c r="G107">
        <f t="shared" si="10"/>
        <v>-16483081.143835068</v>
      </c>
      <c r="H107" t="s">
        <v>5</v>
      </c>
      <c r="I107">
        <v>30993185.328491691</v>
      </c>
      <c r="J107">
        <v>139176961941.15939</v>
      </c>
      <c r="K107">
        <v>123.31934021878691</v>
      </c>
      <c r="L107">
        <f t="shared" si="11"/>
        <v>-1097596715.4465094</v>
      </c>
      <c r="M107">
        <f t="shared" si="12"/>
        <v>81.230080628813383</v>
      </c>
      <c r="N107">
        <v>963.56007666656467</v>
      </c>
      <c r="O107">
        <v>72.077901972089336</v>
      </c>
      <c r="P107">
        <v>58.224851917503528</v>
      </c>
      <c r="Q107">
        <f t="shared" si="13"/>
        <v>-0.34130299039307943</v>
      </c>
      <c r="R107">
        <f t="shared" si="14"/>
        <v>-42.089259589973523</v>
      </c>
      <c r="S107">
        <f t="shared" si="15"/>
        <v>0.9725381333758093</v>
      </c>
      <c r="T107">
        <f t="shared" si="16"/>
        <v>0</v>
      </c>
      <c r="U107">
        <f t="shared" si="17"/>
        <v>-133906773552.36571</v>
      </c>
      <c r="V107">
        <f t="shared" si="18"/>
        <v>0</v>
      </c>
      <c r="W107">
        <f t="shared" si="19"/>
        <v>-51.24143824669757</v>
      </c>
      <c r="X107">
        <v>1168259231.5578151</v>
      </c>
      <c r="Y107">
        <v>23186249.638954818</v>
      </c>
    </row>
    <row r="108" spans="1:25" x14ac:dyDescent="0.25">
      <c r="A108" t="s">
        <v>118</v>
      </c>
      <c r="B108">
        <v>128183903.06043629</v>
      </c>
      <c r="C108">
        <v>7457768938.9946365</v>
      </c>
      <c r="D108">
        <v>1469208880.9413581</v>
      </c>
      <c r="E108">
        <v>-8712047.6633583214</v>
      </c>
      <c r="F108">
        <v>58.474708925309692</v>
      </c>
      <c r="G108">
        <f t="shared" si="10"/>
        <v>136895950.72379461</v>
      </c>
      <c r="H108" t="s">
        <v>6</v>
      </c>
      <c r="I108">
        <v>128183903.06043629</v>
      </c>
      <c r="J108">
        <v>7783449407.9552498</v>
      </c>
      <c r="K108">
        <v>60.72095810880014</v>
      </c>
      <c r="L108">
        <f t="shared" si="11"/>
        <v>0</v>
      </c>
      <c r="M108">
        <f t="shared" si="12"/>
        <v>60.72095810880014</v>
      </c>
      <c r="N108">
        <v>57.926057069339137</v>
      </c>
      <c r="O108">
        <v>59.309201942056013</v>
      </c>
      <c r="P108">
        <v>47.847475111592338</v>
      </c>
      <c r="Q108">
        <f t="shared" si="13"/>
        <v>0</v>
      </c>
      <c r="R108">
        <f t="shared" si="14"/>
        <v>0</v>
      </c>
      <c r="S108">
        <f t="shared" si="15"/>
        <v>0</v>
      </c>
      <c r="T108">
        <f t="shared" si="16"/>
        <v>-325680468.96061325</v>
      </c>
      <c r="U108">
        <f t="shared" si="17"/>
        <v>0</v>
      </c>
      <c r="V108">
        <f t="shared" si="18"/>
        <v>-1.4117561667441265</v>
      </c>
      <c r="W108">
        <f t="shared" si="19"/>
        <v>0</v>
      </c>
      <c r="X108">
        <v>17750496.74110236</v>
      </c>
      <c r="Y108">
        <v>26462544.404460441</v>
      </c>
    </row>
    <row r="109" spans="1:25" x14ac:dyDescent="0.25">
      <c r="A109" t="s">
        <v>119</v>
      </c>
      <c r="B109">
        <v>11279520.90390035</v>
      </c>
      <c r="C109">
        <v>260945177.88445121</v>
      </c>
      <c r="D109">
        <v>503528872.9862923</v>
      </c>
      <c r="E109">
        <v>-14152377.90083617</v>
      </c>
      <c r="F109">
        <v>53.040949091690699</v>
      </c>
      <c r="G109">
        <f t="shared" si="10"/>
        <v>25431898.804736517</v>
      </c>
      <c r="H109" t="s">
        <v>9</v>
      </c>
      <c r="I109">
        <v>11279520.90390035</v>
      </c>
      <c r="J109">
        <v>363680890.12156057</v>
      </c>
      <c r="K109">
        <v>32.242583104376642</v>
      </c>
      <c r="L109">
        <f t="shared" si="11"/>
        <v>0</v>
      </c>
      <c r="M109">
        <f t="shared" si="12"/>
        <v>32.242583104376642</v>
      </c>
      <c r="N109">
        <v>30.804581300988669</v>
      </c>
      <c r="O109">
        <v>101.7275253717341</v>
      </c>
      <c r="P109">
        <v>57.086544848157367</v>
      </c>
      <c r="Q109">
        <f t="shared" si="13"/>
        <v>0</v>
      </c>
      <c r="R109">
        <f t="shared" si="14"/>
        <v>0</v>
      </c>
      <c r="S109">
        <f t="shared" si="15"/>
        <v>0</v>
      </c>
      <c r="T109">
        <f t="shared" si="16"/>
        <v>-102735712.23710936</v>
      </c>
      <c r="U109">
        <f t="shared" si="17"/>
        <v>0</v>
      </c>
      <c r="V109">
        <f t="shared" si="18"/>
        <v>69.484942267357468</v>
      </c>
      <c r="W109">
        <f t="shared" si="19"/>
        <v>0</v>
      </c>
      <c r="X109">
        <v>1177.958364750704</v>
      </c>
      <c r="Y109">
        <v>14153555.859200921</v>
      </c>
    </row>
    <row r="110" spans="1:25" x14ac:dyDescent="0.25">
      <c r="A110" t="s">
        <v>120</v>
      </c>
      <c r="B110">
        <v>38291561.715849712</v>
      </c>
      <c r="C110">
        <v>1129855201.9991109</v>
      </c>
      <c r="D110">
        <v>438887420.29891038</v>
      </c>
      <c r="E110">
        <v>12979675.2564086</v>
      </c>
      <c r="F110">
        <v>53.534828906039387</v>
      </c>
      <c r="G110">
        <f t="shared" si="10"/>
        <v>25311886.45944111</v>
      </c>
      <c r="H110" t="s">
        <v>6</v>
      </c>
      <c r="I110">
        <v>37208010.40551798</v>
      </c>
      <c r="J110">
        <v>2364501409.5320678</v>
      </c>
      <c r="K110">
        <v>61.749934021451772</v>
      </c>
      <c r="L110">
        <f t="shared" si="11"/>
        <v>-1083551.310331732</v>
      </c>
      <c r="M110">
        <f t="shared" si="12"/>
        <v>53.534828906039387</v>
      </c>
      <c r="N110">
        <v>65.394192378349459</v>
      </c>
      <c r="O110">
        <v>59.309201942056013</v>
      </c>
      <c r="P110">
        <v>47.847475111592338</v>
      </c>
      <c r="Q110">
        <f t="shared" si="13"/>
        <v>-0.13303828166939383</v>
      </c>
      <c r="R110">
        <f t="shared" si="14"/>
        <v>-8.2151051154123849</v>
      </c>
      <c r="S110">
        <f t="shared" si="15"/>
        <v>2.8297391429799701E-2</v>
      </c>
      <c r="T110">
        <f t="shared" si="16"/>
        <v>0</v>
      </c>
      <c r="U110">
        <f t="shared" si="17"/>
        <v>-1234646207.5329568</v>
      </c>
      <c r="V110">
        <f t="shared" si="18"/>
        <v>0</v>
      </c>
      <c r="W110">
        <f t="shared" si="19"/>
        <v>-2.4407320793957581</v>
      </c>
      <c r="X110">
        <v>43951470.601101078</v>
      </c>
      <c r="Y110">
        <v>30971795.344693329</v>
      </c>
    </row>
    <row r="111" spans="1:25" x14ac:dyDescent="0.25">
      <c r="A111" t="s">
        <v>121</v>
      </c>
      <c r="B111">
        <v>1252232.1797324121</v>
      </c>
      <c r="C111">
        <v>49546340.570078343</v>
      </c>
      <c r="D111">
        <v>5218744.7404665584</v>
      </c>
      <c r="E111">
        <v>571493.85414521012</v>
      </c>
      <c r="F111">
        <v>40.509373241497279</v>
      </c>
      <c r="G111">
        <f t="shared" si="10"/>
        <v>680738.32558720198</v>
      </c>
      <c r="H111" t="s">
        <v>4</v>
      </c>
      <c r="I111">
        <v>1252232.1797324121</v>
      </c>
      <c r="J111">
        <v>58489486.343958937</v>
      </c>
      <c r="K111">
        <v>46.708180232564779</v>
      </c>
      <c r="L111">
        <f t="shared" si="11"/>
        <v>0</v>
      </c>
      <c r="M111">
        <f t="shared" si="12"/>
        <v>40.509373241497279</v>
      </c>
      <c r="N111">
        <v>40.708307788737059</v>
      </c>
      <c r="O111">
        <v>50.72841031174233</v>
      </c>
      <c r="P111">
        <v>46.560856702329623</v>
      </c>
      <c r="Q111">
        <f t="shared" si="13"/>
        <v>-0.13271351956344712</v>
      </c>
      <c r="R111">
        <f t="shared" si="14"/>
        <v>-6.1988069910674994</v>
      </c>
      <c r="S111">
        <f t="shared" si="15"/>
        <v>0</v>
      </c>
      <c r="T111">
        <f t="shared" si="16"/>
        <v>0</v>
      </c>
      <c r="U111">
        <f t="shared" si="17"/>
        <v>-8943145.7738805935</v>
      </c>
      <c r="V111">
        <f t="shared" si="18"/>
        <v>0</v>
      </c>
      <c r="W111">
        <f t="shared" si="19"/>
        <v>4.0202300791775514</v>
      </c>
      <c r="X111">
        <v>794496.37098733988</v>
      </c>
      <c r="Y111">
        <v>223002.5168420868</v>
      </c>
    </row>
    <row r="112" spans="1:25" x14ac:dyDescent="0.25">
      <c r="A112" t="s">
        <v>122</v>
      </c>
      <c r="B112">
        <v>55560661.181685068</v>
      </c>
      <c r="C112">
        <v>13606042605.062731</v>
      </c>
      <c r="D112">
        <v>636821120.98442149</v>
      </c>
      <c r="E112">
        <v>-240028903.83935839</v>
      </c>
      <c r="F112">
        <v>36.913525396404673</v>
      </c>
      <c r="G112">
        <f t="shared" si="10"/>
        <v>295589565.02104348</v>
      </c>
      <c r="H112" t="s">
        <v>6</v>
      </c>
      <c r="I112">
        <v>55560661.181685068</v>
      </c>
      <c r="J112">
        <v>2716032926.4974132</v>
      </c>
      <c r="K112">
        <v>48.88410016604918</v>
      </c>
      <c r="L112">
        <f t="shared" si="11"/>
        <v>0</v>
      </c>
      <c r="M112">
        <f t="shared" si="12"/>
        <v>48.88410016604918</v>
      </c>
      <c r="N112">
        <v>35.839548051221193</v>
      </c>
      <c r="O112">
        <v>59.309201942056013</v>
      </c>
      <c r="P112">
        <v>47.847475111592338</v>
      </c>
      <c r="Q112">
        <f t="shared" si="13"/>
        <v>0</v>
      </c>
      <c r="R112">
        <f t="shared" si="14"/>
        <v>0</v>
      </c>
      <c r="S112">
        <f t="shared" si="15"/>
        <v>0</v>
      </c>
      <c r="T112">
        <f t="shared" si="16"/>
        <v>10890009678.565317</v>
      </c>
      <c r="U112">
        <f t="shared" si="17"/>
        <v>0</v>
      </c>
      <c r="V112">
        <f t="shared" si="18"/>
        <v>10.425101776006834</v>
      </c>
      <c r="W112">
        <f t="shared" si="19"/>
        <v>0</v>
      </c>
      <c r="X112">
        <v>22678700.904011071</v>
      </c>
      <c r="Y112">
        <v>262707604.7433677</v>
      </c>
    </row>
    <row r="113" spans="1:25" x14ac:dyDescent="0.25">
      <c r="A113" t="s">
        <v>123</v>
      </c>
      <c r="B113">
        <v>656340.78437456023</v>
      </c>
      <c r="C113">
        <v>19905701.959503889</v>
      </c>
      <c r="D113">
        <v>2562652.847967397</v>
      </c>
      <c r="E113">
        <v>288192.60192289168</v>
      </c>
      <c r="F113">
        <v>49.839959106473053</v>
      </c>
      <c r="G113">
        <f t="shared" si="10"/>
        <v>368148.18245166854</v>
      </c>
      <c r="H113" t="s">
        <v>8</v>
      </c>
      <c r="I113">
        <v>409105.94179350749</v>
      </c>
      <c r="J113">
        <v>55249416.902861312</v>
      </c>
      <c r="K113">
        <v>84.177942645312754</v>
      </c>
      <c r="L113">
        <f t="shared" si="11"/>
        <v>-247234.84258105274</v>
      </c>
      <c r="M113">
        <f t="shared" si="12"/>
        <v>49.839959106473053</v>
      </c>
      <c r="N113">
        <v>63.242693147720267</v>
      </c>
      <c r="O113">
        <v>31.42154339122704</v>
      </c>
      <c r="P113">
        <v>27.517088710097639</v>
      </c>
      <c r="Q113">
        <f t="shared" si="13"/>
        <v>-0.4079213919912989</v>
      </c>
      <c r="R113">
        <f t="shared" si="14"/>
        <v>-34.337983538839701</v>
      </c>
      <c r="S113">
        <f t="shared" si="15"/>
        <v>0.37668669762255835</v>
      </c>
      <c r="T113">
        <f t="shared" si="16"/>
        <v>0</v>
      </c>
      <c r="U113">
        <f t="shared" si="17"/>
        <v>-35343714.943357423</v>
      </c>
      <c r="V113">
        <f t="shared" si="18"/>
        <v>0</v>
      </c>
      <c r="W113">
        <f t="shared" si="19"/>
        <v>-52.756399254085714</v>
      </c>
      <c r="X113">
        <v>345133.88825735549</v>
      </c>
      <c r="Y113">
        <v>56941.286334443728</v>
      </c>
    </row>
    <row r="114" spans="1:25" x14ac:dyDescent="0.25">
      <c r="A114" t="s">
        <v>124</v>
      </c>
      <c r="B114">
        <v>28369915.318096239</v>
      </c>
      <c r="C114">
        <v>5783554589.2883177</v>
      </c>
      <c r="D114">
        <v>393009856.94594783</v>
      </c>
      <c r="E114">
        <v>-54287672.320235893</v>
      </c>
      <c r="F114">
        <v>61.178409206899254</v>
      </c>
      <c r="G114">
        <f t="shared" si="10"/>
        <v>82657587.638332129</v>
      </c>
      <c r="H114" t="s">
        <v>5</v>
      </c>
      <c r="I114">
        <v>28369915.318096239</v>
      </c>
      <c r="J114">
        <v>1086213439.688174</v>
      </c>
      <c r="K114">
        <v>38.28751081943885</v>
      </c>
      <c r="L114">
        <f t="shared" si="11"/>
        <v>0</v>
      </c>
      <c r="M114">
        <f t="shared" si="12"/>
        <v>38.28751081943885</v>
      </c>
      <c r="N114">
        <v>52.052429569001248</v>
      </c>
      <c r="O114">
        <v>72.077901972089336</v>
      </c>
      <c r="P114">
        <v>58.224851917503528</v>
      </c>
      <c r="Q114">
        <f t="shared" si="13"/>
        <v>0</v>
      </c>
      <c r="R114">
        <f t="shared" si="14"/>
        <v>0</v>
      </c>
      <c r="S114">
        <f t="shared" si="15"/>
        <v>0</v>
      </c>
      <c r="T114">
        <f t="shared" si="16"/>
        <v>4697341149.6001434</v>
      </c>
      <c r="U114">
        <f t="shared" si="17"/>
        <v>0</v>
      </c>
      <c r="V114">
        <f t="shared" si="18"/>
        <v>33.790391152650486</v>
      </c>
      <c r="W114">
        <f t="shared" si="19"/>
        <v>0</v>
      </c>
      <c r="X114">
        <v>0</v>
      </c>
      <c r="Y114">
        <v>54287672.320235893</v>
      </c>
    </row>
    <row r="115" spans="1:25" x14ac:dyDescent="0.25">
      <c r="A115" t="s">
        <v>125</v>
      </c>
      <c r="B115">
        <v>3246788.8727889238</v>
      </c>
      <c r="C115">
        <v>2068928100.0538731</v>
      </c>
      <c r="D115">
        <v>13531166.685792509</v>
      </c>
      <c r="E115">
        <v>-28963801.966729719</v>
      </c>
      <c r="F115">
        <v>51.198506347628779</v>
      </c>
      <c r="G115">
        <f t="shared" si="10"/>
        <v>32210590.839518644</v>
      </c>
      <c r="H115" t="s">
        <v>4</v>
      </c>
      <c r="I115">
        <v>3246788.8727889238</v>
      </c>
      <c r="J115">
        <v>168694111.21514881</v>
      </c>
      <c r="K115">
        <v>51.957216137137998</v>
      </c>
      <c r="L115">
        <f t="shared" si="11"/>
        <v>0</v>
      </c>
      <c r="M115">
        <f t="shared" si="12"/>
        <v>51.957216137137998</v>
      </c>
      <c r="N115">
        <v>52.884115177966748</v>
      </c>
      <c r="O115">
        <v>50.72841031174233</v>
      </c>
      <c r="P115">
        <v>46.560856702329623</v>
      </c>
      <c r="Q115">
        <f t="shared" si="13"/>
        <v>0</v>
      </c>
      <c r="R115">
        <f t="shared" si="14"/>
        <v>0</v>
      </c>
      <c r="S115">
        <f t="shared" si="15"/>
        <v>0</v>
      </c>
      <c r="T115">
        <f t="shared" si="16"/>
        <v>1900233988.8387241</v>
      </c>
      <c r="U115">
        <f t="shared" si="17"/>
        <v>0</v>
      </c>
      <c r="V115">
        <f t="shared" si="18"/>
        <v>-1.2288058253956677</v>
      </c>
      <c r="W115">
        <f t="shared" si="19"/>
        <v>0</v>
      </c>
      <c r="X115">
        <v>62112.085543876557</v>
      </c>
      <c r="Y115">
        <v>29025914.05227359</v>
      </c>
    </row>
    <row r="116" spans="1:25" x14ac:dyDescent="0.25">
      <c r="A116" t="s">
        <v>126</v>
      </c>
      <c r="B116">
        <v>15761079.056298651</v>
      </c>
      <c r="C116">
        <v>277708983.78895348</v>
      </c>
      <c r="D116">
        <v>180649182.69663739</v>
      </c>
      <c r="E116">
        <v>8419145.7702558022</v>
      </c>
      <c r="F116">
        <v>44.284643513061333</v>
      </c>
      <c r="G116">
        <f t="shared" si="10"/>
        <v>7341933.2860428486</v>
      </c>
      <c r="H116" t="s">
        <v>6</v>
      </c>
      <c r="I116">
        <v>15761079.056298651</v>
      </c>
      <c r="J116">
        <v>1988784058.4518199</v>
      </c>
      <c r="K116">
        <v>126.1832423622693</v>
      </c>
      <c r="L116">
        <f t="shared" si="11"/>
        <v>0</v>
      </c>
      <c r="M116">
        <f t="shared" si="12"/>
        <v>44.284643513061333</v>
      </c>
      <c r="N116">
        <v>48.897825673756621</v>
      </c>
      <c r="O116">
        <v>59.309201942056013</v>
      </c>
      <c r="P116">
        <v>47.847475111592338</v>
      </c>
      <c r="Q116">
        <f t="shared" si="13"/>
        <v>-0.64904497075831113</v>
      </c>
      <c r="R116">
        <f t="shared" si="14"/>
        <v>-81.898598849207957</v>
      </c>
      <c r="S116">
        <f t="shared" si="15"/>
        <v>0</v>
      </c>
      <c r="T116">
        <f t="shared" si="16"/>
        <v>0</v>
      </c>
      <c r="U116">
        <f t="shared" si="17"/>
        <v>-1711075074.6628664</v>
      </c>
      <c r="V116">
        <f t="shared" si="18"/>
        <v>0</v>
      </c>
      <c r="W116">
        <f t="shared" si="19"/>
        <v>-66.874040420213277</v>
      </c>
      <c r="X116">
        <v>12767477.146082859</v>
      </c>
      <c r="Y116">
        <v>4348331.3758273143</v>
      </c>
    </row>
    <row r="117" spans="1:25" x14ac:dyDescent="0.25">
      <c r="A117" t="s">
        <v>127</v>
      </c>
      <c r="B117">
        <v>9491932.6922770049</v>
      </c>
      <c r="C117">
        <v>47928762.728555761</v>
      </c>
      <c r="D117">
        <v>108793939.61202671</v>
      </c>
      <c r="E117">
        <v>9349083.8318762295</v>
      </c>
      <c r="F117">
        <v>56.906170552072012</v>
      </c>
      <c r="G117">
        <f t="shared" si="10"/>
        <v>142848.86040077545</v>
      </c>
      <c r="H117" t="s">
        <v>6</v>
      </c>
      <c r="I117">
        <v>4159042.631873772</v>
      </c>
      <c r="J117">
        <v>1040769481.013845</v>
      </c>
      <c r="K117">
        <v>109.6477940536445</v>
      </c>
      <c r="L117">
        <f t="shared" si="11"/>
        <v>-5332890.0604032334</v>
      </c>
      <c r="M117">
        <f t="shared" si="12"/>
        <v>56.906170552072012</v>
      </c>
      <c r="N117">
        <v>430.14194883860819</v>
      </c>
      <c r="O117">
        <v>59.309201942056013</v>
      </c>
      <c r="P117">
        <v>47.847475111592338</v>
      </c>
      <c r="Q117">
        <f t="shared" si="13"/>
        <v>-0.48100943531767704</v>
      </c>
      <c r="R117">
        <f t="shared" si="14"/>
        <v>-52.741623501572491</v>
      </c>
      <c r="S117">
        <f t="shared" si="15"/>
        <v>0.56183395239857459</v>
      </c>
      <c r="T117">
        <f t="shared" si="16"/>
        <v>0</v>
      </c>
      <c r="U117">
        <f t="shared" si="17"/>
        <v>-992840718.28528917</v>
      </c>
      <c r="V117">
        <f t="shared" si="18"/>
        <v>0</v>
      </c>
      <c r="W117">
        <f t="shared" si="19"/>
        <v>-50.33859211158849</v>
      </c>
      <c r="X117">
        <v>9349083.8318762295</v>
      </c>
      <c r="Y117">
        <v>0</v>
      </c>
    </row>
    <row r="118" spans="1:25" x14ac:dyDescent="0.25">
      <c r="A118" t="s">
        <v>128</v>
      </c>
      <c r="B118">
        <v>9805987.1594127174</v>
      </c>
      <c r="C118">
        <v>1034082648.8400069</v>
      </c>
      <c r="D118">
        <v>112393546.12422299</v>
      </c>
      <c r="E118">
        <v>-9604535.2615510896</v>
      </c>
      <c r="F118">
        <v>34.600585339750282</v>
      </c>
      <c r="G118">
        <f t="shared" si="10"/>
        <v>19410522.420963809</v>
      </c>
      <c r="H118" t="s">
        <v>6</v>
      </c>
      <c r="I118">
        <v>9805987.1594127174</v>
      </c>
      <c r="J118">
        <v>414398258.03161389</v>
      </c>
      <c r="K118">
        <v>42.259718608119442</v>
      </c>
      <c r="L118">
        <f t="shared" si="11"/>
        <v>0</v>
      </c>
      <c r="M118">
        <f t="shared" si="12"/>
        <v>42.259718608119442</v>
      </c>
      <c r="N118">
        <v>29.252862028372061</v>
      </c>
      <c r="O118">
        <v>59.309201942056013</v>
      </c>
      <c r="P118">
        <v>47.847475111592338</v>
      </c>
      <c r="Q118">
        <f t="shared" si="13"/>
        <v>0</v>
      </c>
      <c r="R118">
        <f t="shared" si="14"/>
        <v>0</v>
      </c>
      <c r="S118">
        <f t="shared" si="15"/>
        <v>0</v>
      </c>
      <c r="T118">
        <f t="shared" si="16"/>
        <v>619684390.808393</v>
      </c>
      <c r="U118">
        <f t="shared" si="17"/>
        <v>0</v>
      </c>
      <c r="V118">
        <f t="shared" si="18"/>
        <v>17.049483333936571</v>
      </c>
      <c r="W118">
        <f t="shared" si="19"/>
        <v>0</v>
      </c>
      <c r="X118">
        <v>465169.72072584368</v>
      </c>
      <c r="Y118">
        <v>10069704.982276849</v>
      </c>
    </row>
    <row r="119" spans="1:25" x14ac:dyDescent="0.25">
      <c r="A119" t="s">
        <v>129</v>
      </c>
      <c r="B119">
        <v>11353097.978485949</v>
      </c>
      <c r="C119">
        <v>52918137.758090943</v>
      </c>
      <c r="D119">
        <v>157275034.57058281</v>
      </c>
      <c r="E119">
        <v>11793662.027326969</v>
      </c>
      <c r="F119">
        <v>80.065390734868927</v>
      </c>
      <c r="G119">
        <f t="shared" si="10"/>
        <v>-440564.04884102009</v>
      </c>
      <c r="H119" t="s">
        <v>5</v>
      </c>
      <c r="I119">
        <v>78918.995259083807</v>
      </c>
      <c r="J119">
        <v>1507287226.594357</v>
      </c>
      <c r="K119">
        <v>132.76439870867461</v>
      </c>
      <c r="L119">
        <f t="shared" si="11"/>
        <v>-11274178.983226866</v>
      </c>
      <c r="M119">
        <f t="shared" si="12"/>
        <v>80.065390734868927</v>
      </c>
      <c r="N119">
        <v>17435.484234853251</v>
      </c>
      <c r="O119">
        <v>72.077901972089336</v>
      </c>
      <c r="P119">
        <v>58.224851917503528</v>
      </c>
      <c r="Q119">
        <f t="shared" si="13"/>
        <v>-0.39693629080069348</v>
      </c>
      <c r="R119">
        <f t="shared" si="14"/>
        <v>-52.699007973805678</v>
      </c>
      <c r="S119">
        <f t="shared" si="15"/>
        <v>0.99304868191848295</v>
      </c>
      <c r="T119">
        <f t="shared" si="16"/>
        <v>0</v>
      </c>
      <c r="U119">
        <f t="shared" si="17"/>
        <v>-1454369088.836266</v>
      </c>
      <c r="V119">
        <f t="shared" si="18"/>
        <v>0</v>
      </c>
      <c r="W119">
        <f t="shared" si="19"/>
        <v>-60.686496736585269</v>
      </c>
      <c r="X119">
        <v>46466744.988637373</v>
      </c>
      <c r="Y119">
        <v>34673082.961311027</v>
      </c>
    </row>
    <row r="120" spans="1:25" x14ac:dyDescent="0.25">
      <c r="A120" t="s">
        <v>130</v>
      </c>
      <c r="B120">
        <v>64179054.833540373</v>
      </c>
      <c r="C120">
        <v>26132222566.21587</v>
      </c>
      <c r="D120">
        <v>735602794.73938918</v>
      </c>
      <c r="E120">
        <v>-307472029.38696527</v>
      </c>
      <c r="F120">
        <v>42.012776818627842</v>
      </c>
      <c r="G120">
        <f t="shared" si="10"/>
        <v>371651084.22050565</v>
      </c>
      <c r="H120" t="s">
        <v>6</v>
      </c>
      <c r="I120">
        <v>64179054.833540373</v>
      </c>
      <c r="J120">
        <v>4953055596.6579285</v>
      </c>
      <c r="K120">
        <v>77.175577133451824</v>
      </c>
      <c r="L120">
        <f t="shared" si="11"/>
        <v>0</v>
      </c>
      <c r="M120">
        <f t="shared" si="12"/>
        <v>77.175577133451824</v>
      </c>
      <c r="N120">
        <v>42.263191756419353</v>
      </c>
      <c r="O120">
        <v>59.309201942056013</v>
      </c>
      <c r="P120">
        <v>47.847475111592338</v>
      </c>
      <c r="Q120">
        <f t="shared" si="13"/>
        <v>0</v>
      </c>
      <c r="R120">
        <f t="shared" si="14"/>
        <v>0</v>
      </c>
      <c r="S120">
        <f t="shared" si="15"/>
        <v>0</v>
      </c>
      <c r="T120">
        <f t="shared" si="16"/>
        <v>21179166969.557941</v>
      </c>
      <c r="U120">
        <f t="shared" si="17"/>
        <v>0</v>
      </c>
      <c r="V120">
        <f t="shared" si="18"/>
        <v>-17.866375191395811</v>
      </c>
      <c r="W120">
        <f t="shared" si="19"/>
        <v>0</v>
      </c>
      <c r="X120">
        <v>8510520.8731751498</v>
      </c>
      <c r="Y120">
        <v>315982550.26013988</v>
      </c>
    </row>
    <row r="121" spans="1:25" x14ac:dyDescent="0.25">
      <c r="A121" t="s">
        <v>131</v>
      </c>
      <c r="B121">
        <v>6472545.0210969159</v>
      </c>
      <c r="C121">
        <v>39545935.084925033</v>
      </c>
      <c r="D121">
        <v>74186542.929690614</v>
      </c>
      <c r="E121">
        <v>6435997.2756113755</v>
      </c>
      <c r="F121">
        <v>56.059679944301116</v>
      </c>
      <c r="G121">
        <f t="shared" si="10"/>
        <v>36547.745485540479</v>
      </c>
      <c r="H121" t="s">
        <v>6</v>
      </c>
      <c r="I121">
        <v>3690235.0398623361</v>
      </c>
      <c r="J121">
        <v>618223030.61575055</v>
      </c>
      <c r="K121">
        <v>95.514674459688649</v>
      </c>
      <c r="L121">
        <f t="shared" si="11"/>
        <v>-2782309.9812345798</v>
      </c>
      <c r="M121">
        <f t="shared" si="12"/>
        <v>56.059679944301116</v>
      </c>
      <c r="N121">
        <v>-298.45940305351991</v>
      </c>
      <c r="O121">
        <v>59.309201942056013</v>
      </c>
      <c r="P121">
        <v>47.847475111592338</v>
      </c>
      <c r="Q121">
        <f t="shared" si="13"/>
        <v>-0.41307783059072517</v>
      </c>
      <c r="R121">
        <f t="shared" si="14"/>
        <v>-39.454994515387533</v>
      </c>
      <c r="S121">
        <f t="shared" si="15"/>
        <v>0.42986336474536502</v>
      </c>
      <c r="T121">
        <f t="shared" si="16"/>
        <v>0</v>
      </c>
      <c r="U121">
        <f t="shared" si="17"/>
        <v>-578677095.5308255</v>
      </c>
      <c r="V121">
        <f t="shared" si="18"/>
        <v>0</v>
      </c>
      <c r="W121">
        <f t="shared" si="19"/>
        <v>-36.205472517632636</v>
      </c>
      <c r="X121">
        <v>44023155.506895758</v>
      </c>
      <c r="Y121">
        <v>37587158.231285103</v>
      </c>
    </row>
    <row r="122" spans="1:25" x14ac:dyDescent="0.25">
      <c r="A122" t="s">
        <v>132</v>
      </c>
      <c r="B122">
        <v>7619837.7562784739</v>
      </c>
      <c r="C122">
        <v>363030314.32811868</v>
      </c>
      <c r="D122">
        <v>31756082.3443176</v>
      </c>
      <c r="E122">
        <v>-1243586.173870476</v>
      </c>
      <c r="F122">
        <v>38.162086152086438</v>
      </c>
      <c r="G122">
        <f t="shared" si="10"/>
        <v>8863423.9301489498</v>
      </c>
      <c r="H122" t="s">
        <v>4</v>
      </c>
      <c r="I122">
        <v>7619837.7562784739</v>
      </c>
      <c r="J122">
        <v>411568465.75696588</v>
      </c>
      <c r="K122">
        <v>54.012759709725863</v>
      </c>
      <c r="L122">
        <f t="shared" si="11"/>
        <v>0</v>
      </c>
      <c r="M122">
        <f t="shared" si="12"/>
        <v>54.012759709725863</v>
      </c>
      <c r="N122">
        <v>38.151136091461296</v>
      </c>
      <c r="O122">
        <v>50.72841031174233</v>
      </c>
      <c r="P122">
        <v>46.560856702329623</v>
      </c>
      <c r="Q122">
        <f t="shared" si="13"/>
        <v>0</v>
      </c>
      <c r="R122">
        <f t="shared" si="14"/>
        <v>0</v>
      </c>
      <c r="S122">
        <f t="shared" si="15"/>
        <v>0</v>
      </c>
      <c r="T122">
        <f t="shared" si="16"/>
        <v>-48538151.428847194</v>
      </c>
      <c r="U122">
        <f t="shared" si="17"/>
        <v>0</v>
      </c>
      <c r="V122">
        <f t="shared" si="18"/>
        <v>-3.284349397983533</v>
      </c>
      <c r="W122">
        <f t="shared" si="19"/>
        <v>0</v>
      </c>
      <c r="X122">
        <v>576160.77293269103</v>
      </c>
      <c r="Y122">
        <v>1819746.946803201</v>
      </c>
    </row>
    <row r="123" spans="1:25" x14ac:dyDescent="0.25">
      <c r="A123" t="s">
        <v>133</v>
      </c>
      <c r="B123">
        <v>1192784.5525979849</v>
      </c>
      <c r="C123">
        <v>10094863.443519039</v>
      </c>
      <c r="D123">
        <v>16523704.111476621</v>
      </c>
      <c r="E123">
        <v>1232603.2980457889</v>
      </c>
      <c r="F123">
        <v>84.084124718634044</v>
      </c>
      <c r="G123">
        <f t="shared" si="10"/>
        <v>-39818.745447803987</v>
      </c>
      <c r="H123" t="s">
        <v>5</v>
      </c>
      <c r="I123">
        <v>21953.555742487079</v>
      </c>
      <c r="J123">
        <v>156825309.84689909</v>
      </c>
      <c r="K123">
        <v>131.4783206282479</v>
      </c>
      <c r="L123">
        <f t="shared" si="11"/>
        <v>-1170830.9968554978</v>
      </c>
      <c r="M123">
        <f t="shared" si="12"/>
        <v>84.084124718634044</v>
      </c>
      <c r="N123">
        <v>-15950.17345057784</v>
      </c>
      <c r="O123">
        <v>72.077901972089336</v>
      </c>
      <c r="P123">
        <v>58.224851917503528</v>
      </c>
      <c r="Q123">
        <f t="shared" si="13"/>
        <v>-0.36047156430922112</v>
      </c>
      <c r="R123">
        <f t="shared" si="14"/>
        <v>-47.394195909613856</v>
      </c>
      <c r="S123">
        <f t="shared" si="15"/>
        <v>0.98159470149519423</v>
      </c>
      <c r="T123">
        <f t="shared" si="16"/>
        <v>0</v>
      </c>
      <c r="U123">
        <f t="shared" si="17"/>
        <v>-146730446.40338007</v>
      </c>
      <c r="V123">
        <f t="shared" si="18"/>
        <v>0</v>
      </c>
      <c r="W123">
        <f t="shared" si="19"/>
        <v>-59.400418656158564</v>
      </c>
      <c r="X123">
        <v>1232633.493506317</v>
      </c>
      <c r="Y123">
        <v>30.195460528175559</v>
      </c>
    </row>
    <row r="124" spans="1:25" x14ac:dyDescent="0.25">
      <c r="A124" t="s">
        <v>134</v>
      </c>
      <c r="B124">
        <v>505269312.3999961</v>
      </c>
      <c r="C124">
        <v>23419898495.601711</v>
      </c>
      <c r="D124">
        <v>1210277655.4727061</v>
      </c>
      <c r="E124">
        <v>39260908.631792843</v>
      </c>
      <c r="F124">
        <v>48.883401258192812</v>
      </c>
      <c r="G124">
        <f t="shared" si="10"/>
        <v>466008403.76820326</v>
      </c>
      <c r="H124" t="s">
        <v>7</v>
      </c>
      <c r="I124">
        <v>505269312.3999961</v>
      </c>
      <c r="J124">
        <v>27159135404.304661</v>
      </c>
      <c r="K124">
        <v>53.751800748200097</v>
      </c>
      <c r="L124">
        <f t="shared" si="11"/>
        <v>0</v>
      </c>
      <c r="M124">
        <f t="shared" si="12"/>
        <v>48.883401258192812</v>
      </c>
      <c r="N124">
        <v>49.595393846897743</v>
      </c>
      <c r="O124">
        <v>43.422910093983958</v>
      </c>
      <c r="P124">
        <v>41.027598077657522</v>
      </c>
      <c r="Q124">
        <f t="shared" si="13"/>
        <v>-9.0571839868458834E-2</v>
      </c>
      <c r="R124">
        <f t="shared" si="14"/>
        <v>-4.8683994900072847</v>
      </c>
      <c r="S124">
        <f t="shared" si="15"/>
        <v>0</v>
      </c>
      <c r="T124">
        <f t="shared" si="16"/>
        <v>0</v>
      </c>
      <c r="U124">
        <f t="shared" si="17"/>
        <v>-3739236908.7029495</v>
      </c>
      <c r="V124">
        <f t="shared" si="18"/>
        <v>0</v>
      </c>
      <c r="W124">
        <f t="shared" si="19"/>
        <v>-10.328890654216139</v>
      </c>
      <c r="X124">
        <v>41012034.102262512</v>
      </c>
      <c r="Y124">
        <v>1751125.4704709479</v>
      </c>
    </row>
    <row r="125" spans="1:25" x14ac:dyDescent="0.25">
      <c r="A125" t="s">
        <v>135</v>
      </c>
      <c r="B125">
        <v>9229964.0002808645</v>
      </c>
      <c r="C125">
        <v>54888095.978411913</v>
      </c>
      <c r="D125">
        <v>105791326.026233</v>
      </c>
      <c r="E125">
        <v>6827042.3489300394</v>
      </c>
      <c r="F125">
        <v>44.754711995116033</v>
      </c>
      <c r="G125">
        <f t="shared" si="10"/>
        <v>2402921.6513508251</v>
      </c>
      <c r="H125" t="s">
        <v>6</v>
      </c>
      <c r="I125">
        <v>8190257.5693713035</v>
      </c>
      <c r="J125">
        <v>529612902.08377641</v>
      </c>
      <c r="K125">
        <v>57.379736483009083</v>
      </c>
      <c r="L125">
        <f t="shared" si="11"/>
        <v>-1039706.430909561</v>
      </c>
      <c r="M125">
        <f t="shared" si="12"/>
        <v>44.754711995116033</v>
      </c>
      <c r="N125">
        <v>47.35006490208859</v>
      </c>
      <c r="O125">
        <v>59.309201942056013</v>
      </c>
      <c r="P125">
        <v>47.847475111592338</v>
      </c>
      <c r="Q125">
        <f t="shared" si="13"/>
        <v>-0.22002583597837699</v>
      </c>
      <c r="R125">
        <f t="shared" si="14"/>
        <v>-12.62502448789305</v>
      </c>
      <c r="S125">
        <f t="shared" si="15"/>
        <v>0.11264468971687469</v>
      </c>
      <c r="T125">
        <f t="shared" si="16"/>
        <v>0</v>
      </c>
      <c r="U125">
        <f t="shared" si="17"/>
        <v>-474724806.1053645</v>
      </c>
      <c r="V125">
        <f t="shared" si="18"/>
        <v>0</v>
      </c>
      <c r="W125">
        <f t="shared" si="19"/>
        <v>1.9294654590469307</v>
      </c>
      <c r="X125">
        <v>7263476.7206434114</v>
      </c>
      <c r="Y125">
        <v>436434.37171335041</v>
      </c>
    </row>
    <row r="126" spans="1:25" x14ac:dyDescent="0.25">
      <c r="A126" t="s">
        <v>136</v>
      </c>
      <c r="B126">
        <v>10945672.84292422</v>
      </c>
      <c r="C126">
        <v>562412750.01324928</v>
      </c>
      <c r="D126">
        <v>45616678.363979511</v>
      </c>
      <c r="E126">
        <v>223506.0611439218</v>
      </c>
      <c r="F126">
        <v>48.084163119253667</v>
      </c>
      <c r="G126">
        <f t="shared" si="10"/>
        <v>10722166.781780299</v>
      </c>
      <c r="H126" t="s">
        <v>4</v>
      </c>
      <c r="I126">
        <v>10945672.84292422</v>
      </c>
      <c r="J126">
        <v>592169875.74601257</v>
      </c>
      <c r="K126">
        <v>54.100819953596371</v>
      </c>
      <c r="L126">
        <f t="shared" si="11"/>
        <v>0</v>
      </c>
      <c r="M126">
        <f t="shared" si="12"/>
        <v>48.084163119253667</v>
      </c>
      <c r="N126">
        <v>48.361408446211037</v>
      </c>
      <c r="O126">
        <v>50.72841031174233</v>
      </c>
      <c r="P126">
        <v>46.560856702329623</v>
      </c>
      <c r="Q126">
        <f t="shared" si="13"/>
        <v>-0.11121193430161209</v>
      </c>
      <c r="R126">
        <f t="shared" si="14"/>
        <v>-6.0166568343427045</v>
      </c>
      <c r="S126">
        <f t="shared" si="15"/>
        <v>0</v>
      </c>
      <c r="T126">
        <f t="shared" si="16"/>
        <v>0</v>
      </c>
      <c r="U126">
        <f t="shared" si="17"/>
        <v>-29757125.73276329</v>
      </c>
      <c r="V126">
        <f t="shared" si="18"/>
        <v>0</v>
      </c>
      <c r="W126">
        <f t="shared" si="19"/>
        <v>-3.3724096418540412</v>
      </c>
      <c r="X126">
        <v>337687.4519305788</v>
      </c>
      <c r="Y126">
        <v>114181.390786648</v>
      </c>
    </row>
    <row r="127" spans="1:25" x14ac:dyDescent="0.25">
      <c r="A127" t="s">
        <v>137</v>
      </c>
      <c r="B127">
        <v>3422350.7493275031</v>
      </c>
      <c r="C127">
        <v>26888017.90365934</v>
      </c>
      <c r="D127">
        <v>39226049.406824507</v>
      </c>
      <c r="E127">
        <v>3892340.9408010021</v>
      </c>
      <c r="F127">
        <v>60.339979658413178</v>
      </c>
      <c r="G127">
        <f t="shared" si="10"/>
        <v>-469990.19147349894</v>
      </c>
      <c r="H127" t="s">
        <v>6</v>
      </c>
      <c r="I127">
        <v>2012052.3401990009</v>
      </c>
      <c r="J127">
        <v>290236020.01956803</v>
      </c>
      <c r="K127">
        <v>84.806041600674561</v>
      </c>
      <c r="L127">
        <f t="shared" si="11"/>
        <v>-1410298.4091285022</v>
      </c>
      <c r="M127">
        <f t="shared" si="12"/>
        <v>60.339979658413178</v>
      </c>
      <c r="N127">
        <v>97.859763628826315</v>
      </c>
      <c r="O127">
        <v>59.309201942056013</v>
      </c>
      <c r="P127">
        <v>47.847475111592338</v>
      </c>
      <c r="Q127">
        <f t="shared" si="13"/>
        <v>-0.28849432753228249</v>
      </c>
      <c r="R127">
        <f t="shared" si="14"/>
        <v>-24.466061942261383</v>
      </c>
      <c r="S127">
        <f t="shared" si="15"/>
        <v>0.41208470797612662</v>
      </c>
      <c r="T127">
        <f t="shared" si="16"/>
        <v>0</v>
      </c>
      <c r="U127">
        <f t="shared" si="17"/>
        <v>-263348002.11590868</v>
      </c>
      <c r="V127">
        <f t="shared" si="18"/>
        <v>0</v>
      </c>
      <c r="W127">
        <f t="shared" si="19"/>
        <v>-25.496839658618548</v>
      </c>
      <c r="X127">
        <v>332858274.79888701</v>
      </c>
      <c r="Y127">
        <v>328965933.85808432</v>
      </c>
    </row>
    <row r="128" spans="1:25" x14ac:dyDescent="0.25">
      <c r="A128" t="s">
        <v>138</v>
      </c>
      <c r="B128">
        <v>50091730.39180778</v>
      </c>
      <c r="C128">
        <v>355132534.73902982</v>
      </c>
      <c r="D128">
        <v>2236143960.8129482</v>
      </c>
      <c r="E128">
        <v>31519817.944273189</v>
      </c>
      <c r="F128">
        <v>82.360078726473546</v>
      </c>
      <c r="G128">
        <f t="shared" si="10"/>
        <v>18571912.447534591</v>
      </c>
      <c r="H128" t="s">
        <v>9</v>
      </c>
      <c r="I128">
        <v>20991794.188102979</v>
      </c>
      <c r="J128">
        <v>4441753809.56215</v>
      </c>
      <c r="K128">
        <v>88.672397116642102</v>
      </c>
      <c r="L128">
        <f t="shared" si="11"/>
        <v>-29099936.2037048</v>
      </c>
      <c r="M128">
        <f t="shared" si="12"/>
        <v>82.360078726473546</v>
      </c>
      <c r="N128">
        <v>125.355624166124</v>
      </c>
      <c r="O128">
        <v>101.7275253717341</v>
      </c>
      <c r="P128">
        <v>57.086544848157367</v>
      </c>
      <c r="Q128">
        <f t="shared" si="13"/>
        <v>-7.1186960039719679E-2</v>
      </c>
      <c r="R128">
        <f t="shared" si="14"/>
        <v>-6.3123183901685564</v>
      </c>
      <c r="S128">
        <f t="shared" si="15"/>
        <v>0.58093293995018247</v>
      </c>
      <c r="T128">
        <f t="shared" si="16"/>
        <v>0</v>
      </c>
      <c r="U128">
        <f t="shared" si="17"/>
        <v>-4086621274.8231201</v>
      </c>
      <c r="V128">
        <f t="shared" si="18"/>
        <v>0</v>
      </c>
      <c r="W128">
        <f t="shared" si="19"/>
        <v>13.055128255092001</v>
      </c>
      <c r="X128">
        <v>31519817.944273189</v>
      </c>
      <c r="Y128">
        <v>0</v>
      </c>
    </row>
    <row r="129" spans="1:25" x14ac:dyDescent="0.25">
      <c r="A129" t="s">
        <v>139</v>
      </c>
      <c r="B129">
        <v>4395339.6529022846</v>
      </c>
      <c r="C129">
        <v>104775949.5374691</v>
      </c>
      <c r="D129">
        <v>50378182.428671017</v>
      </c>
      <c r="E129">
        <v>606386.95556486689</v>
      </c>
      <c r="F129">
        <v>33.740208812422217</v>
      </c>
      <c r="G129">
        <f t="shared" si="10"/>
        <v>3788952.6973374179</v>
      </c>
      <c r="H129" t="s">
        <v>6</v>
      </c>
      <c r="I129">
        <v>4282004.164026577</v>
      </c>
      <c r="J129">
        <v>148198367.84287399</v>
      </c>
      <c r="K129">
        <v>33.717159433860182</v>
      </c>
      <c r="L129">
        <f t="shared" si="11"/>
        <v>-113335.48887570761</v>
      </c>
      <c r="M129">
        <f t="shared" si="12"/>
        <v>33.740208812422217</v>
      </c>
      <c r="N129">
        <v>33.419426888264759</v>
      </c>
      <c r="O129">
        <v>59.309201942056013</v>
      </c>
      <c r="P129">
        <v>47.847475111592338</v>
      </c>
      <c r="Q129">
        <f t="shared" si="13"/>
        <v>6.8360973904842712E-4</v>
      </c>
      <c r="R129">
        <f t="shared" si="14"/>
        <v>2.3049378562035372E-2</v>
      </c>
      <c r="S129">
        <f t="shared" si="15"/>
        <v>2.5785376745770083E-2</v>
      </c>
      <c r="T129">
        <f t="shared" si="16"/>
        <v>0</v>
      </c>
      <c r="U129">
        <f t="shared" si="17"/>
        <v>-43422418.305404887</v>
      </c>
      <c r="V129">
        <f t="shared" si="18"/>
        <v>0</v>
      </c>
      <c r="W129">
        <f t="shared" si="19"/>
        <v>25.592042508195831</v>
      </c>
      <c r="X129">
        <v>4153619.2972379071</v>
      </c>
      <c r="Y129">
        <v>3547232.341672984</v>
      </c>
    </row>
    <row r="130" spans="1:25" x14ac:dyDescent="0.25">
      <c r="A130" t="s">
        <v>140</v>
      </c>
      <c r="B130">
        <v>14634877.92696326</v>
      </c>
      <c r="C130">
        <v>176930830.28842491</v>
      </c>
      <c r="D130">
        <v>202737696.464975</v>
      </c>
      <c r="E130">
        <v>12795012.256478081</v>
      </c>
      <c r="F130">
        <v>68.235109632463605</v>
      </c>
      <c r="G130">
        <f t="shared" si="10"/>
        <v>1839865.6704851799</v>
      </c>
      <c r="H130" t="s">
        <v>5</v>
      </c>
      <c r="I130">
        <v>14634877.92696326</v>
      </c>
      <c r="J130">
        <v>3374551483.7403069</v>
      </c>
      <c r="K130">
        <v>230.5828241671249</v>
      </c>
      <c r="L130">
        <f t="shared" si="11"/>
        <v>0</v>
      </c>
      <c r="M130">
        <f t="shared" si="12"/>
        <v>68.235109632463605</v>
      </c>
      <c r="N130">
        <v>79.276748482191195</v>
      </c>
      <c r="O130">
        <v>72.077901972089336</v>
      </c>
      <c r="P130">
        <v>58.224851917503528</v>
      </c>
      <c r="Q130">
        <f t="shared" si="13"/>
        <v>-0.70407548836765377</v>
      </c>
      <c r="R130">
        <f t="shared" si="14"/>
        <v>-162.34771453466129</v>
      </c>
      <c r="S130">
        <f t="shared" si="15"/>
        <v>0</v>
      </c>
      <c r="T130">
        <f t="shared" si="16"/>
        <v>0</v>
      </c>
      <c r="U130">
        <f t="shared" si="17"/>
        <v>-3197620653.4518819</v>
      </c>
      <c r="V130">
        <f t="shared" si="18"/>
        <v>0</v>
      </c>
      <c r="W130">
        <f t="shared" si="19"/>
        <v>-158.50492219503556</v>
      </c>
      <c r="X130">
        <v>12831667.16747026</v>
      </c>
      <c r="Y130">
        <v>36654.910992157107</v>
      </c>
    </row>
    <row r="131" spans="1:25" x14ac:dyDescent="0.25">
      <c r="A131" t="s">
        <v>141</v>
      </c>
      <c r="B131">
        <v>48204851.720552459</v>
      </c>
      <c r="C131">
        <v>1658659170.9407811</v>
      </c>
      <c r="D131">
        <v>200896303.77919289</v>
      </c>
      <c r="E131">
        <v>784736.39375219238</v>
      </c>
      <c r="F131">
        <v>42.540850091271487</v>
      </c>
      <c r="G131">
        <f t="shared" ref="G131:G194" si="20">B131-E131</f>
        <v>47420115.326800264</v>
      </c>
      <c r="H131" t="s">
        <v>4</v>
      </c>
      <c r="I131">
        <v>48204851.720552459</v>
      </c>
      <c r="J131">
        <v>2737711705.1283278</v>
      </c>
      <c r="K131">
        <v>56.793281327760752</v>
      </c>
      <c r="L131">
        <f t="shared" ref="L131:L194" si="21">I131-B131</f>
        <v>0</v>
      </c>
      <c r="M131">
        <f t="shared" ref="M131:M194" si="22">IF(E131&gt;0,F131,K131)</f>
        <v>42.540850091271487</v>
      </c>
      <c r="N131">
        <v>42.593074522352971</v>
      </c>
      <c r="O131">
        <v>50.72841031174233</v>
      </c>
      <c r="P131">
        <v>46.560856702329623</v>
      </c>
      <c r="Q131">
        <f t="shared" ref="Q131:Q194" si="23">(M131-K131)/K131</f>
        <v>-0.25095276946998002</v>
      </c>
      <c r="R131">
        <f t="shared" ref="R131:R194" si="24">M131-K131</f>
        <v>-14.252431236489265</v>
      </c>
      <c r="S131">
        <f t="shared" ref="S131:S194" si="25">1-I131/B131</f>
        <v>0</v>
      </c>
      <c r="T131">
        <f t="shared" ref="T131:T194" si="26">IF($E131&lt;0,$C131-$J131,0)</f>
        <v>0</v>
      </c>
      <c r="U131">
        <f t="shared" ref="U131:U194" si="27">IF($E131&gt;0,$C131-$J131,0)</f>
        <v>-1079052534.1875467</v>
      </c>
      <c r="V131">
        <f t="shared" ref="V131:V194" si="28">IF($E131&lt;0,($O131-$K131),0)</f>
        <v>0</v>
      </c>
      <c r="W131">
        <f t="shared" ref="W131:W194" si="29">IF($E131&gt;0,($O131-$K131),0)</f>
        <v>-6.0648710160184223</v>
      </c>
      <c r="X131">
        <v>3814340.298376326</v>
      </c>
      <c r="Y131">
        <v>3029603.9046243429</v>
      </c>
    </row>
    <row r="132" spans="1:25" x14ac:dyDescent="0.25">
      <c r="A132" t="s">
        <v>142</v>
      </c>
      <c r="B132">
        <v>3175111.6994006271</v>
      </c>
      <c r="C132">
        <v>155204753.64842051</v>
      </c>
      <c r="D132">
        <v>13232448.223125611</v>
      </c>
      <c r="E132">
        <v>-6110.7860019606251</v>
      </c>
      <c r="F132">
        <v>50.282703865867553</v>
      </c>
      <c r="G132">
        <f t="shared" si="20"/>
        <v>3181222.4854025878</v>
      </c>
      <c r="H132" t="s">
        <v>4</v>
      </c>
      <c r="I132">
        <v>3175111.6994006271</v>
      </c>
      <c r="J132">
        <v>162953137.20868981</v>
      </c>
      <c r="K132">
        <v>51.322017187442839</v>
      </c>
      <c r="L132">
        <f t="shared" si="21"/>
        <v>0</v>
      </c>
      <c r="M132">
        <f t="shared" si="22"/>
        <v>51.322017187442839</v>
      </c>
      <c r="N132">
        <v>50.350514378645798</v>
      </c>
      <c r="O132">
        <v>50.72841031174233</v>
      </c>
      <c r="P132">
        <v>46.560856702329623</v>
      </c>
      <c r="Q132">
        <f t="shared" si="23"/>
        <v>0</v>
      </c>
      <c r="R132">
        <f t="shared" si="24"/>
        <v>0</v>
      </c>
      <c r="S132">
        <f t="shared" si="25"/>
        <v>0</v>
      </c>
      <c r="T132">
        <f t="shared" si="26"/>
        <v>-7748383.5602692962</v>
      </c>
      <c r="U132">
        <f t="shared" si="27"/>
        <v>0</v>
      </c>
      <c r="V132">
        <f t="shared" si="28"/>
        <v>-0.59360687570050885</v>
      </c>
      <c r="W132">
        <f t="shared" si="29"/>
        <v>0</v>
      </c>
      <c r="X132">
        <v>74710.94418514923</v>
      </c>
      <c r="Y132">
        <v>80821.730187110559</v>
      </c>
    </row>
    <row r="133" spans="1:25" x14ac:dyDescent="0.25">
      <c r="A133" t="s">
        <v>143</v>
      </c>
      <c r="B133">
        <v>27769.71951876827</v>
      </c>
      <c r="C133">
        <v>166140.32767075981</v>
      </c>
      <c r="D133">
        <v>108425.6113687054</v>
      </c>
      <c r="E133">
        <v>28968.212939213601</v>
      </c>
      <c r="F133">
        <v>49.866149333294842</v>
      </c>
      <c r="G133">
        <f t="shared" si="20"/>
        <v>-1198.4934204453311</v>
      </c>
      <c r="H133" t="s">
        <v>8</v>
      </c>
      <c r="I133">
        <v>0</v>
      </c>
      <c r="J133">
        <v>3748434.1455918672</v>
      </c>
      <c r="K133">
        <v>134.98278738676041</v>
      </c>
      <c r="L133">
        <f t="shared" si="21"/>
        <v>-27769.71951876827</v>
      </c>
      <c r="M133">
        <f t="shared" si="22"/>
        <v>49.866149333294842</v>
      </c>
      <c r="N133">
        <v>-6442.2660462342346</v>
      </c>
      <c r="O133">
        <v>31.42154339122704</v>
      </c>
      <c r="P133">
        <v>27.517088710097639</v>
      </c>
      <c r="Q133">
        <f t="shared" si="23"/>
        <v>-0.63057401392656465</v>
      </c>
      <c r="R133">
        <f t="shared" si="24"/>
        <v>-85.116638053465564</v>
      </c>
      <c r="S133">
        <f t="shared" si="25"/>
        <v>1</v>
      </c>
      <c r="T133">
        <f t="shared" si="26"/>
        <v>0</v>
      </c>
      <c r="U133">
        <f t="shared" si="27"/>
        <v>-3582293.8179211072</v>
      </c>
      <c r="V133">
        <f t="shared" si="28"/>
        <v>0</v>
      </c>
      <c r="W133">
        <f t="shared" si="29"/>
        <v>-103.56124399553337</v>
      </c>
      <c r="X133">
        <v>29479.864623942602</v>
      </c>
      <c r="Y133">
        <v>511.65168472772399</v>
      </c>
    </row>
    <row r="134" spans="1:25" x14ac:dyDescent="0.25">
      <c r="A134" t="s">
        <v>144</v>
      </c>
      <c r="B134">
        <v>2674656.1259434191</v>
      </c>
      <c r="C134">
        <v>76281169.463548645</v>
      </c>
      <c r="D134">
        <v>10443073.631351219</v>
      </c>
      <c r="E134">
        <v>1573757.4665534089</v>
      </c>
      <c r="F134">
        <v>47.431474273539258</v>
      </c>
      <c r="G134">
        <f t="shared" si="20"/>
        <v>1100898.6593900102</v>
      </c>
      <c r="H134" t="s">
        <v>8</v>
      </c>
      <c r="I134">
        <v>1485081.1178691611</v>
      </c>
      <c r="J134">
        <v>224308207.89571711</v>
      </c>
      <c r="K134">
        <v>83.864316507826956</v>
      </c>
      <c r="L134">
        <f t="shared" si="21"/>
        <v>-1189575.008074258</v>
      </c>
      <c r="M134">
        <f t="shared" si="22"/>
        <v>47.431474273539258</v>
      </c>
      <c r="N134">
        <v>70.637133205329079</v>
      </c>
      <c r="O134">
        <v>31.42154339122704</v>
      </c>
      <c r="P134">
        <v>27.517088710097639</v>
      </c>
      <c r="Q134">
        <f t="shared" si="23"/>
        <v>-0.43442603184976131</v>
      </c>
      <c r="R134">
        <f t="shared" si="24"/>
        <v>-36.432842234287698</v>
      </c>
      <c r="S134">
        <f t="shared" si="25"/>
        <v>0.44475811171975044</v>
      </c>
      <c r="T134">
        <f t="shared" si="26"/>
        <v>0</v>
      </c>
      <c r="U134">
        <f t="shared" si="27"/>
        <v>-148027038.43216848</v>
      </c>
      <c r="V134">
        <f t="shared" si="28"/>
        <v>0</v>
      </c>
      <c r="W134">
        <f t="shared" si="29"/>
        <v>-52.442773116599916</v>
      </c>
      <c r="X134">
        <v>1598610.9098166861</v>
      </c>
      <c r="Y134">
        <v>24853.443263323759</v>
      </c>
    </row>
    <row r="135" spans="1:25" x14ac:dyDescent="0.25">
      <c r="A135" t="s">
        <v>145</v>
      </c>
      <c r="B135">
        <v>10079425.33995292</v>
      </c>
      <c r="C135">
        <v>619229159.27119792</v>
      </c>
      <c r="D135">
        <v>42006545.456326723</v>
      </c>
      <c r="E135">
        <v>28205.65698243758</v>
      </c>
      <c r="F135">
        <v>56.901942700047762</v>
      </c>
      <c r="G135">
        <f t="shared" si="20"/>
        <v>10051219.682970483</v>
      </c>
      <c r="H135" t="s">
        <v>4</v>
      </c>
      <c r="I135">
        <v>10079425.33995292</v>
      </c>
      <c r="J135">
        <v>676967638.05129588</v>
      </c>
      <c r="K135">
        <v>67.163316877592734</v>
      </c>
      <c r="L135">
        <f t="shared" si="21"/>
        <v>0</v>
      </c>
      <c r="M135">
        <f t="shared" si="22"/>
        <v>56.901942700047762</v>
      </c>
      <c r="N135">
        <v>57.474569273960341</v>
      </c>
      <c r="O135">
        <v>50.72841031174233</v>
      </c>
      <c r="P135">
        <v>46.560856702329623</v>
      </c>
      <c r="Q135">
        <f t="shared" si="23"/>
        <v>-0.15278242133643655</v>
      </c>
      <c r="R135">
        <f t="shared" si="24"/>
        <v>-10.261374177544972</v>
      </c>
      <c r="S135">
        <f t="shared" si="25"/>
        <v>0</v>
      </c>
      <c r="T135">
        <f t="shared" si="26"/>
        <v>0</v>
      </c>
      <c r="U135">
        <f t="shared" si="27"/>
        <v>-57738478.780097961</v>
      </c>
      <c r="V135">
        <f t="shared" si="28"/>
        <v>0</v>
      </c>
      <c r="W135">
        <f t="shared" si="29"/>
        <v>-16.434906565850405</v>
      </c>
      <c r="X135">
        <v>538295.6800477166</v>
      </c>
      <c r="Y135">
        <v>510090.02306534699</v>
      </c>
    </row>
    <row r="136" spans="1:25" x14ac:dyDescent="0.25">
      <c r="A136" t="s">
        <v>146</v>
      </c>
      <c r="B136">
        <v>5455110.5123119103</v>
      </c>
      <c r="C136">
        <v>153874463.144254</v>
      </c>
      <c r="D136">
        <v>22734465.505330719</v>
      </c>
      <c r="E136">
        <v>639016.90023311728</v>
      </c>
      <c r="F136">
        <v>40.900795614855113</v>
      </c>
      <c r="G136">
        <f t="shared" si="20"/>
        <v>4816093.6120787933</v>
      </c>
      <c r="H136" t="s">
        <v>4</v>
      </c>
      <c r="I136">
        <v>5455110.5123119103</v>
      </c>
      <c r="J136">
        <v>255784904.95993939</v>
      </c>
      <c r="K136">
        <v>46.889041822827558</v>
      </c>
      <c r="L136">
        <f t="shared" si="21"/>
        <v>0</v>
      </c>
      <c r="M136">
        <f t="shared" si="22"/>
        <v>40.900795614855113</v>
      </c>
      <c r="N136">
        <v>41.016808642046243</v>
      </c>
      <c r="O136">
        <v>50.72841031174233</v>
      </c>
      <c r="P136">
        <v>46.560856702329623</v>
      </c>
      <c r="Q136">
        <f t="shared" si="23"/>
        <v>-0.12771099547308545</v>
      </c>
      <c r="R136">
        <f t="shared" si="24"/>
        <v>-5.9882462079724448</v>
      </c>
      <c r="S136">
        <f t="shared" si="25"/>
        <v>0</v>
      </c>
      <c r="T136">
        <f t="shared" si="26"/>
        <v>0</v>
      </c>
      <c r="U136">
        <f t="shared" si="27"/>
        <v>-101910441.81568539</v>
      </c>
      <c r="V136">
        <f t="shared" si="28"/>
        <v>0</v>
      </c>
      <c r="W136">
        <f t="shared" si="29"/>
        <v>3.8393684889147721</v>
      </c>
      <c r="X136">
        <v>2610463.2071071439</v>
      </c>
      <c r="Y136">
        <v>1971446.3068740519</v>
      </c>
    </row>
    <row r="137" spans="1:25" x14ac:dyDescent="0.25">
      <c r="A137" t="s">
        <v>147</v>
      </c>
      <c r="B137">
        <v>409123904.91668957</v>
      </c>
      <c r="C137">
        <v>2086722814.545794</v>
      </c>
      <c r="D137">
        <v>18263692271.115601</v>
      </c>
      <c r="E137">
        <v>388184367.42069048</v>
      </c>
      <c r="F137">
        <v>95.324748942037431</v>
      </c>
      <c r="G137">
        <f t="shared" si="20"/>
        <v>20939537.495999098</v>
      </c>
      <c r="H137" t="s">
        <v>9</v>
      </c>
      <c r="I137">
        <v>45073509.158459008</v>
      </c>
      <c r="J137">
        <v>48685173471.599312</v>
      </c>
      <c r="K137">
        <v>118.99860381297719</v>
      </c>
      <c r="L137">
        <f t="shared" si="21"/>
        <v>-364050395.75823057</v>
      </c>
      <c r="M137">
        <f t="shared" si="22"/>
        <v>95.324748942037431</v>
      </c>
      <c r="N137">
        <v>455.83347780092379</v>
      </c>
      <c r="O137">
        <v>101.7275253717341</v>
      </c>
      <c r="P137">
        <v>57.086544848157367</v>
      </c>
      <c r="Q137">
        <f t="shared" si="23"/>
        <v>-0.19894229102172081</v>
      </c>
      <c r="R137">
        <f t="shared" si="24"/>
        <v>-23.673854870939763</v>
      </c>
      <c r="S137">
        <f t="shared" si="25"/>
        <v>0.88982919693329243</v>
      </c>
      <c r="T137">
        <f t="shared" si="26"/>
        <v>0</v>
      </c>
      <c r="U137">
        <f t="shared" si="27"/>
        <v>-46598450657.05352</v>
      </c>
      <c r="V137">
        <f t="shared" si="28"/>
        <v>0</v>
      </c>
      <c r="W137">
        <f t="shared" si="29"/>
        <v>-17.271078441243091</v>
      </c>
      <c r="X137">
        <v>400659217.09336859</v>
      </c>
      <c r="Y137">
        <v>12474849.672678109</v>
      </c>
    </row>
    <row r="138" spans="1:25" x14ac:dyDescent="0.25">
      <c r="A138" t="s">
        <v>148</v>
      </c>
      <c r="B138">
        <v>15063295.90678384</v>
      </c>
      <c r="C138">
        <v>575250477.59129691</v>
      </c>
      <c r="D138">
        <v>62777093.225968704</v>
      </c>
      <c r="E138">
        <v>-391354.65817663859</v>
      </c>
      <c r="F138">
        <v>30.749470098558341</v>
      </c>
      <c r="G138">
        <f t="shared" si="20"/>
        <v>15454650.564960478</v>
      </c>
      <c r="H138" t="s">
        <v>4</v>
      </c>
      <c r="I138">
        <v>15063295.90678384</v>
      </c>
      <c r="J138">
        <v>716108220.2752645</v>
      </c>
      <c r="K138">
        <v>47.539942434030067</v>
      </c>
      <c r="L138">
        <f t="shared" si="21"/>
        <v>0</v>
      </c>
      <c r="M138">
        <f t="shared" si="22"/>
        <v>47.539942434030067</v>
      </c>
      <c r="N138">
        <v>29.76077037102278</v>
      </c>
      <c r="O138">
        <v>50.72841031174233</v>
      </c>
      <c r="P138">
        <v>46.560856702329623</v>
      </c>
      <c r="Q138">
        <f t="shared" si="23"/>
        <v>0</v>
      </c>
      <c r="R138">
        <f t="shared" si="24"/>
        <v>0</v>
      </c>
      <c r="S138">
        <f t="shared" si="25"/>
        <v>0</v>
      </c>
      <c r="T138">
        <f t="shared" si="26"/>
        <v>-140857742.68396759</v>
      </c>
      <c r="U138">
        <f t="shared" si="27"/>
        <v>0</v>
      </c>
      <c r="V138">
        <f t="shared" si="28"/>
        <v>3.188467877712263</v>
      </c>
      <c r="W138">
        <f t="shared" si="29"/>
        <v>0</v>
      </c>
      <c r="X138">
        <v>1509961.247724961</v>
      </c>
      <c r="Y138">
        <v>1901315.905901598</v>
      </c>
    </row>
    <row r="139" spans="1:25" x14ac:dyDescent="0.25">
      <c r="A139" t="s">
        <v>149</v>
      </c>
      <c r="B139">
        <v>3852647.5455403309</v>
      </c>
      <c r="C139">
        <v>27914313.334392481</v>
      </c>
      <c r="D139">
        <v>171985964.0446716</v>
      </c>
      <c r="E139">
        <v>3578344.2922469052</v>
      </c>
      <c r="F139">
        <v>102.0923691610692</v>
      </c>
      <c r="G139">
        <f t="shared" si="20"/>
        <v>274303.25329342578</v>
      </c>
      <c r="H139" t="s">
        <v>9</v>
      </c>
      <c r="I139">
        <v>503231.61261011288</v>
      </c>
      <c r="J139">
        <v>459988968.68239057</v>
      </c>
      <c r="K139">
        <v>119.3955489686191</v>
      </c>
      <c r="L139">
        <f t="shared" si="21"/>
        <v>-3349415.9329302181</v>
      </c>
      <c r="M139">
        <f t="shared" si="22"/>
        <v>102.0923691610692</v>
      </c>
      <c r="N139">
        <v>557.41225502077145</v>
      </c>
      <c r="O139">
        <v>101.7275253717341</v>
      </c>
      <c r="P139">
        <v>57.086544848157367</v>
      </c>
      <c r="Q139">
        <f t="shared" si="23"/>
        <v>-0.14492315632384015</v>
      </c>
      <c r="R139">
        <f t="shared" si="24"/>
        <v>-17.303179807549895</v>
      </c>
      <c r="S139">
        <f t="shared" si="25"/>
        <v>0.86938031401480431</v>
      </c>
      <c r="T139">
        <f t="shared" si="26"/>
        <v>0</v>
      </c>
      <c r="U139">
        <f t="shared" si="27"/>
        <v>-432074655.34799808</v>
      </c>
      <c r="V139">
        <f t="shared" si="28"/>
        <v>0</v>
      </c>
      <c r="W139">
        <f t="shared" si="29"/>
        <v>-17.668023596884993</v>
      </c>
      <c r="X139">
        <v>3586161.0432873112</v>
      </c>
      <c r="Y139">
        <v>7816.7510404151753</v>
      </c>
    </row>
    <row r="140" spans="1:25" x14ac:dyDescent="0.25">
      <c r="A140" t="s">
        <v>150</v>
      </c>
      <c r="B140">
        <v>5710253.6223461945</v>
      </c>
      <c r="C140">
        <v>3725279577.9993172</v>
      </c>
      <c r="D140">
        <v>23797788.094470881</v>
      </c>
      <c r="E140">
        <v>-65405454.533016726</v>
      </c>
      <c r="F140">
        <v>62.41817075626313</v>
      </c>
      <c r="G140">
        <f t="shared" si="20"/>
        <v>71115708.155362919</v>
      </c>
      <c r="H140" t="s">
        <v>4</v>
      </c>
      <c r="I140">
        <v>5710253.6223461945</v>
      </c>
      <c r="J140">
        <v>323889455.31995201</v>
      </c>
      <c r="K140">
        <v>56.720677703781973</v>
      </c>
      <c r="L140">
        <f t="shared" si="21"/>
        <v>0</v>
      </c>
      <c r="M140">
        <f t="shared" si="22"/>
        <v>56.720677703781973</v>
      </c>
      <c r="N140">
        <v>59.878215837635373</v>
      </c>
      <c r="O140">
        <v>50.72841031174233</v>
      </c>
      <c r="P140">
        <v>46.560856702329623</v>
      </c>
      <c r="Q140">
        <f t="shared" si="23"/>
        <v>0</v>
      </c>
      <c r="R140">
        <f t="shared" si="24"/>
        <v>0</v>
      </c>
      <c r="S140">
        <f t="shared" si="25"/>
        <v>0</v>
      </c>
      <c r="T140">
        <f t="shared" si="26"/>
        <v>3401390122.6793652</v>
      </c>
      <c r="U140">
        <f t="shared" si="27"/>
        <v>0</v>
      </c>
      <c r="V140">
        <f t="shared" si="28"/>
        <v>-5.9922673920396434</v>
      </c>
      <c r="W140">
        <f t="shared" si="29"/>
        <v>0</v>
      </c>
      <c r="X140">
        <v>0</v>
      </c>
      <c r="Y140">
        <v>65405454.533016726</v>
      </c>
    </row>
    <row r="141" spans="1:25" x14ac:dyDescent="0.25">
      <c r="A141" t="s">
        <v>151</v>
      </c>
      <c r="B141">
        <v>104447831.7394173</v>
      </c>
      <c r="C141">
        <v>1946894018.822902</v>
      </c>
      <c r="D141">
        <v>435291938.16094011</v>
      </c>
      <c r="E141">
        <v>62851143.104338013</v>
      </c>
      <c r="F141">
        <v>49.050953864999862</v>
      </c>
      <c r="G141">
        <f t="shared" si="20"/>
        <v>41596688.635079287</v>
      </c>
      <c r="H141" t="s">
        <v>4</v>
      </c>
      <c r="I141">
        <v>104447831.7394173</v>
      </c>
      <c r="J141">
        <v>8395588761.7750244</v>
      </c>
      <c r="K141">
        <v>80.380689785124886</v>
      </c>
      <c r="L141">
        <f t="shared" si="21"/>
        <v>0</v>
      </c>
      <c r="M141">
        <f t="shared" si="22"/>
        <v>49.050953864999862</v>
      </c>
      <c r="N141">
        <v>47.581202186095467</v>
      </c>
      <c r="O141">
        <v>50.72841031174233</v>
      </c>
      <c r="P141">
        <v>46.560856702329623</v>
      </c>
      <c r="Q141">
        <f t="shared" si="23"/>
        <v>-0.38976694531828776</v>
      </c>
      <c r="R141">
        <f t="shared" si="24"/>
        <v>-31.329735920125025</v>
      </c>
      <c r="S141">
        <f t="shared" si="25"/>
        <v>0</v>
      </c>
      <c r="T141">
        <f t="shared" si="26"/>
        <v>0</v>
      </c>
      <c r="U141">
        <f t="shared" si="27"/>
        <v>-6448694742.9521227</v>
      </c>
      <c r="V141">
        <f t="shared" si="28"/>
        <v>0</v>
      </c>
      <c r="W141">
        <f t="shared" si="29"/>
        <v>-29.652279473382556</v>
      </c>
      <c r="X141">
        <v>66282735.494088903</v>
      </c>
      <c r="Y141">
        <v>3431592.3897525971</v>
      </c>
    </row>
    <row r="142" spans="1:25" x14ac:dyDescent="0.25">
      <c r="A142" t="s">
        <v>152</v>
      </c>
      <c r="B142">
        <v>6976287.9384614909</v>
      </c>
      <c r="C142">
        <v>990363296.77720618</v>
      </c>
      <c r="D142">
        <v>16710386.328349991</v>
      </c>
      <c r="E142">
        <v>-10138917.58808909</v>
      </c>
      <c r="F142">
        <v>36.077021072431769</v>
      </c>
      <c r="G142">
        <f t="shared" si="20"/>
        <v>17115205.52655058</v>
      </c>
      <c r="H142" t="s">
        <v>7</v>
      </c>
      <c r="I142">
        <v>6976287.9384614909</v>
      </c>
      <c r="J142">
        <v>409056242.94233912</v>
      </c>
      <c r="K142">
        <v>58.63522930112169</v>
      </c>
      <c r="L142">
        <f t="shared" si="21"/>
        <v>0</v>
      </c>
      <c r="M142">
        <f t="shared" si="22"/>
        <v>58.63522930112169</v>
      </c>
      <c r="N142">
        <v>35.557006444413297</v>
      </c>
      <c r="O142">
        <v>43.422910093983958</v>
      </c>
      <c r="P142">
        <v>41.027598077657522</v>
      </c>
      <c r="Q142">
        <f t="shared" si="23"/>
        <v>0</v>
      </c>
      <c r="R142">
        <f t="shared" si="24"/>
        <v>0</v>
      </c>
      <c r="S142">
        <f t="shared" si="25"/>
        <v>0</v>
      </c>
      <c r="T142">
        <f t="shared" si="26"/>
        <v>581307053.834867</v>
      </c>
      <c r="U142">
        <f t="shared" si="27"/>
        <v>0</v>
      </c>
      <c r="V142">
        <f t="shared" si="28"/>
        <v>-15.212319207137732</v>
      </c>
      <c r="W142">
        <f t="shared" si="29"/>
        <v>0</v>
      </c>
      <c r="X142">
        <v>1323028.3989639941</v>
      </c>
      <c r="Y142">
        <v>11461945.98705299</v>
      </c>
    </row>
    <row r="143" spans="1:25" x14ac:dyDescent="0.25">
      <c r="A143" t="s">
        <v>153</v>
      </c>
      <c r="B143">
        <v>3921.6187284477328</v>
      </c>
      <c r="C143">
        <v>27722.841409693399</v>
      </c>
      <c r="D143">
        <v>175064.905277529</v>
      </c>
      <c r="E143">
        <v>3492.8925742216479</v>
      </c>
      <c r="F143">
        <v>105.40776244154939</v>
      </c>
      <c r="G143">
        <f t="shared" si="20"/>
        <v>428.72615422608487</v>
      </c>
      <c r="H143" t="s">
        <v>9</v>
      </c>
      <c r="I143">
        <v>770.57974981451889</v>
      </c>
      <c r="J143">
        <v>434206.86965337809</v>
      </c>
      <c r="K143">
        <v>110.72133721302561</v>
      </c>
      <c r="L143">
        <f t="shared" si="21"/>
        <v>-3151.0389786332139</v>
      </c>
      <c r="M143">
        <f t="shared" si="22"/>
        <v>105.40776244154939</v>
      </c>
      <c r="N143">
        <v>617.43326512065187</v>
      </c>
      <c r="O143">
        <v>101.7275253717341</v>
      </c>
      <c r="P143">
        <v>57.086544848157367</v>
      </c>
      <c r="Q143">
        <f t="shared" si="23"/>
        <v>-4.7990522018831853E-2</v>
      </c>
      <c r="R143">
        <f t="shared" si="24"/>
        <v>-5.3135747714762118</v>
      </c>
      <c r="S143">
        <f t="shared" si="25"/>
        <v>0.80350467417327631</v>
      </c>
      <c r="T143">
        <f t="shared" si="26"/>
        <v>0</v>
      </c>
      <c r="U143">
        <f t="shared" si="27"/>
        <v>-406484.02824368468</v>
      </c>
      <c r="V143">
        <f t="shared" si="28"/>
        <v>0</v>
      </c>
      <c r="W143">
        <f t="shared" si="29"/>
        <v>-8.9938118412915031</v>
      </c>
      <c r="X143">
        <v>30456.906574387569</v>
      </c>
      <c r="Y143">
        <v>26964.014000166</v>
      </c>
    </row>
    <row r="144" spans="1:25" x14ac:dyDescent="0.25">
      <c r="A144" t="s">
        <v>154</v>
      </c>
      <c r="B144">
        <v>163524737.99540651</v>
      </c>
      <c r="C144">
        <v>2372602978.4421258</v>
      </c>
      <c r="D144">
        <v>1874275876.9264939</v>
      </c>
      <c r="E144">
        <v>121938133.6848006</v>
      </c>
      <c r="F144">
        <v>74.959595845431721</v>
      </c>
      <c r="G144">
        <f t="shared" si="20"/>
        <v>41586604.310605913</v>
      </c>
      <c r="H144" t="s">
        <v>6</v>
      </c>
      <c r="I144">
        <v>163382163.76377571</v>
      </c>
      <c r="J144">
        <v>23288872563.84877</v>
      </c>
      <c r="K144">
        <v>142.4180393091531</v>
      </c>
      <c r="L144">
        <f t="shared" si="21"/>
        <v>-142574.23163080215</v>
      </c>
      <c r="M144">
        <f t="shared" si="22"/>
        <v>74.959595845431721</v>
      </c>
      <c r="N144">
        <v>75.470311833917037</v>
      </c>
      <c r="O144">
        <v>59.309201942056013</v>
      </c>
      <c r="P144">
        <v>47.847475111592338</v>
      </c>
      <c r="Q144">
        <f t="shared" si="23"/>
        <v>-0.47366502018249507</v>
      </c>
      <c r="R144">
        <f t="shared" si="24"/>
        <v>-67.45844346372138</v>
      </c>
      <c r="S144">
        <f t="shared" si="25"/>
        <v>8.7188173103691646E-4</v>
      </c>
      <c r="T144">
        <f t="shared" si="26"/>
        <v>0</v>
      </c>
      <c r="U144">
        <f t="shared" si="27"/>
        <v>-20916269585.406643</v>
      </c>
      <c r="V144">
        <f t="shared" si="28"/>
        <v>0</v>
      </c>
      <c r="W144">
        <f t="shared" si="29"/>
        <v>-83.108837367097095</v>
      </c>
      <c r="X144">
        <v>123466954.06359071</v>
      </c>
      <c r="Y144">
        <v>1528820.3787903539</v>
      </c>
    </row>
    <row r="145" spans="1:25" x14ac:dyDescent="0.25">
      <c r="A145" t="s">
        <v>155</v>
      </c>
      <c r="B145">
        <v>176578685.9499847</v>
      </c>
      <c r="C145">
        <v>3041470434.432035</v>
      </c>
      <c r="D145">
        <v>2023896662.4409599</v>
      </c>
      <c r="E145">
        <v>-865883.61326035007</v>
      </c>
      <c r="F145">
        <v>23.38522499743717</v>
      </c>
      <c r="G145">
        <f t="shared" si="20"/>
        <v>177444569.56324506</v>
      </c>
      <c r="H145" t="s">
        <v>6</v>
      </c>
      <c r="I145">
        <v>176578685.9499847</v>
      </c>
      <c r="J145">
        <v>6905816605.9397688</v>
      </c>
      <c r="K145">
        <v>39.109004400994444</v>
      </c>
      <c r="L145">
        <f t="shared" si="21"/>
        <v>0</v>
      </c>
      <c r="M145">
        <f t="shared" si="22"/>
        <v>39.109004400994444</v>
      </c>
      <c r="N145">
        <v>22.880108897505679</v>
      </c>
      <c r="O145">
        <v>59.309201942056013</v>
      </c>
      <c r="P145">
        <v>47.847475111592338</v>
      </c>
      <c r="Q145">
        <f t="shared" si="23"/>
        <v>0</v>
      </c>
      <c r="R145">
        <f t="shared" si="24"/>
        <v>0</v>
      </c>
      <c r="S145">
        <f t="shared" si="25"/>
        <v>0</v>
      </c>
      <c r="T145">
        <f t="shared" si="26"/>
        <v>-3864346171.5077338</v>
      </c>
      <c r="U145">
        <f t="shared" si="27"/>
        <v>0</v>
      </c>
      <c r="V145">
        <f t="shared" si="28"/>
        <v>20.20019754106157</v>
      </c>
      <c r="W145">
        <f t="shared" si="29"/>
        <v>0</v>
      </c>
      <c r="X145">
        <v>21060612.473078489</v>
      </c>
      <c r="Y145">
        <v>21926496.086339269</v>
      </c>
    </row>
    <row r="146" spans="1:25" x14ac:dyDescent="0.25">
      <c r="A146" t="s">
        <v>156</v>
      </c>
      <c r="B146">
        <v>13853019.52996311</v>
      </c>
      <c r="C146">
        <v>444856207.64680499</v>
      </c>
      <c r="D146">
        <v>191906572.95573369</v>
      </c>
      <c r="E146">
        <v>9489823.896698907</v>
      </c>
      <c r="F146">
        <v>53.537758114530988</v>
      </c>
      <c r="G146">
        <f t="shared" si="20"/>
        <v>4363195.6332642026</v>
      </c>
      <c r="H146" t="s">
        <v>5</v>
      </c>
      <c r="I146">
        <v>13845043.68072864</v>
      </c>
      <c r="J146">
        <v>775201324.22639871</v>
      </c>
      <c r="K146">
        <v>55.959014751238342</v>
      </c>
      <c r="L146">
        <f t="shared" si="21"/>
        <v>-7975.8492344692349</v>
      </c>
      <c r="M146">
        <f t="shared" si="22"/>
        <v>53.537758114530988</v>
      </c>
      <c r="N146">
        <v>53.443776709977698</v>
      </c>
      <c r="O146">
        <v>72.077901972089336</v>
      </c>
      <c r="P146">
        <v>58.224851917503528</v>
      </c>
      <c r="Q146">
        <f t="shared" si="23"/>
        <v>-4.3268392902749843E-2</v>
      </c>
      <c r="R146">
        <f t="shared" si="24"/>
        <v>-2.4212566367073549</v>
      </c>
      <c r="S146">
        <f t="shared" si="25"/>
        <v>5.7574806829785441E-4</v>
      </c>
      <c r="T146">
        <f t="shared" si="26"/>
        <v>0</v>
      </c>
      <c r="U146">
        <f t="shared" si="27"/>
        <v>-330345116.57959372</v>
      </c>
      <c r="V146">
        <f t="shared" si="28"/>
        <v>0</v>
      </c>
      <c r="W146">
        <f t="shared" si="29"/>
        <v>16.118887220850993</v>
      </c>
      <c r="X146">
        <v>65621626.638746344</v>
      </c>
      <c r="Y146">
        <v>56131802.742049463</v>
      </c>
    </row>
    <row r="147" spans="1:25" x14ac:dyDescent="0.25">
      <c r="A147" t="s">
        <v>157</v>
      </c>
      <c r="B147">
        <v>45752.213832636473</v>
      </c>
      <c r="C147">
        <v>290302.33445238683</v>
      </c>
      <c r="D147">
        <v>2042423.6866132431</v>
      </c>
      <c r="E147">
        <v>44666.078762372083</v>
      </c>
      <c r="F147">
        <v>106.5137443393174</v>
      </c>
      <c r="G147">
        <f t="shared" si="20"/>
        <v>1086.1350702643904</v>
      </c>
      <c r="H147" t="s">
        <v>9</v>
      </c>
      <c r="I147">
        <v>2568.5991660482978</v>
      </c>
      <c r="J147">
        <v>5860988.626442262</v>
      </c>
      <c r="K147">
        <v>128.10284214621839</v>
      </c>
      <c r="L147">
        <f t="shared" si="21"/>
        <v>-43183.614666588175</v>
      </c>
      <c r="M147">
        <f t="shared" si="22"/>
        <v>106.5137443393174</v>
      </c>
      <c r="N147">
        <v>1528.3905686393721</v>
      </c>
      <c r="O147">
        <v>101.7275253717341</v>
      </c>
      <c r="P147">
        <v>57.086544848157367</v>
      </c>
      <c r="Q147">
        <f t="shared" si="23"/>
        <v>-0.16852942093399376</v>
      </c>
      <c r="R147">
        <f t="shared" si="24"/>
        <v>-21.589097806900995</v>
      </c>
      <c r="S147">
        <f t="shared" si="25"/>
        <v>0.94385847260977707</v>
      </c>
      <c r="T147">
        <f t="shared" si="26"/>
        <v>0</v>
      </c>
      <c r="U147">
        <f t="shared" si="27"/>
        <v>-5570686.291989875</v>
      </c>
      <c r="V147">
        <f t="shared" si="28"/>
        <v>0</v>
      </c>
      <c r="W147">
        <f t="shared" si="29"/>
        <v>-26.37531677448429</v>
      </c>
      <c r="X147">
        <v>45773.224509770633</v>
      </c>
      <c r="Y147">
        <v>1107.1457473974031</v>
      </c>
    </row>
    <row r="148" spans="1:25" x14ac:dyDescent="0.25">
      <c r="A148" t="s">
        <v>158</v>
      </c>
      <c r="B148">
        <v>56577213.268807307</v>
      </c>
      <c r="C148">
        <v>2249546132.3405142</v>
      </c>
      <c r="D148">
        <v>2525662275.611074</v>
      </c>
      <c r="E148">
        <v>18753137.918145072</v>
      </c>
      <c r="F148">
        <v>82.005111755034719</v>
      </c>
      <c r="G148">
        <f t="shared" si="20"/>
        <v>37824075.350662231</v>
      </c>
      <c r="H148" t="s">
        <v>9</v>
      </c>
      <c r="I148">
        <v>56577213.268807307</v>
      </c>
      <c r="J148">
        <v>8747705869.5408039</v>
      </c>
      <c r="K148">
        <v>154.615354205925</v>
      </c>
      <c r="L148">
        <f t="shared" si="21"/>
        <v>0</v>
      </c>
      <c r="M148">
        <f t="shared" si="22"/>
        <v>82.005111755034719</v>
      </c>
      <c r="N148">
        <v>84.46565063077864</v>
      </c>
      <c r="O148">
        <v>101.7275253717341</v>
      </c>
      <c r="P148">
        <v>57.086544848157367</v>
      </c>
      <c r="Q148">
        <f t="shared" si="23"/>
        <v>-0.46961857587690858</v>
      </c>
      <c r="R148">
        <f t="shared" si="24"/>
        <v>-72.610242450890283</v>
      </c>
      <c r="S148">
        <f t="shared" si="25"/>
        <v>0</v>
      </c>
      <c r="T148">
        <f t="shared" si="26"/>
        <v>0</v>
      </c>
      <c r="U148">
        <f t="shared" si="27"/>
        <v>-6498159737.2002897</v>
      </c>
      <c r="V148">
        <f t="shared" si="28"/>
        <v>0</v>
      </c>
      <c r="W148">
        <f t="shared" si="29"/>
        <v>-52.887828834190898</v>
      </c>
      <c r="X148">
        <v>20894432.601770271</v>
      </c>
      <c r="Y148">
        <v>2141294.683625123</v>
      </c>
    </row>
    <row r="149" spans="1:25" x14ac:dyDescent="0.25">
      <c r="A149" t="s">
        <v>159</v>
      </c>
      <c r="B149">
        <v>68691606.324769661</v>
      </c>
      <c r="C149">
        <v>2885081440.2774539</v>
      </c>
      <c r="D149">
        <v>787324427.24026084</v>
      </c>
      <c r="E149">
        <v>-571676.15453720198</v>
      </c>
      <c r="F149">
        <v>50.010503665512083</v>
      </c>
      <c r="G149">
        <f t="shared" si="20"/>
        <v>69263282.479306862</v>
      </c>
      <c r="H149" t="s">
        <v>6</v>
      </c>
      <c r="I149">
        <v>68691606.324769661</v>
      </c>
      <c r="J149">
        <v>3171341427.3908639</v>
      </c>
      <c r="K149">
        <v>46.167815793926238</v>
      </c>
      <c r="L149">
        <f t="shared" si="21"/>
        <v>0</v>
      </c>
      <c r="M149">
        <f t="shared" si="22"/>
        <v>46.167815793926238</v>
      </c>
      <c r="N149">
        <v>49.719145468037418</v>
      </c>
      <c r="O149">
        <v>59.309201942056013</v>
      </c>
      <c r="P149">
        <v>47.847475111592338</v>
      </c>
      <c r="Q149">
        <f t="shared" si="23"/>
        <v>0</v>
      </c>
      <c r="R149">
        <f t="shared" si="24"/>
        <v>0</v>
      </c>
      <c r="S149">
        <f t="shared" si="25"/>
        <v>0</v>
      </c>
      <c r="T149">
        <f t="shared" si="26"/>
        <v>-286259987.11341</v>
      </c>
      <c r="U149">
        <f t="shared" si="27"/>
        <v>0</v>
      </c>
      <c r="V149">
        <f t="shared" si="28"/>
        <v>13.141386148129776</v>
      </c>
      <c r="W149">
        <f t="shared" si="29"/>
        <v>0</v>
      </c>
      <c r="X149">
        <v>4352422.3505341979</v>
      </c>
      <c r="Y149">
        <v>4924098.5050713904</v>
      </c>
    </row>
    <row r="150" spans="1:25" x14ac:dyDescent="0.25">
      <c r="A150" t="s">
        <v>160</v>
      </c>
      <c r="B150">
        <v>254536195.2576845</v>
      </c>
      <c r="C150">
        <v>151845879573.88049</v>
      </c>
      <c r="D150">
        <v>3526102653.6085291</v>
      </c>
      <c r="E150">
        <v>-1515061426.206151</v>
      </c>
      <c r="F150">
        <v>72.079665091549202</v>
      </c>
      <c r="G150">
        <f t="shared" si="20"/>
        <v>1769597621.4638355</v>
      </c>
      <c r="H150" t="s">
        <v>5</v>
      </c>
      <c r="I150">
        <v>254536195.2576845</v>
      </c>
      <c r="J150">
        <v>11489465794.214991</v>
      </c>
      <c r="K150">
        <v>45.13882900851651</v>
      </c>
      <c r="L150">
        <f t="shared" si="21"/>
        <v>0</v>
      </c>
      <c r="M150">
        <f t="shared" si="22"/>
        <v>45.13882900851651</v>
      </c>
      <c r="N150">
        <v>61.288327810136423</v>
      </c>
      <c r="O150">
        <v>72.077901972089336</v>
      </c>
      <c r="P150">
        <v>58.224851917503528</v>
      </c>
      <c r="Q150">
        <f t="shared" si="23"/>
        <v>0</v>
      </c>
      <c r="R150">
        <f t="shared" si="24"/>
        <v>0</v>
      </c>
      <c r="S150">
        <f t="shared" si="25"/>
        <v>0</v>
      </c>
      <c r="T150">
        <f t="shared" si="26"/>
        <v>140356413779.6655</v>
      </c>
      <c r="U150">
        <f t="shared" si="27"/>
        <v>0</v>
      </c>
      <c r="V150">
        <f t="shared" si="28"/>
        <v>26.939072963572826</v>
      </c>
      <c r="W150">
        <f t="shared" si="29"/>
        <v>0</v>
      </c>
      <c r="X150">
        <v>79979.176276816826</v>
      </c>
      <c r="Y150">
        <v>1515141405.3824279</v>
      </c>
    </row>
    <row r="151" spans="1:25" x14ac:dyDescent="0.25">
      <c r="A151" t="s">
        <v>161</v>
      </c>
      <c r="B151">
        <v>17277982.34714435</v>
      </c>
      <c r="C151">
        <v>219859701.13233361</v>
      </c>
      <c r="D151">
        <v>41386158.733990893</v>
      </c>
      <c r="E151">
        <v>7767558.4134274218</v>
      </c>
      <c r="F151">
        <v>28.638602291585549</v>
      </c>
      <c r="G151">
        <f t="shared" si="20"/>
        <v>9510423.9337169286</v>
      </c>
      <c r="H151" t="s">
        <v>7</v>
      </c>
      <c r="I151">
        <v>11685327.801125949</v>
      </c>
      <c r="J151">
        <v>844717351.58436894</v>
      </c>
      <c r="K151">
        <v>48.88981448253309</v>
      </c>
      <c r="L151">
        <f t="shared" si="21"/>
        <v>-5592654.5460184012</v>
      </c>
      <c r="M151">
        <f t="shared" si="22"/>
        <v>28.638602291585549</v>
      </c>
      <c r="N151">
        <v>24.092356391521029</v>
      </c>
      <c r="O151">
        <v>43.422910093983958</v>
      </c>
      <c r="P151">
        <v>41.027598077657522</v>
      </c>
      <c r="Q151">
        <f t="shared" si="23"/>
        <v>-0.41422149798058061</v>
      </c>
      <c r="R151">
        <f t="shared" si="24"/>
        <v>-20.251212190947541</v>
      </c>
      <c r="S151">
        <f t="shared" si="25"/>
        <v>0.32368678435087861</v>
      </c>
      <c r="T151">
        <f t="shared" si="26"/>
        <v>0</v>
      </c>
      <c r="U151">
        <f t="shared" si="27"/>
        <v>-624857650.45203531</v>
      </c>
      <c r="V151">
        <f t="shared" si="28"/>
        <v>0</v>
      </c>
      <c r="W151">
        <f t="shared" si="29"/>
        <v>-5.466904388549132</v>
      </c>
      <c r="X151">
        <v>7785200.7530570384</v>
      </c>
      <c r="Y151">
        <v>17642.339629526501</v>
      </c>
    </row>
    <row r="152" spans="1:25" x14ac:dyDescent="0.25">
      <c r="A152" t="s">
        <v>162</v>
      </c>
      <c r="B152">
        <v>88475750.908520892</v>
      </c>
      <c r="C152">
        <v>2279221972.261282</v>
      </c>
      <c r="D152">
        <v>345449559.80121362</v>
      </c>
      <c r="E152">
        <v>16141901.081551209</v>
      </c>
      <c r="F152">
        <v>32.032994868357292</v>
      </c>
      <c r="G152">
        <f t="shared" si="20"/>
        <v>72333849.826969683</v>
      </c>
      <c r="H152" t="s">
        <v>8</v>
      </c>
      <c r="I152">
        <v>88475750.908520892</v>
      </c>
      <c r="J152">
        <v>4235124467.3491778</v>
      </c>
      <c r="K152">
        <v>47.867629535329577</v>
      </c>
      <c r="L152">
        <f t="shared" si="21"/>
        <v>0</v>
      </c>
      <c r="M152">
        <f t="shared" si="22"/>
        <v>32.032994868357292</v>
      </c>
      <c r="N152">
        <v>32.393059330613568</v>
      </c>
      <c r="O152">
        <v>31.42154339122704</v>
      </c>
      <c r="P152">
        <v>27.517088710097639</v>
      </c>
      <c r="Q152">
        <f t="shared" si="23"/>
        <v>-0.33080047666210927</v>
      </c>
      <c r="R152">
        <f t="shared" si="24"/>
        <v>-15.834634666972285</v>
      </c>
      <c r="S152">
        <f t="shared" si="25"/>
        <v>0</v>
      </c>
      <c r="T152">
        <f t="shared" si="26"/>
        <v>0</v>
      </c>
      <c r="U152">
        <f t="shared" si="27"/>
        <v>-1955902495.0878959</v>
      </c>
      <c r="V152">
        <f t="shared" si="28"/>
        <v>0</v>
      </c>
      <c r="W152">
        <f t="shared" si="29"/>
        <v>-16.446086144102537</v>
      </c>
      <c r="X152">
        <v>16668025.20898968</v>
      </c>
      <c r="Y152">
        <v>526124.12743841589</v>
      </c>
    </row>
    <row r="153" spans="1:25" x14ac:dyDescent="0.25">
      <c r="A153" t="s">
        <v>163</v>
      </c>
      <c r="B153">
        <v>237638159.61496949</v>
      </c>
      <c r="C153">
        <v>2916294928.4862661</v>
      </c>
      <c r="D153">
        <v>10608400455.03047</v>
      </c>
      <c r="E153">
        <v>174837973.5000259</v>
      </c>
      <c r="F153">
        <v>91.366010145241134</v>
      </c>
      <c r="G153">
        <f t="shared" si="20"/>
        <v>62800186.114943594</v>
      </c>
      <c r="H153" t="s">
        <v>9</v>
      </c>
      <c r="I153">
        <v>77496218.748181492</v>
      </c>
      <c r="J153">
        <v>22415352480.60997</v>
      </c>
      <c r="K153">
        <v>94.325559989726344</v>
      </c>
      <c r="L153">
        <f t="shared" si="21"/>
        <v>-160141940.866788</v>
      </c>
      <c r="M153">
        <f t="shared" si="22"/>
        <v>91.366010145241134</v>
      </c>
      <c r="N153">
        <v>172.88564672071561</v>
      </c>
      <c r="O153">
        <v>101.7275253717341</v>
      </c>
      <c r="P153">
        <v>57.086544848157367</v>
      </c>
      <c r="Q153">
        <f t="shared" si="23"/>
        <v>-3.1375905372918594E-2</v>
      </c>
      <c r="R153">
        <f t="shared" si="24"/>
        <v>-2.9595498444852097</v>
      </c>
      <c r="S153">
        <f t="shared" si="25"/>
        <v>0.67388983792104828</v>
      </c>
      <c r="T153">
        <f t="shared" si="26"/>
        <v>0</v>
      </c>
      <c r="U153">
        <f t="shared" si="27"/>
        <v>-19499057552.123703</v>
      </c>
      <c r="V153">
        <f t="shared" si="28"/>
        <v>0</v>
      </c>
      <c r="W153">
        <f t="shared" si="29"/>
        <v>7.4019653820077593</v>
      </c>
      <c r="X153">
        <v>176826765.52787319</v>
      </c>
      <c r="Y153">
        <v>1988792.0278442451</v>
      </c>
    </row>
    <row r="154" spans="1:25" x14ac:dyDescent="0.25">
      <c r="A154" t="s">
        <v>164</v>
      </c>
      <c r="B154">
        <v>5309469.9405898536</v>
      </c>
      <c r="C154">
        <v>506437311.13676798</v>
      </c>
      <c r="D154">
        <v>237019944.20838779</v>
      </c>
      <c r="E154">
        <v>-2158371.5072889579</v>
      </c>
      <c r="F154">
        <v>91.743512116987588</v>
      </c>
      <c r="G154">
        <f t="shared" si="20"/>
        <v>7467841.4478788115</v>
      </c>
      <c r="H154" t="s">
        <v>9</v>
      </c>
      <c r="I154">
        <v>5309469.9405898536</v>
      </c>
      <c r="J154">
        <v>325240391.83248413</v>
      </c>
      <c r="K154">
        <v>61.256659416429741</v>
      </c>
      <c r="L154">
        <f t="shared" si="21"/>
        <v>0</v>
      </c>
      <c r="M154">
        <f t="shared" si="22"/>
        <v>61.256659416429741</v>
      </c>
      <c r="N154">
        <v>71.860292008046756</v>
      </c>
      <c r="O154">
        <v>101.7275253717341</v>
      </c>
      <c r="P154">
        <v>57.086544848157367</v>
      </c>
      <c r="Q154">
        <f t="shared" si="23"/>
        <v>0</v>
      </c>
      <c r="R154">
        <f t="shared" si="24"/>
        <v>0</v>
      </c>
      <c r="S154">
        <f t="shared" si="25"/>
        <v>0</v>
      </c>
      <c r="T154">
        <f t="shared" si="26"/>
        <v>181196919.30428386</v>
      </c>
      <c r="U154">
        <f t="shared" si="27"/>
        <v>0</v>
      </c>
      <c r="V154">
        <f t="shared" si="28"/>
        <v>40.470865955304362</v>
      </c>
      <c r="W154">
        <f t="shared" si="29"/>
        <v>0</v>
      </c>
      <c r="X154">
        <v>732644.68516320363</v>
      </c>
      <c r="Y154">
        <v>2891016.1924521518</v>
      </c>
    </row>
    <row r="155" spans="1:25" x14ac:dyDescent="0.25">
      <c r="A155" t="s">
        <v>165</v>
      </c>
      <c r="B155">
        <v>186342056.19996509</v>
      </c>
      <c r="C155">
        <v>3246188984.3248219</v>
      </c>
      <c r="D155">
        <v>2135801745.1909111</v>
      </c>
      <c r="E155">
        <v>113889063.65601841</v>
      </c>
      <c r="F155">
        <v>50.98852772133376</v>
      </c>
      <c r="G155">
        <f t="shared" si="20"/>
        <v>72452992.543946683</v>
      </c>
      <c r="H155" t="s">
        <v>6</v>
      </c>
      <c r="I155">
        <v>179573626.977676</v>
      </c>
      <c r="J155">
        <v>18918177380.7136</v>
      </c>
      <c r="K155">
        <v>101.5239273758596</v>
      </c>
      <c r="L155">
        <f t="shared" si="21"/>
        <v>-6768429.2222890854</v>
      </c>
      <c r="M155">
        <f t="shared" si="22"/>
        <v>50.98852772133376</v>
      </c>
      <c r="N155">
        <v>70.53339628708045</v>
      </c>
      <c r="O155">
        <v>59.309201942056013</v>
      </c>
      <c r="P155">
        <v>47.847475111592338</v>
      </c>
      <c r="Q155">
        <f t="shared" si="23"/>
        <v>-0.49776836811518155</v>
      </c>
      <c r="R155">
        <f t="shared" si="24"/>
        <v>-50.53539965452584</v>
      </c>
      <c r="S155">
        <f t="shared" si="25"/>
        <v>3.6322606717540062E-2</v>
      </c>
      <c r="T155">
        <f t="shared" si="26"/>
        <v>0</v>
      </c>
      <c r="U155">
        <f t="shared" si="27"/>
        <v>-15671988396.388779</v>
      </c>
      <c r="V155">
        <f t="shared" si="28"/>
        <v>0</v>
      </c>
      <c r="W155">
        <f t="shared" si="29"/>
        <v>-42.214725433803586</v>
      </c>
      <c r="X155">
        <v>181505151.32350981</v>
      </c>
      <c r="Y155">
        <v>67616087.667489618</v>
      </c>
    </row>
    <row r="156" spans="1:25" x14ac:dyDescent="0.25">
      <c r="A156" t="s">
        <v>166</v>
      </c>
      <c r="B156">
        <v>28862646.1416815</v>
      </c>
      <c r="C156">
        <v>510303988.01736969</v>
      </c>
      <c r="D156">
        <v>112692893.83766989</v>
      </c>
      <c r="E156">
        <v>20887268.988325849</v>
      </c>
      <c r="F156">
        <v>45.044225098393667</v>
      </c>
      <c r="G156">
        <f t="shared" si="20"/>
        <v>7975377.1533556506</v>
      </c>
      <c r="H156" t="s">
        <v>8</v>
      </c>
      <c r="I156">
        <v>11224778.910543701</v>
      </c>
      <c r="J156">
        <v>2762855405.6895218</v>
      </c>
      <c r="K156">
        <v>95.724258688103831</v>
      </c>
      <c r="L156">
        <f t="shared" si="21"/>
        <v>-17637867.231137797</v>
      </c>
      <c r="M156">
        <f t="shared" si="22"/>
        <v>45.044225098393667</v>
      </c>
      <c r="N156">
        <v>71.889117220265874</v>
      </c>
      <c r="O156">
        <v>31.42154339122704</v>
      </c>
      <c r="P156">
        <v>27.517088710097639</v>
      </c>
      <c r="Q156">
        <f t="shared" si="23"/>
        <v>-0.52943772335536976</v>
      </c>
      <c r="R156">
        <f t="shared" si="24"/>
        <v>-50.680033589710163</v>
      </c>
      <c r="S156">
        <f t="shared" si="25"/>
        <v>0.61109667992867678</v>
      </c>
      <c r="T156">
        <f t="shared" si="26"/>
        <v>0</v>
      </c>
      <c r="U156">
        <f t="shared" si="27"/>
        <v>-2252551417.672152</v>
      </c>
      <c r="V156">
        <f t="shared" si="28"/>
        <v>0</v>
      </c>
      <c r="W156">
        <f t="shared" si="29"/>
        <v>-64.302715296876784</v>
      </c>
      <c r="X156">
        <v>20905862.780910879</v>
      </c>
      <c r="Y156">
        <v>18593.792585136729</v>
      </c>
    </row>
    <row r="157" spans="1:25" x14ac:dyDescent="0.25">
      <c r="A157" t="s">
        <v>167</v>
      </c>
      <c r="B157">
        <v>26827214.304837149</v>
      </c>
      <c r="C157">
        <v>275245756.90084922</v>
      </c>
      <c r="D157">
        <v>371638742.59000927</v>
      </c>
      <c r="E157">
        <v>9792665.5710321199</v>
      </c>
      <c r="F157">
        <v>25.66590670541267</v>
      </c>
      <c r="G157">
        <f t="shared" si="20"/>
        <v>17034548.733805031</v>
      </c>
      <c r="H157" t="s">
        <v>5</v>
      </c>
      <c r="I157">
        <v>24261901.543115251</v>
      </c>
      <c r="J157">
        <v>559995473.4519794</v>
      </c>
      <c r="K157">
        <v>20.874156633959871</v>
      </c>
      <c r="L157">
        <f t="shared" si="21"/>
        <v>-2565312.7617218979</v>
      </c>
      <c r="M157">
        <f t="shared" si="22"/>
        <v>25.66590670541267</v>
      </c>
      <c r="N157">
        <v>23.865393735873681</v>
      </c>
      <c r="O157">
        <v>72.077901972089336</v>
      </c>
      <c r="P157">
        <v>58.224851917503528</v>
      </c>
      <c r="Q157">
        <f t="shared" si="23"/>
        <v>0.22955418776810216</v>
      </c>
      <c r="R157">
        <f t="shared" si="24"/>
        <v>4.7917500714527996</v>
      </c>
      <c r="S157">
        <f t="shared" si="25"/>
        <v>9.5623523656697795E-2</v>
      </c>
      <c r="T157">
        <f t="shared" si="26"/>
        <v>0</v>
      </c>
      <c r="U157">
        <f t="shared" si="27"/>
        <v>-284749716.55113018</v>
      </c>
      <c r="V157">
        <f t="shared" si="28"/>
        <v>0</v>
      </c>
      <c r="W157">
        <f t="shared" si="29"/>
        <v>51.203745338129465</v>
      </c>
      <c r="X157">
        <v>9792857.2145364787</v>
      </c>
      <c r="Y157">
        <v>191.64350435918749</v>
      </c>
    </row>
    <row r="158" spans="1:25" x14ac:dyDescent="0.25">
      <c r="A158" t="s">
        <v>168</v>
      </c>
      <c r="B158">
        <v>70986061.670235187</v>
      </c>
      <c r="C158">
        <v>2231765925.4254632</v>
      </c>
      <c r="D158">
        <v>813622847.63468385</v>
      </c>
      <c r="E158">
        <v>16733522.03106308</v>
      </c>
      <c r="F158">
        <v>41.900007094505263</v>
      </c>
      <c r="G158">
        <f t="shared" si="20"/>
        <v>54252539.639172107</v>
      </c>
      <c r="H158" t="s">
        <v>6</v>
      </c>
      <c r="I158">
        <v>70344181.979704991</v>
      </c>
      <c r="J158">
        <v>3454305097.6046581</v>
      </c>
      <c r="K158">
        <v>48.661737478148687</v>
      </c>
      <c r="L158">
        <f t="shared" si="21"/>
        <v>-641879.69053019583</v>
      </c>
      <c r="M158">
        <f t="shared" si="22"/>
        <v>41.900007094505263</v>
      </c>
      <c r="N158">
        <v>42.81412536205972</v>
      </c>
      <c r="O158">
        <v>59.309201942056013</v>
      </c>
      <c r="P158">
        <v>47.847475111592338</v>
      </c>
      <c r="Q158">
        <f t="shared" si="23"/>
        <v>-0.1389537393045151</v>
      </c>
      <c r="R158">
        <f t="shared" si="24"/>
        <v>-6.7617303836434246</v>
      </c>
      <c r="S158">
        <f t="shared" si="25"/>
        <v>9.0423341628957932E-3</v>
      </c>
      <c r="T158">
        <f t="shared" si="26"/>
        <v>0</v>
      </c>
      <c r="U158">
        <f t="shared" si="27"/>
        <v>-1222539172.1791949</v>
      </c>
      <c r="V158">
        <f t="shared" si="28"/>
        <v>0</v>
      </c>
      <c r="W158">
        <f t="shared" si="29"/>
        <v>10.647464463907326</v>
      </c>
      <c r="X158">
        <v>19600273.486512069</v>
      </c>
      <c r="Y158">
        <v>2866751.4554488901</v>
      </c>
    </row>
    <row r="159" spans="1:25" x14ac:dyDescent="0.25">
      <c r="A159" t="s">
        <v>169</v>
      </c>
      <c r="B159">
        <v>24438571.352554929</v>
      </c>
      <c r="C159">
        <v>308710716.83869922</v>
      </c>
      <c r="D159">
        <v>95419294.31759806</v>
      </c>
      <c r="E159">
        <v>-2355624.759856747</v>
      </c>
      <c r="F159">
        <v>11.01497071610938</v>
      </c>
      <c r="G159">
        <f t="shared" si="20"/>
        <v>26794196.112411674</v>
      </c>
      <c r="H159" t="s">
        <v>8</v>
      </c>
      <c r="I159">
        <v>24438571.352554929</v>
      </c>
      <c r="J159">
        <v>505802194.1589855</v>
      </c>
      <c r="K159">
        <v>20.696880634395448</v>
      </c>
      <c r="L159">
        <f t="shared" si="21"/>
        <v>0</v>
      </c>
      <c r="M159">
        <f t="shared" si="22"/>
        <v>20.696880634395448</v>
      </c>
      <c r="N159">
        <v>9.6168585131681166</v>
      </c>
      <c r="O159">
        <v>31.42154339122704</v>
      </c>
      <c r="P159">
        <v>27.517088710097639</v>
      </c>
      <c r="Q159">
        <f t="shared" si="23"/>
        <v>0</v>
      </c>
      <c r="R159">
        <f t="shared" si="24"/>
        <v>0</v>
      </c>
      <c r="S159">
        <f t="shared" si="25"/>
        <v>0</v>
      </c>
      <c r="T159">
        <f t="shared" si="26"/>
        <v>-197091477.32028627</v>
      </c>
      <c r="U159">
        <f t="shared" si="27"/>
        <v>0</v>
      </c>
      <c r="V159">
        <f t="shared" si="28"/>
        <v>10.724662756831592</v>
      </c>
      <c r="W159">
        <f t="shared" si="29"/>
        <v>0</v>
      </c>
      <c r="X159">
        <v>1741078.0996399201</v>
      </c>
      <c r="Y159">
        <v>4096702.8594966512</v>
      </c>
    </row>
    <row r="160" spans="1:25" x14ac:dyDescent="0.25">
      <c r="A160" t="s">
        <v>170</v>
      </c>
      <c r="B160">
        <v>11883867.29453942</v>
      </c>
      <c r="C160">
        <v>582019891.11897457</v>
      </c>
      <c r="D160">
        <v>136209640.61949229</v>
      </c>
      <c r="E160">
        <v>971872.94517649757</v>
      </c>
      <c r="F160">
        <v>59.744046700981237</v>
      </c>
      <c r="G160">
        <f t="shared" si="20"/>
        <v>10911994.349362923</v>
      </c>
      <c r="H160" t="s">
        <v>6</v>
      </c>
      <c r="I160">
        <v>11883867.29453942</v>
      </c>
      <c r="J160">
        <v>725693264.3635999</v>
      </c>
      <c r="K160">
        <v>61.065412998767862</v>
      </c>
      <c r="L160">
        <f t="shared" si="21"/>
        <v>0</v>
      </c>
      <c r="M160">
        <f t="shared" si="22"/>
        <v>59.744046700981237</v>
      </c>
      <c r="N160">
        <v>61.384482342205928</v>
      </c>
      <c r="O160">
        <v>59.309201942056013</v>
      </c>
      <c r="P160">
        <v>47.847475111592338</v>
      </c>
      <c r="Q160">
        <f t="shared" si="23"/>
        <v>-2.1638538624364771E-2</v>
      </c>
      <c r="R160">
        <f t="shared" si="24"/>
        <v>-1.321366297786625</v>
      </c>
      <c r="S160">
        <f t="shared" si="25"/>
        <v>0</v>
      </c>
      <c r="T160">
        <f t="shared" si="26"/>
        <v>0</v>
      </c>
      <c r="U160">
        <f t="shared" si="27"/>
        <v>-143673373.24462533</v>
      </c>
      <c r="V160">
        <f t="shared" si="28"/>
        <v>0</v>
      </c>
      <c r="W160">
        <f t="shared" si="29"/>
        <v>-1.7562110567118481</v>
      </c>
      <c r="X160">
        <v>1646613.6321291351</v>
      </c>
      <c r="Y160">
        <v>674740.68695270375</v>
      </c>
    </row>
    <row r="161" spans="1:25" x14ac:dyDescent="0.25">
      <c r="A161" t="s">
        <v>171</v>
      </c>
      <c r="B161">
        <v>764118.18561337946</v>
      </c>
      <c r="C161">
        <v>5354996.5651547899</v>
      </c>
      <c r="D161">
        <v>34110985.041677669</v>
      </c>
      <c r="E161">
        <v>514380.54418167699</v>
      </c>
      <c r="F161">
        <v>92.585714333702228</v>
      </c>
      <c r="G161">
        <f t="shared" si="20"/>
        <v>249737.64143170248</v>
      </c>
      <c r="H161" t="s">
        <v>9</v>
      </c>
      <c r="I161">
        <v>308566.29397581279</v>
      </c>
      <c r="J161">
        <v>63683014.359332077</v>
      </c>
      <c r="K161">
        <v>83.341838420207083</v>
      </c>
      <c r="L161">
        <f t="shared" si="21"/>
        <v>-455551.89163756667</v>
      </c>
      <c r="M161">
        <f t="shared" si="22"/>
        <v>92.585714333702228</v>
      </c>
      <c r="N161">
        <v>172.09718407047731</v>
      </c>
      <c r="O161">
        <v>101.7275253717341</v>
      </c>
      <c r="P161">
        <v>57.086544848157367</v>
      </c>
      <c r="Q161">
        <f t="shared" si="23"/>
        <v>0.11091519084193699</v>
      </c>
      <c r="R161">
        <f t="shared" si="24"/>
        <v>9.2438759134951454</v>
      </c>
      <c r="S161">
        <f t="shared" si="25"/>
        <v>0.59617988449245218</v>
      </c>
      <c r="T161">
        <f t="shared" si="26"/>
        <v>0</v>
      </c>
      <c r="U161">
        <f t="shared" si="27"/>
        <v>-58328017.794177286</v>
      </c>
      <c r="V161">
        <f t="shared" si="28"/>
        <v>0</v>
      </c>
      <c r="W161">
        <f t="shared" si="29"/>
        <v>18.38568695152702</v>
      </c>
      <c r="X161">
        <v>515896.35235704167</v>
      </c>
      <c r="Y161">
        <v>1515.808175366378</v>
      </c>
    </row>
    <row r="162" spans="1:25" x14ac:dyDescent="0.25">
      <c r="A162" t="s">
        <v>172</v>
      </c>
      <c r="B162">
        <v>93796187.762880698</v>
      </c>
      <c r="C162">
        <v>5258087486.8572121</v>
      </c>
      <c r="D162">
        <v>1075066281.877018</v>
      </c>
      <c r="E162">
        <v>-2280149.7180396831</v>
      </c>
      <c r="F162">
        <v>63.73950269899413</v>
      </c>
      <c r="G162">
        <f t="shared" si="20"/>
        <v>96076337.480920374</v>
      </c>
      <c r="H162" t="s">
        <v>6</v>
      </c>
      <c r="I162">
        <v>93796187.762880698</v>
      </c>
      <c r="J162">
        <v>5643239175.503315</v>
      </c>
      <c r="K162">
        <v>60.164909791105543</v>
      </c>
      <c r="L162">
        <f t="shared" si="21"/>
        <v>0</v>
      </c>
      <c r="M162">
        <f t="shared" si="22"/>
        <v>60.164909791105543</v>
      </c>
      <c r="N162">
        <v>62.742564169319081</v>
      </c>
      <c r="O162">
        <v>59.309201942056013</v>
      </c>
      <c r="P162">
        <v>47.847475111592338</v>
      </c>
      <c r="Q162">
        <f t="shared" si="23"/>
        <v>0</v>
      </c>
      <c r="R162">
        <f t="shared" si="24"/>
        <v>0</v>
      </c>
      <c r="S162">
        <f t="shared" si="25"/>
        <v>0</v>
      </c>
      <c r="T162">
        <f t="shared" si="26"/>
        <v>-385151688.64610291</v>
      </c>
      <c r="U162">
        <f t="shared" si="27"/>
        <v>0</v>
      </c>
      <c r="V162">
        <f t="shared" si="28"/>
        <v>-0.85570784904953001</v>
      </c>
      <c r="W162">
        <f t="shared" si="29"/>
        <v>0</v>
      </c>
      <c r="X162">
        <v>3712543.4322498241</v>
      </c>
      <c r="Y162">
        <v>5992693.1502893651</v>
      </c>
    </row>
    <row r="163" spans="1:25" x14ac:dyDescent="0.25">
      <c r="A163" t="s">
        <v>173</v>
      </c>
      <c r="B163">
        <v>61733768.107617393</v>
      </c>
      <c r="C163">
        <v>482373146.94301027</v>
      </c>
      <c r="D163">
        <v>707575586.26470113</v>
      </c>
      <c r="E163">
        <v>32436097.80286514</v>
      </c>
      <c r="F163">
        <v>30.94587676249553</v>
      </c>
      <c r="G163">
        <f t="shared" si="20"/>
        <v>29297670.304752253</v>
      </c>
      <c r="H163" t="s">
        <v>6</v>
      </c>
      <c r="I163">
        <v>61544692.659569263</v>
      </c>
      <c r="J163">
        <v>9849443929.9071426</v>
      </c>
      <c r="K163">
        <v>159.54710415112029</v>
      </c>
      <c r="L163">
        <f t="shared" si="21"/>
        <v>-189075.44804812968</v>
      </c>
      <c r="M163">
        <f t="shared" si="22"/>
        <v>30.94587676249553</v>
      </c>
      <c r="N163">
        <v>25.368022964371971</v>
      </c>
      <c r="O163">
        <v>59.309201942056013</v>
      </c>
      <c r="P163">
        <v>47.847475111592338</v>
      </c>
      <c r="Q163">
        <f t="shared" si="23"/>
        <v>-0.80603924510479275</v>
      </c>
      <c r="R163">
        <f t="shared" si="24"/>
        <v>-128.60122738862475</v>
      </c>
      <c r="S163">
        <f t="shared" si="25"/>
        <v>3.0627556658865407E-3</v>
      </c>
      <c r="T163">
        <f t="shared" si="26"/>
        <v>0</v>
      </c>
      <c r="U163">
        <f t="shared" si="27"/>
        <v>-9367070782.9641323</v>
      </c>
      <c r="V163">
        <f t="shared" si="28"/>
        <v>0</v>
      </c>
      <c r="W163">
        <f t="shared" si="29"/>
        <v>-100.23790220906429</v>
      </c>
      <c r="X163">
        <v>37018998.110417843</v>
      </c>
      <c r="Y163">
        <v>4582900.3075530631</v>
      </c>
    </row>
    <row r="164" spans="1:25" x14ac:dyDescent="0.25">
      <c r="A164" t="s">
        <v>174</v>
      </c>
      <c r="B164">
        <v>1049516078.126943</v>
      </c>
      <c r="C164">
        <v>37290541285.212517</v>
      </c>
      <c r="D164">
        <v>14538998763.38512</v>
      </c>
      <c r="E164">
        <v>-15976255.483550711</v>
      </c>
      <c r="F164">
        <v>38.795979144711403</v>
      </c>
      <c r="G164">
        <f t="shared" si="20"/>
        <v>1065492333.6104937</v>
      </c>
      <c r="H164" t="s">
        <v>5</v>
      </c>
      <c r="I164">
        <v>1048617394.879894</v>
      </c>
      <c r="J164">
        <v>42338881599.676353</v>
      </c>
      <c r="K164">
        <v>40.34133681423728</v>
      </c>
      <c r="L164">
        <f t="shared" si="21"/>
        <v>-898683.24704897404</v>
      </c>
      <c r="M164">
        <f t="shared" si="22"/>
        <v>40.34133681423728</v>
      </c>
      <c r="N164">
        <v>35.830531585501213</v>
      </c>
      <c r="O164">
        <v>72.077901972089336</v>
      </c>
      <c r="P164">
        <v>58.224851917503528</v>
      </c>
      <c r="Q164">
        <f t="shared" si="23"/>
        <v>0</v>
      </c>
      <c r="R164">
        <f t="shared" si="24"/>
        <v>0</v>
      </c>
      <c r="S164">
        <f t="shared" si="25"/>
        <v>8.5628344889465691E-4</v>
      </c>
      <c r="T164">
        <f t="shared" si="26"/>
        <v>-5048340314.4638367</v>
      </c>
      <c r="U164">
        <f t="shared" si="27"/>
        <v>0</v>
      </c>
      <c r="V164">
        <f t="shared" si="28"/>
        <v>31.736565157852056</v>
      </c>
      <c r="W164">
        <f t="shared" si="29"/>
        <v>0</v>
      </c>
      <c r="X164">
        <v>41142230.802872568</v>
      </c>
      <c r="Y164">
        <v>57118486.286423653</v>
      </c>
    </row>
    <row r="165" spans="1:25" x14ac:dyDescent="0.25">
      <c r="A165" t="s">
        <v>175</v>
      </c>
      <c r="B165">
        <v>2751402.6338803191</v>
      </c>
      <c r="C165">
        <v>146202760.04606909</v>
      </c>
      <c r="D165">
        <v>11466617.977775561</v>
      </c>
      <c r="E165">
        <v>340232.61186385131</v>
      </c>
      <c r="F165">
        <v>48.280419363242302</v>
      </c>
      <c r="G165">
        <f t="shared" si="20"/>
        <v>2411170.0220164675</v>
      </c>
      <c r="H165" t="s">
        <v>4</v>
      </c>
      <c r="I165">
        <v>2751402.6338803191</v>
      </c>
      <c r="J165">
        <v>161490623.06916949</v>
      </c>
      <c r="K165">
        <v>58.693926174453907</v>
      </c>
      <c r="L165">
        <f t="shared" si="21"/>
        <v>0</v>
      </c>
      <c r="M165">
        <f t="shared" si="22"/>
        <v>48.280419363242302</v>
      </c>
      <c r="N165">
        <v>48.833331227703063</v>
      </c>
      <c r="O165">
        <v>50.72841031174233</v>
      </c>
      <c r="P165">
        <v>46.560856702329623</v>
      </c>
      <c r="Q165">
        <f t="shared" si="23"/>
        <v>-0.17742051844103771</v>
      </c>
      <c r="R165">
        <f t="shared" si="24"/>
        <v>-10.413506811211604</v>
      </c>
      <c r="S165">
        <f t="shared" si="25"/>
        <v>0</v>
      </c>
      <c r="T165">
        <f t="shared" si="26"/>
        <v>0</v>
      </c>
      <c r="U165">
        <f t="shared" si="27"/>
        <v>-15287863.023100406</v>
      </c>
      <c r="V165">
        <f t="shared" si="28"/>
        <v>0</v>
      </c>
      <c r="W165">
        <f t="shared" si="29"/>
        <v>-7.9655158627115767</v>
      </c>
      <c r="X165">
        <v>426494.073182186</v>
      </c>
      <c r="Y165">
        <v>86261.461318353569</v>
      </c>
    </row>
    <row r="166" spans="1:25" x14ac:dyDescent="0.25">
      <c r="A166" t="s">
        <v>176</v>
      </c>
      <c r="B166">
        <v>697145006.2148006</v>
      </c>
      <c r="C166">
        <v>32986692261.069359</v>
      </c>
      <c r="D166">
        <v>7990485622.4559469</v>
      </c>
      <c r="E166">
        <v>45018023.53081654</v>
      </c>
      <c r="F166">
        <v>56.749644128328647</v>
      </c>
      <c r="G166">
        <f t="shared" si="20"/>
        <v>652126982.68398404</v>
      </c>
      <c r="H166" t="s">
        <v>6</v>
      </c>
      <c r="I166">
        <v>697145006.2148006</v>
      </c>
      <c r="J166">
        <v>47558342977.930023</v>
      </c>
      <c r="K166">
        <v>68.21872430264041</v>
      </c>
      <c r="L166">
        <f t="shared" si="21"/>
        <v>0</v>
      </c>
      <c r="M166">
        <f t="shared" si="22"/>
        <v>56.749644128328647</v>
      </c>
      <c r="N166">
        <v>56.881644604590413</v>
      </c>
      <c r="O166">
        <v>59.309201942056013</v>
      </c>
      <c r="P166">
        <v>47.847475111592338</v>
      </c>
      <c r="Q166">
        <f t="shared" si="23"/>
        <v>-0.16812217307716279</v>
      </c>
      <c r="R166">
        <f t="shared" si="24"/>
        <v>-11.469080174311763</v>
      </c>
      <c r="S166">
        <f t="shared" si="25"/>
        <v>0</v>
      </c>
      <c r="T166">
        <f t="shared" si="26"/>
        <v>0</v>
      </c>
      <c r="U166">
        <f t="shared" si="27"/>
        <v>-14571650716.860664</v>
      </c>
      <c r="V166">
        <f t="shared" si="28"/>
        <v>0</v>
      </c>
      <c r="W166">
        <f t="shared" si="29"/>
        <v>-8.9095223605843969</v>
      </c>
      <c r="X166">
        <v>73980725.579606265</v>
      </c>
      <c r="Y166">
        <v>28962702.048789371</v>
      </c>
    </row>
    <row r="167" spans="1:25" x14ac:dyDescent="0.25">
      <c r="A167" t="s">
        <v>177</v>
      </c>
      <c r="B167">
        <v>41272021.040362179</v>
      </c>
      <c r="C167">
        <v>1322366297.544687</v>
      </c>
      <c r="D167">
        <v>172003360.25451869</v>
      </c>
      <c r="E167">
        <v>2031860.349808428</v>
      </c>
      <c r="F167">
        <v>38.430809978853382</v>
      </c>
      <c r="G167">
        <f t="shared" si="20"/>
        <v>39240160.690553755</v>
      </c>
      <c r="H167" t="s">
        <v>4</v>
      </c>
      <c r="I167">
        <v>41272021.040362179</v>
      </c>
      <c r="J167">
        <v>2525499695.4400601</v>
      </c>
      <c r="K167">
        <v>61.19156832591829</v>
      </c>
      <c r="L167">
        <f t="shared" si="21"/>
        <v>0</v>
      </c>
      <c r="M167">
        <f t="shared" si="22"/>
        <v>38.430809978853382</v>
      </c>
      <c r="N167">
        <v>38.950427348138902</v>
      </c>
      <c r="O167">
        <v>50.72841031174233</v>
      </c>
      <c r="P167">
        <v>46.560856702329623</v>
      </c>
      <c r="Q167">
        <f t="shared" si="23"/>
        <v>-0.37195906184062233</v>
      </c>
      <c r="R167">
        <f t="shared" si="24"/>
        <v>-22.760758347064908</v>
      </c>
      <c r="S167">
        <f t="shared" si="25"/>
        <v>0</v>
      </c>
      <c r="T167">
        <f t="shared" si="26"/>
        <v>0</v>
      </c>
      <c r="U167">
        <f t="shared" si="27"/>
        <v>-1203133397.8953731</v>
      </c>
      <c r="V167">
        <f t="shared" si="28"/>
        <v>0</v>
      </c>
      <c r="W167">
        <f t="shared" si="29"/>
        <v>-10.46315801417596</v>
      </c>
      <c r="X167">
        <v>7237325.2341274992</v>
      </c>
      <c r="Y167">
        <v>5205464.8843191946</v>
      </c>
    </row>
    <row r="168" spans="1:25" x14ac:dyDescent="0.25">
      <c r="A168" t="s">
        <v>178</v>
      </c>
      <c r="B168">
        <v>13831981.251659701</v>
      </c>
      <c r="C168">
        <v>773882427.3787148</v>
      </c>
      <c r="D168">
        <v>57645523.390683308</v>
      </c>
      <c r="E168">
        <v>-288726.21156747558</v>
      </c>
      <c r="F168">
        <v>53.478247300079417</v>
      </c>
      <c r="G168">
        <f t="shared" si="20"/>
        <v>14120707.463227177</v>
      </c>
      <c r="H168" t="s">
        <v>4</v>
      </c>
      <c r="I168">
        <v>13831981.251659701</v>
      </c>
      <c r="J168">
        <v>797569954.55108953</v>
      </c>
      <c r="K168">
        <v>57.661295228793733</v>
      </c>
      <c r="L168">
        <f t="shared" si="21"/>
        <v>0</v>
      </c>
      <c r="M168">
        <f t="shared" si="22"/>
        <v>57.661295228793733</v>
      </c>
      <c r="N168">
        <v>53.217849702142622</v>
      </c>
      <c r="O168">
        <v>50.72841031174233</v>
      </c>
      <c r="P168">
        <v>46.560856702329623</v>
      </c>
      <c r="Q168">
        <f t="shared" si="23"/>
        <v>0</v>
      </c>
      <c r="R168">
        <f t="shared" si="24"/>
        <v>0</v>
      </c>
      <c r="S168">
        <f t="shared" si="25"/>
        <v>0</v>
      </c>
      <c r="T168">
        <f t="shared" si="26"/>
        <v>-23687527.172374725</v>
      </c>
      <c r="U168">
        <f t="shared" si="27"/>
        <v>0</v>
      </c>
      <c r="V168">
        <f t="shared" si="28"/>
        <v>-6.9328849170514033</v>
      </c>
      <c r="W168">
        <f t="shared" si="29"/>
        <v>0</v>
      </c>
      <c r="X168">
        <v>297288.33548648062</v>
      </c>
      <c r="Y168">
        <v>586014.54705396888</v>
      </c>
    </row>
    <row r="169" spans="1:25" x14ac:dyDescent="0.25">
      <c r="A169" t="s">
        <v>179</v>
      </c>
      <c r="B169">
        <v>137530514.82110009</v>
      </c>
      <c r="C169">
        <v>639956979.36544263</v>
      </c>
      <c r="D169">
        <v>6139497033.5262127</v>
      </c>
      <c r="E169">
        <v>139692265.23016629</v>
      </c>
      <c r="F169">
        <v>99.177743595432304</v>
      </c>
      <c r="G169">
        <f t="shared" si="20"/>
        <v>-2161750.4090662003</v>
      </c>
      <c r="H169" t="s">
        <v>9</v>
      </c>
      <c r="I169">
        <v>3922599.0525062382</v>
      </c>
      <c r="J169">
        <v>19612281018.505779</v>
      </c>
      <c r="K169">
        <v>142.60312370689121</v>
      </c>
      <c r="L169">
        <f t="shared" si="21"/>
        <v>-133607915.76859385</v>
      </c>
      <c r="M169">
        <f t="shared" si="22"/>
        <v>99.177743595432304</v>
      </c>
      <c r="N169">
        <v>1895.7603175859999</v>
      </c>
      <c r="O169">
        <v>101.7275253717341</v>
      </c>
      <c r="P169">
        <v>57.086544848157367</v>
      </c>
      <c r="Q169">
        <f t="shared" si="23"/>
        <v>-0.30451913662646085</v>
      </c>
      <c r="R169">
        <f t="shared" si="24"/>
        <v>-43.425380111458907</v>
      </c>
      <c r="S169">
        <f t="shared" si="25"/>
        <v>0.97147833658872895</v>
      </c>
      <c r="T169">
        <f t="shared" si="26"/>
        <v>0</v>
      </c>
      <c r="U169">
        <f t="shared" si="27"/>
        <v>-18972324039.140335</v>
      </c>
      <c r="V169">
        <f t="shared" si="28"/>
        <v>0</v>
      </c>
      <c r="W169">
        <f t="shared" si="29"/>
        <v>-40.875598335157107</v>
      </c>
      <c r="X169">
        <v>139693629.52176371</v>
      </c>
      <c r="Y169">
        <v>1364.291597339952</v>
      </c>
    </row>
    <row r="170" spans="1:25" x14ac:dyDescent="0.25">
      <c r="A170" t="s">
        <v>180</v>
      </c>
      <c r="B170">
        <v>26785.714914058859</v>
      </c>
      <c r="C170">
        <v>4325596.2364971638</v>
      </c>
      <c r="D170">
        <v>111630.9028707859</v>
      </c>
      <c r="E170">
        <v>0</v>
      </c>
      <c r="F170">
        <v>130.29110035193571</v>
      </c>
      <c r="G170">
        <f t="shared" si="20"/>
        <v>26785.714914058859</v>
      </c>
      <c r="H170" t="s">
        <v>4</v>
      </c>
      <c r="I170">
        <v>26785.714914058859</v>
      </c>
      <c r="J170">
        <v>4325596.2364971619</v>
      </c>
      <c r="K170">
        <v>161.4889223743217</v>
      </c>
      <c r="L170">
        <f t="shared" si="21"/>
        <v>0</v>
      </c>
      <c r="M170">
        <f t="shared" si="22"/>
        <v>161.4889223743217</v>
      </c>
      <c r="N170">
        <v>130.593614326184</v>
      </c>
      <c r="O170">
        <v>50.72841031174233</v>
      </c>
      <c r="P170">
        <v>46.560856702329623</v>
      </c>
      <c r="Q170">
        <f t="shared" si="23"/>
        <v>0</v>
      </c>
      <c r="R170">
        <f t="shared" si="24"/>
        <v>0</v>
      </c>
      <c r="S170">
        <f t="shared" si="25"/>
        <v>0</v>
      </c>
      <c r="T170">
        <f t="shared" si="26"/>
        <v>0</v>
      </c>
      <c r="U170">
        <f t="shared" si="27"/>
        <v>0</v>
      </c>
      <c r="V170">
        <f t="shared" si="28"/>
        <v>0</v>
      </c>
      <c r="W170">
        <f t="shared" si="29"/>
        <v>0</v>
      </c>
      <c r="X170">
        <v>0</v>
      </c>
      <c r="Y170">
        <v>0</v>
      </c>
    </row>
    <row r="171" spans="1:25" x14ac:dyDescent="0.25">
      <c r="A171" t="s">
        <v>181</v>
      </c>
      <c r="B171">
        <v>138107.63337988421</v>
      </c>
      <c r="C171">
        <v>876060.1262955186</v>
      </c>
      <c r="D171">
        <v>6165260.1718686838</v>
      </c>
      <c r="E171">
        <v>150929.21701191831</v>
      </c>
      <c r="F171">
        <v>103.0596139238334</v>
      </c>
      <c r="G171">
        <f t="shared" si="20"/>
        <v>-12821.583632034104</v>
      </c>
      <c r="H171" t="s">
        <v>9</v>
      </c>
      <c r="I171">
        <v>7705.7974981451553</v>
      </c>
      <c r="J171">
        <v>17697896.955039851</v>
      </c>
      <c r="K171">
        <v>128.1456826239237</v>
      </c>
      <c r="L171">
        <f t="shared" si="21"/>
        <v>-130401.83588173905</v>
      </c>
      <c r="M171">
        <f t="shared" si="22"/>
        <v>103.0596139238334</v>
      </c>
      <c r="N171">
        <v>1097.5985797105211</v>
      </c>
      <c r="O171">
        <v>101.7275253717341</v>
      </c>
      <c r="P171">
        <v>57.086544848157367</v>
      </c>
      <c r="Q171">
        <f t="shared" si="23"/>
        <v>-0.19576210595960378</v>
      </c>
      <c r="R171">
        <f t="shared" si="24"/>
        <v>-25.086068700090308</v>
      </c>
      <c r="S171">
        <f t="shared" si="25"/>
        <v>0.94420440558162855</v>
      </c>
      <c r="T171">
        <f t="shared" si="26"/>
        <v>0</v>
      </c>
      <c r="U171">
        <f t="shared" si="27"/>
        <v>-16821836.828744333</v>
      </c>
      <c r="V171">
        <f t="shared" si="28"/>
        <v>0</v>
      </c>
      <c r="W171">
        <f t="shared" si="29"/>
        <v>-26.418157252189602</v>
      </c>
      <c r="X171">
        <v>163358.12693714941</v>
      </c>
      <c r="Y171">
        <v>12428.90992523155</v>
      </c>
    </row>
    <row r="172" spans="1:25" x14ac:dyDescent="0.25">
      <c r="A172" t="s">
        <v>182</v>
      </c>
      <c r="B172">
        <v>870341.54343739734</v>
      </c>
      <c r="C172">
        <v>37074099.751986757</v>
      </c>
      <c r="D172">
        <v>3627195.0407743552</v>
      </c>
      <c r="E172">
        <v>49070.576053873061</v>
      </c>
      <c r="F172">
        <v>42.354991769272928</v>
      </c>
      <c r="G172">
        <f t="shared" si="20"/>
        <v>821270.96738352429</v>
      </c>
      <c r="H172" t="s">
        <v>4</v>
      </c>
      <c r="I172">
        <v>870341.54343739734</v>
      </c>
      <c r="J172">
        <v>40060770.59279599</v>
      </c>
      <c r="K172">
        <v>46.028792828361077</v>
      </c>
      <c r="L172">
        <f t="shared" si="21"/>
        <v>0</v>
      </c>
      <c r="M172">
        <f t="shared" si="22"/>
        <v>42.354991769272928</v>
      </c>
      <c r="N172">
        <v>42.748012740820123</v>
      </c>
      <c r="O172">
        <v>50.72841031174233</v>
      </c>
      <c r="P172">
        <v>46.560856702329623</v>
      </c>
      <c r="Q172">
        <f t="shared" si="23"/>
        <v>-7.9815281551865971E-2</v>
      </c>
      <c r="R172">
        <f t="shared" si="24"/>
        <v>-3.6738010590881487</v>
      </c>
      <c r="S172">
        <f t="shared" si="25"/>
        <v>0</v>
      </c>
      <c r="T172">
        <f t="shared" si="26"/>
        <v>0</v>
      </c>
      <c r="U172">
        <f t="shared" si="27"/>
        <v>-2986670.8408092335</v>
      </c>
      <c r="V172">
        <f t="shared" si="28"/>
        <v>0</v>
      </c>
      <c r="W172">
        <f t="shared" si="29"/>
        <v>4.6996174833812532</v>
      </c>
      <c r="X172">
        <v>52977.591043757559</v>
      </c>
      <c r="Y172">
        <v>3907.0149898837062</v>
      </c>
    </row>
    <row r="173" spans="1:25" x14ac:dyDescent="0.25">
      <c r="A173" t="s">
        <v>183</v>
      </c>
      <c r="B173">
        <v>10642941.13557275</v>
      </c>
      <c r="C173">
        <v>438715458.2389369</v>
      </c>
      <c r="D173">
        <v>25493164.79109234</v>
      </c>
      <c r="E173">
        <v>1253981.5075459839</v>
      </c>
      <c r="F173">
        <v>31.250408964824121</v>
      </c>
      <c r="G173">
        <f t="shared" si="20"/>
        <v>9388959.6280267667</v>
      </c>
      <c r="H173" t="s">
        <v>7</v>
      </c>
      <c r="I173">
        <v>10642941.13557275</v>
      </c>
      <c r="J173">
        <v>547342845.02570987</v>
      </c>
      <c r="K173">
        <v>51.427780916337312</v>
      </c>
      <c r="L173">
        <f t="shared" si="21"/>
        <v>0</v>
      </c>
      <c r="M173">
        <f t="shared" si="22"/>
        <v>31.250408964824121</v>
      </c>
      <c r="N173">
        <v>31.3329072650203</v>
      </c>
      <c r="O173">
        <v>43.422910093983958</v>
      </c>
      <c r="P173">
        <v>41.027598077657522</v>
      </c>
      <c r="Q173">
        <f t="shared" si="23"/>
        <v>-0.39234381869086921</v>
      </c>
      <c r="R173">
        <f t="shared" si="24"/>
        <v>-20.177371951513191</v>
      </c>
      <c r="S173">
        <f t="shared" si="25"/>
        <v>0</v>
      </c>
      <c r="T173">
        <f t="shared" si="26"/>
        <v>0</v>
      </c>
      <c r="U173">
        <f t="shared" si="27"/>
        <v>-108627386.78677297</v>
      </c>
      <c r="V173">
        <f t="shared" si="28"/>
        <v>0</v>
      </c>
      <c r="W173">
        <f t="shared" si="29"/>
        <v>-8.0048708223533538</v>
      </c>
      <c r="X173">
        <v>1498346.609925993</v>
      </c>
      <c r="Y173">
        <v>244365.1023800564</v>
      </c>
    </row>
    <row r="174" spans="1:25" x14ac:dyDescent="0.25">
      <c r="A174" t="s">
        <v>184</v>
      </c>
      <c r="B174">
        <v>1162454.8170858221</v>
      </c>
      <c r="C174">
        <v>515767081.81753182</v>
      </c>
      <c r="D174">
        <v>4844592.7687252089</v>
      </c>
      <c r="E174">
        <v>-14003739.93632168</v>
      </c>
      <c r="F174">
        <v>30.231037288571049</v>
      </c>
      <c r="G174">
        <f t="shared" si="20"/>
        <v>15166194.753407501</v>
      </c>
      <c r="H174" t="s">
        <v>4</v>
      </c>
      <c r="I174">
        <v>1162454.8170858221</v>
      </c>
      <c r="J174">
        <v>61304644.904676586</v>
      </c>
      <c r="K174">
        <v>52.737228151681862</v>
      </c>
      <c r="L174">
        <f t="shared" si="21"/>
        <v>0</v>
      </c>
      <c r="M174">
        <f t="shared" si="22"/>
        <v>52.737228151681862</v>
      </c>
      <c r="N174">
        <v>27.664678617969191</v>
      </c>
      <c r="O174">
        <v>50.72841031174233</v>
      </c>
      <c r="P174">
        <v>46.560856702329623</v>
      </c>
      <c r="Q174">
        <f t="shared" si="23"/>
        <v>0</v>
      </c>
      <c r="R174">
        <f t="shared" si="24"/>
        <v>0</v>
      </c>
      <c r="S174">
        <f t="shared" si="25"/>
        <v>0</v>
      </c>
      <c r="T174">
        <f t="shared" si="26"/>
        <v>454462436.91285527</v>
      </c>
      <c r="U174">
        <f t="shared" si="27"/>
        <v>0</v>
      </c>
      <c r="V174">
        <f t="shared" si="28"/>
        <v>-2.0088178399395318</v>
      </c>
      <c r="W174">
        <f t="shared" si="29"/>
        <v>0</v>
      </c>
      <c r="X174">
        <v>17737.744990075869</v>
      </c>
      <c r="Y174">
        <v>14021477.68131176</v>
      </c>
    </row>
    <row r="175" spans="1:25" x14ac:dyDescent="0.25">
      <c r="A175" t="s">
        <v>185</v>
      </c>
      <c r="B175">
        <v>56129.865047321233</v>
      </c>
      <c r="C175">
        <v>955396.60142619861</v>
      </c>
      <c r="D175">
        <v>134448.5402226297</v>
      </c>
      <c r="E175">
        <v>45484.00758229255</v>
      </c>
      <c r="F175">
        <v>56.891864271138523</v>
      </c>
      <c r="G175">
        <f t="shared" si="20"/>
        <v>10645.857465028683</v>
      </c>
      <c r="H175" t="s">
        <v>7</v>
      </c>
      <c r="I175">
        <v>14323.112490342461</v>
      </c>
      <c r="J175">
        <v>6348467.6812764592</v>
      </c>
      <c r="K175">
        <v>113.10320585884671</v>
      </c>
      <c r="L175">
        <f t="shared" si="21"/>
        <v>-41806.752556978769</v>
      </c>
      <c r="M175">
        <f t="shared" si="22"/>
        <v>56.891864271138523</v>
      </c>
      <c r="N175">
        <v>-6197.5516347149569</v>
      </c>
      <c r="O175">
        <v>43.422910093983958</v>
      </c>
      <c r="P175">
        <v>41.027598077657522</v>
      </c>
      <c r="Q175">
        <f t="shared" si="23"/>
        <v>-0.49699158534781218</v>
      </c>
      <c r="R175">
        <f t="shared" si="24"/>
        <v>-56.211341587708183</v>
      </c>
      <c r="S175">
        <f t="shared" si="25"/>
        <v>0.74482189689451206</v>
      </c>
      <c r="T175">
        <f t="shared" si="26"/>
        <v>0</v>
      </c>
      <c r="U175">
        <f t="shared" si="27"/>
        <v>-5393071.0798502602</v>
      </c>
      <c r="V175">
        <f t="shared" si="28"/>
        <v>0</v>
      </c>
      <c r="W175">
        <f t="shared" si="29"/>
        <v>-69.680295764862748</v>
      </c>
      <c r="X175">
        <v>45767.960104607977</v>
      </c>
      <c r="Y175">
        <v>283.95252231538541</v>
      </c>
    </row>
    <row r="176" spans="1:25" x14ac:dyDescent="0.25">
      <c r="A176" t="s">
        <v>186</v>
      </c>
      <c r="B176">
        <v>44417886.935986511</v>
      </c>
      <c r="C176">
        <v>261235219.70306519</v>
      </c>
      <c r="D176">
        <v>509105686.44669861</v>
      </c>
      <c r="E176">
        <v>35987712.460554957</v>
      </c>
      <c r="F176">
        <v>48.685145926224422</v>
      </c>
      <c r="G176">
        <f t="shared" si="20"/>
        <v>8430174.475431554</v>
      </c>
      <c r="H176" t="s">
        <v>6</v>
      </c>
      <c r="I176">
        <v>40274767.755414911</v>
      </c>
      <c r="J176">
        <v>3015243732.638052</v>
      </c>
      <c r="K176">
        <v>67.88354738674343</v>
      </c>
      <c r="L176">
        <f t="shared" si="21"/>
        <v>-4143119.1805716008</v>
      </c>
      <c r="M176">
        <f t="shared" si="22"/>
        <v>48.685145926224422</v>
      </c>
      <c r="N176">
        <v>55.998312788325038</v>
      </c>
      <c r="O176">
        <v>59.309201942056013</v>
      </c>
      <c r="P176">
        <v>47.847475111592338</v>
      </c>
      <c r="Q176">
        <f t="shared" si="23"/>
        <v>-0.2828137626801181</v>
      </c>
      <c r="R176">
        <f t="shared" si="24"/>
        <v>-19.198401460519008</v>
      </c>
      <c r="S176">
        <f t="shared" si="25"/>
        <v>9.3275918022451609E-2</v>
      </c>
      <c r="T176">
        <f t="shared" si="26"/>
        <v>0</v>
      </c>
      <c r="U176">
        <f t="shared" si="27"/>
        <v>-2754008512.9349866</v>
      </c>
      <c r="V176">
        <f t="shared" si="28"/>
        <v>0</v>
      </c>
      <c r="W176">
        <f t="shared" si="29"/>
        <v>-8.5743454446874168</v>
      </c>
      <c r="X176">
        <v>36055746.415567763</v>
      </c>
      <c r="Y176">
        <v>68033.955012797451</v>
      </c>
    </row>
    <row r="177" spans="1:25" x14ac:dyDescent="0.25">
      <c r="A177" t="s">
        <v>187</v>
      </c>
      <c r="B177">
        <v>291288.62093995343</v>
      </c>
      <c r="C177">
        <v>1018252.607956249</v>
      </c>
      <c r="D177">
        <v>1213960.9435791541</v>
      </c>
      <c r="E177">
        <v>285781.85801984702</v>
      </c>
      <c r="F177">
        <v>58.529703766661477</v>
      </c>
      <c r="G177">
        <f t="shared" si="20"/>
        <v>5506.7629201064119</v>
      </c>
      <c r="H177" t="s">
        <v>4</v>
      </c>
      <c r="I177">
        <v>12038.08959254774</v>
      </c>
      <c r="J177">
        <v>37041571.15177159</v>
      </c>
      <c r="K177">
        <v>127.1644976458156</v>
      </c>
      <c r="L177">
        <f t="shared" si="21"/>
        <v>-279250.53134740569</v>
      </c>
      <c r="M177">
        <f t="shared" si="22"/>
        <v>58.529703766661477</v>
      </c>
      <c r="N177">
        <v>244.64528582383679</v>
      </c>
      <c r="O177">
        <v>50.72841031174233</v>
      </c>
      <c r="P177">
        <v>46.560856702329623</v>
      </c>
      <c r="Q177">
        <f t="shared" si="23"/>
        <v>-0.53973235572650879</v>
      </c>
      <c r="R177">
        <f t="shared" si="24"/>
        <v>-68.634793879154131</v>
      </c>
      <c r="S177">
        <f t="shared" si="25"/>
        <v>0.95867298367611387</v>
      </c>
      <c r="T177">
        <f t="shared" si="26"/>
        <v>0</v>
      </c>
      <c r="U177">
        <f t="shared" si="27"/>
        <v>-36023318.543815345</v>
      </c>
      <c r="V177">
        <f t="shared" si="28"/>
        <v>0</v>
      </c>
      <c r="W177">
        <f t="shared" si="29"/>
        <v>-76.436087334073278</v>
      </c>
      <c r="X177">
        <v>285781.85801984702</v>
      </c>
      <c r="Y177">
        <v>0</v>
      </c>
    </row>
    <row r="178" spans="1:25" x14ac:dyDescent="0.25">
      <c r="A178" t="s">
        <v>188</v>
      </c>
      <c r="B178">
        <v>3103561.4887792822</v>
      </c>
      <c r="C178">
        <v>317227520.22709042</v>
      </c>
      <c r="D178">
        <v>12117715.18303721</v>
      </c>
      <c r="E178">
        <v>1118598.384262793</v>
      </c>
      <c r="F178">
        <v>48.291182535151123</v>
      </c>
      <c r="G178">
        <f t="shared" si="20"/>
        <v>1984963.1045164892</v>
      </c>
      <c r="H178" t="s">
        <v>8</v>
      </c>
      <c r="I178">
        <v>3103561.4887792822</v>
      </c>
      <c r="J178">
        <v>139033838.34271649</v>
      </c>
      <c r="K178">
        <v>44.798158130710164</v>
      </c>
      <c r="L178">
        <f t="shared" si="21"/>
        <v>0</v>
      </c>
      <c r="M178">
        <f t="shared" si="22"/>
        <v>48.291182535151123</v>
      </c>
      <c r="N178">
        <v>48.832526075375092</v>
      </c>
      <c r="O178">
        <v>31.42154339122704</v>
      </c>
      <c r="P178">
        <v>27.517088710097639</v>
      </c>
      <c r="Q178">
        <f t="shared" si="23"/>
        <v>7.797250043738764E-2</v>
      </c>
      <c r="R178">
        <f t="shared" si="24"/>
        <v>3.4930244044409591</v>
      </c>
      <c r="S178">
        <f t="shared" si="25"/>
        <v>0</v>
      </c>
      <c r="T178">
        <f t="shared" si="26"/>
        <v>0</v>
      </c>
      <c r="U178">
        <f t="shared" si="27"/>
        <v>178193681.88437393</v>
      </c>
      <c r="V178">
        <f t="shared" si="28"/>
        <v>0</v>
      </c>
      <c r="W178">
        <f t="shared" si="29"/>
        <v>-13.376614739483124</v>
      </c>
      <c r="X178">
        <v>1615805.8973478221</v>
      </c>
      <c r="Y178">
        <v>497207.51308502251</v>
      </c>
    </row>
    <row r="179" spans="1:25" x14ac:dyDescent="0.25">
      <c r="A179" t="s">
        <v>189</v>
      </c>
      <c r="B179">
        <v>32662561.385569111</v>
      </c>
      <c r="C179">
        <v>193520480.48488069</v>
      </c>
      <c r="D179">
        <v>374369356.18464428</v>
      </c>
      <c r="E179">
        <v>26360406.240215439</v>
      </c>
      <c r="F179">
        <v>50.531174115413563</v>
      </c>
      <c r="G179">
        <f t="shared" si="20"/>
        <v>6302155.1453536712</v>
      </c>
      <c r="H179" t="s">
        <v>6</v>
      </c>
      <c r="I179">
        <v>25869928.50137898</v>
      </c>
      <c r="J179">
        <v>2902369915.395915</v>
      </c>
      <c r="K179">
        <v>88.859225739663913</v>
      </c>
      <c r="L179">
        <f t="shared" si="21"/>
        <v>-6792632.884190131</v>
      </c>
      <c r="M179">
        <f t="shared" si="22"/>
        <v>50.531174115413563</v>
      </c>
      <c r="N179">
        <v>115.88545015739111</v>
      </c>
      <c r="O179">
        <v>59.309201942056013</v>
      </c>
      <c r="P179">
        <v>47.847475111592338</v>
      </c>
      <c r="Q179">
        <f t="shared" si="23"/>
        <v>-0.43133452160096791</v>
      </c>
      <c r="R179">
        <f t="shared" si="24"/>
        <v>-38.32805162425035</v>
      </c>
      <c r="S179">
        <f t="shared" si="25"/>
        <v>0.20796387656208848</v>
      </c>
      <c r="T179">
        <f t="shared" si="26"/>
        <v>0</v>
      </c>
      <c r="U179">
        <f t="shared" si="27"/>
        <v>-2708849434.9110346</v>
      </c>
      <c r="V179">
        <f t="shared" si="28"/>
        <v>0</v>
      </c>
      <c r="W179">
        <f t="shared" si="29"/>
        <v>-29.550023797607899</v>
      </c>
      <c r="X179">
        <v>27488873.518012099</v>
      </c>
      <c r="Y179">
        <v>1128467.27779661</v>
      </c>
    </row>
    <row r="180" spans="1:25" x14ac:dyDescent="0.25">
      <c r="A180" t="s">
        <v>190</v>
      </c>
      <c r="B180">
        <v>20588574.639524471</v>
      </c>
      <c r="C180">
        <v>125618876.7831506</v>
      </c>
      <c r="D180">
        <v>235980618.34684169</v>
      </c>
      <c r="E180">
        <v>16543859.07599194</v>
      </c>
      <c r="F180">
        <v>51.538004448853989</v>
      </c>
      <c r="G180">
        <f t="shared" si="20"/>
        <v>4044715.5635325313</v>
      </c>
      <c r="H180" t="s">
        <v>6</v>
      </c>
      <c r="I180">
        <v>13717011.702472391</v>
      </c>
      <c r="J180">
        <v>1375318279.200321</v>
      </c>
      <c r="K180">
        <v>66.800072529551585</v>
      </c>
      <c r="L180">
        <f t="shared" si="21"/>
        <v>-6871562.9370520804</v>
      </c>
      <c r="M180">
        <f t="shared" si="22"/>
        <v>51.538004448853989</v>
      </c>
      <c r="N180">
        <v>64.880547180274249</v>
      </c>
      <c r="O180">
        <v>59.309201942056013</v>
      </c>
      <c r="P180">
        <v>47.847475111592338</v>
      </c>
      <c r="Q180">
        <f t="shared" si="23"/>
        <v>-0.22847382499391497</v>
      </c>
      <c r="R180">
        <f t="shared" si="24"/>
        <v>-15.262068080697595</v>
      </c>
      <c r="S180">
        <f t="shared" si="25"/>
        <v>0.33375612723867465</v>
      </c>
      <c r="T180">
        <f t="shared" si="26"/>
        <v>0</v>
      </c>
      <c r="U180">
        <f t="shared" si="27"/>
        <v>-1249699402.4171703</v>
      </c>
      <c r="V180">
        <f t="shared" si="28"/>
        <v>0</v>
      </c>
      <c r="W180">
        <f t="shared" si="29"/>
        <v>-7.4908705874955714</v>
      </c>
      <c r="X180">
        <v>16653126.649380689</v>
      </c>
      <c r="Y180">
        <v>109267.5733887463</v>
      </c>
    </row>
    <row r="181" spans="1:25" x14ac:dyDescent="0.25">
      <c r="A181" t="s">
        <v>191</v>
      </c>
      <c r="B181">
        <v>183194444.51076591</v>
      </c>
      <c r="C181">
        <v>17852311764.301929</v>
      </c>
      <c r="D181">
        <v>2099724679.840935</v>
      </c>
      <c r="E181">
        <v>-89822628.452736676</v>
      </c>
      <c r="F181">
        <v>39.107081693012582</v>
      </c>
      <c r="G181">
        <f t="shared" si="20"/>
        <v>273017072.96350259</v>
      </c>
      <c r="H181" t="s">
        <v>6</v>
      </c>
      <c r="I181">
        <v>182272487.5486888</v>
      </c>
      <c r="J181">
        <v>21681205484.00634</v>
      </c>
      <c r="K181">
        <v>118.3507804612065</v>
      </c>
      <c r="L181">
        <f t="shared" si="21"/>
        <v>-921956.96207711101</v>
      </c>
      <c r="M181">
        <f t="shared" si="22"/>
        <v>118.3507804612065</v>
      </c>
      <c r="N181">
        <v>39.394382894454438</v>
      </c>
      <c r="O181">
        <v>59.309201942056013</v>
      </c>
      <c r="P181">
        <v>47.847475111592338</v>
      </c>
      <c r="Q181">
        <f t="shared" si="23"/>
        <v>0</v>
      </c>
      <c r="R181">
        <f t="shared" si="24"/>
        <v>0</v>
      </c>
      <c r="S181">
        <f t="shared" si="25"/>
        <v>5.0326687828294858E-3</v>
      </c>
      <c r="T181">
        <f t="shared" si="26"/>
        <v>-3828893719.7044106</v>
      </c>
      <c r="U181">
        <f t="shared" si="27"/>
        <v>0</v>
      </c>
      <c r="V181">
        <f t="shared" si="28"/>
        <v>-59.041578519150484</v>
      </c>
      <c r="W181">
        <f t="shared" si="29"/>
        <v>0</v>
      </c>
      <c r="X181">
        <v>16161156.651524389</v>
      </c>
      <c r="Y181">
        <v>105983785.1042608</v>
      </c>
    </row>
    <row r="182" spans="1:25" x14ac:dyDescent="0.25">
      <c r="A182" t="s">
        <v>192</v>
      </c>
      <c r="B182">
        <v>6056398.3680879893</v>
      </c>
      <c r="C182">
        <v>323519289.29399538</v>
      </c>
      <c r="D182">
        <v>25240364.87896635</v>
      </c>
      <c r="E182">
        <v>334601.44806611369</v>
      </c>
      <c r="F182">
        <v>58.874540597257813</v>
      </c>
      <c r="G182">
        <f t="shared" si="20"/>
        <v>5721796.9200218758</v>
      </c>
      <c r="H182" t="s">
        <v>4</v>
      </c>
      <c r="I182">
        <v>6056398.3680879893</v>
      </c>
      <c r="J182">
        <v>375575280.02740657</v>
      </c>
      <c r="K182">
        <v>62.012974907061157</v>
      </c>
      <c r="L182">
        <f t="shared" si="21"/>
        <v>0</v>
      </c>
      <c r="M182">
        <f t="shared" si="22"/>
        <v>58.874540597257813</v>
      </c>
      <c r="N182">
        <v>72.042156831785107</v>
      </c>
      <c r="O182">
        <v>50.72841031174233</v>
      </c>
      <c r="P182">
        <v>46.560856702329623</v>
      </c>
      <c r="Q182">
        <f t="shared" si="23"/>
        <v>-5.0609317074481838E-2</v>
      </c>
      <c r="R182">
        <f t="shared" si="24"/>
        <v>-3.138434309803344</v>
      </c>
      <c r="S182">
        <f t="shared" si="25"/>
        <v>0</v>
      </c>
      <c r="T182">
        <f t="shared" si="26"/>
        <v>0</v>
      </c>
      <c r="U182">
        <f t="shared" si="27"/>
        <v>-52055990.733411193</v>
      </c>
      <c r="V182">
        <f t="shared" si="28"/>
        <v>0</v>
      </c>
      <c r="W182">
        <f t="shared" si="29"/>
        <v>-11.284564595318827</v>
      </c>
      <c r="X182">
        <v>580987.07485083723</v>
      </c>
      <c r="Y182">
        <v>246385.62678473981</v>
      </c>
    </row>
    <row r="183" spans="1:25" x14ac:dyDescent="0.25">
      <c r="A183" t="s">
        <v>193</v>
      </c>
      <c r="B183">
        <v>1449720.437225688</v>
      </c>
      <c r="C183">
        <v>6169911.642341841</v>
      </c>
      <c r="D183">
        <v>6041787.6407992886</v>
      </c>
      <c r="E183">
        <v>1473331.1783513769</v>
      </c>
      <c r="F183">
        <v>62.807827231187943</v>
      </c>
      <c r="G183">
        <f t="shared" si="20"/>
        <v>-23610.741125688888</v>
      </c>
      <c r="H183" t="s">
        <v>4</v>
      </c>
      <c r="I183">
        <v>9460.3873124190141</v>
      </c>
      <c r="J183">
        <v>191239739.03839371</v>
      </c>
      <c r="K183">
        <v>131.91490864567439</v>
      </c>
      <c r="L183">
        <f t="shared" si="21"/>
        <v>-1440260.049913269</v>
      </c>
      <c r="M183">
        <f t="shared" si="22"/>
        <v>62.807827231187943</v>
      </c>
      <c r="N183">
        <v>-5362.6156408421812</v>
      </c>
      <c r="O183">
        <v>50.72841031174233</v>
      </c>
      <c r="P183">
        <v>46.560856702329623</v>
      </c>
      <c r="Q183">
        <f t="shared" si="23"/>
        <v>-0.52387620265203838</v>
      </c>
      <c r="R183">
        <f t="shared" si="24"/>
        <v>-69.107081414486444</v>
      </c>
      <c r="S183">
        <f t="shared" si="25"/>
        <v>0.99347433679660113</v>
      </c>
      <c r="T183">
        <f t="shared" si="26"/>
        <v>0</v>
      </c>
      <c r="U183">
        <f t="shared" si="27"/>
        <v>-185069827.39605185</v>
      </c>
      <c r="V183">
        <f t="shared" si="28"/>
        <v>0</v>
      </c>
      <c r="W183">
        <f t="shared" si="29"/>
        <v>-81.186498333932064</v>
      </c>
      <c r="X183">
        <v>1474213.6112328509</v>
      </c>
      <c r="Y183">
        <v>882.43288147360795</v>
      </c>
    </row>
    <row r="184" spans="1:25" x14ac:dyDescent="0.25">
      <c r="A184" t="s">
        <v>194</v>
      </c>
      <c r="B184">
        <v>30842909.619065329</v>
      </c>
      <c r="C184">
        <v>30693084556.60075</v>
      </c>
      <c r="D184">
        <v>353513004.71040732</v>
      </c>
      <c r="E184">
        <v>-564301189.54588401</v>
      </c>
      <c r="F184">
        <v>56.097942017427997</v>
      </c>
      <c r="G184">
        <f t="shared" si="20"/>
        <v>595144099.1649493</v>
      </c>
      <c r="H184" t="s">
        <v>6</v>
      </c>
      <c r="I184">
        <v>30842909.619065329</v>
      </c>
      <c r="J184">
        <v>1308918777.1606269</v>
      </c>
      <c r="K184">
        <v>42.438239236402261</v>
      </c>
      <c r="L184">
        <f t="shared" si="21"/>
        <v>0</v>
      </c>
      <c r="M184">
        <f t="shared" si="22"/>
        <v>42.438239236402261</v>
      </c>
      <c r="N184">
        <v>49.377025617649807</v>
      </c>
      <c r="O184">
        <v>59.309201942056013</v>
      </c>
      <c r="P184">
        <v>47.847475111592338</v>
      </c>
      <c r="Q184">
        <f t="shared" si="23"/>
        <v>0</v>
      </c>
      <c r="R184">
        <f t="shared" si="24"/>
        <v>0</v>
      </c>
      <c r="S184">
        <f t="shared" si="25"/>
        <v>0</v>
      </c>
      <c r="T184">
        <f t="shared" si="26"/>
        <v>29384165779.440125</v>
      </c>
      <c r="U184">
        <f t="shared" si="27"/>
        <v>0</v>
      </c>
      <c r="V184">
        <f t="shared" si="28"/>
        <v>16.870962705653753</v>
      </c>
      <c r="W184">
        <f t="shared" si="29"/>
        <v>0</v>
      </c>
      <c r="X184">
        <v>19103575.86475243</v>
      </c>
      <c r="Y184">
        <v>583404765.41063976</v>
      </c>
    </row>
    <row r="185" spans="1:25" x14ac:dyDescent="0.25">
      <c r="A185" t="s">
        <v>195</v>
      </c>
      <c r="B185">
        <v>347121.48998449091</v>
      </c>
      <c r="C185">
        <v>7106912.3520993115</v>
      </c>
      <c r="D185">
        <v>1355320.126490559</v>
      </c>
      <c r="E185">
        <v>370824.38048449467</v>
      </c>
      <c r="F185">
        <v>40.342041859828363</v>
      </c>
      <c r="G185">
        <f t="shared" si="20"/>
        <v>-23702.890500003763</v>
      </c>
      <c r="H185" t="s">
        <v>8</v>
      </c>
      <c r="I185">
        <v>864.19155970076099</v>
      </c>
      <c r="J185">
        <v>46749776.621477053</v>
      </c>
      <c r="K185">
        <v>134.67842807302361</v>
      </c>
      <c r="L185">
        <f t="shared" si="21"/>
        <v>-346257.29842479015</v>
      </c>
      <c r="M185">
        <f t="shared" si="22"/>
        <v>40.342041859828363</v>
      </c>
      <c r="N185">
        <v>-7230.0394181126312</v>
      </c>
      <c r="O185">
        <v>31.42154339122704</v>
      </c>
      <c r="P185">
        <v>27.517088710097639</v>
      </c>
      <c r="Q185">
        <f t="shared" si="23"/>
        <v>-0.70045654350855202</v>
      </c>
      <c r="R185">
        <f t="shared" si="24"/>
        <v>-94.336386213195254</v>
      </c>
      <c r="S185">
        <f t="shared" si="25"/>
        <v>0.99751040605483865</v>
      </c>
      <c r="T185">
        <f t="shared" si="26"/>
        <v>0</v>
      </c>
      <c r="U185">
        <f t="shared" si="27"/>
        <v>-39642864.269377738</v>
      </c>
      <c r="V185">
        <f t="shared" si="28"/>
        <v>0</v>
      </c>
      <c r="W185">
        <f t="shared" si="29"/>
        <v>-103.25688468179658</v>
      </c>
      <c r="X185">
        <v>388303.06769602298</v>
      </c>
      <c r="Y185">
        <v>17478.687211528031</v>
      </c>
    </row>
    <row r="186" spans="1:25" x14ac:dyDescent="0.25">
      <c r="A186" t="s">
        <v>196</v>
      </c>
      <c r="B186">
        <v>766725.22027872922</v>
      </c>
      <c r="C186">
        <v>69716518.453276545</v>
      </c>
      <c r="D186">
        <v>3195368.4592003729</v>
      </c>
      <c r="E186">
        <v>17427.8407034587</v>
      </c>
      <c r="F186">
        <v>43.989834043194612</v>
      </c>
      <c r="G186">
        <f t="shared" si="20"/>
        <v>749297.37957527046</v>
      </c>
      <c r="H186" t="s">
        <v>4</v>
      </c>
      <c r="I186">
        <v>766725.22027872922</v>
      </c>
      <c r="J186">
        <v>43830185.320745073</v>
      </c>
      <c r="K186">
        <v>57.165440970901393</v>
      </c>
      <c r="L186">
        <f t="shared" si="21"/>
        <v>0</v>
      </c>
      <c r="M186">
        <f t="shared" si="22"/>
        <v>43.989834043194612</v>
      </c>
      <c r="N186">
        <v>41.736957304258667</v>
      </c>
      <c r="O186">
        <v>50.72841031174233</v>
      </c>
      <c r="P186">
        <v>46.560856702329623</v>
      </c>
      <c r="Q186">
        <f t="shared" si="23"/>
        <v>-0.23048203082022034</v>
      </c>
      <c r="R186">
        <f t="shared" si="24"/>
        <v>-13.175606927706781</v>
      </c>
      <c r="S186">
        <f t="shared" si="25"/>
        <v>0</v>
      </c>
      <c r="T186">
        <f t="shared" si="26"/>
        <v>0</v>
      </c>
      <c r="U186">
        <f t="shared" si="27"/>
        <v>25886333.132531472</v>
      </c>
      <c r="V186">
        <f t="shared" si="28"/>
        <v>0</v>
      </c>
      <c r="W186">
        <f t="shared" si="29"/>
        <v>-6.4370306591590634</v>
      </c>
      <c r="X186">
        <v>710575.92975825677</v>
      </c>
      <c r="Y186">
        <v>693148.08905479813</v>
      </c>
    </row>
    <row r="187" spans="1:25" x14ac:dyDescent="0.25">
      <c r="A187" t="s">
        <v>197</v>
      </c>
      <c r="B187">
        <v>4502736.3057203135</v>
      </c>
      <c r="C187">
        <v>1260676917.436667</v>
      </c>
      <c r="D187">
        <v>18765394.94313835</v>
      </c>
      <c r="E187">
        <v>-17150456.250597361</v>
      </c>
      <c r="F187">
        <v>53.414339193218431</v>
      </c>
      <c r="G187">
        <f t="shared" si="20"/>
        <v>21653192.556317676</v>
      </c>
      <c r="H187" t="s">
        <v>4</v>
      </c>
      <c r="I187">
        <v>4502736.3057203135</v>
      </c>
      <c r="J187">
        <v>278841080.16438019</v>
      </c>
      <c r="K187">
        <v>61.927028640371013</v>
      </c>
      <c r="L187">
        <f t="shared" si="21"/>
        <v>0</v>
      </c>
      <c r="M187">
        <f t="shared" si="22"/>
        <v>61.927028640371013</v>
      </c>
      <c r="N187">
        <v>51.554790848746528</v>
      </c>
      <c r="O187">
        <v>50.72841031174233</v>
      </c>
      <c r="P187">
        <v>46.560856702329623</v>
      </c>
      <c r="Q187">
        <f t="shared" si="23"/>
        <v>0</v>
      </c>
      <c r="R187">
        <f t="shared" si="24"/>
        <v>0</v>
      </c>
      <c r="S187">
        <f t="shared" si="25"/>
        <v>0</v>
      </c>
      <c r="T187">
        <f t="shared" si="26"/>
        <v>981835837.27228677</v>
      </c>
      <c r="U187">
        <f t="shared" si="27"/>
        <v>0</v>
      </c>
      <c r="V187">
        <f t="shared" si="28"/>
        <v>-11.198618328628683</v>
      </c>
      <c r="W187">
        <f t="shared" si="29"/>
        <v>0</v>
      </c>
      <c r="X187">
        <v>109733.7474278592</v>
      </c>
      <c r="Y187">
        <v>17260189.998025231</v>
      </c>
    </row>
    <row r="188" spans="1:25" x14ac:dyDescent="0.25">
      <c r="A188" t="s">
        <v>198</v>
      </c>
      <c r="B188">
        <v>516509640.63797891</v>
      </c>
      <c r="C188">
        <v>4814446321.1009798</v>
      </c>
      <c r="D188">
        <v>23057496807.959629</v>
      </c>
      <c r="E188">
        <v>445765616.87082589</v>
      </c>
      <c r="F188">
        <v>97.044021854222436</v>
      </c>
      <c r="G188">
        <f t="shared" si="20"/>
        <v>70744023.767153025</v>
      </c>
      <c r="H188" t="s">
        <v>9</v>
      </c>
      <c r="I188">
        <v>106252478.2828701</v>
      </c>
      <c r="J188">
        <v>60372139909.900337</v>
      </c>
      <c r="K188">
        <v>116.884826845304</v>
      </c>
      <c r="L188">
        <f t="shared" si="21"/>
        <v>-410257162.3551088</v>
      </c>
      <c r="M188">
        <f t="shared" si="22"/>
        <v>97.044021854222436</v>
      </c>
      <c r="N188">
        <v>278.0119613950007</v>
      </c>
      <c r="O188">
        <v>101.7275253717341</v>
      </c>
      <c r="P188">
        <v>57.086544848157367</v>
      </c>
      <c r="Q188">
        <f t="shared" si="23"/>
        <v>-0.16974662602991825</v>
      </c>
      <c r="R188">
        <f t="shared" si="24"/>
        <v>-19.840804991081569</v>
      </c>
      <c r="S188">
        <f t="shared" si="25"/>
        <v>0.79428752161986782</v>
      </c>
      <c r="T188">
        <f t="shared" si="26"/>
        <v>0</v>
      </c>
      <c r="U188">
        <f t="shared" si="27"/>
        <v>-55557693588.799355</v>
      </c>
      <c r="V188">
        <f t="shared" si="28"/>
        <v>0</v>
      </c>
      <c r="W188">
        <f t="shared" si="29"/>
        <v>-15.157301473569902</v>
      </c>
      <c r="X188">
        <v>445766406.1980319</v>
      </c>
      <c r="Y188">
        <v>789.32720606337818</v>
      </c>
    </row>
    <row r="189" spans="1:25" x14ac:dyDescent="0.25">
      <c r="A189" t="s">
        <v>199</v>
      </c>
      <c r="B189">
        <v>30002775.899504028</v>
      </c>
      <c r="C189">
        <v>386085341.224931</v>
      </c>
      <c r="D189">
        <v>415629956.31234992</v>
      </c>
      <c r="E189">
        <v>8302139.9882567842</v>
      </c>
      <c r="F189">
        <v>23.385838240087612</v>
      </c>
      <c r="G189">
        <f t="shared" si="20"/>
        <v>21700635.911247246</v>
      </c>
      <c r="H189" t="s">
        <v>5</v>
      </c>
      <c r="I189">
        <v>30002775.899504028</v>
      </c>
      <c r="J189">
        <v>1194022235.3731041</v>
      </c>
      <c r="K189">
        <v>39.797058757914527</v>
      </c>
      <c r="L189">
        <f t="shared" si="21"/>
        <v>0</v>
      </c>
      <c r="M189">
        <f t="shared" si="22"/>
        <v>23.385838240087612</v>
      </c>
      <c r="N189">
        <v>21.93750572573121</v>
      </c>
      <c r="O189">
        <v>72.077901972089336</v>
      </c>
      <c r="P189">
        <v>58.224851917503528</v>
      </c>
      <c r="Q189">
        <f t="shared" si="23"/>
        <v>-0.4123726986372625</v>
      </c>
      <c r="R189">
        <f t="shared" si="24"/>
        <v>-16.411220517826916</v>
      </c>
      <c r="S189">
        <f t="shared" si="25"/>
        <v>0</v>
      </c>
      <c r="T189">
        <f t="shared" si="26"/>
        <v>0</v>
      </c>
      <c r="U189">
        <f t="shared" si="27"/>
        <v>-807936894.14817309</v>
      </c>
      <c r="V189">
        <f t="shared" si="28"/>
        <v>0</v>
      </c>
      <c r="W189">
        <f t="shared" si="29"/>
        <v>32.280843214174809</v>
      </c>
      <c r="X189">
        <v>11750696.955152979</v>
      </c>
      <c r="Y189">
        <v>3448556.966896526</v>
      </c>
    </row>
    <row r="190" spans="1:25" x14ac:dyDescent="0.25">
      <c r="A190" t="s">
        <v>200</v>
      </c>
      <c r="B190">
        <v>31853665.98646694</v>
      </c>
      <c r="C190">
        <v>6952247385.6660643</v>
      </c>
      <c r="D190">
        <v>441270429.33258379</v>
      </c>
      <c r="E190">
        <v>-25951522.38176785</v>
      </c>
      <c r="F190">
        <v>34.603780102721991</v>
      </c>
      <c r="G190">
        <f t="shared" si="20"/>
        <v>57805188.368234791</v>
      </c>
      <c r="H190" t="s">
        <v>5</v>
      </c>
      <c r="I190">
        <v>31853665.98646694</v>
      </c>
      <c r="J190">
        <v>2062351077.3059821</v>
      </c>
      <c r="K190">
        <v>64.744543946124566</v>
      </c>
      <c r="L190">
        <f t="shared" si="21"/>
        <v>0</v>
      </c>
      <c r="M190">
        <f t="shared" si="22"/>
        <v>64.744543946124566</v>
      </c>
      <c r="N190">
        <v>24.212503575174509</v>
      </c>
      <c r="O190">
        <v>72.077901972089336</v>
      </c>
      <c r="P190">
        <v>58.224851917503528</v>
      </c>
      <c r="Q190">
        <f t="shared" si="23"/>
        <v>0</v>
      </c>
      <c r="R190">
        <f t="shared" si="24"/>
        <v>0</v>
      </c>
      <c r="S190">
        <f t="shared" si="25"/>
        <v>0</v>
      </c>
      <c r="T190">
        <f t="shared" si="26"/>
        <v>4889896308.3600826</v>
      </c>
      <c r="U190">
        <f t="shared" si="27"/>
        <v>0</v>
      </c>
      <c r="V190">
        <f t="shared" si="28"/>
        <v>7.3333580259647704</v>
      </c>
      <c r="W190">
        <f t="shared" si="29"/>
        <v>0</v>
      </c>
      <c r="X190">
        <v>30237130.177441739</v>
      </c>
      <c r="Y190">
        <v>56188652.559210308</v>
      </c>
    </row>
    <row r="191" spans="1:25" x14ac:dyDescent="0.25">
      <c r="A191" t="s">
        <v>201</v>
      </c>
      <c r="B191">
        <v>71896.336022714517</v>
      </c>
      <c r="C191">
        <v>521241.66044513468</v>
      </c>
      <c r="D191">
        <v>3209522.9361065272</v>
      </c>
      <c r="E191">
        <v>61513.066279225393</v>
      </c>
      <c r="F191">
        <v>98.715243090778813</v>
      </c>
      <c r="G191">
        <f t="shared" si="20"/>
        <v>10383.269743489123</v>
      </c>
      <c r="H191" t="s">
        <v>9</v>
      </c>
      <c r="I191">
        <v>15411.594996290591</v>
      </c>
      <c r="J191">
        <v>7807773.252853821</v>
      </c>
      <c r="K191">
        <v>108.5976516298004</v>
      </c>
      <c r="L191">
        <f t="shared" si="21"/>
        <v>-56484.74102642393</v>
      </c>
      <c r="M191">
        <f t="shared" si="22"/>
        <v>98.715243090778813</v>
      </c>
      <c r="N191">
        <v>281.04021462563003</v>
      </c>
      <c r="O191">
        <v>101.7275253717341</v>
      </c>
      <c r="P191">
        <v>57.086544848157367</v>
      </c>
      <c r="Q191">
        <f t="shared" si="23"/>
        <v>-9.1000204799177628E-2</v>
      </c>
      <c r="R191">
        <f t="shared" si="24"/>
        <v>-9.8824085390215828</v>
      </c>
      <c r="S191">
        <f t="shared" si="25"/>
        <v>0.78564144087368315</v>
      </c>
      <c r="T191">
        <f t="shared" si="26"/>
        <v>0</v>
      </c>
      <c r="U191">
        <f t="shared" si="27"/>
        <v>-7286531.5924086859</v>
      </c>
      <c r="V191">
        <f t="shared" si="28"/>
        <v>0</v>
      </c>
      <c r="W191">
        <f t="shared" si="29"/>
        <v>-6.8701262580662927</v>
      </c>
      <c r="X191">
        <v>64906.435392824453</v>
      </c>
      <c r="Y191">
        <v>3393.3691135983158</v>
      </c>
    </row>
    <row r="192" spans="1:25" x14ac:dyDescent="0.25">
      <c r="A192" t="s">
        <v>202</v>
      </c>
      <c r="B192">
        <v>15388679.474367309</v>
      </c>
      <c r="C192">
        <v>187487017.79179361</v>
      </c>
      <c r="D192">
        <v>60084401.610093422</v>
      </c>
      <c r="E192">
        <v>14033404.907100709</v>
      </c>
      <c r="F192">
        <v>44.269745911486083</v>
      </c>
      <c r="G192">
        <f t="shared" si="20"/>
        <v>1355274.5672666002</v>
      </c>
      <c r="H192" t="s">
        <v>8</v>
      </c>
      <c r="I192">
        <v>2638346.8796588238</v>
      </c>
      <c r="J192">
        <v>1981800484.723587</v>
      </c>
      <c r="K192">
        <v>128.78301143542839</v>
      </c>
      <c r="L192">
        <f t="shared" si="21"/>
        <v>-12750332.594708486</v>
      </c>
      <c r="M192">
        <f t="shared" si="22"/>
        <v>44.269745911486083</v>
      </c>
      <c r="N192">
        <v>121.92461692437389</v>
      </c>
      <c r="O192">
        <v>31.42154339122704</v>
      </c>
      <c r="P192">
        <v>27.517088710097639</v>
      </c>
      <c r="Q192">
        <f t="shared" si="23"/>
        <v>-0.65624545180260152</v>
      </c>
      <c r="R192">
        <f t="shared" si="24"/>
        <v>-84.513265523942309</v>
      </c>
      <c r="S192">
        <f t="shared" si="25"/>
        <v>0.82855274332970041</v>
      </c>
      <c r="T192">
        <f t="shared" si="26"/>
        <v>0</v>
      </c>
      <c r="U192">
        <f t="shared" si="27"/>
        <v>-1794313466.9317935</v>
      </c>
      <c r="V192">
        <f t="shared" si="28"/>
        <v>0</v>
      </c>
      <c r="W192">
        <f t="shared" si="29"/>
        <v>-97.361468044201359</v>
      </c>
      <c r="X192">
        <v>16567179.920599639</v>
      </c>
      <c r="Y192">
        <v>2533775.013499245</v>
      </c>
    </row>
    <row r="193" spans="1:25" x14ac:dyDescent="0.25">
      <c r="A193" t="s">
        <v>203</v>
      </c>
      <c r="B193">
        <v>34249153.886757173</v>
      </c>
      <c r="C193">
        <v>11955429365.27874</v>
      </c>
      <c r="D193">
        <v>392554446.02452397</v>
      </c>
      <c r="E193">
        <v>-163634297.41571799</v>
      </c>
      <c r="F193">
        <v>44.955615016581987</v>
      </c>
      <c r="G193">
        <f t="shared" si="20"/>
        <v>197883451.30247515</v>
      </c>
      <c r="H193" t="s">
        <v>6</v>
      </c>
      <c r="I193">
        <v>34249153.886757173</v>
      </c>
      <c r="J193">
        <v>3544040038.745717</v>
      </c>
      <c r="K193">
        <v>103.4781778978797</v>
      </c>
      <c r="L193">
        <f t="shared" si="21"/>
        <v>0</v>
      </c>
      <c r="M193">
        <f t="shared" si="22"/>
        <v>103.4781778978797</v>
      </c>
      <c r="N193">
        <v>46.841395984783411</v>
      </c>
      <c r="O193">
        <v>59.309201942056013</v>
      </c>
      <c r="P193">
        <v>47.847475111592338</v>
      </c>
      <c r="Q193">
        <f t="shared" si="23"/>
        <v>0</v>
      </c>
      <c r="R193">
        <f t="shared" si="24"/>
        <v>0</v>
      </c>
      <c r="S193">
        <f t="shared" si="25"/>
        <v>0</v>
      </c>
      <c r="T193">
        <f t="shared" si="26"/>
        <v>8411389326.5330229</v>
      </c>
      <c r="U193">
        <f t="shared" si="27"/>
        <v>0</v>
      </c>
      <c r="V193">
        <f t="shared" si="28"/>
        <v>-44.16897595582369</v>
      </c>
      <c r="W193">
        <f t="shared" si="29"/>
        <v>0</v>
      </c>
      <c r="X193">
        <v>9491414.8214021716</v>
      </c>
      <c r="Y193">
        <v>173125712.23712009</v>
      </c>
    </row>
    <row r="194" spans="1:25" x14ac:dyDescent="0.25">
      <c r="A194" t="s">
        <v>204</v>
      </c>
      <c r="B194">
        <v>558115337.8878454</v>
      </c>
      <c r="C194">
        <v>4556659665.0491142</v>
      </c>
      <c r="D194">
        <v>6396965542.7624187</v>
      </c>
      <c r="E194">
        <v>398558046.10310233</v>
      </c>
      <c r="F194">
        <v>43.111775171058298</v>
      </c>
      <c r="G194">
        <f t="shared" si="20"/>
        <v>159557291.78474307</v>
      </c>
      <c r="H194" t="s">
        <v>6</v>
      </c>
      <c r="I194">
        <v>539872596.35420001</v>
      </c>
      <c r="J194">
        <v>45296997023.624336</v>
      </c>
      <c r="K194">
        <v>81.160638220494278</v>
      </c>
      <c r="L194">
        <f t="shared" si="21"/>
        <v>-18242741.533645391</v>
      </c>
      <c r="M194">
        <f t="shared" si="22"/>
        <v>43.111775171058298</v>
      </c>
      <c r="N194">
        <v>50.495146587526463</v>
      </c>
      <c r="O194">
        <v>59.309201942056013</v>
      </c>
      <c r="P194">
        <v>47.847475111592338</v>
      </c>
      <c r="Q194">
        <f t="shared" si="23"/>
        <v>-0.46880931303258372</v>
      </c>
      <c r="R194">
        <f t="shared" si="24"/>
        <v>-38.04886304943598</v>
      </c>
      <c r="S194">
        <f t="shared" si="25"/>
        <v>3.2686328963264066E-2</v>
      </c>
      <c r="T194">
        <f t="shared" si="26"/>
        <v>0</v>
      </c>
      <c r="U194">
        <f t="shared" si="27"/>
        <v>-40740337358.575226</v>
      </c>
      <c r="V194">
        <f t="shared" si="28"/>
        <v>0</v>
      </c>
      <c r="W194">
        <f t="shared" si="29"/>
        <v>-21.851436278438264</v>
      </c>
      <c r="X194">
        <v>399786995.07607168</v>
      </c>
      <c r="Y194">
        <v>1228948.9729693851</v>
      </c>
    </row>
    <row r="195" spans="1:25" x14ac:dyDescent="0.25">
      <c r="A195" t="s">
        <v>205</v>
      </c>
      <c r="B195">
        <v>521979819.34266651</v>
      </c>
      <c r="C195">
        <v>21584625308.09481</v>
      </c>
      <c r="D195">
        <v>7231012564.8376141</v>
      </c>
      <c r="E195">
        <v>205382116.45410341</v>
      </c>
      <c r="F195">
        <v>63.268936188306</v>
      </c>
      <c r="G195">
        <f t="shared" ref="G195:G212" si="30">B195-E195</f>
        <v>316597702.8885631</v>
      </c>
      <c r="H195" t="s">
        <v>5</v>
      </c>
      <c r="I195">
        <v>421373459.24977559</v>
      </c>
      <c r="J195">
        <v>35636688225.928001</v>
      </c>
      <c r="K195">
        <v>68.2721570937466</v>
      </c>
      <c r="L195">
        <f t="shared" ref="L195:L212" si="31">I195-B195</f>
        <v>-100606360.09289092</v>
      </c>
      <c r="M195">
        <f t="shared" ref="M195:M212" si="32">IF(E195&gt;0,F195,K195)</f>
        <v>63.268936188306</v>
      </c>
      <c r="N195">
        <v>63.436541287269137</v>
      </c>
      <c r="O195">
        <v>72.077901972089336</v>
      </c>
      <c r="P195">
        <v>58.224851917503528</v>
      </c>
      <c r="Q195">
        <f t="shared" ref="Q195:Q212" si="33">(M195-K195)/K195</f>
        <v>-7.3283474822254738E-2</v>
      </c>
      <c r="R195">
        <f t="shared" ref="R195:R212" si="34">M195-K195</f>
        <v>-5.0032209054405996</v>
      </c>
      <c r="S195">
        <f t="shared" ref="S195:S212" si="35">1-I195/B195</f>
        <v>0.19273994197627287</v>
      </c>
      <c r="T195">
        <f t="shared" ref="T195:T212" si="36">IF($E195&lt;0,$C195-$J195,0)</f>
        <v>0</v>
      </c>
      <c r="U195">
        <f t="shared" ref="U195:U212" si="37">IF($E195&gt;0,$C195-$J195,0)</f>
        <v>-14052062917.833191</v>
      </c>
      <c r="V195">
        <f t="shared" ref="V195:V212" si="38">IF($E195&lt;0,($O195-$K195),0)</f>
        <v>0</v>
      </c>
      <c r="W195">
        <f t="shared" ref="W195:W212" si="39">IF($E195&gt;0,($O195-$K195),0)</f>
        <v>3.8057448783427361</v>
      </c>
      <c r="X195">
        <v>206383812.79210669</v>
      </c>
      <c r="Y195">
        <v>1001696.338003463</v>
      </c>
    </row>
    <row r="196" spans="1:25" x14ac:dyDescent="0.25">
      <c r="A196" t="s">
        <v>206</v>
      </c>
      <c r="B196">
        <v>20925525.94489735</v>
      </c>
      <c r="C196">
        <v>935920979.14624786</v>
      </c>
      <c r="D196">
        <v>87208251.180516258</v>
      </c>
      <c r="E196">
        <v>1954162.61324228</v>
      </c>
      <c r="F196">
        <v>48.532217505092483</v>
      </c>
      <c r="G196">
        <f t="shared" si="30"/>
        <v>18971363.33165507</v>
      </c>
      <c r="H196" t="s">
        <v>4</v>
      </c>
      <c r="I196">
        <v>20925525.94489735</v>
      </c>
      <c r="J196">
        <v>1195390991.6122799</v>
      </c>
      <c r="K196">
        <v>57.125971158864637</v>
      </c>
      <c r="L196">
        <f t="shared" si="31"/>
        <v>0</v>
      </c>
      <c r="M196">
        <f t="shared" si="32"/>
        <v>48.532217505092483</v>
      </c>
      <c r="N196">
        <v>48.815517128947029</v>
      </c>
      <c r="O196">
        <v>50.72841031174233</v>
      </c>
      <c r="P196">
        <v>46.560856702329623</v>
      </c>
      <c r="Q196">
        <f t="shared" si="33"/>
        <v>-0.15043514323587304</v>
      </c>
      <c r="R196">
        <f t="shared" si="34"/>
        <v>-8.5937536537721542</v>
      </c>
      <c r="S196">
        <f t="shared" si="35"/>
        <v>0</v>
      </c>
      <c r="T196">
        <f t="shared" si="36"/>
        <v>0</v>
      </c>
      <c r="U196">
        <f t="shared" si="37"/>
        <v>-259470012.46603203</v>
      </c>
      <c r="V196">
        <f t="shared" si="38"/>
        <v>0</v>
      </c>
      <c r="W196">
        <f t="shared" si="39"/>
        <v>-6.3975608471223069</v>
      </c>
      <c r="X196">
        <v>2957831.521153389</v>
      </c>
      <c r="Y196">
        <v>1003668.907911095</v>
      </c>
    </row>
    <row r="197" spans="1:25" x14ac:dyDescent="0.25">
      <c r="A197" t="s">
        <v>207</v>
      </c>
      <c r="B197">
        <v>12723079.78392962</v>
      </c>
      <c r="C197">
        <v>575654843.95224047</v>
      </c>
      <c r="D197">
        <v>53024117.076361768</v>
      </c>
      <c r="E197">
        <v>28741.275564529071</v>
      </c>
      <c r="F197">
        <v>42.858552329828868</v>
      </c>
      <c r="G197">
        <f t="shared" si="30"/>
        <v>12694338.508365091</v>
      </c>
      <c r="H197" t="s">
        <v>4</v>
      </c>
      <c r="I197">
        <v>12723079.78392962</v>
      </c>
      <c r="J197">
        <v>640970985.00318289</v>
      </c>
      <c r="K197">
        <v>50.378602971018559</v>
      </c>
      <c r="L197">
        <f t="shared" si="31"/>
        <v>0</v>
      </c>
      <c r="M197">
        <f t="shared" si="32"/>
        <v>42.858552329828868</v>
      </c>
      <c r="N197">
        <v>43.331382531598443</v>
      </c>
      <c r="O197">
        <v>50.72841031174233</v>
      </c>
      <c r="P197">
        <v>46.560856702329623</v>
      </c>
      <c r="Q197">
        <f t="shared" si="33"/>
        <v>-0.14927072601667363</v>
      </c>
      <c r="R197">
        <f t="shared" si="34"/>
        <v>-7.520050641189691</v>
      </c>
      <c r="S197">
        <f t="shared" si="35"/>
        <v>0</v>
      </c>
      <c r="T197">
        <f t="shared" si="36"/>
        <v>0</v>
      </c>
      <c r="U197">
        <f t="shared" si="37"/>
        <v>-65316141.050942421</v>
      </c>
      <c r="V197">
        <f t="shared" si="38"/>
        <v>0</v>
      </c>
      <c r="W197">
        <f t="shared" si="39"/>
        <v>0.34980734072377118</v>
      </c>
      <c r="X197">
        <v>611341.97193842928</v>
      </c>
      <c r="Y197">
        <v>582600.69637391402</v>
      </c>
    </row>
    <row r="198" spans="1:25" x14ac:dyDescent="0.25">
      <c r="A198" t="s">
        <v>208</v>
      </c>
      <c r="B198">
        <v>151056272.09285119</v>
      </c>
      <c r="C198">
        <v>6013594583.0443382</v>
      </c>
      <c r="D198">
        <v>1731365726.756454</v>
      </c>
      <c r="E198">
        <v>-6953025.7522163354</v>
      </c>
      <c r="F198">
        <v>42.220234256267297</v>
      </c>
      <c r="G198">
        <f t="shared" si="30"/>
        <v>158009297.84506753</v>
      </c>
      <c r="H198" t="s">
        <v>6</v>
      </c>
      <c r="I198">
        <v>141969494.962681</v>
      </c>
      <c r="J198">
        <v>8272063780.6729088</v>
      </c>
      <c r="K198">
        <v>54.761471775155698</v>
      </c>
      <c r="L198">
        <f t="shared" si="31"/>
        <v>-9086777.1301701963</v>
      </c>
      <c r="M198">
        <f t="shared" si="32"/>
        <v>54.761471775155698</v>
      </c>
      <c r="N198">
        <v>44.240199730801109</v>
      </c>
      <c r="O198">
        <v>59.309201942056013</v>
      </c>
      <c r="P198">
        <v>47.847475111592338</v>
      </c>
      <c r="Q198">
        <f t="shared" si="33"/>
        <v>0</v>
      </c>
      <c r="R198">
        <f t="shared" si="34"/>
        <v>0</v>
      </c>
      <c r="S198">
        <f t="shared" si="35"/>
        <v>6.0154914485012201E-2</v>
      </c>
      <c r="T198">
        <f t="shared" si="36"/>
        <v>-2258469197.6285706</v>
      </c>
      <c r="U198">
        <f t="shared" si="37"/>
        <v>0</v>
      </c>
      <c r="V198">
        <f t="shared" si="38"/>
        <v>4.5477301669003154</v>
      </c>
      <c r="W198">
        <f t="shared" si="39"/>
        <v>0</v>
      </c>
      <c r="X198">
        <v>20065939.280041229</v>
      </c>
      <c r="Y198">
        <v>27018965.032257609</v>
      </c>
    </row>
    <row r="199" spans="1:25" x14ac:dyDescent="0.25">
      <c r="A199" t="s">
        <v>209</v>
      </c>
      <c r="B199">
        <v>22042849.759682208</v>
      </c>
      <c r="C199">
        <v>473882040.21734983</v>
      </c>
      <c r="D199">
        <v>86065307.92962338</v>
      </c>
      <c r="E199">
        <v>2810879.7968181521</v>
      </c>
      <c r="F199">
        <v>21.082641167039689</v>
      </c>
      <c r="G199">
        <f t="shared" si="30"/>
        <v>19231969.962864056</v>
      </c>
      <c r="H199" t="s">
        <v>8</v>
      </c>
      <c r="I199">
        <v>22042849.759682208</v>
      </c>
      <c r="J199">
        <v>593106186.14644647</v>
      </c>
      <c r="K199">
        <v>26.906964962002139</v>
      </c>
      <c r="L199">
        <f t="shared" si="31"/>
        <v>0</v>
      </c>
      <c r="M199">
        <f t="shared" si="32"/>
        <v>21.082641167039689</v>
      </c>
      <c r="N199">
        <v>20.925473439718189</v>
      </c>
      <c r="O199">
        <v>31.42154339122704</v>
      </c>
      <c r="P199">
        <v>27.517088710097639</v>
      </c>
      <c r="Q199">
        <f t="shared" si="33"/>
        <v>-0.21646156685406645</v>
      </c>
      <c r="R199">
        <f t="shared" si="34"/>
        <v>-5.8243237949624493</v>
      </c>
      <c r="S199">
        <f t="shared" si="35"/>
        <v>0</v>
      </c>
      <c r="T199">
        <f t="shared" si="36"/>
        <v>0</v>
      </c>
      <c r="U199">
        <f t="shared" si="37"/>
        <v>-119224145.92909664</v>
      </c>
      <c r="V199">
        <f t="shared" si="38"/>
        <v>0</v>
      </c>
      <c r="W199">
        <f t="shared" si="39"/>
        <v>4.5145784292249012</v>
      </c>
      <c r="X199">
        <v>2834292.9268749361</v>
      </c>
      <c r="Y199">
        <v>23413.130056774578</v>
      </c>
    </row>
    <row r="200" spans="1:25" x14ac:dyDescent="0.25">
      <c r="A200" t="s">
        <v>210</v>
      </c>
      <c r="B200">
        <v>4880551250.7004967</v>
      </c>
      <c r="C200">
        <v>196762685094.89429</v>
      </c>
      <c r="D200">
        <v>11690443057.099911</v>
      </c>
      <c r="E200">
        <v>202941467.5633401</v>
      </c>
      <c r="F200">
        <v>38.079719280488384</v>
      </c>
      <c r="G200">
        <f t="shared" si="30"/>
        <v>4677609783.1371565</v>
      </c>
      <c r="H200" t="s">
        <v>7</v>
      </c>
      <c r="I200">
        <v>4880551250.7004967</v>
      </c>
      <c r="J200">
        <v>229535358814.6926</v>
      </c>
      <c r="K200">
        <v>47.030621547463063</v>
      </c>
      <c r="L200">
        <f t="shared" si="31"/>
        <v>0</v>
      </c>
      <c r="M200">
        <f t="shared" si="32"/>
        <v>38.079719280488384</v>
      </c>
      <c r="N200">
        <v>38.370233743038398</v>
      </c>
      <c r="O200">
        <v>43.422910093983958</v>
      </c>
      <c r="P200">
        <v>41.027598077657522</v>
      </c>
      <c r="Q200">
        <f t="shared" si="33"/>
        <v>-0.19032073088682178</v>
      </c>
      <c r="R200">
        <f t="shared" si="34"/>
        <v>-8.9509022669746798</v>
      </c>
      <c r="S200">
        <f t="shared" si="35"/>
        <v>0</v>
      </c>
      <c r="T200">
        <f t="shared" si="36"/>
        <v>0</v>
      </c>
      <c r="U200">
        <f t="shared" si="37"/>
        <v>-32772673719.798309</v>
      </c>
      <c r="V200">
        <f t="shared" si="38"/>
        <v>0</v>
      </c>
      <c r="W200">
        <f t="shared" si="39"/>
        <v>-3.607711453479105</v>
      </c>
      <c r="X200">
        <v>234696127.68926209</v>
      </c>
      <c r="Y200">
        <v>31754660.125920061</v>
      </c>
    </row>
    <row r="201" spans="1:25" x14ac:dyDescent="0.25">
      <c r="A201" t="s">
        <v>211</v>
      </c>
      <c r="B201">
        <v>103865151.614096</v>
      </c>
      <c r="C201">
        <v>3302460714.1585469</v>
      </c>
      <c r="D201">
        <v>1438849144.237216</v>
      </c>
      <c r="E201">
        <v>68963627.403406933</v>
      </c>
      <c r="F201">
        <v>65.436222201908393</v>
      </c>
      <c r="G201">
        <f t="shared" si="30"/>
        <v>34901524.210689068</v>
      </c>
      <c r="H201" t="s">
        <v>5</v>
      </c>
      <c r="I201">
        <v>93360477.335133821</v>
      </c>
      <c r="J201">
        <v>8979434439.0818481</v>
      </c>
      <c r="K201">
        <v>86.45281212744321</v>
      </c>
      <c r="L201">
        <f t="shared" si="31"/>
        <v>-10504674.27896218</v>
      </c>
      <c r="M201">
        <f t="shared" si="32"/>
        <v>65.436222201908393</v>
      </c>
      <c r="N201">
        <v>69.93562295721982</v>
      </c>
      <c r="O201">
        <v>72.077901972089336</v>
      </c>
      <c r="P201">
        <v>58.224851917503528</v>
      </c>
      <c r="Q201">
        <f t="shared" si="33"/>
        <v>-0.24309897397615596</v>
      </c>
      <c r="R201">
        <f t="shared" si="34"/>
        <v>-21.016589925534817</v>
      </c>
      <c r="S201">
        <f t="shared" si="35"/>
        <v>0.10113762042144403</v>
      </c>
      <c r="T201">
        <f t="shared" si="36"/>
        <v>0</v>
      </c>
      <c r="U201">
        <f t="shared" si="37"/>
        <v>-5676973724.9233017</v>
      </c>
      <c r="V201">
        <f t="shared" si="38"/>
        <v>0</v>
      </c>
      <c r="W201">
        <f t="shared" si="39"/>
        <v>-14.374910155353874</v>
      </c>
      <c r="X201">
        <v>69217031.08919917</v>
      </c>
      <c r="Y201">
        <v>253403.68579222501</v>
      </c>
    </row>
    <row r="202" spans="1:25" x14ac:dyDescent="0.25">
      <c r="A202" t="s">
        <v>212</v>
      </c>
      <c r="B202">
        <v>248191.86532391029</v>
      </c>
      <c r="C202">
        <v>1465256.432671695</v>
      </c>
      <c r="D202">
        <v>969053.89038218057</v>
      </c>
      <c r="E202">
        <v>227935.91255319069</v>
      </c>
      <c r="F202">
        <v>44.014709516302467</v>
      </c>
      <c r="G202">
        <f t="shared" si="30"/>
        <v>20255.952770719596</v>
      </c>
      <c r="H202" t="s">
        <v>8</v>
      </c>
      <c r="I202">
        <v>248191.86532391029</v>
      </c>
      <c r="J202">
        <v>53575240.340067632</v>
      </c>
      <c r="K202">
        <v>215.86219302613981</v>
      </c>
      <c r="L202">
        <f t="shared" si="31"/>
        <v>0</v>
      </c>
      <c r="M202">
        <f t="shared" si="32"/>
        <v>44.014709516302467</v>
      </c>
      <c r="N202">
        <v>56.426437968538302</v>
      </c>
      <c r="O202">
        <v>31.42154339122704</v>
      </c>
      <c r="P202">
        <v>27.517088710097639</v>
      </c>
      <c r="Q202">
        <f t="shared" si="33"/>
        <v>-0.79609810824551142</v>
      </c>
      <c r="R202">
        <f t="shared" si="34"/>
        <v>-171.84748350983733</v>
      </c>
      <c r="S202">
        <f t="shared" si="35"/>
        <v>0</v>
      </c>
      <c r="T202">
        <f t="shared" si="36"/>
        <v>0</v>
      </c>
      <c r="U202">
        <f t="shared" si="37"/>
        <v>-52109983.907395937</v>
      </c>
      <c r="V202">
        <f t="shared" si="38"/>
        <v>0</v>
      </c>
      <c r="W202">
        <f t="shared" si="39"/>
        <v>-184.44064963491277</v>
      </c>
      <c r="X202">
        <v>228430.5621773648</v>
      </c>
      <c r="Y202">
        <v>494.64962417409492</v>
      </c>
    </row>
    <row r="203" spans="1:25" x14ac:dyDescent="0.25">
      <c r="A203" t="s">
        <v>213</v>
      </c>
      <c r="B203">
        <v>120668576.2679245</v>
      </c>
      <c r="C203">
        <v>3109959002.9864168</v>
      </c>
      <c r="D203">
        <v>471144987.47451842</v>
      </c>
      <c r="E203">
        <v>-20164009.651651211</v>
      </c>
      <c r="F203">
        <v>21.622361919037829</v>
      </c>
      <c r="G203">
        <f t="shared" si="30"/>
        <v>140832585.91957572</v>
      </c>
      <c r="H203" t="s">
        <v>8</v>
      </c>
      <c r="I203">
        <v>120668576.2679245</v>
      </c>
      <c r="J203">
        <v>4432609335.3545151</v>
      </c>
      <c r="K203">
        <v>36.733750181262131</v>
      </c>
      <c r="L203">
        <f t="shared" si="31"/>
        <v>0</v>
      </c>
      <c r="M203">
        <f t="shared" si="32"/>
        <v>36.733750181262131</v>
      </c>
      <c r="N203">
        <v>21.28883025608123</v>
      </c>
      <c r="O203">
        <v>31.42154339122704</v>
      </c>
      <c r="P203">
        <v>27.517088710097639</v>
      </c>
      <c r="Q203">
        <f t="shared" si="33"/>
        <v>0</v>
      </c>
      <c r="R203">
        <f t="shared" si="34"/>
        <v>0</v>
      </c>
      <c r="S203">
        <f t="shared" si="35"/>
        <v>0</v>
      </c>
      <c r="T203">
        <f t="shared" si="36"/>
        <v>-1322650332.3680983</v>
      </c>
      <c r="U203">
        <f t="shared" si="37"/>
        <v>0</v>
      </c>
      <c r="V203">
        <f t="shared" si="38"/>
        <v>-5.3122067900350913</v>
      </c>
      <c r="W203">
        <f t="shared" si="39"/>
        <v>0</v>
      </c>
      <c r="X203">
        <v>5633040.9311870867</v>
      </c>
      <c r="Y203">
        <v>25797050.582838371</v>
      </c>
    </row>
    <row r="204" spans="1:25" x14ac:dyDescent="0.25">
      <c r="A204" t="s">
        <v>214</v>
      </c>
      <c r="B204">
        <v>176264.8213716342</v>
      </c>
      <c r="C204">
        <v>1071667.704245351</v>
      </c>
      <c r="D204">
        <v>688218.00692291546</v>
      </c>
      <c r="E204">
        <v>183267.44534051701</v>
      </c>
      <c r="F204">
        <v>49.8509334570387</v>
      </c>
      <c r="G204">
        <f t="shared" si="30"/>
        <v>-7002.6239688828064</v>
      </c>
      <c r="H204" t="s">
        <v>8</v>
      </c>
      <c r="I204">
        <v>421.6253300702956</v>
      </c>
      <c r="J204">
        <v>23755439.9936071</v>
      </c>
      <c r="K204">
        <v>134.7713049532525</v>
      </c>
      <c r="L204">
        <f t="shared" si="31"/>
        <v>-175843.1960415639</v>
      </c>
      <c r="M204">
        <f t="shared" si="32"/>
        <v>49.8509334570387</v>
      </c>
      <c r="N204">
        <v>-26594.180663703621</v>
      </c>
      <c r="O204">
        <v>31.42154339122704</v>
      </c>
      <c r="P204">
        <v>27.517088710097639</v>
      </c>
      <c r="Q204">
        <f t="shared" si="33"/>
        <v>-0.63010721403691783</v>
      </c>
      <c r="R204">
        <f t="shared" si="34"/>
        <v>-84.920371496213789</v>
      </c>
      <c r="S204">
        <f t="shared" si="35"/>
        <v>0.99760800069583166</v>
      </c>
      <c r="T204">
        <f t="shared" si="36"/>
        <v>0</v>
      </c>
      <c r="U204">
        <f t="shared" si="37"/>
        <v>-22683772.289361749</v>
      </c>
      <c r="V204">
        <f t="shared" si="38"/>
        <v>0</v>
      </c>
      <c r="W204">
        <f t="shared" si="39"/>
        <v>-103.34976156202546</v>
      </c>
      <c r="X204">
        <v>183782.7041092643</v>
      </c>
      <c r="Y204">
        <v>515.25876874739174</v>
      </c>
    </row>
    <row r="205" spans="1:25" x14ac:dyDescent="0.25">
      <c r="A205" t="s">
        <v>215</v>
      </c>
      <c r="B205">
        <v>1032481.1463923811</v>
      </c>
      <c r="C205">
        <v>10244375.391833691</v>
      </c>
      <c r="D205">
        <v>4031275.8452095878</v>
      </c>
      <c r="E205">
        <v>1039481.151772634</v>
      </c>
      <c r="F205">
        <v>49.568813978065293</v>
      </c>
      <c r="G205">
        <f t="shared" si="30"/>
        <v>-7000.0053802529583</v>
      </c>
      <c r="H205" t="s">
        <v>8</v>
      </c>
      <c r="I205">
        <v>50081.951900105807</v>
      </c>
      <c r="J205">
        <v>134050146.82256369</v>
      </c>
      <c r="K205">
        <v>129.83302144639799</v>
      </c>
      <c r="L205">
        <f t="shared" si="31"/>
        <v>-982399.19449227524</v>
      </c>
      <c r="M205">
        <f t="shared" si="32"/>
        <v>49.568813978065293</v>
      </c>
      <c r="N205">
        <v>532.75821076944567</v>
      </c>
      <c r="O205">
        <v>31.42154339122704</v>
      </c>
      <c r="P205">
        <v>27.517088710097639</v>
      </c>
      <c r="Q205">
        <f t="shared" si="33"/>
        <v>-0.61821104195337584</v>
      </c>
      <c r="R205">
        <f t="shared" si="34"/>
        <v>-80.2642074683327</v>
      </c>
      <c r="S205">
        <f t="shared" si="35"/>
        <v>0.95149359184417226</v>
      </c>
      <c r="T205">
        <f t="shared" si="36"/>
        <v>0</v>
      </c>
      <c r="U205">
        <f t="shared" si="37"/>
        <v>-123805771.43073</v>
      </c>
      <c r="V205">
        <f t="shared" si="38"/>
        <v>0</v>
      </c>
      <c r="W205">
        <f t="shared" si="39"/>
        <v>-98.41147805517096</v>
      </c>
      <c r="X205">
        <v>1042641.7749251199</v>
      </c>
      <c r="Y205">
        <v>3160.6231524858458</v>
      </c>
    </row>
    <row r="206" spans="1:25" x14ac:dyDescent="0.25">
      <c r="A206" t="s">
        <v>216</v>
      </c>
      <c r="B206">
        <v>603077574.07394004</v>
      </c>
      <c r="C206">
        <v>6903376819.0493345</v>
      </c>
      <c r="D206">
        <v>26921974238.440659</v>
      </c>
      <c r="E206">
        <v>461569743.62951159</v>
      </c>
      <c r="F206">
        <v>90.413138104738906</v>
      </c>
      <c r="G206">
        <f t="shared" si="30"/>
        <v>141507830.44442844</v>
      </c>
      <c r="H206" t="s">
        <v>9</v>
      </c>
      <c r="I206">
        <v>189952943.54664731</v>
      </c>
      <c r="J206">
        <v>59498293442.22963</v>
      </c>
      <c r="K206">
        <v>98.657778037249429</v>
      </c>
      <c r="L206">
        <f t="shared" si="31"/>
        <v>-413124630.52729273</v>
      </c>
      <c r="M206">
        <f t="shared" si="32"/>
        <v>90.413138104738906</v>
      </c>
      <c r="N206">
        <v>171.54913022522089</v>
      </c>
      <c r="O206">
        <v>101.7275253717341</v>
      </c>
      <c r="P206">
        <v>57.086544848157367</v>
      </c>
      <c r="Q206">
        <f t="shared" si="33"/>
        <v>-8.3568068291560965E-2</v>
      </c>
      <c r="R206">
        <f t="shared" si="34"/>
        <v>-8.2446399325105233</v>
      </c>
      <c r="S206">
        <f t="shared" si="35"/>
        <v>0.68502734687435374</v>
      </c>
      <c r="T206">
        <f t="shared" si="36"/>
        <v>0</v>
      </c>
      <c r="U206">
        <f t="shared" si="37"/>
        <v>-52594916623.180298</v>
      </c>
      <c r="V206">
        <f t="shared" si="38"/>
        <v>0</v>
      </c>
      <c r="W206">
        <f t="shared" si="39"/>
        <v>3.0697473344846742</v>
      </c>
      <c r="X206">
        <v>461587163.31185877</v>
      </c>
      <c r="Y206">
        <v>17419.682347268081</v>
      </c>
    </row>
    <row r="207" spans="1:25" x14ac:dyDescent="0.25">
      <c r="A207" t="s">
        <v>217</v>
      </c>
      <c r="B207">
        <v>91629.919592563092</v>
      </c>
      <c r="C207">
        <v>98071415.648014724</v>
      </c>
      <c r="D207">
        <v>4090449.4559085108</v>
      </c>
      <c r="E207">
        <v>-611721.64931150561</v>
      </c>
      <c r="F207">
        <v>93.759308176549197</v>
      </c>
      <c r="G207">
        <f t="shared" si="30"/>
        <v>703351.56890406867</v>
      </c>
      <c r="H207" t="s">
        <v>9</v>
      </c>
      <c r="I207">
        <v>91629.919592563092</v>
      </c>
      <c r="J207">
        <v>10783225.35585279</v>
      </c>
      <c r="K207">
        <v>117.68236187263859</v>
      </c>
      <c r="L207">
        <f t="shared" si="31"/>
        <v>0</v>
      </c>
      <c r="M207">
        <f t="shared" si="32"/>
        <v>117.68236187263859</v>
      </c>
      <c r="N207">
        <v>53.671603202938172</v>
      </c>
      <c r="O207">
        <v>101.7275253717341</v>
      </c>
      <c r="P207">
        <v>57.086544848157367</v>
      </c>
      <c r="Q207">
        <f t="shared" si="33"/>
        <v>0</v>
      </c>
      <c r="R207">
        <f t="shared" si="34"/>
        <v>0</v>
      </c>
      <c r="S207">
        <f t="shared" si="35"/>
        <v>0</v>
      </c>
      <c r="T207">
        <f t="shared" si="36"/>
        <v>87288190.292161942</v>
      </c>
      <c r="U207">
        <f t="shared" si="37"/>
        <v>0</v>
      </c>
      <c r="V207">
        <f t="shared" si="38"/>
        <v>-15.954836500904491</v>
      </c>
      <c r="W207">
        <f t="shared" si="39"/>
        <v>0</v>
      </c>
      <c r="X207">
        <v>70252.007194950274</v>
      </c>
      <c r="Y207">
        <v>681973.65650645888</v>
      </c>
    </row>
    <row r="208" spans="1:25" x14ac:dyDescent="0.25">
      <c r="A208" t="s">
        <v>218</v>
      </c>
      <c r="B208">
        <v>173785.21067282281</v>
      </c>
      <c r="C208">
        <v>1197430.5590128661</v>
      </c>
      <c r="D208">
        <v>7757942.2049311614</v>
      </c>
      <c r="E208">
        <v>95196.102992046348</v>
      </c>
      <c r="F208">
        <v>82.501691720959826</v>
      </c>
      <c r="G208">
        <f t="shared" si="30"/>
        <v>78589.107680776462</v>
      </c>
      <c r="H208" t="s">
        <v>9</v>
      </c>
      <c r="I208">
        <v>88604.028793793957</v>
      </c>
      <c r="J208">
        <v>12185803.02140758</v>
      </c>
      <c r="K208">
        <v>70.119908214452266</v>
      </c>
      <c r="L208">
        <f t="shared" si="31"/>
        <v>-85181.181879028853</v>
      </c>
      <c r="M208">
        <f t="shared" si="32"/>
        <v>82.501691720959826</v>
      </c>
      <c r="N208">
        <v>120.75481415449551</v>
      </c>
      <c r="O208">
        <v>101.7275253717341</v>
      </c>
      <c r="P208">
        <v>57.086544848157367</v>
      </c>
      <c r="Q208">
        <f t="shared" si="33"/>
        <v>0.17658014423863116</v>
      </c>
      <c r="R208">
        <f t="shared" si="34"/>
        <v>12.38178350650756</v>
      </c>
      <c r="S208">
        <f t="shared" si="35"/>
        <v>0.49015207651585169</v>
      </c>
      <c r="T208">
        <f t="shared" si="36"/>
        <v>0</v>
      </c>
      <c r="U208">
        <f t="shared" si="37"/>
        <v>-10988372.462394714</v>
      </c>
      <c r="V208">
        <f t="shared" si="38"/>
        <v>0</v>
      </c>
      <c r="W208">
        <f t="shared" si="39"/>
        <v>31.607617157281837</v>
      </c>
      <c r="X208">
        <v>96786.054633879714</v>
      </c>
      <c r="Y208">
        <v>1589.9516418332989</v>
      </c>
    </row>
    <row r="209" spans="1:25" x14ac:dyDescent="0.25">
      <c r="A209" t="s">
        <v>219</v>
      </c>
      <c r="B209">
        <v>5736788.5421716236</v>
      </c>
      <c r="C209">
        <v>345501017.86357611</v>
      </c>
      <c r="D209">
        <v>65753503.154505096</v>
      </c>
      <c r="E209">
        <v>-1510685.594928785</v>
      </c>
      <c r="F209">
        <v>43.629051241431583</v>
      </c>
      <c r="G209">
        <f t="shared" si="30"/>
        <v>7247474.1371004088</v>
      </c>
      <c r="H209" t="s">
        <v>6</v>
      </c>
      <c r="I209">
        <v>5736788.5421716236</v>
      </c>
      <c r="J209">
        <v>261396173.71470341</v>
      </c>
      <c r="K209">
        <v>45.564896072629793</v>
      </c>
      <c r="L209">
        <f t="shared" si="31"/>
        <v>0</v>
      </c>
      <c r="M209">
        <f t="shared" si="32"/>
        <v>45.564896072629793</v>
      </c>
      <c r="N209">
        <v>40.811245818517783</v>
      </c>
      <c r="O209">
        <v>59.309201942056013</v>
      </c>
      <c r="P209">
        <v>47.847475111592338</v>
      </c>
      <c r="Q209">
        <f t="shared" si="33"/>
        <v>0</v>
      </c>
      <c r="R209">
        <f t="shared" si="34"/>
        <v>0</v>
      </c>
      <c r="S209">
        <f t="shared" si="35"/>
        <v>0</v>
      </c>
      <c r="T209">
        <f t="shared" si="36"/>
        <v>84104844.148872703</v>
      </c>
      <c r="U209">
        <f t="shared" si="37"/>
        <v>0</v>
      </c>
      <c r="V209">
        <f t="shared" si="38"/>
        <v>13.744305869426221</v>
      </c>
      <c r="W209">
        <f t="shared" si="39"/>
        <v>0</v>
      </c>
      <c r="X209">
        <v>2189583.4100170932</v>
      </c>
      <c r="Y209">
        <v>3700269.0049458491</v>
      </c>
    </row>
    <row r="210" spans="1:25" x14ac:dyDescent="0.25">
      <c r="A210" t="s">
        <v>220</v>
      </c>
      <c r="B210">
        <v>262754714.9770416</v>
      </c>
      <c r="C210">
        <v>11556099874.37219</v>
      </c>
      <c r="D210">
        <v>1095044360.792778</v>
      </c>
      <c r="E210">
        <v>31884190.954608731</v>
      </c>
      <c r="F210">
        <v>46.783750245157769</v>
      </c>
      <c r="G210">
        <f t="shared" si="30"/>
        <v>230870524.02243286</v>
      </c>
      <c r="H210" t="s">
        <v>4</v>
      </c>
      <c r="I210">
        <v>262754714.9770416</v>
      </c>
      <c r="J210">
        <v>15853347257.594151</v>
      </c>
      <c r="K210">
        <v>60.335158054078477</v>
      </c>
      <c r="L210">
        <f t="shared" si="31"/>
        <v>0</v>
      </c>
      <c r="M210">
        <f t="shared" si="32"/>
        <v>46.783750245157769</v>
      </c>
      <c r="N210">
        <v>47.068364310405023</v>
      </c>
      <c r="O210">
        <v>50.72841031174233</v>
      </c>
      <c r="P210">
        <v>46.560856702329623</v>
      </c>
      <c r="Q210">
        <f t="shared" si="33"/>
        <v>-0.22460217634259885</v>
      </c>
      <c r="R210">
        <f t="shared" si="34"/>
        <v>-13.551407808920708</v>
      </c>
      <c r="S210">
        <f t="shared" si="35"/>
        <v>0</v>
      </c>
      <c r="T210">
        <f t="shared" si="36"/>
        <v>0</v>
      </c>
      <c r="U210">
        <f t="shared" si="37"/>
        <v>-4297247383.2219601</v>
      </c>
      <c r="V210">
        <f t="shared" si="38"/>
        <v>0</v>
      </c>
      <c r="W210">
        <f t="shared" si="39"/>
        <v>-9.6067477423361467</v>
      </c>
      <c r="X210">
        <v>34610171.759218417</v>
      </c>
      <c r="Y210">
        <v>2725980.804609525</v>
      </c>
    </row>
    <row r="211" spans="1:25" x14ac:dyDescent="0.25">
      <c r="A211" t="s">
        <v>221</v>
      </c>
      <c r="B211">
        <v>47150399.474165618</v>
      </c>
      <c r="C211">
        <v>1870562062.743896</v>
      </c>
      <c r="D211">
        <v>196501817.5138101</v>
      </c>
      <c r="E211">
        <v>767505.44280514645</v>
      </c>
      <c r="F211">
        <v>41.701884973405377</v>
      </c>
      <c r="G211">
        <f t="shared" si="30"/>
        <v>46382894.03136047</v>
      </c>
      <c r="H211" t="s">
        <v>4</v>
      </c>
      <c r="I211">
        <v>47150399.474165618</v>
      </c>
      <c r="J211">
        <v>2347845982.2511501</v>
      </c>
      <c r="K211">
        <v>49.794826946006452</v>
      </c>
      <c r="L211">
        <f t="shared" si="31"/>
        <v>0</v>
      </c>
      <c r="M211">
        <f t="shared" si="32"/>
        <v>41.701884973405377</v>
      </c>
      <c r="N211">
        <v>41.839857939632232</v>
      </c>
      <c r="O211">
        <v>50.72841031174233</v>
      </c>
      <c r="P211">
        <v>46.560856702329623</v>
      </c>
      <c r="Q211">
        <f t="shared" si="33"/>
        <v>-0.1625257575726976</v>
      </c>
      <c r="R211">
        <f t="shared" si="34"/>
        <v>-8.092941972601075</v>
      </c>
      <c r="S211">
        <f t="shared" si="35"/>
        <v>0</v>
      </c>
      <c r="T211">
        <f t="shared" si="36"/>
        <v>0</v>
      </c>
      <c r="U211">
        <f t="shared" si="37"/>
        <v>-477283919.50725412</v>
      </c>
      <c r="V211">
        <f t="shared" si="38"/>
        <v>0</v>
      </c>
      <c r="W211">
        <f t="shared" si="39"/>
        <v>0.93358336573587763</v>
      </c>
      <c r="X211">
        <v>5461175.1710479539</v>
      </c>
      <c r="Y211">
        <v>4693669.7282425649</v>
      </c>
    </row>
    <row r="212" spans="1:25" x14ac:dyDescent="0.25">
      <c r="A212" t="s">
        <v>222</v>
      </c>
      <c r="B212">
        <v>26644341.675771829</v>
      </c>
      <c r="C212">
        <v>1999679830.404572</v>
      </c>
      <c r="D212">
        <v>111041722.32128841</v>
      </c>
      <c r="E212">
        <v>-6081627.0276668351</v>
      </c>
      <c r="F212">
        <v>51.983533141111451</v>
      </c>
      <c r="G212">
        <f t="shared" si="30"/>
        <v>32725968.703438662</v>
      </c>
      <c r="H212" t="s">
        <v>4</v>
      </c>
      <c r="I212">
        <v>26644341.675771829</v>
      </c>
      <c r="J212">
        <v>1655376373.1486449</v>
      </c>
      <c r="K212">
        <v>62.128627282013433</v>
      </c>
      <c r="L212">
        <f t="shared" si="31"/>
        <v>0</v>
      </c>
      <c r="M212">
        <f t="shared" si="32"/>
        <v>62.128627282013433</v>
      </c>
      <c r="N212">
        <v>51.572640530915557</v>
      </c>
      <c r="O212">
        <v>50.72841031174233</v>
      </c>
      <c r="P212">
        <v>46.560856702329623</v>
      </c>
      <c r="Q212">
        <f t="shared" si="33"/>
        <v>0</v>
      </c>
      <c r="R212">
        <f t="shared" si="34"/>
        <v>0</v>
      </c>
      <c r="S212">
        <f t="shared" si="35"/>
        <v>0</v>
      </c>
      <c r="T212">
        <f t="shared" si="36"/>
        <v>344303457.25592709</v>
      </c>
      <c r="U212">
        <f t="shared" si="37"/>
        <v>0</v>
      </c>
      <c r="V212">
        <f t="shared" si="38"/>
        <v>-11.400216970271103</v>
      </c>
      <c r="W212">
        <f t="shared" si="39"/>
        <v>0</v>
      </c>
      <c r="X212">
        <v>4270753.1821140302</v>
      </c>
      <c r="Y212">
        <v>10352380.20978085</v>
      </c>
    </row>
    <row r="213" spans="1:25" x14ac:dyDescent="0.25">
      <c r="A213" t="s">
        <v>282</v>
      </c>
    </row>
    <row r="214" spans="1:25" x14ac:dyDescent="0.25">
      <c r="Q214">
        <f>COUNTIFS(Q2:Q212,"&lt;0",E2:E212,"&gt;0")</f>
        <v>127</v>
      </c>
      <c r="R214">
        <f>Q214/Q217</f>
        <v>0.92700729927007297</v>
      </c>
      <c r="S214">
        <f>COUNTIFS(S2:S212,"&gt;0.2")</f>
        <v>60</v>
      </c>
      <c r="T214">
        <f>COUNTIF(E2:E212,"&lt;0")</f>
        <v>72</v>
      </c>
      <c r="U214">
        <f>COUNTIF(E2:E212,"&gt;0")</f>
        <v>137</v>
      </c>
      <c r="V214">
        <f>COUNTIF(E2:E212,"&lt;0")</f>
        <v>72</v>
      </c>
      <c r="W214">
        <f>COUNTIF(E2:E212,"&gt;0")</f>
        <v>137</v>
      </c>
      <c r="X214">
        <f>SUM(X2:X212)</f>
        <v>11427593290.864349</v>
      </c>
      <c r="Y214">
        <f>SUM(Y2:Y212)</f>
        <v>12516099675.088919</v>
      </c>
    </row>
    <row r="215" spans="1:25" x14ac:dyDescent="0.25">
      <c r="Q215">
        <f>COUNTIFS(Q2:Q212,"&lt;-0.1",E2:E212,"&gt;0")</f>
        <v>108</v>
      </c>
      <c r="R215">
        <f>Q215/Q217</f>
        <v>0.78832116788321172</v>
      </c>
      <c r="S215">
        <f>COUNTIFS(S2:S212,"&gt;0.1")</f>
        <v>67</v>
      </c>
      <c r="T215">
        <f>COUNTIFS(T$2:T$212,"&lt;0")</f>
        <v>37</v>
      </c>
      <c r="U215">
        <f>COUNTIFS(U$2:U$212,"&lt;0")</f>
        <v>134</v>
      </c>
      <c r="V215">
        <f>COUNTIFS(V$2:V$212,"&lt;0")</f>
        <v>38</v>
      </c>
      <c r="W215">
        <f>COUNTIFS(W$2:W$212,"&lt;0")</f>
        <v>109</v>
      </c>
      <c r="X215">
        <f>1.1/4.27</f>
        <v>0.25761124121779866</v>
      </c>
      <c r="Y215">
        <f>1.3/4.27</f>
        <v>0.30444964871194385</v>
      </c>
    </row>
    <row r="216" spans="1:25" x14ac:dyDescent="0.25">
      <c r="Q216">
        <f>COUNTIFS(Q2:Q212,"&lt;-0.2",E2:E212,"&gt;0.2")</f>
        <v>84</v>
      </c>
      <c r="R216">
        <f>Q216/Q217</f>
        <v>0.61313868613138689</v>
      </c>
      <c r="S216">
        <f>COUNTIFS(S2:S212,"&gt;0.05")</f>
        <v>73</v>
      </c>
      <c r="T216">
        <f>COUNTIFS(T$2:T$212,"&lt;-5")</f>
        <v>37</v>
      </c>
      <c r="U216">
        <f>COUNTIFS(U$2:U$212,"&lt;-5")</f>
        <v>134</v>
      </c>
      <c r="V216">
        <f>COUNTIFS(V$2:V$212,"&lt;-5")</f>
        <v>25</v>
      </c>
      <c r="W216">
        <f>COUNTIFS(W$2:W$212,"&lt;-5")</f>
        <v>102</v>
      </c>
    </row>
    <row r="217" spans="1:25" x14ac:dyDescent="0.25">
      <c r="Q217">
        <f>COUNTIF(E$2:E$212,"&gt;0")</f>
        <v>137</v>
      </c>
      <c r="T217">
        <f>COUNTIFS(T$2:T$212,"&lt;-10")</f>
        <v>37</v>
      </c>
      <c r="U217">
        <f>COUNTIFS(U$2:U$212,"&lt;-10")</f>
        <v>134</v>
      </c>
      <c r="V217">
        <f>COUNTIFS(V$2:V$212,"&lt;-10")</f>
        <v>17</v>
      </c>
      <c r="W217">
        <f>COUNTIFS(W$2:W$212,"&lt;-10")</f>
        <v>81</v>
      </c>
    </row>
    <row r="219" spans="1:25" x14ac:dyDescent="0.25">
      <c r="T219">
        <f>T215/T214</f>
        <v>0.51388888888888884</v>
      </c>
      <c r="U219">
        <f>U215/U214</f>
        <v>0.97810218978102192</v>
      </c>
      <c r="V219">
        <f>V215/V214</f>
        <v>0.52777777777777779</v>
      </c>
      <c r="W219">
        <f>W215/W214</f>
        <v>0.79562043795620441</v>
      </c>
    </row>
    <row r="220" spans="1:25" x14ac:dyDescent="0.25">
      <c r="T220">
        <f>T216/T214</f>
        <v>0.51388888888888884</v>
      </c>
      <c r="U220">
        <f>U216/U214</f>
        <v>0.97810218978102192</v>
      </c>
      <c r="V220">
        <f>V216/V214</f>
        <v>0.34722222222222221</v>
      </c>
      <c r="W220">
        <f>W216/W214</f>
        <v>0.74452554744525545</v>
      </c>
    </row>
    <row r="221" spans="1:25" x14ac:dyDescent="0.25">
      <c r="V221">
        <f>V217/V214</f>
        <v>0.2361111111111111</v>
      </c>
      <c r="W221">
        <f>W217/W214</f>
        <v>0.59124087591240881</v>
      </c>
    </row>
  </sheetData>
  <autoFilter ref="A1:Y21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workbookViewId="0">
      <selection activeCell="M27" sqref="M27"/>
    </sheetView>
  </sheetViews>
  <sheetFormatPr defaultRowHeight="15" x14ac:dyDescent="0.25"/>
  <cols>
    <col min="2" max="2" width="11.7109375" customWidth="1"/>
    <col min="5" max="5" width="9" customWidth="1"/>
    <col min="7" max="7" width="8.140625" customWidth="1"/>
    <col min="9" max="9" width="10.42578125" customWidth="1"/>
    <col min="12" max="12" width="8.42578125" customWidth="1"/>
    <col min="18" max="18" width="9.42578125" customWidth="1"/>
    <col min="20" max="20" width="8.7109375" customWidth="1"/>
    <col min="21" max="21" width="9.28515625" customWidth="1"/>
    <col min="24" max="24" width="9.5703125" customWidth="1"/>
    <col min="25" max="25" width="9.140625" customWidth="1"/>
  </cols>
  <sheetData>
    <row r="1" spans="1:25" x14ac:dyDescent="0.25">
      <c r="A1" s="1" t="s">
        <v>10</v>
      </c>
      <c r="B1" s="1" t="s">
        <v>2</v>
      </c>
      <c r="C1" s="1" t="s">
        <v>239</v>
      </c>
      <c r="D1" s="1" t="s">
        <v>224</v>
      </c>
      <c r="E1" s="1" t="s">
        <v>223</v>
      </c>
      <c r="F1" s="1" t="s">
        <v>3</v>
      </c>
      <c r="G1" s="2" t="s">
        <v>234</v>
      </c>
      <c r="H1" s="1" t="s">
        <v>0</v>
      </c>
      <c r="I1" s="1" t="s">
        <v>11</v>
      </c>
      <c r="J1" s="1" t="s">
        <v>240</v>
      </c>
      <c r="K1" s="1" t="s">
        <v>237</v>
      </c>
      <c r="L1" s="1" t="s">
        <v>225</v>
      </c>
      <c r="M1" s="2" t="s">
        <v>238</v>
      </c>
      <c r="N1" s="2" t="s">
        <v>322</v>
      </c>
      <c r="O1" s="1" t="s">
        <v>325</v>
      </c>
      <c r="P1" s="1" t="s">
        <v>326</v>
      </c>
      <c r="Q1" s="2" t="s">
        <v>236</v>
      </c>
      <c r="R1" s="2" t="s">
        <v>235</v>
      </c>
      <c r="S1" s="2" t="s">
        <v>292</v>
      </c>
      <c r="T1" s="2" t="s">
        <v>315</v>
      </c>
      <c r="U1" s="2" t="s">
        <v>316</v>
      </c>
      <c r="V1" s="2" t="s">
        <v>323</v>
      </c>
      <c r="W1" s="2" t="s">
        <v>324</v>
      </c>
      <c r="X1" s="1" t="s">
        <v>317</v>
      </c>
      <c r="Y1" s="1" t="s">
        <v>318</v>
      </c>
    </row>
    <row r="2" spans="1:25" x14ac:dyDescent="0.25">
      <c r="A2" t="s">
        <v>12</v>
      </c>
      <c r="B2">
        <v>1677832.549328685</v>
      </c>
      <c r="C2">
        <v>53726505.476002917</v>
      </c>
      <c r="D2">
        <v>5443435.5743070468</v>
      </c>
      <c r="E2">
        <v>779516.05109973566</v>
      </c>
      <c r="F2">
        <v>65.867588057176604</v>
      </c>
      <c r="G2">
        <f>B2-E2</f>
        <v>898316.49822894938</v>
      </c>
      <c r="H2" t="s">
        <v>8</v>
      </c>
      <c r="I2">
        <v>1500255.7545315139</v>
      </c>
      <c r="J2">
        <v>89092736.049265668</v>
      </c>
      <c r="K2">
        <v>53.099897296015868</v>
      </c>
      <c r="L2">
        <f>I2-B2</f>
        <v>-177576.79479717114</v>
      </c>
      <c r="M2">
        <f>IF(E2&gt;0,F2,K2)</f>
        <v>65.867588057176604</v>
      </c>
      <c r="N2">
        <v>54.646304828704302</v>
      </c>
      <c r="O2">
        <v>28.347385195778489</v>
      </c>
      <c r="P2">
        <v>25.103059308499091</v>
      </c>
      <c r="Q2">
        <f t="shared" ref="Q2:Q66" si="0">(M2-K2)/K2</f>
        <v>0.24044661875680703</v>
      </c>
      <c r="R2">
        <f>M2-K2</f>
        <v>12.767690761160736</v>
      </c>
      <c r="S2">
        <f>1-I2/B2</f>
        <v>0.10583701863944717</v>
      </c>
      <c r="T2">
        <f>IF($E2&lt;0,$C2-$J2,0)</f>
        <v>0</v>
      </c>
      <c r="U2">
        <f>IF($E2&gt;0,$C2-$J2,0)</f>
        <v>-35366230.573262751</v>
      </c>
      <c r="V2">
        <f>IF($E2&lt;0,($O2-$K2),0)</f>
        <v>0</v>
      </c>
      <c r="W2">
        <f>IF($E2&gt;0,($O2-$K2),0)</f>
        <v>-24.752512100237379</v>
      </c>
      <c r="X2">
        <v>1155259.6840758331</v>
      </c>
      <c r="Y2">
        <v>375743.63297609659</v>
      </c>
    </row>
    <row r="3" spans="1:25" x14ac:dyDescent="0.25">
      <c r="A3" t="s">
        <v>13</v>
      </c>
      <c r="B3">
        <v>12715751.527884509</v>
      </c>
      <c r="C3">
        <v>7279232884.5693359</v>
      </c>
      <c r="D3">
        <v>50684080.792461582</v>
      </c>
      <c r="E3">
        <v>-205680842.87172651</v>
      </c>
      <c r="F3">
        <v>33.56241421947302</v>
      </c>
      <c r="G3">
        <f t="shared" ref="G3:G66" si="1">B3-E3</f>
        <v>218396594.39961103</v>
      </c>
      <c r="H3" t="s">
        <v>5</v>
      </c>
      <c r="I3">
        <v>12715751.527884509</v>
      </c>
      <c r="J3">
        <v>480739776.23443657</v>
      </c>
      <c r="K3">
        <v>37.806634958241922</v>
      </c>
      <c r="L3">
        <f t="shared" ref="L3:L66" si="2">I3-B3</f>
        <v>0</v>
      </c>
      <c r="M3">
        <f t="shared" ref="M3:M66" si="3">IF(E3&gt;0,F3,K3)</f>
        <v>37.806634958241922</v>
      </c>
      <c r="N3">
        <v>40.338218946436513</v>
      </c>
      <c r="O3">
        <v>50.364144850800493</v>
      </c>
      <c r="P3">
        <v>46.378216006459994</v>
      </c>
      <c r="Q3">
        <f t="shared" si="0"/>
        <v>0</v>
      </c>
      <c r="R3">
        <f t="shared" ref="R3:R66" si="4">M3-K3</f>
        <v>0</v>
      </c>
      <c r="S3">
        <f>1-I3/B3</f>
        <v>0</v>
      </c>
      <c r="T3">
        <f t="shared" ref="T3:T66" si="5">IF($E3&lt;0,$C3-$J3,0)</f>
        <v>6798493108.3348989</v>
      </c>
      <c r="U3">
        <f t="shared" ref="U3:U66" si="6">IF($E3&gt;0,$C3-$J3,0)</f>
        <v>0</v>
      </c>
      <c r="V3">
        <f t="shared" ref="V3:V66" si="7">IF($E3&lt;0,($O3-$K3),0)</f>
        <v>12.557509892558571</v>
      </c>
      <c r="W3">
        <f t="shared" ref="W3:W66" si="8">IF($E3&gt;0,($O3-$K3),0)</f>
        <v>0</v>
      </c>
      <c r="X3">
        <v>105780.4975824851</v>
      </c>
      <c r="Y3">
        <v>205786623.3693091</v>
      </c>
    </row>
    <row r="4" spans="1:25" x14ac:dyDescent="0.25">
      <c r="A4" t="s">
        <v>14</v>
      </c>
      <c r="B4">
        <v>37310576.577220313</v>
      </c>
      <c r="C4">
        <v>1102921953.678756</v>
      </c>
      <c r="D4">
        <v>198087423.54627821</v>
      </c>
      <c r="E4">
        <v>-3934870.1351606138</v>
      </c>
      <c r="F4">
        <v>31.543103079897389</v>
      </c>
      <c r="G4">
        <f t="shared" si="1"/>
        <v>41245446.712380931</v>
      </c>
      <c r="H4" t="s">
        <v>4</v>
      </c>
      <c r="I4">
        <v>37310576.577220313</v>
      </c>
      <c r="J4">
        <v>989819352.43287575</v>
      </c>
      <c r="K4">
        <v>26.529189394441101</v>
      </c>
      <c r="L4">
        <f t="shared" si="2"/>
        <v>0</v>
      </c>
      <c r="M4">
        <f t="shared" si="3"/>
        <v>26.529189394441101</v>
      </c>
      <c r="N4">
        <v>27.914687542787359</v>
      </c>
      <c r="O4">
        <v>44.143627342017908</v>
      </c>
      <c r="P4">
        <v>38.834477987643709</v>
      </c>
      <c r="Q4">
        <f t="shared" si="0"/>
        <v>0</v>
      </c>
      <c r="R4">
        <f t="shared" si="4"/>
        <v>0</v>
      </c>
      <c r="S4">
        <f t="shared" ref="S4:S67" si="9">1-I4/B4</f>
        <v>0</v>
      </c>
      <c r="T4">
        <f t="shared" si="5"/>
        <v>113102601.24588025</v>
      </c>
      <c r="U4">
        <f t="shared" si="6"/>
        <v>0</v>
      </c>
      <c r="V4">
        <f t="shared" si="7"/>
        <v>17.614437947576807</v>
      </c>
      <c r="W4">
        <f t="shared" si="8"/>
        <v>0</v>
      </c>
      <c r="X4">
        <v>2929553.226833384</v>
      </c>
      <c r="Y4">
        <v>6864423.3619940141</v>
      </c>
    </row>
    <row r="5" spans="1:25" x14ac:dyDescent="0.25">
      <c r="A5" t="s">
        <v>15</v>
      </c>
      <c r="B5">
        <v>7110796.9925173093</v>
      </c>
      <c r="C5">
        <v>185496377.708655</v>
      </c>
      <c r="D5">
        <v>59777361.625830047</v>
      </c>
      <c r="E5">
        <v>-3440201.9410596332</v>
      </c>
      <c r="F5">
        <v>23.24649456213761</v>
      </c>
      <c r="G5">
        <f t="shared" si="1"/>
        <v>10550998.933576941</v>
      </c>
      <c r="H5" t="s">
        <v>6</v>
      </c>
      <c r="I5">
        <v>7110796.9925173093</v>
      </c>
      <c r="J5">
        <v>205386699.3874647</v>
      </c>
      <c r="K5">
        <v>28.883780482496281</v>
      </c>
      <c r="L5">
        <f t="shared" si="2"/>
        <v>0</v>
      </c>
      <c r="M5">
        <f t="shared" si="3"/>
        <v>28.883780482496281</v>
      </c>
      <c r="N5">
        <v>14.87874268013667</v>
      </c>
      <c r="O5">
        <v>43.69179138227431</v>
      </c>
      <c r="P5">
        <v>35.285228561154007</v>
      </c>
      <c r="Q5">
        <f t="shared" si="0"/>
        <v>0</v>
      </c>
      <c r="R5">
        <f t="shared" si="4"/>
        <v>0</v>
      </c>
      <c r="S5">
        <f t="shared" si="9"/>
        <v>0</v>
      </c>
      <c r="T5">
        <f t="shared" si="5"/>
        <v>-19890321.678809702</v>
      </c>
      <c r="U5">
        <f t="shared" si="6"/>
        <v>0</v>
      </c>
      <c r="V5">
        <f t="shared" si="7"/>
        <v>14.808010899778029</v>
      </c>
      <c r="W5">
        <f t="shared" si="8"/>
        <v>0</v>
      </c>
      <c r="X5">
        <v>471217.75368550158</v>
      </c>
      <c r="Y5">
        <v>3911419.6947451341</v>
      </c>
    </row>
    <row r="6" spans="1:25" x14ac:dyDescent="0.25">
      <c r="A6" t="s">
        <v>16</v>
      </c>
      <c r="B6">
        <v>1365232.5528221279</v>
      </c>
      <c r="C6">
        <v>89218980.648448169</v>
      </c>
      <c r="D6">
        <v>4429259.313277374</v>
      </c>
      <c r="E6">
        <v>-515519.08155769698</v>
      </c>
      <c r="F6">
        <v>49.792986085909313</v>
      </c>
      <c r="G6">
        <f t="shared" si="1"/>
        <v>1880751.6343798249</v>
      </c>
      <c r="H6" t="s">
        <v>8</v>
      </c>
      <c r="I6">
        <v>1365232.5528221279</v>
      </c>
      <c r="J6">
        <v>77960231.136659414</v>
      </c>
      <c r="K6">
        <v>57.103993730229043</v>
      </c>
      <c r="L6">
        <f t="shared" si="2"/>
        <v>0</v>
      </c>
      <c r="M6">
        <f t="shared" si="3"/>
        <v>57.103993730229043</v>
      </c>
      <c r="N6">
        <v>43.276053016938079</v>
      </c>
      <c r="O6">
        <v>28.347385195778489</v>
      </c>
      <c r="P6">
        <v>25.103059308499091</v>
      </c>
      <c r="Q6">
        <f t="shared" si="0"/>
        <v>0</v>
      </c>
      <c r="R6">
        <f t="shared" si="4"/>
        <v>0</v>
      </c>
      <c r="S6">
        <f t="shared" si="9"/>
        <v>0</v>
      </c>
      <c r="T6">
        <f t="shared" si="5"/>
        <v>11258749.511788756</v>
      </c>
      <c r="U6">
        <f t="shared" si="6"/>
        <v>0</v>
      </c>
      <c r="V6">
        <f t="shared" si="7"/>
        <v>-28.756608534450553</v>
      </c>
      <c r="W6">
        <f t="shared" si="8"/>
        <v>0</v>
      </c>
      <c r="X6">
        <v>695548.29937199631</v>
      </c>
      <c r="Y6">
        <v>1211067.3809297299</v>
      </c>
    </row>
    <row r="7" spans="1:25" x14ac:dyDescent="0.25">
      <c r="A7" t="s">
        <v>17</v>
      </c>
      <c r="B7">
        <v>258313730.7400212</v>
      </c>
      <c r="C7">
        <v>2458609222.8418989</v>
      </c>
      <c r="D7">
        <v>2171530605.023942</v>
      </c>
      <c r="E7">
        <v>213102353.6895237</v>
      </c>
      <c r="F7">
        <v>102.4109445437666</v>
      </c>
      <c r="G7">
        <f t="shared" si="1"/>
        <v>45211377.050497502</v>
      </c>
      <c r="H7" t="s">
        <v>6</v>
      </c>
      <c r="I7">
        <v>258313730.7400212</v>
      </c>
      <c r="J7">
        <v>15212259713.47835</v>
      </c>
      <c r="K7">
        <v>58.890635313492773</v>
      </c>
      <c r="L7">
        <f t="shared" si="2"/>
        <v>0</v>
      </c>
      <c r="M7">
        <f t="shared" si="3"/>
        <v>102.4109445437666</v>
      </c>
      <c r="N7">
        <v>65.368885385909252</v>
      </c>
      <c r="O7">
        <v>43.69179138227431</v>
      </c>
      <c r="P7">
        <v>35.285228561154007</v>
      </c>
      <c r="Q7">
        <f t="shared" si="0"/>
        <v>0.73900220295811014</v>
      </c>
      <c r="R7">
        <f t="shared" si="4"/>
        <v>43.520309230273831</v>
      </c>
      <c r="S7">
        <f t="shared" si="9"/>
        <v>0</v>
      </c>
      <c r="T7">
        <f t="shared" si="5"/>
        <v>0</v>
      </c>
      <c r="U7">
        <f t="shared" si="6"/>
        <v>-12753650490.636452</v>
      </c>
      <c r="V7">
        <f t="shared" si="7"/>
        <v>0</v>
      </c>
      <c r="W7">
        <f t="shared" si="8"/>
        <v>-15.198843931218462</v>
      </c>
      <c r="X7">
        <v>213249689.56934929</v>
      </c>
      <c r="Y7">
        <v>147335.8798256109</v>
      </c>
    </row>
    <row r="8" spans="1:25" x14ac:dyDescent="0.25">
      <c r="A8" t="s">
        <v>18</v>
      </c>
      <c r="B8">
        <v>233345991.15304241</v>
      </c>
      <c r="C8">
        <v>8034621034.8570108</v>
      </c>
      <c r="D8">
        <v>757050439.79068577</v>
      </c>
      <c r="E8">
        <v>-54979688.47427728</v>
      </c>
      <c r="F8">
        <v>30.492155558296709</v>
      </c>
      <c r="G8">
        <f t="shared" si="1"/>
        <v>288325679.62731969</v>
      </c>
      <c r="H8" t="s">
        <v>8</v>
      </c>
      <c r="I8">
        <v>233345991.15304241</v>
      </c>
      <c r="J8">
        <v>9328833906.7624454</v>
      </c>
      <c r="K8">
        <v>39.978547995041538</v>
      </c>
      <c r="L8">
        <f t="shared" si="2"/>
        <v>0</v>
      </c>
      <c r="M8">
        <f t="shared" si="3"/>
        <v>39.978547995041538</v>
      </c>
      <c r="N8">
        <v>36.595426840794872</v>
      </c>
      <c r="O8">
        <v>28.347385195778489</v>
      </c>
      <c r="P8">
        <v>25.103059308499091</v>
      </c>
      <c r="Q8">
        <f t="shared" si="0"/>
        <v>0</v>
      </c>
      <c r="R8">
        <f t="shared" si="4"/>
        <v>0</v>
      </c>
      <c r="S8">
        <f t="shared" si="9"/>
        <v>0</v>
      </c>
      <c r="T8">
        <f t="shared" si="5"/>
        <v>-1294212871.9054346</v>
      </c>
      <c r="U8">
        <f t="shared" si="6"/>
        <v>0</v>
      </c>
      <c r="V8">
        <f t="shared" si="7"/>
        <v>-11.631162799263048</v>
      </c>
      <c r="W8">
        <f t="shared" si="8"/>
        <v>0</v>
      </c>
      <c r="X8">
        <v>5367786.1969534969</v>
      </c>
      <c r="Y8">
        <v>60347474.67123092</v>
      </c>
    </row>
    <row r="9" spans="1:25" x14ac:dyDescent="0.25">
      <c r="A9" t="s">
        <v>19</v>
      </c>
      <c r="B9">
        <v>11576032.86969571</v>
      </c>
      <c r="C9">
        <v>186880609.60011399</v>
      </c>
      <c r="D9">
        <v>97314647.538450524</v>
      </c>
      <c r="E9">
        <v>1901665.604633071</v>
      </c>
      <c r="F9">
        <v>29.376107951254721</v>
      </c>
      <c r="G9">
        <f t="shared" si="1"/>
        <v>9674367.2650626395</v>
      </c>
      <c r="H9" t="s">
        <v>6</v>
      </c>
      <c r="I9">
        <v>11576032.86969571</v>
      </c>
      <c r="J9">
        <v>482147775.0838694</v>
      </c>
      <c r="K9">
        <v>41.650518835866357</v>
      </c>
      <c r="L9">
        <f t="shared" si="2"/>
        <v>0</v>
      </c>
      <c r="M9">
        <f t="shared" si="3"/>
        <v>29.376107951254721</v>
      </c>
      <c r="N9">
        <v>33.018064297031387</v>
      </c>
      <c r="O9">
        <v>43.69179138227431</v>
      </c>
      <c r="P9">
        <v>35.285228561154007</v>
      </c>
      <c r="Q9">
        <f t="shared" si="0"/>
        <v>-0.29470007163612616</v>
      </c>
      <c r="R9">
        <f t="shared" si="4"/>
        <v>-12.274410884611637</v>
      </c>
      <c r="S9">
        <f t="shared" si="9"/>
        <v>0</v>
      </c>
      <c r="T9">
        <f t="shared" si="5"/>
        <v>0</v>
      </c>
      <c r="U9">
        <f t="shared" si="6"/>
        <v>-295267165.48375541</v>
      </c>
      <c r="V9">
        <f t="shared" si="7"/>
        <v>0</v>
      </c>
      <c r="W9">
        <f t="shared" si="8"/>
        <v>2.0412725464079529</v>
      </c>
      <c r="X9">
        <v>2727518.6709382529</v>
      </c>
      <c r="Y9">
        <v>825853.06630524271</v>
      </c>
    </row>
    <row r="10" spans="1:25" x14ac:dyDescent="0.25">
      <c r="A10" t="s">
        <v>20</v>
      </c>
      <c r="B10">
        <v>213074.59724891049</v>
      </c>
      <c r="C10">
        <v>1357397.739052091</v>
      </c>
      <c r="D10">
        <v>996359.50923068251</v>
      </c>
      <c r="E10">
        <v>206650.35619317781</v>
      </c>
      <c r="F10">
        <v>366.38681952658419</v>
      </c>
      <c r="G10">
        <f t="shared" si="1"/>
        <v>6424.2410557326803</v>
      </c>
      <c r="H10" t="s">
        <v>9</v>
      </c>
      <c r="I10">
        <v>13012.52337520002</v>
      </c>
      <c r="J10">
        <v>27165405.268760741</v>
      </c>
      <c r="K10">
        <v>127.4924632945641</v>
      </c>
      <c r="L10">
        <f t="shared" si="2"/>
        <v>-200062.07387371047</v>
      </c>
      <c r="M10">
        <f t="shared" si="3"/>
        <v>366.38681952658419</v>
      </c>
      <c r="N10">
        <v>390.16210336941612</v>
      </c>
      <c r="O10">
        <v>58.027766387315843</v>
      </c>
      <c r="P10">
        <v>53.35165988708038</v>
      </c>
      <c r="Q10">
        <f t="shared" si="0"/>
        <v>1.8737919878453382</v>
      </c>
      <c r="R10">
        <f t="shared" si="4"/>
        <v>238.89435623202007</v>
      </c>
      <c r="S10">
        <f t="shared" si="9"/>
        <v>0.9389297291032821</v>
      </c>
      <c r="T10">
        <f t="shared" si="5"/>
        <v>0</v>
      </c>
      <c r="U10">
        <f t="shared" si="6"/>
        <v>-25808007.52970865</v>
      </c>
      <c r="V10">
        <f t="shared" si="7"/>
        <v>0</v>
      </c>
      <c r="W10">
        <f t="shared" si="8"/>
        <v>-69.464696907248253</v>
      </c>
      <c r="X10">
        <v>206853.11742098679</v>
      </c>
      <c r="Y10">
        <v>202.76122780904549</v>
      </c>
    </row>
    <row r="11" spans="1:25" x14ac:dyDescent="0.25">
      <c r="A11" t="s">
        <v>21</v>
      </c>
      <c r="B11">
        <v>586762.01718596078</v>
      </c>
      <c r="C11">
        <v>33661770.159917757</v>
      </c>
      <c r="D11">
        <v>1903647.2020286929</v>
      </c>
      <c r="E11">
        <v>-110809.0214100421</v>
      </c>
      <c r="F11">
        <v>50.984653023337387</v>
      </c>
      <c r="G11">
        <f t="shared" si="1"/>
        <v>697571.03859600285</v>
      </c>
      <c r="H11" t="s">
        <v>8</v>
      </c>
      <c r="I11">
        <v>586762.01718596078</v>
      </c>
      <c r="J11">
        <v>36769048.382472418</v>
      </c>
      <c r="K11">
        <v>62.664329499057047</v>
      </c>
      <c r="L11">
        <f t="shared" si="2"/>
        <v>0</v>
      </c>
      <c r="M11">
        <f t="shared" si="3"/>
        <v>62.664329499057047</v>
      </c>
      <c r="N11">
        <v>57.393119149333572</v>
      </c>
      <c r="O11">
        <v>28.347385195778489</v>
      </c>
      <c r="P11">
        <v>25.103059308499091</v>
      </c>
      <c r="Q11">
        <f t="shared" si="0"/>
        <v>0</v>
      </c>
      <c r="R11">
        <f t="shared" si="4"/>
        <v>0</v>
      </c>
      <c r="S11">
        <f t="shared" si="9"/>
        <v>0</v>
      </c>
      <c r="T11">
        <f t="shared" si="5"/>
        <v>-3107278.2225546613</v>
      </c>
      <c r="U11">
        <f t="shared" si="6"/>
        <v>0</v>
      </c>
      <c r="V11">
        <f t="shared" si="7"/>
        <v>-34.316944303278561</v>
      </c>
      <c r="W11">
        <f t="shared" si="8"/>
        <v>0</v>
      </c>
      <c r="X11">
        <v>71762.086240857461</v>
      </c>
      <c r="Y11">
        <v>182571.10765089741</v>
      </c>
    </row>
    <row r="12" spans="1:25" x14ac:dyDescent="0.25">
      <c r="A12" t="s">
        <v>22</v>
      </c>
      <c r="B12">
        <v>329300739.02156931</v>
      </c>
      <c r="C12">
        <v>10610412371.118891</v>
      </c>
      <c r="D12">
        <v>1539845326.2711</v>
      </c>
      <c r="E12">
        <v>-58105572.460092902</v>
      </c>
      <c r="F12">
        <v>31.363086602591881</v>
      </c>
      <c r="G12">
        <f t="shared" si="1"/>
        <v>387406311.48166221</v>
      </c>
      <c r="H12" t="s">
        <v>9</v>
      </c>
      <c r="I12">
        <v>329300739.02156931</v>
      </c>
      <c r="J12">
        <v>15964743290.1145</v>
      </c>
      <c r="K12">
        <v>48.480739331316236</v>
      </c>
      <c r="L12">
        <f t="shared" si="2"/>
        <v>0</v>
      </c>
      <c r="M12">
        <f>IF(E12&gt;0,F12,K12)</f>
        <v>48.480739331316236</v>
      </c>
      <c r="N12">
        <v>33.219978296031179</v>
      </c>
      <c r="O12">
        <v>58.027766387315843</v>
      </c>
      <c r="P12">
        <v>53.35165988708038</v>
      </c>
      <c r="Q12">
        <f t="shared" si="0"/>
        <v>0</v>
      </c>
      <c r="R12">
        <f t="shared" si="4"/>
        <v>0</v>
      </c>
      <c r="S12">
        <f t="shared" si="9"/>
        <v>0</v>
      </c>
      <c r="T12">
        <f t="shared" si="5"/>
        <v>-5354330918.9956093</v>
      </c>
      <c r="U12">
        <f t="shared" si="6"/>
        <v>0</v>
      </c>
      <c r="V12">
        <f t="shared" si="7"/>
        <v>9.5470270559996067</v>
      </c>
      <c r="W12">
        <f t="shared" si="8"/>
        <v>0</v>
      </c>
      <c r="X12">
        <v>7682280.6699825032</v>
      </c>
      <c r="Y12">
        <v>65787853.130075581</v>
      </c>
    </row>
    <row r="13" spans="1:25" x14ac:dyDescent="0.25">
      <c r="A13" t="s">
        <v>23</v>
      </c>
      <c r="B13">
        <v>96471919.862224013</v>
      </c>
      <c r="C13">
        <v>2145149771.8376451</v>
      </c>
      <c r="D13">
        <v>810997254.79586935</v>
      </c>
      <c r="E13">
        <v>9493372.4192852024</v>
      </c>
      <c r="F13">
        <v>33.987082028159037</v>
      </c>
      <c r="G13">
        <f t="shared" si="1"/>
        <v>86978547.442938805</v>
      </c>
      <c r="H13" t="s">
        <v>6</v>
      </c>
      <c r="I13">
        <v>96317295.07229577</v>
      </c>
      <c r="J13">
        <v>7632487403.2957315</v>
      </c>
      <c r="K13">
        <v>79.116155397301497</v>
      </c>
      <c r="L13">
        <f t="shared" si="2"/>
        <v>-154624.78992824256</v>
      </c>
      <c r="M13">
        <f t="shared" si="3"/>
        <v>33.987082028159037</v>
      </c>
      <c r="N13">
        <v>39.675070651192513</v>
      </c>
      <c r="O13">
        <v>43.69179138227431</v>
      </c>
      <c r="P13">
        <v>35.285228561154007</v>
      </c>
      <c r="Q13">
        <f t="shared" si="0"/>
        <v>-0.57041539926346985</v>
      </c>
      <c r="R13">
        <f t="shared" si="4"/>
        <v>-45.129073369142461</v>
      </c>
      <c r="S13">
        <f t="shared" si="9"/>
        <v>1.602795820266345E-3</v>
      </c>
      <c r="T13">
        <f t="shared" si="5"/>
        <v>0</v>
      </c>
      <c r="U13">
        <f t="shared" si="6"/>
        <v>-5487337631.458086</v>
      </c>
      <c r="V13">
        <f t="shared" si="7"/>
        <v>0</v>
      </c>
      <c r="W13">
        <f t="shared" si="8"/>
        <v>-35.424364015027187</v>
      </c>
      <c r="X13">
        <v>20749903.508828349</v>
      </c>
      <c r="Y13">
        <v>11256531.089542851</v>
      </c>
    </row>
    <row r="14" spans="1:25" x14ac:dyDescent="0.25">
      <c r="A14" t="s">
        <v>24</v>
      </c>
      <c r="B14">
        <v>43866514.233917363</v>
      </c>
      <c r="C14">
        <v>1624009384.2132649</v>
      </c>
      <c r="D14">
        <v>368766607.65099412</v>
      </c>
      <c r="E14">
        <v>2713717.6596863391</v>
      </c>
      <c r="F14">
        <v>48.423829186668463</v>
      </c>
      <c r="G14">
        <f t="shared" si="1"/>
        <v>41152796.574231021</v>
      </c>
      <c r="H14" t="s">
        <v>6</v>
      </c>
      <c r="I14">
        <v>43866514.233917363</v>
      </c>
      <c r="J14">
        <v>2045904899.7556319</v>
      </c>
      <c r="K14">
        <v>46.639331514828903</v>
      </c>
      <c r="L14">
        <f t="shared" si="2"/>
        <v>0</v>
      </c>
      <c r="M14">
        <f t="shared" si="3"/>
        <v>48.423829186668463</v>
      </c>
      <c r="N14">
        <v>50.810251210617217</v>
      </c>
      <c r="O14">
        <v>43.69179138227431</v>
      </c>
      <c r="P14">
        <v>35.285228561154007</v>
      </c>
      <c r="Q14">
        <f t="shared" si="0"/>
        <v>3.8261647709770065E-2</v>
      </c>
      <c r="R14">
        <f t="shared" si="4"/>
        <v>1.78449767183956</v>
      </c>
      <c r="S14">
        <f t="shared" si="9"/>
        <v>0</v>
      </c>
      <c r="T14">
        <f t="shared" si="5"/>
        <v>0</v>
      </c>
      <c r="U14">
        <f t="shared" si="6"/>
        <v>-421895515.54236698</v>
      </c>
      <c r="V14">
        <f t="shared" si="7"/>
        <v>0</v>
      </c>
      <c r="W14">
        <f t="shared" si="8"/>
        <v>-2.9475401325545931</v>
      </c>
      <c r="X14">
        <v>9058574.6983911749</v>
      </c>
      <c r="Y14">
        <v>6344857.0387051376</v>
      </c>
    </row>
    <row r="15" spans="1:25" x14ac:dyDescent="0.25">
      <c r="A15" t="s">
        <v>25</v>
      </c>
      <c r="B15">
        <v>1219756.88106833</v>
      </c>
      <c r="C15">
        <v>31375262.697531682</v>
      </c>
      <c r="D15">
        <v>6475871.4576174077</v>
      </c>
      <c r="E15">
        <v>311761.1080481864</v>
      </c>
      <c r="F15">
        <v>41.686465157486801</v>
      </c>
      <c r="G15">
        <f t="shared" si="1"/>
        <v>907995.77302014362</v>
      </c>
      <c r="H15" t="s">
        <v>4</v>
      </c>
      <c r="I15">
        <v>1219756.88106833</v>
      </c>
      <c r="J15">
        <v>67636997.460951373</v>
      </c>
      <c r="K15">
        <v>55.451212049495602</v>
      </c>
      <c r="L15">
        <f t="shared" si="2"/>
        <v>0</v>
      </c>
      <c r="M15">
        <f t="shared" si="3"/>
        <v>41.686465157486801</v>
      </c>
      <c r="N15">
        <v>46.545706878414912</v>
      </c>
      <c r="O15">
        <v>44.143627342017908</v>
      </c>
      <c r="P15">
        <v>38.834477987643709</v>
      </c>
      <c r="Q15">
        <f t="shared" si="0"/>
        <v>-0.24823166858322998</v>
      </c>
      <c r="R15">
        <f t="shared" si="4"/>
        <v>-13.764746892008802</v>
      </c>
      <c r="S15">
        <f t="shared" si="9"/>
        <v>0</v>
      </c>
      <c r="T15">
        <f t="shared" si="5"/>
        <v>0</v>
      </c>
      <c r="U15">
        <f t="shared" si="6"/>
        <v>-36261734.763419688</v>
      </c>
      <c r="V15">
        <f t="shared" si="7"/>
        <v>0</v>
      </c>
      <c r="W15">
        <f t="shared" si="8"/>
        <v>-11.307584707477695</v>
      </c>
      <c r="X15">
        <v>445118.33395465318</v>
      </c>
      <c r="Y15">
        <v>133357.22590650141</v>
      </c>
    </row>
    <row r="16" spans="1:25" x14ac:dyDescent="0.25">
      <c r="A16" t="s">
        <v>26</v>
      </c>
      <c r="B16">
        <v>122325501.20764691</v>
      </c>
      <c r="C16">
        <v>2342097339.678545</v>
      </c>
      <c r="D16">
        <v>1028337010.5271111</v>
      </c>
      <c r="E16">
        <v>71225541.920131087</v>
      </c>
      <c r="F16">
        <v>65.957671927716035</v>
      </c>
      <c r="G16">
        <f t="shared" si="1"/>
        <v>51099959.287515819</v>
      </c>
      <c r="H16" t="s">
        <v>6</v>
      </c>
      <c r="I16">
        <v>119693642.8378512</v>
      </c>
      <c r="J16">
        <v>10155627890.786619</v>
      </c>
      <c r="K16">
        <v>83.021347066034011</v>
      </c>
      <c r="L16">
        <f t="shared" si="2"/>
        <v>-2631858.3697957098</v>
      </c>
      <c r="M16">
        <f t="shared" si="3"/>
        <v>65.957671927716035</v>
      </c>
      <c r="N16">
        <v>127.1904444483535</v>
      </c>
      <c r="O16">
        <v>43.69179138227431</v>
      </c>
      <c r="P16">
        <v>35.285228561154007</v>
      </c>
      <c r="Q16">
        <f t="shared" si="0"/>
        <v>-0.20553358553367929</v>
      </c>
      <c r="R16">
        <f t="shared" si="4"/>
        <v>-17.063675138317976</v>
      </c>
      <c r="S16">
        <f t="shared" si="9"/>
        <v>2.1515206100223838E-2</v>
      </c>
      <c r="T16">
        <f t="shared" si="5"/>
        <v>0</v>
      </c>
      <c r="U16">
        <f t="shared" si="6"/>
        <v>-7813530551.1080742</v>
      </c>
      <c r="V16">
        <f t="shared" si="7"/>
        <v>0</v>
      </c>
      <c r="W16">
        <f t="shared" si="8"/>
        <v>-39.3295556837597</v>
      </c>
      <c r="X16">
        <v>74055586.535352826</v>
      </c>
      <c r="Y16">
        <v>2830044.6152217672</v>
      </c>
    </row>
    <row r="17" spans="1:25" x14ac:dyDescent="0.25">
      <c r="A17" t="s">
        <v>27</v>
      </c>
      <c r="B17">
        <v>4277304.2723435713</v>
      </c>
      <c r="C17">
        <v>181520131.08702081</v>
      </c>
      <c r="D17">
        <v>22708847.21597486</v>
      </c>
      <c r="E17">
        <v>591103.00580881839</v>
      </c>
      <c r="F17">
        <v>55.403642811663879</v>
      </c>
      <c r="G17">
        <f t="shared" si="1"/>
        <v>3686201.2665347531</v>
      </c>
      <c r="H17" t="s">
        <v>4</v>
      </c>
      <c r="I17">
        <v>4277304.2723435713</v>
      </c>
      <c r="J17">
        <v>262129779.50273699</v>
      </c>
      <c r="K17">
        <v>61.283874798814317</v>
      </c>
      <c r="L17">
        <f t="shared" si="2"/>
        <v>0</v>
      </c>
      <c r="M17">
        <f t="shared" si="3"/>
        <v>55.403642811663879</v>
      </c>
      <c r="N17">
        <v>53.427032135699591</v>
      </c>
      <c r="O17">
        <v>44.143627342017908</v>
      </c>
      <c r="P17">
        <v>38.834477987643709</v>
      </c>
      <c r="Q17">
        <f t="shared" si="0"/>
        <v>-9.5950721237101105E-2</v>
      </c>
      <c r="R17">
        <f t="shared" si="4"/>
        <v>-5.880231987150438</v>
      </c>
      <c r="S17">
        <f t="shared" si="9"/>
        <v>0</v>
      </c>
      <c r="T17">
        <f t="shared" si="5"/>
        <v>0</v>
      </c>
      <c r="U17">
        <f t="shared" si="6"/>
        <v>-80609648.415716171</v>
      </c>
      <c r="V17">
        <f t="shared" si="7"/>
        <v>0</v>
      </c>
      <c r="W17">
        <f t="shared" si="8"/>
        <v>-17.140247456796409</v>
      </c>
      <c r="X17">
        <v>1697987.731306569</v>
      </c>
      <c r="Y17">
        <v>1106884.725497738</v>
      </c>
    </row>
    <row r="18" spans="1:25" x14ac:dyDescent="0.25">
      <c r="A18" t="s">
        <v>28</v>
      </c>
      <c r="B18">
        <v>6334746.0085134264</v>
      </c>
      <c r="C18">
        <v>339906608.03192461</v>
      </c>
      <c r="D18">
        <v>33632112.681223571</v>
      </c>
      <c r="E18">
        <v>194185.01253970491</v>
      </c>
      <c r="F18">
        <v>60.83136719235879</v>
      </c>
      <c r="G18">
        <f t="shared" si="1"/>
        <v>6140560.9959737211</v>
      </c>
      <c r="H18" t="s">
        <v>4</v>
      </c>
      <c r="I18">
        <v>6334746.0085134264</v>
      </c>
      <c r="J18">
        <v>368096223.6092943</v>
      </c>
      <c r="K18">
        <v>58.10749525152238</v>
      </c>
      <c r="L18">
        <f t="shared" si="2"/>
        <v>0</v>
      </c>
      <c r="M18">
        <f t="shared" si="3"/>
        <v>60.83136719235879</v>
      </c>
      <c r="N18">
        <v>56.24313055106569</v>
      </c>
      <c r="O18">
        <v>44.143627342017908</v>
      </c>
      <c r="P18">
        <v>38.834477987643709</v>
      </c>
      <c r="Q18">
        <f t="shared" si="0"/>
        <v>4.6876430123961449E-2</v>
      </c>
      <c r="R18">
        <f t="shared" si="4"/>
        <v>2.7238719408364105</v>
      </c>
      <c r="S18">
        <f t="shared" si="9"/>
        <v>0</v>
      </c>
      <c r="T18">
        <f t="shared" si="5"/>
        <v>0</v>
      </c>
      <c r="U18">
        <f t="shared" si="6"/>
        <v>-28189615.57736969</v>
      </c>
      <c r="V18">
        <f t="shared" si="7"/>
        <v>0</v>
      </c>
      <c r="W18">
        <f t="shared" si="8"/>
        <v>-13.963867909504472</v>
      </c>
      <c r="X18">
        <v>476323.64991936012</v>
      </c>
      <c r="Y18">
        <v>282138.63737966737</v>
      </c>
    </row>
    <row r="19" spans="1:25" x14ac:dyDescent="0.25">
      <c r="A19" t="s">
        <v>29</v>
      </c>
      <c r="B19">
        <v>149039677.06489721</v>
      </c>
      <c r="C19">
        <v>4481570741.5961905</v>
      </c>
      <c r="D19">
        <v>594061547.76416636</v>
      </c>
      <c r="E19">
        <v>65147637.74566853</v>
      </c>
      <c r="F19">
        <v>60.5019538271846</v>
      </c>
      <c r="G19">
        <f t="shared" si="1"/>
        <v>83892039.319228679</v>
      </c>
      <c r="H19" t="s">
        <v>5</v>
      </c>
      <c r="I19">
        <v>149039677.06489721</v>
      </c>
      <c r="J19">
        <v>10574623659.962549</v>
      </c>
      <c r="K19">
        <v>70.951734921956273</v>
      </c>
      <c r="L19">
        <f t="shared" si="2"/>
        <v>0</v>
      </c>
      <c r="M19">
        <f t="shared" si="3"/>
        <v>60.5019538271846</v>
      </c>
      <c r="N19">
        <v>101.8114633748737</v>
      </c>
      <c r="O19">
        <v>50.364144850800493</v>
      </c>
      <c r="P19">
        <v>46.378216006459994</v>
      </c>
      <c r="Q19">
        <f t="shared" si="0"/>
        <v>-0.14728013495746037</v>
      </c>
      <c r="R19">
        <f t="shared" si="4"/>
        <v>-10.449781094771673</v>
      </c>
      <c r="S19">
        <f t="shared" si="9"/>
        <v>0</v>
      </c>
      <c r="T19">
        <f t="shared" si="5"/>
        <v>0</v>
      </c>
      <c r="U19">
        <f t="shared" si="6"/>
        <v>-6093052918.3663588</v>
      </c>
      <c r="V19">
        <f t="shared" si="7"/>
        <v>0</v>
      </c>
      <c r="W19">
        <f t="shared" si="8"/>
        <v>-20.58759007115578</v>
      </c>
      <c r="X19">
        <v>65467271.85192807</v>
      </c>
      <c r="Y19">
        <v>319634.10625945742</v>
      </c>
    </row>
    <row r="20" spans="1:25" x14ac:dyDescent="0.25">
      <c r="A20" t="s">
        <v>30</v>
      </c>
      <c r="B20">
        <v>39630336.198470257</v>
      </c>
      <c r="C20">
        <v>2759842956.0785222</v>
      </c>
      <c r="D20">
        <v>333154910.87455809</v>
      </c>
      <c r="E20">
        <v>-54338783.562735327</v>
      </c>
      <c r="F20">
        <v>32.915045653433992</v>
      </c>
      <c r="G20">
        <f t="shared" si="1"/>
        <v>93969119.761205584</v>
      </c>
      <c r="H20" t="s">
        <v>6</v>
      </c>
      <c r="I20">
        <v>39630336.198470257</v>
      </c>
      <c r="J20">
        <v>1548961025.509752</v>
      </c>
      <c r="K20">
        <v>39.085235556733487</v>
      </c>
      <c r="L20">
        <f t="shared" si="2"/>
        <v>0</v>
      </c>
      <c r="M20">
        <f t="shared" si="3"/>
        <v>39.085235556733487</v>
      </c>
      <c r="N20">
        <v>35.652949558586627</v>
      </c>
      <c r="O20">
        <v>43.69179138227431</v>
      </c>
      <c r="P20">
        <v>35.285228561154007</v>
      </c>
      <c r="Q20">
        <f t="shared" si="0"/>
        <v>0</v>
      </c>
      <c r="R20">
        <f t="shared" si="4"/>
        <v>0</v>
      </c>
      <c r="S20">
        <f t="shared" si="9"/>
        <v>0</v>
      </c>
      <c r="T20">
        <f t="shared" si="5"/>
        <v>1210881930.5687702</v>
      </c>
      <c r="U20">
        <f t="shared" si="6"/>
        <v>0</v>
      </c>
      <c r="V20">
        <f t="shared" si="7"/>
        <v>4.6065558255408234</v>
      </c>
      <c r="W20">
        <f t="shared" si="8"/>
        <v>0</v>
      </c>
      <c r="X20">
        <v>2666162.4040849628</v>
      </c>
      <c r="Y20">
        <v>57004945.966820367</v>
      </c>
    </row>
    <row r="21" spans="1:25" x14ac:dyDescent="0.25">
      <c r="A21" t="s">
        <v>31</v>
      </c>
      <c r="B21">
        <v>59353187.837057471</v>
      </c>
      <c r="C21">
        <v>702133870.76367676</v>
      </c>
      <c r="D21">
        <v>498956302.18597692</v>
      </c>
      <c r="E21">
        <v>46539041.454871833</v>
      </c>
      <c r="F21">
        <v>93.731578922764655</v>
      </c>
      <c r="G21">
        <f t="shared" si="1"/>
        <v>12814146.382185638</v>
      </c>
      <c r="H21" t="s">
        <v>6</v>
      </c>
      <c r="I21">
        <v>29821148.5150146</v>
      </c>
      <c r="J21">
        <v>5566673788.6495943</v>
      </c>
      <c r="K21">
        <v>93.788960484006438</v>
      </c>
      <c r="L21">
        <f t="shared" si="2"/>
        <v>-29532039.322042871</v>
      </c>
      <c r="M21">
        <f t="shared" si="3"/>
        <v>93.731578922764655</v>
      </c>
      <c r="N21">
        <v>513.47353195208757</v>
      </c>
      <c r="O21">
        <v>43.69179138227431</v>
      </c>
      <c r="P21">
        <v>35.285228561154007</v>
      </c>
      <c r="Q21">
        <f t="shared" si="0"/>
        <v>-6.1181572911844231E-4</v>
      </c>
      <c r="R21">
        <f t="shared" si="4"/>
        <v>-5.7381561241783174E-2</v>
      </c>
      <c r="S21">
        <f t="shared" si="9"/>
        <v>0.49756450155832055</v>
      </c>
      <c r="T21">
        <f t="shared" si="5"/>
        <v>0</v>
      </c>
      <c r="U21">
        <f t="shared" si="6"/>
        <v>-4864539917.8859177</v>
      </c>
      <c r="V21">
        <f t="shared" si="7"/>
        <v>0</v>
      </c>
      <c r="W21">
        <f t="shared" si="8"/>
        <v>-50.097169101732128</v>
      </c>
      <c r="X21">
        <v>57313132.559366822</v>
      </c>
      <c r="Y21">
        <v>10774091.10449505</v>
      </c>
    </row>
    <row r="22" spans="1:25" x14ac:dyDescent="0.25">
      <c r="A22" t="s">
        <v>32</v>
      </c>
      <c r="B22">
        <v>3303716.6327145221</v>
      </c>
      <c r="C22">
        <v>170563648.24700841</v>
      </c>
      <c r="D22">
        <v>10718333.395751251</v>
      </c>
      <c r="E22">
        <v>247940.8352112321</v>
      </c>
      <c r="F22">
        <v>59.324372485336397</v>
      </c>
      <c r="G22">
        <f t="shared" si="1"/>
        <v>3055775.7975032898</v>
      </c>
      <c r="H22" t="s">
        <v>8</v>
      </c>
      <c r="I22">
        <v>3303716.6327145221</v>
      </c>
      <c r="J22">
        <v>238323306.45131451</v>
      </c>
      <c r="K22">
        <v>72.137938251530528</v>
      </c>
      <c r="L22">
        <f t="shared" si="2"/>
        <v>0</v>
      </c>
      <c r="M22">
        <f t="shared" si="3"/>
        <v>59.324372485336397</v>
      </c>
      <c r="N22">
        <v>82.445053072479269</v>
      </c>
      <c r="O22">
        <v>28.347385195778489</v>
      </c>
      <c r="P22">
        <v>25.103059308499091</v>
      </c>
      <c r="Q22">
        <f t="shared" si="0"/>
        <v>-0.1776258939022598</v>
      </c>
      <c r="R22">
        <f t="shared" si="4"/>
        <v>-12.813565766194131</v>
      </c>
      <c r="S22">
        <f t="shared" si="9"/>
        <v>0</v>
      </c>
      <c r="T22">
        <f t="shared" si="5"/>
        <v>0</v>
      </c>
      <c r="U22">
        <f t="shared" si="6"/>
        <v>-67759658.204306096</v>
      </c>
      <c r="V22">
        <f t="shared" si="7"/>
        <v>0</v>
      </c>
      <c r="W22">
        <f t="shared" si="8"/>
        <v>-43.790553055752042</v>
      </c>
      <c r="X22">
        <v>512227.07765450998</v>
      </c>
      <c r="Y22">
        <v>264286.24244328489</v>
      </c>
    </row>
    <row r="23" spans="1:25" x14ac:dyDescent="0.25">
      <c r="A23" t="s">
        <v>33</v>
      </c>
      <c r="B23">
        <v>17966995.758051869</v>
      </c>
      <c r="C23">
        <v>945900159.33235323</v>
      </c>
      <c r="D23">
        <v>151040678.54686499</v>
      </c>
      <c r="E23">
        <v>-6766631.6542425491</v>
      </c>
      <c r="F23">
        <v>44.350180407987679</v>
      </c>
      <c r="G23">
        <f t="shared" si="1"/>
        <v>24733627.412294418</v>
      </c>
      <c r="H23" t="s">
        <v>6</v>
      </c>
      <c r="I23">
        <v>17966995.758051869</v>
      </c>
      <c r="J23">
        <v>835525036.82605684</v>
      </c>
      <c r="K23">
        <v>46.503324655799403</v>
      </c>
      <c r="L23">
        <f t="shared" si="2"/>
        <v>0</v>
      </c>
      <c r="M23">
        <f t="shared" si="3"/>
        <v>46.503324655799403</v>
      </c>
      <c r="N23">
        <v>31.226798112505001</v>
      </c>
      <c r="O23">
        <v>43.69179138227431</v>
      </c>
      <c r="P23">
        <v>35.285228561154007</v>
      </c>
      <c r="Q23">
        <f t="shared" si="0"/>
        <v>0</v>
      </c>
      <c r="R23">
        <f t="shared" si="4"/>
        <v>0</v>
      </c>
      <c r="S23">
        <f t="shared" si="9"/>
        <v>0</v>
      </c>
      <c r="T23">
        <f t="shared" si="5"/>
        <v>110375122.5062964</v>
      </c>
      <c r="U23">
        <f t="shared" si="6"/>
        <v>0</v>
      </c>
      <c r="V23">
        <f t="shared" si="7"/>
        <v>-2.8115332735250931</v>
      </c>
      <c r="W23">
        <f t="shared" si="8"/>
        <v>0</v>
      </c>
      <c r="X23">
        <v>1993082.0531485551</v>
      </c>
      <c r="Y23">
        <v>8759713.7073911149</v>
      </c>
    </row>
    <row r="24" spans="1:25" x14ac:dyDescent="0.25">
      <c r="A24" t="s">
        <v>34</v>
      </c>
      <c r="B24">
        <v>39027355.341616184</v>
      </c>
      <c r="C24">
        <v>6241332157.2972755</v>
      </c>
      <c r="D24">
        <v>328085914.42148131</v>
      </c>
      <c r="E24">
        <v>-163636292.8656154</v>
      </c>
      <c r="F24">
        <v>32.415374586572298</v>
      </c>
      <c r="G24">
        <f t="shared" si="1"/>
        <v>202663648.20723158</v>
      </c>
      <c r="H24" t="s">
        <v>6</v>
      </c>
      <c r="I24">
        <v>39027355.341616184</v>
      </c>
      <c r="J24">
        <v>1849259491.499131</v>
      </c>
      <c r="K24">
        <v>47.383674228297082</v>
      </c>
      <c r="L24">
        <f t="shared" si="2"/>
        <v>0</v>
      </c>
      <c r="M24">
        <f t="shared" si="3"/>
        <v>47.383674228297082</v>
      </c>
      <c r="N24">
        <v>37.662741612539477</v>
      </c>
      <c r="O24">
        <v>43.69179138227431</v>
      </c>
      <c r="P24">
        <v>35.285228561154007</v>
      </c>
      <c r="Q24">
        <f t="shared" si="0"/>
        <v>0</v>
      </c>
      <c r="R24">
        <f t="shared" si="4"/>
        <v>0</v>
      </c>
      <c r="S24">
        <f t="shared" si="9"/>
        <v>0</v>
      </c>
      <c r="T24">
        <f t="shared" si="5"/>
        <v>4392072665.7981443</v>
      </c>
      <c r="U24">
        <f t="shared" si="6"/>
        <v>0</v>
      </c>
      <c r="V24">
        <f t="shared" si="7"/>
        <v>-3.6918828460227715</v>
      </c>
      <c r="W24">
        <f t="shared" si="8"/>
        <v>0</v>
      </c>
      <c r="X24">
        <v>1589193.5273826751</v>
      </c>
      <c r="Y24">
        <v>165225486.39299771</v>
      </c>
    </row>
    <row r="25" spans="1:25" x14ac:dyDescent="0.25">
      <c r="A25" t="s">
        <v>35</v>
      </c>
      <c r="B25">
        <v>1059258.7692381041</v>
      </c>
      <c r="C25">
        <v>38733121.133045137</v>
      </c>
      <c r="D25">
        <v>2561422.4283619942</v>
      </c>
      <c r="E25">
        <v>241036.8191917355</v>
      </c>
      <c r="F25">
        <v>50.468633307948132</v>
      </c>
      <c r="G25">
        <f t="shared" si="1"/>
        <v>818221.95004636864</v>
      </c>
      <c r="H25" t="s">
        <v>7</v>
      </c>
      <c r="I25">
        <v>1059258.7692381041</v>
      </c>
      <c r="J25">
        <v>56162923.451185517</v>
      </c>
      <c r="K25">
        <v>53.020966247541203</v>
      </c>
      <c r="L25">
        <f t="shared" si="2"/>
        <v>0</v>
      </c>
      <c r="M25">
        <f t="shared" si="3"/>
        <v>50.468633307948132</v>
      </c>
      <c r="N25">
        <v>44.962813381054588</v>
      </c>
      <c r="O25">
        <v>42.873050839746661</v>
      </c>
      <c r="P25">
        <v>40.454923652369821</v>
      </c>
      <c r="Q25">
        <f t="shared" si="0"/>
        <v>-4.8138182312198685E-2</v>
      </c>
      <c r="R25">
        <f t="shared" si="4"/>
        <v>-2.5523329395930716</v>
      </c>
      <c r="S25">
        <f t="shared" si="9"/>
        <v>0</v>
      </c>
      <c r="T25">
        <f t="shared" si="5"/>
        <v>0</v>
      </c>
      <c r="U25">
        <f t="shared" si="6"/>
        <v>-17429802.31814038</v>
      </c>
      <c r="V25">
        <f t="shared" si="7"/>
        <v>0</v>
      </c>
      <c r="W25">
        <f t="shared" si="8"/>
        <v>-10.147915407794542</v>
      </c>
      <c r="X25">
        <v>250825.25395917401</v>
      </c>
      <c r="Y25">
        <v>9788.4347674389137</v>
      </c>
    </row>
    <row r="26" spans="1:25" x14ac:dyDescent="0.25">
      <c r="A26" t="s">
        <v>36</v>
      </c>
      <c r="B26">
        <v>703962.05976027239</v>
      </c>
      <c r="C26">
        <v>4899025.3855894068</v>
      </c>
      <c r="D26">
        <v>1702269.795588118</v>
      </c>
      <c r="E26">
        <v>704467.55182021705</v>
      </c>
      <c r="F26">
        <v>-13059.147124744801</v>
      </c>
      <c r="G26">
        <f t="shared" si="1"/>
        <v>-505.4920599446632</v>
      </c>
      <c r="H26" t="s">
        <v>7</v>
      </c>
      <c r="I26">
        <v>105320.2422096846</v>
      </c>
      <c r="J26">
        <v>87619950.614122123</v>
      </c>
      <c r="K26">
        <v>124.4668649386591</v>
      </c>
      <c r="L26">
        <f t="shared" si="2"/>
        <v>-598641.81755058782</v>
      </c>
      <c r="M26">
        <f t="shared" si="3"/>
        <v>-13059.147124744801</v>
      </c>
      <c r="N26">
        <v>-6135.0379488179587</v>
      </c>
      <c r="O26">
        <v>42.873050839746661</v>
      </c>
      <c r="P26">
        <v>40.454923652369821</v>
      </c>
      <c r="Q26">
        <f t="shared" si="0"/>
        <v>-105.92067210964724</v>
      </c>
      <c r="R26">
        <f t="shared" si="4"/>
        <v>-13183.613989683459</v>
      </c>
      <c r="S26">
        <f t="shared" si="9"/>
        <v>0.85038932034838577</v>
      </c>
      <c r="T26">
        <f t="shared" si="5"/>
        <v>0</v>
      </c>
      <c r="U26">
        <f t="shared" si="6"/>
        <v>-82720925.228532717</v>
      </c>
      <c r="V26">
        <f t="shared" si="7"/>
        <v>0</v>
      </c>
      <c r="W26">
        <f t="shared" si="8"/>
        <v>-81.593814098912446</v>
      </c>
      <c r="X26">
        <v>704467.55182021705</v>
      </c>
      <c r="Y26">
        <v>0</v>
      </c>
    </row>
    <row r="27" spans="1:25" x14ac:dyDescent="0.25">
      <c r="A27" t="s">
        <v>37</v>
      </c>
      <c r="B27">
        <v>15577831.13165338</v>
      </c>
      <c r="C27">
        <v>505302147.46504462</v>
      </c>
      <c r="D27">
        <v>50539560.808090039</v>
      </c>
      <c r="E27">
        <v>1104916.1301041599</v>
      </c>
      <c r="F27">
        <v>38.405650016853357</v>
      </c>
      <c r="G27">
        <f t="shared" si="1"/>
        <v>14472915.00154922</v>
      </c>
      <c r="H27" t="s">
        <v>8</v>
      </c>
      <c r="I27">
        <v>15577831.13165338</v>
      </c>
      <c r="J27">
        <v>505270275.64176708</v>
      </c>
      <c r="K27">
        <v>32.4352133086796</v>
      </c>
      <c r="L27">
        <f t="shared" si="2"/>
        <v>0</v>
      </c>
      <c r="M27">
        <f t="shared" si="3"/>
        <v>38.405650016853357</v>
      </c>
      <c r="N27">
        <v>33.206017401073133</v>
      </c>
      <c r="O27">
        <v>28.347385195778489</v>
      </c>
      <c r="P27">
        <v>25.103059308499091</v>
      </c>
      <c r="Q27">
        <f t="shared" si="0"/>
        <v>0.18407268209875099</v>
      </c>
      <c r="R27">
        <f t="shared" si="4"/>
        <v>5.9704367081737573</v>
      </c>
      <c r="S27">
        <f t="shared" si="9"/>
        <v>0</v>
      </c>
      <c r="T27">
        <f t="shared" si="5"/>
        <v>0</v>
      </c>
      <c r="U27">
        <f t="shared" si="6"/>
        <v>31871.823277533054</v>
      </c>
      <c r="V27">
        <f t="shared" si="7"/>
        <v>0</v>
      </c>
      <c r="W27">
        <f t="shared" si="8"/>
        <v>-4.0878281129011107</v>
      </c>
      <c r="X27">
        <v>1759788.935878335</v>
      </c>
      <c r="Y27">
        <v>654872.80577424762</v>
      </c>
    </row>
    <row r="28" spans="1:25" x14ac:dyDescent="0.25">
      <c r="A28" t="s">
        <v>38</v>
      </c>
      <c r="B28">
        <v>986415641.5137651</v>
      </c>
      <c r="C28">
        <v>20581717495.65617</v>
      </c>
      <c r="D28">
        <v>3200253801.3804259</v>
      </c>
      <c r="E28">
        <v>-5409209.9231261471</v>
      </c>
      <c r="F28">
        <v>23.97799496814768</v>
      </c>
      <c r="G28">
        <f t="shared" si="1"/>
        <v>991824851.4368912</v>
      </c>
      <c r="H28" t="s">
        <v>8</v>
      </c>
      <c r="I28">
        <v>986415641.5137651</v>
      </c>
      <c r="J28">
        <v>26548751300.45858</v>
      </c>
      <c r="K28">
        <v>26.914365692454499</v>
      </c>
      <c r="L28">
        <f t="shared" si="2"/>
        <v>0</v>
      </c>
      <c r="M28">
        <f t="shared" si="3"/>
        <v>26.914365692454499</v>
      </c>
      <c r="N28">
        <v>22.229761318415619</v>
      </c>
      <c r="O28">
        <v>28.347385195778489</v>
      </c>
      <c r="P28">
        <v>25.103059308499091</v>
      </c>
      <c r="Q28">
        <f t="shared" si="0"/>
        <v>0</v>
      </c>
      <c r="R28">
        <f t="shared" si="4"/>
        <v>0</v>
      </c>
      <c r="S28">
        <f t="shared" si="9"/>
        <v>0</v>
      </c>
      <c r="T28">
        <f t="shared" si="5"/>
        <v>-5967033804.8024101</v>
      </c>
      <c r="U28">
        <f t="shared" si="6"/>
        <v>0</v>
      </c>
      <c r="V28">
        <f t="shared" si="7"/>
        <v>1.4330195033239903</v>
      </c>
      <c r="W28">
        <f t="shared" si="8"/>
        <v>0</v>
      </c>
      <c r="X28">
        <v>17045877.00568971</v>
      </c>
      <c r="Y28">
        <v>22455086.92881624</v>
      </c>
    </row>
    <row r="29" spans="1:25" x14ac:dyDescent="0.25">
      <c r="A29" t="s">
        <v>39</v>
      </c>
      <c r="B29">
        <v>1848134.5331713441</v>
      </c>
      <c r="C29">
        <v>65778271.053390689</v>
      </c>
      <c r="D29">
        <v>5995950.7091428218</v>
      </c>
      <c r="E29">
        <v>563296.56042987201</v>
      </c>
      <c r="F29">
        <v>55.862469264809903</v>
      </c>
      <c r="G29">
        <f t="shared" si="1"/>
        <v>1284837.9727414721</v>
      </c>
      <c r="H29" t="s">
        <v>8</v>
      </c>
      <c r="I29">
        <v>1848134.5331713441</v>
      </c>
      <c r="J29">
        <v>141078777.33557019</v>
      </c>
      <c r="K29">
        <v>76.335772533552088</v>
      </c>
      <c r="L29">
        <f t="shared" si="2"/>
        <v>0</v>
      </c>
      <c r="M29">
        <f t="shared" si="3"/>
        <v>55.862469264809903</v>
      </c>
      <c r="N29">
        <v>63.323191916554862</v>
      </c>
      <c r="O29">
        <v>28.347385195778489</v>
      </c>
      <c r="P29">
        <v>25.103059308499091</v>
      </c>
      <c r="Q29">
        <f t="shared" si="0"/>
        <v>-0.26820064288657713</v>
      </c>
      <c r="R29">
        <f t="shared" si="4"/>
        <v>-20.473303268742185</v>
      </c>
      <c r="S29">
        <f t="shared" si="9"/>
        <v>0</v>
      </c>
      <c r="T29">
        <f t="shared" si="5"/>
        <v>0</v>
      </c>
      <c r="U29">
        <f t="shared" si="6"/>
        <v>-75300506.282179505</v>
      </c>
      <c r="V29">
        <f t="shared" si="7"/>
        <v>0</v>
      </c>
      <c r="W29">
        <f t="shared" si="8"/>
        <v>-47.988387337773602</v>
      </c>
      <c r="X29">
        <v>649301.08836736716</v>
      </c>
      <c r="Y29">
        <v>86004.527937500927</v>
      </c>
    </row>
    <row r="30" spans="1:25" x14ac:dyDescent="0.25">
      <c r="A30" t="s">
        <v>40</v>
      </c>
      <c r="B30">
        <v>9881315.8706001248</v>
      </c>
      <c r="C30">
        <v>646210147.05088925</v>
      </c>
      <c r="D30">
        <v>46206085.373393036</v>
      </c>
      <c r="E30">
        <v>1191607.1543812039</v>
      </c>
      <c r="F30">
        <v>79.682329412483341</v>
      </c>
      <c r="G30">
        <f t="shared" si="1"/>
        <v>8689708.7162189204</v>
      </c>
      <c r="H30" t="s">
        <v>9</v>
      </c>
      <c r="I30">
        <v>9881315.8706001248</v>
      </c>
      <c r="J30">
        <v>684154728.88884974</v>
      </c>
      <c r="K30">
        <v>69.237208672218955</v>
      </c>
      <c r="L30">
        <f t="shared" si="2"/>
        <v>0</v>
      </c>
      <c r="M30">
        <f t="shared" si="3"/>
        <v>79.682329412483341</v>
      </c>
      <c r="N30">
        <v>62.424977975322022</v>
      </c>
      <c r="O30">
        <v>58.027766387315843</v>
      </c>
      <c r="P30">
        <v>53.35165988708038</v>
      </c>
      <c r="Q30">
        <f t="shared" si="0"/>
        <v>0.15085993413907561</v>
      </c>
      <c r="R30">
        <f t="shared" si="4"/>
        <v>10.445120740264386</v>
      </c>
      <c r="S30">
        <f t="shared" si="9"/>
        <v>0</v>
      </c>
      <c r="T30">
        <f t="shared" si="5"/>
        <v>0</v>
      </c>
      <c r="U30">
        <f t="shared" si="6"/>
        <v>-37944581.837960482</v>
      </c>
      <c r="V30">
        <f t="shared" si="7"/>
        <v>0</v>
      </c>
      <c r="W30">
        <f t="shared" si="8"/>
        <v>-11.209442284903112</v>
      </c>
      <c r="X30">
        <v>2741834.2702917019</v>
      </c>
      <c r="Y30">
        <v>1550227.1159105001</v>
      </c>
    </row>
    <row r="31" spans="1:25" x14ac:dyDescent="0.25">
      <c r="A31" t="s">
        <v>41</v>
      </c>
      <c r="B31">
        <v>5036733.4701321982</v>
      </c>
      <c r="C31">
        <v>1481108676.01036</v>
      </c>
      <c r="D31">
        <v>20076061.219855119</v>
      </c>
      <c r="E31">
        <v>-36709171.871970616</v>
      </c>
      <c r="F31">
        <v>35.960047456830473</v>
      </c>
      <c r="G31">
        <f t="shared" si="1"/>
        <v>41745905.342102811</v>
      </c>
      <c r="H31" t="s">
        <v>5</v>
      </c>
      <c r="I31">
        <v>5036733.4701321982</v>
      </c>
      <c r="J31">
        <v>103793483.98561829</v>
      </c>
      <c r="K31">
        <v>20.607301260055369</v>
      </c>
      <c r="L31">
        <f t="shared" si="2"/>
        <v>0</v>
      </c>
      <c r="M31">
        <f t="shared" si="3"/>
        <v>20.607301260055369</v>
      </c>
      <c r="N31">
        <v>34.063842012415478</v>
      </c>
      <c r="O31">
        <v>50.364144850800493</v>
      </c>
      <c r="P31">
        <v>46.378216006459994</v>
      </c>
      <c r="Q31">
        <f t="shared" si="0"/>
        <v>0</v>
      </c>
      <c r="R31">
        <f t="shared" si="4"/>
        <v>0</v>
      </c>
      <c r="S31">
        <f t="shared" si="9"/>
        <v>0</v>
      </c>
      <c r="T31">
        <f t="shared" si="5"/>
        <v>1377315192.0247416</v>
      </c>
      <c r="U31">
        <f t="shared" si="6"/>
        <v>0</v>
      </c>
      <c r="V31">
        <f t="shared" si="7"/>
        <v>29.756843590745124</v>
      </c>
      <c r="W31">
        <f t="shared" si="8"/>
        <v>0</v>
      </c>
      <c r="X31">
        <v>1286852.3124431481</v>
      </c>
      <c r="Y31">
        <v>37996024.18441391</v>
      </c>
    </row>
    <row r="32" spans="1:25" x14ac:dyDescent="0.25">
      <c r="A32" t="s">
        <v>42</v>
      </c>
      <c r="B32">
        <v>11882590.784813341</v>
      </c>
      <c r="C32">
        <v>1476950769.3184271</v>
      </c>
      <c r="D32">
        <v>63086449.193484508</v>
      </c>
      <c r="E32">
        <v>-34301349.523009032</v>
      </c>
      <c r="F32">
        <v>33.345730317667822</v>
      </c>
      <c r="G32">
        <f t="shared" si="1"/>
        <v>46183940.307822376</v>
      </c>
      <c r="H32" t="s">
        <v>4</v>
      </c>
      <c r="I32">
        <v>11882590.784813341</v>
      </c>
      <c r="J32">
        <v>636480557.38903832</v>
      </c>
      <c r="K32">
        <v>53.564123255216231</v>
      </c>
      <c r="L32">
        <f t="shared" si="2"/>
        <v>0</v>
      </c>
      <c r="M32">
        <f t="shared" si="3"/>
        <v>53.564123255216231</v>
      </c>
      <c r="N32">
        <v>32.325712080051723</v>
      </c>
      <c r="O32">
        <v>44.143627342017908</v>
      </c>
      <c r="P32">
        <v>38.834477987643709</v>
      </c>
      <c r="Q32">
        <f t="shared" si="0"/>
        <v>0</v>
      </c>
      <c r="R32">
        <f t="shared" si="4"/>
        <v>0</v>
      </c>
      <c r="S32">
        <f t="shared" si="9"/>
        <v>0</v>
      </c>
      <c r="T32">
        <f t="shared" si="5"/>
        <v>840470211.92938876</v>
      </c>
      <c r="U32">
        <f t="shared" si="6"/>
        <v>0</v>
      </c>
      <c r="V32">
        <f t="shared" si="7"/>
        <v>-9.420495913198323</v>
      </c>
      <c r="W32">
        <f t="shared" si="8"/>
        <v>0</v>
      </c>
      <c r="X32">
        <v>368879.28499201132</v>
      </c>
      <c r="Y32">
        <v>34670228.808001027</v>
      </c>
    </row>
    <row r="33" spans="1:25" x14ac:dyDescent="0.25">
      <c r="A33" t="s">
        <v>43</v>
      </c>
      <c r="B33">
        <v>505569.90502221812</v>
      </c>
      <c r="C33">
        <v>21428851.86890446</v>
      </c>
      <c r="D33">
        <v>2684146.1348397322</v>
      </c>
      <c r="E33">
        <v>8678.4635500541117</v>
      </c>
      <c r="F33">
        <v>48.527698388814208</v>
      </c>
      <c r="G33">
        <f t="shared" si="1"/>
        <v>496891.44147216401</v>
      </c>
      <c r="H33" t="s">
        <v>4</v>
      </c>
      <c r="I33">
        <v>505569.90502221812</v>
      </c>
      <c r="J33">
        <v>17247042.45132393</v>
      </c>
      <c r="K33">
        <v>34.114060746092051</v>
      </c>
      <c r="L33">
        <f t="shared" si="2"/>
        <v>0</v>
      </c>
      <c r="M33">
        <f t="shared" si="3"/>
        <v>48.527698388814208</v>
      </c>
      <c r="N33">
        <v>36.647170381329218</v>
      </c>
      <c r="O33">
        <v>44.143627342017908</v>
      </c>
      <c r="P33">
        <v>38.834477987643709</v>
      </c>
      <c r="Q33">
        <f t="shared" si="0"/>
        <v>0.42251310244188145</v>
      </c>
      <c r="R33">
        <f t="shared" si="4"/>
        <v>14.413637642722158</v>
      </c>
      <c r="S33">
        <f t="shared" si="9"/>
        <v>0</v>
      </c>
      <c r="T33">
        <f t="shared" si="5"/>
        <v>0</v>
      </c>
      <c r="U33">
        <f t="shared" si="6"/>
        <v>4181809.41758053</v>
      </c>
      <c r="V33">
        <f t="shared" si="7"/>
        <v>0</v>
      </c>
      <c r="W33">
        <f t="shared" si="8"/>
        <v>10.029566595925857</v>
      </c>
      <c r="X33">
        <v>100587.63408725501</v>
      </c>
      <c r="Y33">
        <v>91909.170537200829</v>
      </c>
    </row>
    <row r="34" spans="1:25" x14ac:dyDescent="0.25">
      <c r="A34" t="s">
        <v>44</v>
      </c>
      <c r="B34">
        <v>702590730.65152001</v>
      </c>
      <c r="C34">
        <v>27332013791.808048</v>
      </c>
      <c r="D34">
        <v>1698953747.3874021</v>
      </c>
      <c r="E34">
        <v>101339657.31017751</v>
      </c>
      <c r="F34">
        <v>48.284267299284267</v>
      </c>
      <c r="G34">
        <f t="shared" si="1"/>
        <v>601251073.34134245</v>
      </c>
      <c r="H34" t="s">
        <v>7</v>
      </c>
      <c r="I34">
        <v>702590730.65152001</v>
      </c>
      <c r="J34">
        <v>18784953945.60083</v>
      </c>
      <c r="K34">
        <v>26.736694815460119</v>
      </c>
      <c r="L34">
        <f t="shared" si="2"/>
        <v>0</v>
      </c>
      <c r="M34">
        <f t="shared" si="3"/>
        <v>48.284267299284267</v>
      </c>
      <c r="N34">
        <v>24.82287376258558</v>
      </c>
      <c r="O34">
        <v>42.873050839746661</v>
      </c>
      <c r="P34">
        <v>40.454923652369821</v>
      </c>
      <c r="Q34">
        <f t="shared" si="0"/>
        <v>0.8059175837757091</v>
      </c>
      <c r="R34">
        <f t="shared" si="4"/>
        <v>21.547572483824148</v>
      </c>
      <c r="S34">
        <f t="shared" si="9"/>
        <v>0</v>
      </c>
      <c r="T34">
        <f t="shared" si="5"/>
        <v>0</v>
      </c>
      <c r="U34">
        <f t="shared" si="6"/>
        <v>8547059846.2072182</v>
      </c>
      <c r="V34">
        <f t="shared" si="7"/>
        <v>0</v>
      </c>
      <c r="W34">
        <f t="shared" si="8"/>
        <v>16.136356024286542</v>
      </c>
      <c r="X34">
        <v>314057755.25609982</v>
      </c>
      <c r="Y34">
        <v>212718097.94590789</v>
      </c>
    </row>
    <row r="35" spans="1:25" x14ac:dyDescent="0.25">
      <c r="A35" t="s">
        <v>45</v>
      </c>
      <c r="B35">
        <v>84896351.825979456</v>
      </c>
      <c r="C35">
        <v>1561129171.075799</v>
      </c>
      <c r="D35">
        <v>713686514.90902746</v>
      </c>
      <c r="E35">
        <v>31010723.899303399</v>
      </c>
      <c r="F35">
        <v>42.21562916702301</v>
      </c>
      <c r="G35">
        <f t="shared" si="1"/>
        <v>53885627.926676057</v>
      </c>
      <c r="H35" t="s">
        <v>6</v>
      </c>
      <c r="I35">
        <v>71601633.438328147</v>
      </c>
      <c r="J35">
        <v>7536899818.4632759</v>
      </c>
      <c r="K35">
        <v>88.777664250077706</v>
      </c>
      <c r="L35">
        <f t="shared" si="2"/>
        <v>-13294718.387651309</v>
      </c>
      <c r="M35">
        <f t="shared" si="3"/>
        <v>42.21562916702301</v>
      </c>
      <c r="N35">
        <v>59.189617181920617</v>
      </c>
      <c r="O35">
        <v>43.69179138227431</v>
      </c>
      <c r="P35">
        <v>35.285228561154007</v>
      </c>
      <c r="Q35">
        <f t="shared" si="0"/>
        <v>-0.52447916349650914</v>
      </c>
      <c r="R35">
        <f t="shared" si="4"/>
        <v>-46.562035083054695</v>
      </c>
      <c r="S35">
        <f t="shared" si="9"/>
        <v>0.15659940741508915</v>
      </c>
      <c r="T35">
        <f t="shared" si="5"/>
        <v>0</v>
      </c>
      <c r="U35">
        <f t="shared" si="6"/>
        <v>-5975770647.3874769</v>
      </c>
      <c r="V35">
        <f t="shared" si="7"/>
        <v>0</v>
      </c>
      <c r="W35">
        <f t="shared" si="8"/>
        <v>-45.085872867803396</v>
      </c>
      <c r="X35">
        <v>50650451.216537617</v>
      </c>
      <c r="Y35">
        <v>19639727.317237101</v>
      </c>
    </row>
    <row r="36" spans="1:25" x14ac:dyDescent="0.25">
      <c r="A36" t="s">
        <v>46</v>
      </c>
      <c r="B36">
        <v>141032675.03983101</v>
      </c>
      <c r="C36">
        <v>3455137995.897954</v>
      </c>
      <c r="D36">
        <v>457555958.583987</v>
      </c>
      <c r="E36">
        <v>33863146.219924606</v>
      </c>
      <c r="F36">
        <v>36.509388420071772</v>
      </c>
      <c r="G36">
        <f t="shared" si="1"/>
        <v>107169528.81990641</v>
      </c>
      <c r="H36" t="s">
        <v>8</v>
      </c>
      <c r="I36">
        <v>141032675.03983101</v>
      </c>
      <c r="J36">
        <v>6812312480.7567244</v>
      </c>
      <c r="K36">
        <v>48.303079260410868</v>
      </c>
      <c r="L36">
        <f t="shared" si="2"/>
        <v>0</v>
      </c>
      <c r="M36">
        <f t="shared" si="3"/>
        <v>36.509388420071772</v>
      </c>
      <c r="N36">
        <v>25.696649058830069</v>
      </c>
      <c r="O36">
        <v>28.347385195778489</v>
      </c>
      <c r="P36">
        <v>25.103059308499091</v>
      </c>
      <c r="Q36">
        <f t="shared" si="0"/>
        <v>-0.24416022789679967</v>
      </c>
      <c r="R36">
        <f t="shared" si="4"/>
        <v>-11.793690840339096</v>
      </c>
      <c r="S36">
        <f t="shared" si="9"/>
        <v>0</v>
      </c>
      <c r="T36">
        <f t="shared" si="5"/>
        <v>0</v>
      </c>
      <c r="U36">
        <f t="shared" si="6"/>
        <v>-3357174484.8587704</v>
      </c>
      <c r="V36">
        <f t="shared" si="7"/>
        <v>0</v>
      </c>
      <c r="W36">
        <f t="shared" si="8"/>
        <v>-19.955694064632379</v>
      </c>
      <c r="X36">
        <v>41043693.546885788</v>
      </c>
      <c r="Y36">
        <v>7180547.3269616123</v>
      </c>
    </row>
    <row r="37" spans="1:25" x14ac:dyDescent="0.25">
      <c r="A37" t="s">
        <v>47</v>
      </c>
      <c r="B37">
        <v>12645149689.64439</v>
      </c>
      <c r="C37">
        <v>530418962795.08362</v>
      </c>
      <c r="D37">
        <v>50402666888.956818</v>
      </c>
      <c r="E37">
        <v>-879051140.65990305</v>
      </c>
      <c r="F37">
        <v>42.946835600264883</v>
      </c>
      <c r="G37">
        <f t="shared" si="1"/>
        <v>13524200830.304293</v>
      </c>
      <c r="H37" t="s">
        <v>5</v>
      </c>
      <c r="I37">
        <v>12645149689.64439</v>
      </c>
      <c r="J37">
        <v>660419458177.27344</v>
      </c>
      <c r="K37">
        <v>52.227096901677413</v>
      </c>
      <c r="L37">
        <f t="shared" si="2"/>
        <v>0</v>
      </c>
      <c r="M37">
        <f t="shared" si="3"/>
        <v>52.227096901677413</v>
      </c>
      <c r="N37">
        <v>44.252260047078067</v>
      </c>
      <c r="O37">
        <v>50.364144850800493</v>
      </c>
      <c r="P37">
        <v>46.378216006459994</v>
      </c>
      <c r="Q37">
        <f t="shared" si="0"/>
        <v>0</v>
      </c>
      <c r="R37">
        <f t="shared" si="4"/>
        <v>0</v>
      </c>
      <c r="S37">
        <f t="shared" si="9"/>
        <v>0</v>
      </c>
      <c r="T37">
        <f t="shared" si="5"/>
        <v>-130000495382.18982</v>
      </c>
      <c r="U37">
        <f t="shared" si="6"/>
        <v>0</v>
      </c>
      <c r="V37">
        <f t="shared" si="7"/>
        <v>-1.8629520508769204</v>
      </c>
      <c r="W37">
        <f t="shared" si="8"/>
        <v>0</v>
      </c>
      <c r="X37">
        <v>59691577.946861103</v>
      </c>
      <c r="Y37">
        <v>938742718.60674977</v>
      </c>
    </row>
    <row r="38" spans="1:25" x14ac:dyDescent="0.25">
      <c r="A38" t="s">
        <v>48</v>
      </c>
      <c r="B38">
        <v>24071933.308519062</v>
      </c>
      <c r="C38">
        <v>1062434083.011765</v>
      </c>
      <c r="D38">
        <v>127801489.18346269</v>
      </c>
      <c r="E38">
        <v>660488.7418967901</v>
      </c>
      <c r="F38">
        <v>50.839903057163752</v>
      </c>
      <c r="G38">
        <f t="shared" si="1"/>
        <v>23411444.566622272</v>
      </c>
      <c r="H38" t="s">
        <v>4</v>
      </c>
      <c r="I38">
        <v>24071933.308519062</v>
      </c>
      <c r="J38">
        <v>1325869641.1039889</v>
      </c>
      <c r="K38">
        <v>55.079482985887303</v>
      </c>
      <c r="L38">
        <f t="shared" si="2"/>
        <v>0</v>
      </c>
      <c r="M38">
        <f t="shared" si="3"/>
        <v>50.839903057163752</v>
      </c>
      <c r="N38">
        <v>51.614652390792749</v>
      </c>
      <c r="O38">
        <v>44.143627342017908</v>
      </c>
      <c r="P38">
        <v>38.834477987643709</v>
      </c>
      <c r="Q38">
        <f t="shared" si="0"/>
        <v>-7.6972035663621485E-2</v>
      </c>
      <c r="R38">
        <f t="shared" si="4"/>
        <v>-4.2395799287235505</v>
      </c>
      <c r="S38">
        <f t="shared" si="9"/>
        <v>0</v>
      </c>
      <c r="T38">
        <f t="shared" si="5"/>
        <v>0</v>
      </c>
      <c r="U38">
        <f t="shared" si="6"/>
        <v>-263435558.09222388</v>
      </c>
      <c r="V38">
        <f t="shared" si="7"/>
        <v>0</v>
      </c>
      <c r="W38">
        <f t="shared" si="8"/>
        <v>-10.935855643869395</v>
      </c>
      <c r="X38">
        <v>1745037.6242223911</v>
      </c>
      <c r="Y38">
        <v>1084548.8823256351</v>
      </c>
    </row>
    <row r="39" spans="1:25" x14ac:dyDescent="0.25">
      <c r="A39" t="s">
        <v>49</v>
      </c>
      <c r="B39">
        <v>24276319.834574431</v>
      </c>
      <c r="C39">
        <v>775559177.74756396</v>
      </c>
      <c r="D39">
        <v>128886607.77631231</v>
      </c>
      <c r="E39">
        <v>358838.70616433572</v>
      </c>
      <c r="F39">
        <v>37.815260757099431</v>
      </c>
      <c r="G39">
        <f t="shared" si="1"/>
        <v>23917481.128410097</v>
      </c>
      <c r="H39" t="s">
        <v>4</v>
      </c>
      <c r="I39">
        <v>24276319.834574431</v>
      </c>
      <c r="J39">
        <v>814848174.55716038</v>
      </c>
      <c r="K39">
        <v>33.565556069031942</v>
      </c>
      <c r="L39">
        <f t="shared" si="2"/>
        <v>0</v>
      </c>
      <c r="M39">
        <f t="shared" si="3"/>
        <v>37.815260757099431</v>
      </c>
      <c r="N39">
        <v>35.021810878874732</v>
      </c>
      <c r="O39">
        <v>44.143627342017908</v>
      </c>
      <c r="P39">
        <v>38.834477987643709</v>
      </c>
      <c r="Q39">
        <f t="shared" si="0"/>
        <v>0.12660909532758571</v>
      </c>
      <c r="R39">
        <f t="shared" si="4"/>
        <v>4.2497046880674887</v>
      </c>
      <c r="S39">
        <f t="shared" si="9"/>
        <v>0</v>
      </c>
      <c r="T39">
        <f t="shared" si="5"/>
        <v>0</v>
      </c>
      <c r="U39">
        <f t="shared" si="6"/>
        <v>-39288996.809596419</v>
      </c>
      <c r="V39">
        <f t="shared" si="7"/>
        <v>0</v>
      </c>
      <c r="W39">
        <f t="shared" si="8"/>
        <v>10.578071272985966</v>
      </c>
      <c r="X39">
        <v>1097005.591649221</v>
      </c>
      <c r="Y39">
        <v>738166.88548486668</v>
      </c>
    </row>
    <row r="40" spans="1:25" x14ac:dyDescent="0.25">
      <c r="A40" t="s">
        <v>50</v>
      </c>
      <c r="B40">
        <v>30940460.57962374</v>
      </c>
      <c r="C40">
        <v>744286845.97906709</v>
      </c>
      <c r="D40">
        <v>164267526.31034961</v>
      </c>
      <c r="E40">
        <v>372493.34010569262</v>
      </c>
      <c r="F40">
        <v>29.722433460178841</v>
      </c>
      <c r="G40">
        <f t="shared" si="1"/>
        <v>30567967.239518046</v>
      </c>
      <c r="H40" t="s">
        <v>4</v>
      </c>
      <c r="I40">
        <v>30940460.57962374</v>
      </c>
      <c r="J40">
        <v>806960354.72027934</v>
      </c>
      <c r="K40">
        <v>26.081071180036481</v>
      </c>
      <c r="L40">
        <f t="shared" si="2"/>
        <v>0</v>
      </c>
      <c r="M40">
        <f t="shared" si="3"/>
        <v>29.722433460178841</v>
      </c>
      <c r="N40">
        <v>27.68671453019201</v>
      </c>
      <c r="O40">
        <v>44.143627342017908</v>
      </c>
      <c r="P40">
        <v>38.834477987643709</v>
      </c>
      <c r="Q40">
        <f t="shared" si="0"/>
        <v>0.13961705234444541</v>
      </c>
      <c r="R40">
        <f t="shared" si="4"/>
        <v>3.64136228014236</v>
      </c>
      <c r="S40">
        <f t="shared" si="9"/>
        <v>0</v>
      </c>
      <c r="T40">
        <f t="shared" si="5"/>
        <v>0</v>
      </c>
      <c r="U40">
        <f t="shared" si="6"/>
        <v>-62673508.741212249</v>
      </c>
      <c r="V40">
        <f t="shared" si="7"/>
        <v>0</v>
      </c>
      <c r="W40">
        <f t="shared" si="8"/>
        <v>18.062556161981426</v>
      </c>
      <c r="X40">
        <v>840773.23101869877</v>
      </c>
      <c r="Y40">
        <v>468279.89091304259</v>
      </c>
    </row>
    <row r="41" spans="1:25" x14ac:dyDescent="0.25">
      <c r="A41" t="s">
        <v>51</v>
      </c>
      <c r="B41">
        <v>7266806.8527180571</v>
      </c>
      <c r="C41">
        <v>277985722.78964359</v>
      </c>
      <c r="D41">
        <v>38580562.910470054</v>
      </c>
      <c r="E41">
        <v>500957.71548850002</v>
      </c>
      <c r="F41">
        <v>46.788847826685107</v>
      </c>
      <c r="G41">
        <f t="shared" si="1"/>
        <v>6765849.1372295571</v>
      </c>
      <c r="H41" t="s">
        <v>4</v>
      </c>
      <c r="I41">
        <v>7266806.8527180571</v>
      </c>
      <c r="J41">
        <v>266707802.07851231</v>
      </c>
      <c r="K41">
        <v>36.702200496598273</v>
      </c>
      <c r="L41">
        <f t="shared" si="2"/>
        <v>0</v>
      </c>
      <c r="M41">
        <f t="shared" si="3"/>
        <v>46.788847826685107</v>
      </c>
      <c r="N41">
        <v>37.427617705549977</v>
      </c>
      <c r="O41">
        <v>44.143627342017908</v>
      </c>
      <c r="P41">
        <v>38.834477987643709</v>
      </c>
      <c r="Q41">
        <f t="shared" si="0"/>
        <v>0.27482404852051612</v>
      </c>
      <c r="R41">
        <f t="shared" si="4"/>
        <v>10.086647330086834</v>
      </c>
      <c r="S41">
        <f t="shared" si="9"/>
        <v>0</v>
      </c>
      <c r="T41">
        <f t="shared" si="5"/>
        <v>0</v>
      </c>
      <c r="U41">
        <f t="shared" si="6"/>
        <v>11277920.711131275</v>
      </c>
      <c r="V41">
        <f t="shared" si="7"/>
        <v>0</v>
      </c>
      <c r="W41">
        <f t="shared" si="8"/>
        <v>7.4414268454196346</v>
      </c>
      <c r="X41">
        <v>2567023.9718123651</v>
      </c>
      <c r="Y41">
        <v>2066066.256323772</v>
      </c>
    </row>
    <row r="42" spans="1:25" x14ac:dyDescent="0.25">
      <c r="A42" t="s">
        <v>52</v>
      </c>
      <c r="B42">
        <v>54548.40386266962</v>
      </c>
      <c r="C42">
        <v>538422.54526836635</v>
      </c>
      <c r="D42">
        <v>255074.14587969839</v>
      </c>
      <c r="E42">
        <v>43690.907513367543</v>
      </c>
      <c r="F42">
        <v>73.082842086248505</v>
      </c>
      <c r="G42">
        <f t="shared" si="1"/>
        <v>10857.496349302077</v>
      </c>
      <c r="H42" t="s">
        <v>9</v>
      </c>
      <c r="I42">
        <v>15334.537021309339</v>
      </c>
      <c r="J42">
        <v>5468020.0654707244</v>
      </c>
      <c r="K42">
        <v>100.24161438778199</v>
      </c>
      <c r="L42">
        <f t="shared" si="2"/>
        <v>-39213.866841360279</v>
      </c>
      <c r="M42">
        <f t="shared" si="3"/>
        <v>73.082842086248505</v>
      </c>
      <c r="N42">
        <v>164.657274248665</v>
      </c>
      <c r="O42">
        <v>58.027766387315843</v>
      </c>
      <c r="P42">
        <v>53.35165988708038</v>
      </c>
      <c r="Q42">
        <f t="shared" si="0"/>
        <v>-0.27093310964117662</v>
      </c>
      <c r="R42">
        <f t="shared" si="4"/>
        <v>-27.158772301533489</v>
      </c>
      <c r="S42">
        <f t="shared" si="9"/>
        <v>0.71888202155437253</v>
      </c>
      <c r="T42">
        <f t="shared" si="5"/>
        <v>0</v>
      </c>
      <c r="U42">
        <f t="shared" si="6"/>
        <v>-4929597.5202023583</v>
      </c>
      <c r="V42">
        <f t="shared" si="7"/>
        <v>0</v>
      </c>
      <c r="W42">
        <f t="shared" si="8"/>
        <v>-42.21384800046615</v>
      </c>
      <c r="X42">
        <v>51804.242096661437</v>
      </c>
      <c r="Y42">
        <v>8113.3345832940304</v>
      </c>
    </row>
    <row r="43" spans="1:25" x14ac:dyDescent="0.25">
      <c r="A43" t="s">
        <v>53</v>
      </c>
      <c r="B43">
        <v>131011918.0265145</v>
      </c>
      <c r="C43">
        <v>3349076484.6010141</v>
      </c>
      <c r="D43">
        <v>425045357.1955477</v>
      </c>
      <c r="E43">
        <v>-1108621.3115180731</v>
      </c>
      <c r="F43">
        <v>28.56574655769715</v>
      </c>
      <c r="G43">
        <f t="shared" si="1"/>
        <v>132120539.33803257</v>
      </c>
      <c r="H43" t="s">
        <v>8</v>
      </c>
      <c r="I43">
        <v>131011918.0265145</v>
      </c>
      <c r="J43">
        <v>3926513835.8307471</v>
      </c>
      <c r="K43">
        <v>29.970661409873351</v>
      </c>
      <c r="L43">
        <f t="shared" si="2"/>
        <v>0</v>
      </c>
      <c r="M43">
        <f t="shared" si="3"/>
        <v>29.970661409873351</v>
      </c>
      <c r="N43">
        <v>26.978875184718749</v>
      </c>
      <c r="O43">
        <v>28.347385195778489</v>
      </c>
      <c r="P43">
        <v>25.103059308499091</v>
      </c>
      <c r="Q43">
        <f t="shared" si="0"/>
        <v>0</v>
      </c>
      <c r="R43">
        <f t="shared" si="4"/>
        <v>0</v>
      </c>
      <c r="S43">
        <f t="shared" si="9"/>
        <v>0</v>
      </c>
      <c r="T43">
        <f t="shared" si="5"/>
        <v>-577437351.22973299</v>
      </c>
      <c r="U43">
        <f t="shared" si="6"/>
        <v>0</v>
      </c>
      <c r="V43">
        <f t="shared" si="7"/>
        <v>-1.6232762140948616</v>
      </c>
      <c r="W43">
        <f t="shared" si="8"/>
        <v>0</v>
      </c>
      <c r="X43">
        <v>3949279.0975785581</v>
      </c>
      <c r="Y43">
        <v>5057900.4090964925</v>
      </c>
    </row>
    <row r="44" spans="1:25" x14ac:dyDescent="0.25">
      <c r="A44" t="s">
        <v>54</v>
      </c>
      <c r="B44">
        <v>336147.64851099619</v>
      </c>
      <c r="C44">
        <v>3850900.5446353639</v>
      </c>
      <c r="D44">
        <v>1784658.07106656</v>
      </c>
      <c r="E44">
        <v>318699.80415657943</v>
      </c>
      <c r="F44">
        <v>322.9945488523262</v>
      </c>
      <c r="G44">
        <f t="shared" si="1"/>
        <v>17447.844354416768</v>
      </c>
      <c r="H44" t="s">
        <v>4</v>
      </c>
      <c r="I44">
        <v>78184.64541512393</v>
      </c>
      <c r="J44">
        <v>36546114.759532623</v>
      </c>
      <c r="K44">
        <v>108.7204236632853</v>
      </c>
      <c r="L44">
        <f t="shared" si="2"/>
        <v>-257963.00309587226</v>
      </c>
      <c r="M44">
        <f t="shared" si="3"/>
        <v>322.9945488523262</v>
      </c>
      <c r="N44">
        <v>119.3022631382176</v>
      </c>
      <c r="O44">
        <v>44.143627342017908</v>
      </c>
      <c r="P44">
        <v>38.834477987643709</v>
      </c>
      <c r="Q44">
        <f t="shared" si="0"/>
        <v>1.9708727943579647</v>
      </c>
      <c r="R44">
        <f t="shared" si="4"/>
        <v>214.27412518904089</v>
      </c>
      <c r="S44">
        <f t="shared" si="9"/>
        <v>0.7674098100598008</v>
      </c>
      <c r="T44">
        <f t="shared" si="5"/>
        <v>0</v>
      </c>
      <c r="U44">
        <f t="shared" si="6"/>
        <v>-32695214.21489726</v>
      </c>
      <c r="V44">
        <f t="shared" si="7"/>
        <v>0</v>
      </c>
      <c r="W44">
        <f t="shared" si="8"/>
        <v>-64.576796321267395</v>
      </c>
      <c r="X44">
        <v>322813.66795092158</v>
      </c>
      <c r="Y44">
        <v>4113.8637943422809</v>
      </c>
    </row>
    <row r="45" spans="1:25" x14ac:dyDescent="0.25">
      <c r="A45" t="s">
        <v>55</v>
      </c>
      <c r="B45">
        <v>1637276.8333720439</v>
      </c>
      <c r="C45">
        <v>88881379.381116614</v>
      </c>
      <c r="D45">
        <v>8692547.2428290173</v>
      </c>
      <c r="E45">
        <v>57161.011269134418</v>
      </c>
      <c r="F45">
        <v>61.7511230879823</v>
      </c>
      <c r="G45">
        <f t="shared" si="1"/>
        <v>1580115.8221029094</v>
      </c>
      <c r="H45" t="s">
        <v>4</v>
      </c>
      <c r="I45">
        <v>1637276.8333720439</v>
      </c>
      <c r="J45">
        <v>98128782.705211714</v>
      </c>
      <c r="K45">
        <v>59.934142293524737</v>
      </c>
      <c r="L45">
        <f t="shared" si="2"/>
        <v>0</v>
      </c>
      <c r="M45">
        <f t="shared" si="3"/>
        <v>61.7511230879823</v>
      </c>
      <c r="N45">
        <v>56.924595507048657</v>
      </c>
      <c r="O45">
        <v>44.143627342017908</v>
      </c>
      <c r="P45">
        <v>38.834477987643709</v>
      </c>
      <c r="Q45">
        <f t="shared" si="0"/>
        <v>3.0316289262286977E-2</v>
      </c>
      <c r="R45">
        <f t="shared" si="4"/>
        <v>1.8169807944575638</v>
      </c>
      <c r="S45">
        <f t="shared" si="9"/>
        <v>0</v>
      </c>
      <c r="T45">
        <f t="shared" si="5"/>
        <v>0</v>
      </c>
      <c r="U45">
        <f t="shared" si="6"/>
        <v>-9247403.3240951002</v>
      </c>
      <c r="V45">
        <f t="shared" si="7"/>
        <v>0</v>
      </c>
      <c r="W45">
        <f t="shared" si="8"/>
        <v>-15.790514951506829</v>
      </c>
      <c r="X45">
        <v>98374.762981565669</v>
      </c>
      <c r="Y45">
        <v>41213.75171243518</v>
      </c>
    </row>
    <row r="46" spans="1:25" x14ac:dyDescent="0.25">
      <c r="A46" t="s">
        <v>56</v>
      </c>
      <c r="B46">
        <v>18783063.482820291</v>
      </c>
      <c r="C46">
        <v>757012684.6548636</v>
      </c>
      <c r="D46">
        <v>45419836.470032953</v>
      </c>
      <c r="E46">
        <v>-1424545.7997755811</v>
      </c>
      <c r="F46">
        <v>39.709423806802143</v>
      </c>
      <c r="G46">
        <f t="shared" si="1"/>
        <v>20207609.282595873</v>
      </c>
      <c r="H46" t="s">
        <v>7</v>
      </c>
      <c r="I46">
        <v>18783063.482820291</v>
      </c>
      <c r="J46">
        <v>652147525.87065744</v>
      </c>
      <c r="K46">
        <v>34.719976667657903</v>
      </c>
      <c r="L46">
        <f t="shared" si="2"/>
        <v>0</v>
      </c>
      <c r="M46">
        <f t="shared" si="3"/>
        <v>34.719976667657903</v>
      </c>
      <c r="N46">
        <v>28.034628624425459</v>
      </c>
      <c r="O46">
        <v>42.873050839746661</v>
      </c>
      <c r="P46">
        <v>40.454923652369821</v>
      </c>
      <c r="Q46">
        <f t="shared" si="0"/>
        <v>0</v>
      </c>
      <c r="R46">
        <f t="shared" si="4"/>
        <v>0</v>
      </c>
      <c r="S46">
        <f t="shared" si="9"/>
        <v>0</v>
      </c>
      <c r="T46">
        <f t="shared" si="5"/>
        <v>104865158.78420615</v>
      </c>
      <c r="U46">
        <f t="shared" si="6"/>
        <v>0</v>
      </c>
      <c r="V46">
        <f t="shared" si="7"/>
        <v>8.1530741720887576</v>
      </c>
      <c r="W46">
        <f t="shared" si="8"/>
        <v>0</v>
      </c>
      <c r="X46">
        <v>2384147.8272313019</v>
      </c>
      <c r="Y46">
        <v>3808693.6270071021</v>
      </c>
    </row>
    <row r="47" spans="1:25" x14ac:dyDescent="0.25">
      <c r="A47" t="s">
        <v>57</v>
      </c>
      <c r="B47">
        <v>30496787.74183619</v>
      </c>
      <c r="C47">
        <v>1593228514.3638461</v>
      </c>
      <c r="D47">
        <v>98941517.949704275</v>
      </c>
      <c r="E47">
        <v>367430.98437058809</v>
      </c>
      <c r="F47">
        <v>56.163496815917547</v>
      </c>
      <c r="G47">
        <f t="shared" si="1"/>
        <v>30129356.757465601</v>
      </c>
      <c r="H47" t="s">
        <v>8</v>
      </c>
      <c r="I47">
        <v>30496787.74183619</v>
      </c>
      <c r="J47">
        <v>2002762061.204355</v>
      </c>
      <c r="K47">
        <v>65.671246367266392</v>
      </c>
      <c r="L47">
        <f t="shared" si="2"/>
        <v>0</v>
      </c>
      <c r="M47">
        <f t="shared" si="3"/>
        <v>56.163496815917547</v>
      </c>
      <c r="N47">
        <v>61.465146463209599</v>
      </c>
      <c r="O47">
        <v>28.347385195778489</v>
      </c>
      <c r="P47">
        <v>25.103059308499091</v>
      </c>
      <c r="Q47">
        <f t="shared" si="0"/>
        <v>-0.14477796718181291</v>
      </c>
      <c r="R47">
        <f t="shared" si="4"/>
        <v>-9.5077495513488444</v>
      </c>
      <c r="S47">
        <f t="shared" si="9"/>
        <v>0</v>
      </c>
      <c r="T47">
        <f t="shared" si="5"/>
        <v>0</v>
      </c>
      <c r="U47">
        <f t="shared" si="6"/>
        <v>-409533546.84050894</v>
      </c>
      <c r="V47">
        <f t="shared" si="7"/>
        <v>0</v>
      </c>
      <c r="W47">
        <f t="shared" si="8"/>
        <v>-37.323861171487906</v>
      </c>
      <c r="X47">
        <v>1391962.567996949</v>
      </c>
      <c r="Y47">
        <v>1024531.583626374</v>
      </c>
    </row>
    <row r="48" spans="1:25" x14ac:dyDescent="0.25">
      <c r="A48" t="s">
        <v>58</v>
      </c>
      <c r="B48">
        <v>1174175.7649012259</v>
      </c>
      <c r="C48">
        <v>61324016.131278753</v>
      </c>
      <c r="D48">
        <v>3809408.8302851398</v>
      </c>
      <c r="E48">
        <v>136933.7472552431</v>
      </c>
      <c r="F48">
        <v>62.794819196954258</v>
      </c>
      <c r="G48">
        <f t="shared" si="1"/>
        <v>1037242.0176459828</v>
      </c>
      <c r="H48" t="s">
        <v>8</v>
      </c>
      <c r="I48">
        <v>1174175.7649012259</v>
      </c>
      <c r="J48">
        <v>80748517.199840292</v>
      </c>
      <c r="K48">
        <v>68.77038311775496</v>
      </c>
      <c r="L48">
        <f t="shared" si="2"/>
        <v>0</v>
      </c>
      <c r="M48">
        <f t="shared" si="3"/>
        <v>62.794819196954258</v>
      </c>
      <c r="N48">
        <v>76.64863501329252</v>
      </c>
      <c r="O48">
        <v>28.347385195778489</v>
      </c>
      <c r="P48">
        <v>25.103059308499091</v>
      </c>
      <c r="Q48">
        <f t="shared" si="0"/>
        <v>-8.6891531643335379E-2</v>
      </c>
      <c r="R48">
        <f t="shared" si="4"/>
        <v>-5.9755639208007025</v>
      </c>
      <c r="S48">
        <f t="shared" si="9"/>
        <v>0</v>
      </c>
      <c r="T48">
        <f t="shared" si="5"/>
        <v>0</v>
      </c>
      <c r="U48">
        <f t="shared" si="6"/>
        <v>-19424501.068561539</v>
      </c>
      <c r="V48">
        <f t="shared" si="7"/>
        <v>0</v>
      </c>
      <c r="W48">
        <f t="shared" si="8"/>
        <v>-40.422997921976474</v>
      </c>
      <c r="X48">
        <v>272847.4888209877</v>
      </c>
      <c r="Y48">
        <v>135913.74156573211</v>
      </c>
    </row>
    <row r="49" spans="1:25" x14ac:dyDescent="0.25">
      <c r="A49" t="s">
        <v>59</v>
      </c>
      <c r="B49">
        <v>10005187.65901958</v>
      </c>
      <c r="C49">
        <v>338192235.74861312</v>
      </c>
      <c r="D49">
        <v>84109238.592645615</v>
      </c>
      <c r="E49">
        <v>-924883.19605667901</v>
      </c>
      <c r="F49">
        <v>38.636663928407472</v>
      </c>
      <c r="G49">
        <f t="shared" si="1"/>
        <v>10930070.855076259</v>
      </c>
      <c r="H49" t="s">
        <v>6</v>
      </c>
      <c r="I49">
        <v>10005187.65901958</v>
      </c>
      <c r="J49">
        <v>595970623.32355952</v>
      </c>
      <c r="K49">
        <v>59.566161438890951</v>
      </c>
      <c r="L49">
        <f t="shared" si="2"/>
        <v>0</v>
      </c>
      <c r="M49">
        <f t="shared" si="3"/>
        <v>59.566161438890951</v>
      </c>
      <c r="N49">
        <v>61.185424952499297</v>
      </c>
      <c r="O49">
        <v>43.69179138227431</v>
      </c>
      <c r="P49">
        <v>35.285228561154007</v>
      </c>
      <c r="Q49">
        <f t="shared" si="0"/>
        <v>0</v>
      </c>
      <c r="R49">
        <f t="shared" si="4"/>
        <v>0</v>
      </c>
      <c r="S49">
        <f t="shared" si="9"/>
        <v>0</v>
      </c>
      <c r="T49">
        <f t="shared" si="5"/>
        <v>-257778387.5749464</v>
      </c>
      <c r="U49">
        <f t="shared" si="6"/>
        <v>0</v>
      </c>
      <c r="V49">
        <f t="shared" si="7"/>
        <v>-15.874370056616641</v>
      </c>
      <c r="W49">
        <f t="shared" si="8"/>
        <v>0</v>
      </c>
      <c r="X49">
        <v>5182640.1005497649</v>
      </c>
      <c r="Y49">
        <v>6107523.2966065444</v>
      </c>
    </row>
    <row r="50" spans="1:25" x14ac:dyDescent="0.25">
      <c r="A50" t="s">
        <v>60</v>
      </c>
      <c r="B50">
        <v>75848268.336675823</v>
      </c>
      <c r="C50">
        <v>6012835892.5235205</v>
      </c>
      <c r="D50">
        <v>637623232.64545512</v>
      </c>
      <c r="E50">
        <v>-83185162.411336169</v>
      </c>
      <c r="F50">
        <v>41.81799445493035</v>
      </c>
      <c r="G50">
        <f t="shared" si="1"/>
        <v>159033430.74801201</v>
      </c>
      <c r="H50" t="s">
        <v>6</v>
      </c>
      <c r="I50">
        <v>75848268.336675823</v>
      </c>
      <c r="J50">
        <v>3757460764.5335312</v>
      </c>
      <c r="K50">
        <v>49.539176660631043</v>
      </c>
      <c r="L50">
        <f t="shared" si="2"/>
        <v>0</v>
      </c>
      <c r="M50">
        <f t="shared" si="3"/>
        <v>49.539176660631043</v>
      </c>
      <c r="N50">
        <v>37.267922154919091</v>
      </c>
      <c r="O50">
        <v>43.69179138227431</v>
      </c>
      <c r="P50">
        <v>35.285228561154007</v>
      </c>
      <c r="Q50">
        <f t="shared" si="0"/>
        <v>0</v>
      </c>
      <c r="R50">
        <f t="shared" si="4"/>
        <v>0</v>
      </c>
      <c r="S50">
        <f t="shared" si="9"/>
        <v>0</v>
      </c>
      <c r="T50">
        <f t="shared" si="5"/>
        <v>2255375127.9899893</v>
      </c>
      <c r="U50">
        <f t="shared" si="6"/>
        <v>0</v>
      </c>
      <c r="V50">
        <f t="shared" si="7"/>
        <v>-5.8473852783567324</v>
      </c>
      <c r="W50">
        <f t="shared" si="8"/>
        <v>0</v>
      </c>
      <c r="X50">
        <v>4333040.6885664007</v>
      </c>
      <c r="Y50">
        <v>87518203.099902451</v>
      </c>
    </row>
    <row r="51" spans="1:25" x14ac:dyDescent="0.25">
      <c r="A51" t="s">
        <v>61</v>
      </c>
      <c r="B51">
        <v>781752127.72912276</v>
      </c>
      <c r="C51">
        <v>8728277931.7332249</v>
      </c>
      <c r="D51">
        <v>6571848372.2993307</v>
      </c>
      <c r="E51">
        <v>469689461.76821738</v>
      </c>
      <c r="F51">
        <v>49.029018761088963</v>
      </c>
      <c r="G51">
        <f t="shared" si="1"/>
        <v>312062665.96090537</v>
      </c>
      <c r="H51" t="s">
        <v>6</v>
      </c>
      <c r="I51">
        <v>778210624.87441909</v>
      </c>
      <c r="J51">
        <v>92720157972.766937</v>
      </c>
      <c r="K51">
        <v>118.6055716178293</v>
      </c>
      <c r="L51">
        <f t="shared" si="2"/>
        <v>-3541502.8547036648</v>
      </c>
      <c r="M51">
        <f t="shared" si="3"/>
        <v>49.029018761088963</v>
      </c>
      <c r="N51">
        <v>72.525400310514428</v>
      </c>
      <c r="O51">
        <v>43.69179138227431</v>
      </c>
      <c r="P51">
        <v>35.285228561154007</v>
      </c>
      <c r="Q51">
        <f t="shared" si="0"/>
        <v>-0.58662128522030821</v>
      </c>
      <c r="R51">
        <f t="shared" si="4"/>
        <v>-69.576552856740335</v>
      </c>
      <c r="S51">
        <f t="shared" si="9"/>
        <v>4.5302119803514174E-3</v>
      </c>
      <c r="T51">
        <f t="shared" si="5"/>
        <v>0</v>
      </c>
      <c r="U51">
        <f t="shared" si="6"/>
        <v>-83991880041.033707</v>
      </c>
      <c r="V51">
        <f t="shared" si="7"/>
        <v>0</v>
      </c>
      <c r="W51">
        <f t="shared" si="8"/>
        <v>-74.913780235554981</v>
      </c>
      <c r="X51">
        <v>487662425.67771941</v>
      </c>
      <c r="Y51">
        <v>17972963.90950064</v>
      </c>
    </row>
    <row r="52" spans="1:25" x14ac:dyDescent="0.25">
      <c r="A52" t="s">
        <v>62</v>
      </c>
      <c r="B52">
        <v>137271.45064491921</v>
      </c>
      <c r="C52">
        <v>6098690.2323545851</v>
      </c>
      <c r="D52">
        <v>728794.63356548175</v>
      </c>
      <c r="E52">
        <v>15612.4508184512</v>
      </c>
      <c r="F52">
        <v>56.119850365854461</v>
      </c>
      <c r="G52">
        <f t="shared" si="1"/>
        <v>121658.99982646802</v>
      </c>
      <c r="H52" t="s">
        <v>4</v>
      </c>
      <c r="I52">
        <v>137271.45064491921</v>
      </c>
      <c r="J52">
        <v>5839782.9423091263</v>
      </c>
      <c r="K52">
        <v>42.541860779303093</v>
      </c>
      <c r="L52">
        <f t="shared" si="2"/>
        <v>0</v>
      </c>
      <c r="M52">
        <f t="shared" si="3"/>
        <v>56.119850365854461</v>
      </c>
      <c r="N52">
        <v>39.147634292089442</v>
      </c>
      <c r="O52">
        <v>44.143627342017908</v>
      </c>
      <c r="P52">
        <v>38.834477987643709</v>
      </c>
      <c r="Q52">
        <f t="shared" si="0"/>
        <v>0.31916774061648834</v>
      </c>
      <c r="R52">
        <f t="shared" si="4"/>
        <v>13.577989586551368</v>
      </c>
      <c r="S52">
        <f t="shared" si="9"/>
        <v>0</v>
      </c>
      <c r="T52">
        <f t="shared" si="5"/>
        <v>0</v>
      </c>
      <c r="U52">
        <f t="shared" si="6"/>
        <v>258907.29004545882</v>
      </c>
      <c r="V52">
        <f t="shared" si="7"/>
        <v>0</v>
      </c>
      <c r="W52">
        <f t="shared" si="8"/>
        <v>1.6017665627148148</v>
      </c>
      <c r="X52">
        <v>41257.542137869699</v>
      </c>
      <c r="Y52">
        <v>25645.091319417908</v>
      </c>
    </row>
    <row r="53" spans="1:25" x14ac:dyDescent="0.25">
      <c r="A53" t="s">
        <v>63</v>
      </c>
      <c r="B53">
        <v>111387.8148584313</v>
      </c>
      <c r="C53">
        <v>1086049.8430499809</v>
      </c>
      <c r="D53">
        <v>361378.3712726938</v>
      </c>
      <c r="E53">
        <v>78478.231702151112</v>
      </c>
      <c r="F53">
        <v>43.981967424174321</v>
      </c>
      <c r="G53">
        <f t="shared" si="1"/>
        <v>32909.58315628019</v>
      </c>
      <c r="H53" t="s">
        <v>8</v>
      </c>
      <c r="I53">
        <v>111387.8148584313</v>
      </c>
      <c r="J53">
        <v>21786964.863014661</v>
      </c>
      <c r="K53">
        <v>195.59558548396771</v>
      </c>
      <c r="L53">
        <f t="shared" si="2"/>
        <v>0</v>
      </c>
      <c r="M53">
        <f t="shared" si="3"/>
        <v>43.981967424174321</v>
      </c>
      <c r="N53">
        <v>37.202811308676687</v>
      </c>
      <c r="O53">
        <v>28.347385195778489</v>
      </c>
      <c r="P53">
        <v>25.103059308499091</v>
      </c>
      <c r="Q53">
        <f t="shared" si="0"/>
        <v>-0.77513824089971928</v>
      </c>
      <c r="R53">
        <f t="shared" si="4"/>
        <v>-151.6136180597934</v>
      </c>
      <c r="S53">
        <f t="shared" si="9"/>
        <v>0</v>
      </c>
      <c r="T53">
        <f t="shared" si="5"/>
        <v>0</v>
      </c>
      <c r="U53">
        <f t="shared" si="6"/>
        <v>-20700915.01996468</v>
      </c>
      <c r="V53">
        <f t="shared" si="7"/>
        <v>0</v>
      </c>
      <c r="W53">
        <f t="shared" si="8"/>
        <v>-167.24820028818922</v>
      </c>
      <c r="X53">
        <v>78845.030312581541</v>
      </c>
      <c r="Y53">
        <v>366.79861043032889</v>
      </c>
    </row>
    <row r="54" spans="1:25" x14ac:dyDescent="0.25">
      <c r="A54" t="s">
        <v>64</v>
      </c>
      <c r="B54">
        <v>46195572.07037963</v>
      </c>
      <c r="C54">
        <v>5160010971.7777624</v>
      </c>
      <c r="D54">
        <v>388345978.66723669</v>
      </c>
      <c r="E54">
        <v>-81997954.024493858</v>
      </c>
      <c r="F54">
        <v>43.281100999897014</v>
      </c>
      <c r="G54">
        <f t="shared" si="1"/>
        <v>128193526.09487349</v>
      </c>
      <c r="H54" t="s">
        <v>6</v>
      </c>
      <c r="I54">
        <v>46195572.07037963</v>
      </c>
      <c r="J54">
        <v>2952724834.388062</v>
      </c>
      <c r="K54">
        <v>63.917919013743202</v>
      </c>
      <c r="L54">
        <f t="shared" si="2"/>
        <v>0</v>
      </c>
      <c r="M54">
        <f t="shared" si="3"/>
        <v>63.917919013743202</v>
      </c>
      <c r="N54">
        <v>33.499141906783642</v>
      </c>
      <c r="O54">
        <v>43.69179138227431</v>
      </c>
      <c r="P54">
        <v>35.285228561154007</v>
      </c>
      <c r="Q54">
        <f t="shared" si="0"/>
        <v>0</v>
      </c>
      <c r="R54">
        <f t="shared" si="4"/>
        <v>0</v>
      </c>
      <c r="S54">
        <f t="shared" si="9"/>
        <v>0</v>
      </c>
      <c r="T54">
        <f t="shared" si="5"/>
        <v>2207286137.3897004</v>
      </c>
      <c r="U54">
        <f t="shared" si="6"/>
        <v>0</v>
      </c>
      <c r="V54">
        <f t="shared" si="7"/>
        <v>-20.226127631468891</v>
      </c>
      <c r="W54">
        <f t="shared" si="8"/>
        <v>0</v>
      </c>
      <c r="X54">
        <v>6104688.8407754088</v>
      </c>
      <c r="Y54">
        <v>88102642.865266219</v>
      </c>
    </row>
    <row r="55" spans="1:25" x14ac:dyDescent="0.25">
      <c r="A55" t="s">
        <v>65</v>
      </c>
      <c r="B55">
        <v>29984876.857736949</v>
      </c>
      <c r="C55">
        <v>1138683432.7494781</v>
      </c>
      <c r="D55">
        <v>97280712.21644102</v>
      </c>
      <c r="E55">
        <v>3232956.583815583</v>
      </c>
      <c r="F55">
        <v>46.200950522821778</v>
      </c>
      <c r="G55">
        <f t="shared" si="1"/>
        <v>26751920.273921367</v>
      </c>
      <c r="H55" t="s">
        <v>8</v>
      </c>
      <c r="I55">
        <v>29984876.857736949</v>
      </c>
      <c r="J55">
        <v>1796623914.5137</v>
      </c>
      <c r="K55">
        <v>59.917668597999267</v>
      </c>
      <c r="L55">
        <f t="shared" si="2"/>
        <v>0</v>
      </c>
      <c r="M55">
        <f t="shared" si="3"/>
        <v>46.200950522821778</v>
      </c>
      <c r="N55">
        <v>48.632207767182052</v>
      </c>
      <c r="O55">
        <v>28.347385195778489</v>
      </c>
      <c r="P55">
        <v>25.103059308499091</v>
      </c>
      <c r="Q55">
        <f t="shared" si="0"/>
        <v>-0.22892609802971389</v>
      </c>
      <c r="R55">
        <f t="shared" si="4"/>
        <v>-13.716718075177489</v>
      </c>
      <c r="S55">
        <f t="shared" si="9"/>
        <v>0</v>
      </c>
      <c r="T55">
        <f t="shared" si="5"/>
        <v>0</v>
      </c>
      <c r="U55">
        <f t="shared" si="6"/>
        <v>-657940481.76422191</v>
      </c>
      <c r="V55">
        <f t="shared" si="7"/>
        <v>0</v>
      </c>
      <c r="W55">
        <f t="shared" si="8"/>
        <v>-31.570283402220777</v>
      </c>
      <c r="X55">
        <v>5592896.1128157116</v>
      </c>
      <c r="Y55">
        <v>2359939.5290001449</v>
      </c>
    </row>
    <row r="56" spans="1:25" x14ac:dyDescent="0.25">
      <c r="A56" t="s">
        <v>66</v>
      </c>
      <c r="B56">
        <v>134208599.4590579</v>
      </c>
      <c r="C56">
        <v>4542001627.2720127</v>
      </c>
      <c r="D56">
        <v>1128233022.4871421</v>
      </c>
      <c r="E56">
        <v>8469960.8036923632</v>
      </c>
      <c r="F56">
        <v>45.095403532247573</v>
      </c>
      <c r="G56">
        <f t="shared" si="1"/>
        <v>125738638.65536553</v>
      </c>
      <c r="H56" t="s">
        <v>6</v>
      </c>
      <c r="I56">
        <v>134208599.4590579</v>
      </c>
      <c r="J56">
        <v>7195783292.9315338</v>
      </c>
      <c r="K56">
        <v>53.616409991125067</v>
      </c>
      <c r="L56">
        <f t="shared" si="2"/>
        <v>0</v>
      </c>
      <c r="M56">
        <f t="shared" si="3"/>
        <v>45.095403532247573</v>
      </c>
      <c r="N56">
        <v>44.329643510454801</v>
      </c>
      <c r="O56">
        <v>43.69179138227431</v>
      </c>
      <c r="P56">
        <v>35.285228561154007</v>
      </c>
      <c r="Q56">
        <f t="shared" si="0"/>
        <v>-0.15892534506297504</v>
      </c>
      <c r="R56">
        <f t="shared" si="4"/>
        <v>-8.5210064588774941</v>
      </c>
      <c r="S56">
        <f t="shared" si="9"/>
        <v>0</v>
      </c>
      <c r="T56">
        <f t="shared" si="5"/>
        <v>0</v>
      </c>
      <c r="U56">
        <f t="shared" si="6"/>
        <v>-2653781665.6595211</v>
      </c>
      <c r="V56">
        <f t="shared" si="7"/>
        <v>0</v>
      </c>
      <c r="W56">
        <f t="shared" si="8"/>
        <v>-9.9246186088507571</v>
      </c>
      <c r="X56">
        <v>21145802.14240469</v>
      </c>
      <c r="Y56">
        <v>12675841.33871281</v>
      </c>
    </row>
    <row r="57" spans="1:25" x14ac:dyDescent="0.25">
      <c r="A57" t="s">
        <v>67</v>
      </c>
      <c r="B57">
        <v>45915364.842556432</v>
      </c>
      <c r="C57">
        <v>915676480.11522543</v>
      </c>
      <c r="D57">
        <v>148964406.78258431</v>
      </c>
      <c r="E57">
        <v>6815220.5362160373</v>
      </c>
      <c r="F57">
        <v>27.228566691637631</v>
      </c>
      <c r="G57">
        <f t="shared" si="1"/>
        <v>39100144.306340396</v>
      </c>
      <c r="H57" t="s">
        <v>8</v>
      </c>
      <c r="I57">
        <v>45915364.842556432</v>
      </c>
      <c r="J57">
        <v>1565285750.379719</v>
      </c>
      <c r="K57">
        <v>34.090674347183693</v>
      </c>
      <c r="L57">
        <f t="shared" si="2"/>
        <v>0</v>
      </c>
      <c r="M57">
        <f t="shared" si="3"/>
        <v>27.228566691637631</v>
      </c>
      <c r="N57">
        <v>25.410664380268461</v>
      </c>
      <c r="O57">
        <v>28.347385195778489</v>
      </c>
      <c r="P57">
        <v>25.103059308499091</v>
      </c>
      <c r="Q57">
        <f t="shared" si="0"/>
        <v>-0.20128987727439765</v>
      </c>
      <c r="R57">
        <f t="shared" si="4"/>
        <v>-6.8621076555460618</v>
      </c>
      <c r="S57">
        <f t="shared" si="9"/>
        <v>0</v>
      </c>
      <c r="T57">
        <f t="shared" si="5"/>
        <v>0</v>
      </c>
      <c r="U57">
        <f t="shared" si="6"/>
        <v>-649609270.26449358</v>
      </c>
      <c r="V57">
        <f t="shared" si="7"/>
        <v>0</v>
      </c>
      <c r="W57">
        <f t="shared" si="8"/>
        <v>-5.7432891514052038</v>
      </c>
      <c r="X57">
        <v>8756998.0140361059</v>
      </c>
      <c r="Y57">
        <v>1941777.4778200749</v>
      </c>
    </row>
    <row r="58" spans="1:25" x14ac:dyDescent="0.25">
      <c r="A58" t="s">
        <v>68</v>
      </c>
      <c r="B58">
        <v>325606088.7908445</v>
      </c>
      <c r="C58">
        <v>9250443953.0639744</v>
      </c>
      <c r="D58">
        <v>2737228040.359509</v>
      </c>
      <c r="E58">
        <v>-9535467.7804372124</v>
      </c>
      <c r="F58">
        <v>35.768981071954919</v>
      </c>
      <c r="G58">
        <f t="shared" si="1"/>
        <v>335141556.57128173</v>
      </c>
      <c r="H58" t="s">
        <v>6</v>
      </c>
      <c r="I58">
        <v>325606088.7908445</v>
      </c>
      <c r="J58">
        <v>17064563285.034361</v>
      </c>
      <c r="K58">
        <v>52.408612346300153</v>
      </c>
      <c r="L58">
        <f t="shared" si="2"/>
        <v>0</v>
      </c>
      <c r="M58">
        <f t="shared" si="3"/>
        <v>52.408612346300153</v>
      </c>
      <c r="N58">
        <v>40.572601877088523</v>
      </c>
      <c r="O58">
        <v>43.69179138227431</v>
      </c>
      <c r="P58">
        <v>35.285228561154007</v>
      </c>
      <c r="Q58">
        <f t="shared" si="0"/>
        <v>0</v>
      </c>
      <c r="R58">
        <f t="shared" si="4"/>
        <v>0</v>
      </c>
      <c r="S58">
        <f t="shared" si="9"/>
        <v>0</v>
      </c>
      <c r="T58">
        <f t="shared" si="5"/>
        <v>-7814119331.9703865</v>
      </c>
      <c r="U58">
        <f t="shared" si="6"/>
        <v>0</v>
      </c>
      <c r="V58">
        <f t="shared" si="7"/>
        <v>-8.7168209640258425</v>
      </c>
      <c r="W58">
        <f t="shared" si="8"/>
        <v>0</v>
      </c>
      <c r="X58">
        <v>30547720.388773941</v>
      </c>
      <c r="Y58">
        <v>40083188.169210806</v>
      </c>
    </row>
    <row r="59" spans="1:25" x14ac:dyDescent="0.25">
      <c r="A59" t="s">
        <v>69</v>
      </c>
      <c r="B59">
        <v>1468620.912605593</v>
      </c>
      <c r="C59">
        <v>56462676.995561771</v>
      </c>
      <c r="D59">
        <v>7797127.7699804232</v>
      </c>
      <c r="E59">
        <v>28414.434616671289</v>
      </c>
      <c r="F59">
        <v>44.618466690466008</v>
      </c>
      <c r="G59">
        <f t="shared" si="1"/>
        <v>1440206.4779889218</v>
      </c>
      <c r="H59" t="s">
        <v>4</v>
      </c>
      <c r="I59">
        <v>1468620.912605593</v>
      </c>
      <c r="J59">
        <v>73941552.690007612</v>
      </c>
      <c r="K59">
        <v>50.347609825889137</v>
      </c>
      <c r="L59">
        <f t="shared" si="2"/>
        <v>0</v>
      </c>
      <c r="M59">
        <f t="shared" si="3"/>
        <v>44.618466690466008</v>
      </c>
      <c r="N59">
        <v>34.745960206561563</v>
      </c>
      <c r="O59">
        <v>44.143627342017908</v>
      </c>
      <c r="P59">
        <v>38.834477987643709</v>
      </c>
      <c r="Q59">
        <f t="shared" si="0"/>
        <v>-0.1137917600306253</v>
      </c>
      <c r="R59">
        <f t="shared" si="4"/>
        <v>-5.7291431354231293</v>
      </c>
      <c r="S59">
        <f t="shared" si="9"/>
        <v>0</v>
      </c>
      <c r="T59">
        <f t="shared" si="5"/>
        <v>0</v>
      </c>
      <c r="U59">
        <f t="shared" si="6"/>
        <v>-17478875.694445841</v>
      </c>
      <c r="V59">
        <f t="shared" si="7"/>
        <v>0</v>
      </c>
      <c r="W59">
        <f t="shared" si="8"/>
        <v>-6.2039824838712292</v>
      </c>
      <c r="X59">
        <v>114464.73098569921</v>
      </c>
      <c r="Y59">
        <v>86050.296369030839</v>
      </c>
    </row>
    <row r="60" spans="1:25" x14ac:dyDescent="0.25">
      <c r="A60" t="s">
        <v>70</v>
      </c>
      <c r="B60">
        <v>359868515.33147371</v>
      </c>
      <c r="C60">
        <v>18384232242.737949</v>
      </c>
      <c r="D60">
        <v>3025257281.4773278</v>
      </c>
      <c r="E60">
        <v>-244851578.4301523</v>
      </c>
      <c r="F60">
        <v>35.403965810097482</v>
      </c>
      <c r="G60">
        <f t="shared" si="1"/>
        <v>604720093.76162601</v>
      </c>
      <c r="H60" t="s">
        <v>6</v>
      </c>
      <c r="I60">
        <v>359868515.33147371</v>
      </c>
      <c r="J60">
        <v>24657163150.073311</v>
      </c>
      <c r="K60">
        <v>68.517144733713877</v>
      </c>
      <c r="L60">
        <f t="shared" si="2"/>
        <v>0</v>
      </c>
      <c r="M60">
        <f t="shared" si="3"/>
        <v>68.517144733713877</v>
      </c>
      <c r="N60">
        <v>45.391137010575477</v>
      </c>
      <c r="O60">
        <v>43.69179138227431</v>
      </c>
      <c r="P60">
        <v>35.285228561154007</v>
      </c>
      <c r="Q60">
        <f t="shared" si="0"/>
        <v>0</v>
      </c>
      <c r="R60">
        <f t="shared" si="4"/>
        <v>0</v>
      </c>
      <c r="S60">
        <f t="shared" si="9"/>
        <v>0</v>
      </c>
      <c r="T60">
        <f t="shared" si="5"/>
        <v>-6272930907.3353615</v>
      </c>
      <c r="U60">
        <f t="shared" si="6"/>
        <v>0</v>
      </c>
      <c r="V60">
        <f t="shared" si="7"/>
        <v>-24.825353351439567</v>
      </c>
      <c r="W60">
        <f t="shared" si="8"/>
        <v>0</v>
      </c>
      <c r="X60">
        <v>19294675.868691999</v>
      </c>
      <c r="Y60">
        <v>264146254.29884359</v>
      </c>
    </row>
    <row r="61" spans="1:25" x14ac:dyDescent="0.25">
      <c r="A61" t="s">
        <v>71</v>
      </c>
      <c r="B61">
        <v>12794879.393584279</v>
      </c>
      <c r="C61">
        <v>606852620.77828181</v>
      </c>
      <c r="D61">
        <v>107560957.4108239</v>
      </c>
      <c r="E61">
        <v>2150818.253961354</v>
      </c>
      <c r="F61">
        <v>67.118515087223187</v>
      </c>
      <c r="G61">
        <f t="shared" si="1"/>
        <v>10644061.139622925</v>
      </c>
      <c r="H61" t="s">
        <v>6</v>
      </c>
      <c r="I61">
        <v>12794879.393584279</v>
      </c>
      <c r="J61">
        <v>1039106356.13173</v>
      </c>
      <c r="K61">
        <v>81.212672989537353</v>
      </c>
      <c r="L61">
        <f t="shared" si="2"/>
        <v>0</v>
      </c>
      <c r="M61">
        <f t="shared" si="3"/>
        <v>67.118515087223187</v>
      </c>
      <c r="N61">
        <v>58.321330707931693</v>
      </c>
      <c r="O61">
        <v>43.69179138227431</v>
      </c>
      <c r="P61">
        <v>35.285228561154007</v>
      </c>
      <c r="Q61">
        <f t="shared" si="0"/>
        <v>-0.17354628758654353</v>
      </c>
      <c r="R61">
        <f t="shared" si="4"/>
        <v>-14.094157902314166</v>
      </c>
      <c r="S61">
        <f t="shared" si="9"/>
        <v>0</v>
      </c>
      <c r="T61">
        <f t="shared" si="5"/>
        <v>0</v>
      </c>
      <c r="U61">
        <f t="shared" si="6"/>
        <v>-432253735.35344815</v>
      </c>
      <c r="V61">
        <f t="shared" si="7"/>
        <v>0</v>
      </c>
      <c r="W61">
        <f t="shared" si="8"/>
        <v>-37.520881607263043</v>
      </c>
      <c r="X61">
        <v>4610220.5212629847</v>
      </c>
      <c r="Y61">
        <v>2459402.2673015608</v>
      </c>
    </row>
    <row r="62" spans="1:25" x14ac:dyDescent="0.25">
      <c r="A62" t="s">
        <v>72</v>
      </c>
      <c r="B62">
        <v>32351917.92671366</v>
      </c>
      <c r="C62">
        <v>555971432.58972335</v>
      </c>
      <c r="D62">
        <v>171761164.1733788</v>
      </c>
      <c r="E62">
        <v>787331.7391379925</v>
      </c>
      <c r="F62">
        <v>23.05535046264988</v>
      </c>
      <c r="G62">
        <f t="shared" si="1"/>
        <v>31564586.187575668</v>
      </c>
      <c r="H62" t="s">
        <v>4</v>
      </c>
      <c r="I62">
        <v>32351917.92671366</v>
      </c>
      <c r="J62">
        <v>842374379.11011875</v>
      </c>
      <c r="K62">
        <v>26.037849781219691</v>
      </c>
      <c r="L62">
        <f t="shared" si="2"/>
        <v>0</v>
      </c>
      <c r="M62">
        <f t="shared" si="3"/>
        <v>23.05535046264988</v>
      </c>
      <c r="N62">
        <v>19.082148071462711</v>
      </c>
      <c r="O62">
        <v>44.143627342017908</v>
      </c>
      <c r="P62">
        <v>38.834477987643709</v>
      </c>
      <c r="Q62">
        <f t="shared" si="0"/>
        <v>-0.11454476247577852</v>
      </c>
      <c r="R62">
        <f t="shared" si="4"/>
        <v>-2.9824993185698112</v>
      </c>
      <c r="S62">
        <f t="shared" si="9"/>
        <v>0</v>
      </c>
      <c r="T62">
        <f t="shared" si="5"/>
        <v>0</v>
      </c>
      <c r="U62">
        <f t="shared" si="6"/>
        <v>-286402946.5203954</v>
      </c>
      <c r="V62">
        <f t="shared" si="7"/>
        <v>0</v>
      </c>
      <c r="W62">
        <f t="shared" si="8"/>
        <v>18.105777560798217</v>
      </c>
      <c r="X62">
        <v>2898054.598782734</v>
      </c>
      <c r="Y62">
        <v>2110722.8596446658</v>
      </c>
    </row>
    <row r="63" spans="1:25" x14ac:dyDescent="0.25">
      <c r="A63" t="s">
        <v>73</v>
      </c>
      <c r="B63">
        <v>119451335.22933</v>
      </c>
      <c r="C63">
        <v>5206954601.5528584</v>
      </c>
      <c r="D63">
        <v>1004175153.672063</v>
      </c>
      <c r="E63">
        <v>-1012689.412183845</v>
      </c>
      <c r="F63">
        <v>51.560038556809587</v>
      </c>
      <c r="G63">
        <f t="shared" si="1"/>
        <v>120464024.64151385</v>
      </c>
      <c r="H63" t="s">
        <v>6</v>
      </c>
      <c r="I63">
        <v>119451335.22933</v>
      </c>
      <c r="J63">
        <v>12706092391.654421</v>
      </c>
      <c r="K63">
        <v>106.3704509226329</v>
      </c>
      <c r="L63">
        <f t="shared" si="2"/>
        <v>0</v>
      </c>
      <c r="M63">
        <f t="shared" si="3"/>
        <v>106.3704509226329</v>
      </c>
      <c r="N63">
        <v>45.514770018646402</v>
      </c>
      <c r="O63">
        <v>43.69179138227431</v>
      </c>
      <c r="P63">
        <v>35.285228561154007</v>
      </c>
      <c r="Q63">
        <f t="shared" si="0"/>
        <v>0</v>
      </c>
      <c r="R63">
        <f t="shared" si="4"/>
        <v>0</v>
      </c>
      <c r="S63">
        <f t="shared" si="9"/>
        <v>0</v>
      </c>
      <c r="T63">
        <f t="shared" si="5"/>
        <v>-7499137790.1015625</v>
      </c>
      <c r="U63">
        <f t="shared" si="6"/>
        <v>0</v>
      </c>
      <c r="V63">
        <f t="shared" si="7"/>
        <v>-62.678659540358588</v>
      </c>
      <c r="W63">
        <f t="shared" si="8"/>
        <v>0</v>
      </c>
      <c r="X63">
        <v>20202911.703717042</v>
      </c>
      <c r="Y63">
        <v>21215601.115901548</v>
      </c>
    </row>
    <row r="64" spans="1:25" x14ac:dyDescent="0.25">
      <c r="A64" t="s">
        <v>74</v>
      </c>
      <c r="B64">
        <v>1401215.1535502679</v>
      </c>
      <c r="C64">
        <v>72987244.036067769</v>
      </c>
      <c r="D64">
        <v>6552231.287744835</v>
      </c>
      <c r="E64">
        <v>-295372.87912041612</v>
      </c>
      <c r="F64">
        <v>46.882020733464188</v>
      </c>
      <c r="G64">
        <f t="shared" si="1"/>
        <v>1696588.0326706842</v>
      </c>
      <c r="H64" t="s">
        <v>9</v>
      </c>
      <c r="I64">
        <v>1401215.1535502679</v>
      </c>
      <c r="J64">
        <v>64909040.966168717</v>
      </c>
      <c r="K64">
        <v>46.323393521479012</v>
      </c>
      <c r="L64">
        <f t="shared" si="2"/>
        <v>0</v>
      </c>
      <c r="M64">
        <f t="shared" si="3"/>
        <v>46.323393521479012</v>
      </c>
      <c r="N64">
        <v>37.653538333548198</v>
      </c>
      <c r="O64">
        <v>58.027766387315843</v>
      </c>
      <c r="P64">
        <v>53.35165988708038</v>
      </c>
      <c r="Q64">
        <f t="shared" si="0"/>
        <v>0</v>
      </c>
      <c r="R64">
        <f t="shared" si="4"/>
        <v>0</v>
      </c>
      <c r="S64">
        <f t="shared" si="9"/>
        <v>0</v>
      </c>
      <c r="T64">
        <f t="shared" si="5"/>
        <v>8078203.0698990524</v>
      </c>
      <c r="U64">
        <f t="shared" si="6"/>
        <v>0</v>
      </c>
      <c r="V64">
        <f t="shared" si="7"/>
        <v>11.704372865836831</v>
      </c>
      <c r="W64">
        <f t="shared" si="8"/>
        <v>0</v>
      </c>
      <c r="X64">
        <v>42434.487546888828</v>
      </c>
      <c r="Y64">
        <v>337807.36666730588</v>
      </c>
    </row>
    <row r="65" spans="1:25" x14ac:dyDescent="0.25">
      <c r="A65" t="s">
        <v>75</v>
      </c>
      <c r="B65">
        <v>34189.149479871558</v>
      </c>
      <c r="C65">
        <v>1371508.99859939</v>
      </c>
      <c r="D65">
        <v>110920.74272161241</v>
      </c>
      <c r="E65">
        <v>0</v>
      </c>
      <c r="F65">
        <v>43.359655442548338</v>
      </c>
      <c r="G65">
        <f t="shared" si="1"/>
        <v>34189.149479871558</v>
      </c>
      <c r="H65" t="s">
        <v>8</v>
      </c>
      <c r="I65">
        <v>34189.149479871558</v>
      </c>
      <c r="J65">
        <v>1371508.99859939</v>
      </c>
      <c r="K65">
        <v>40.11532955526868</v>
      </c>
      <c r="L65">
        <f t="shared" si="2"/>
        <v>0</v>
      </c>
      <c r="M65">
        <f t="shared" si="3"/>
        <v>40.11532955526868</v>
      </c>
      <c r="N65">
        <v>31.291361194361421</v>
      </c>
      <c r="O65">
        <v>28.347385195778489</v>
      </c>
      <c r="P65">
        <v>25.103059308499091</v>
      </c>
      <c r="Q65">
        <f t="shared" si="0"/>
        <v>0</v>
      </c>
      <c r="R65">
        <f t="shared" si="4"/>
        <v>0</v>
      </c>
      <c r="S65">
        <f t="shared" si="9"/>
        <v>0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  <c r="X65">
        <v>0</v>
      </c>
      <c r="Y65">
        <v>0</v>
      </c>
    </row>
    <row r="66" spans="1:25" x14ac:dyDescent="0.25">
      <c r="A66" t="s">
        <v>76</v>
      </c>
      <c r="B66">
        <v>659204451.28800535</v>
      </c>
      <c r="C66">
        <v>33126453351.81913</v>
      </c>
      <c r="D66">
        <v>5541643631.7147541</v>
      </c>
      <c r="E66">
        <v>-215631464.13583019</v>
      </c>
      <c r="F66">
        <v>44.200399528407956</v>
      </c>
      <c r="G66">
        <f t="shared" si="1"/>
        <v>874835915.42383552</v>
      </c>
      <c r="H66" t="s">
        <v>6</v>
      </c>
      <c r="I66">
        <v>659204451.28800535</v>
      </c>
      <c r="J66">
        <v>97214010386.062042</v>
      </c>
      <c r="K66">
        <v>147.47171411861319</v>
      </c>
      <c r="L66">
        <f t="shared" si="2"/>
        <v>0</v>
      </c>
      <c r="M66">
        <f t="shared" si="3"/>
        <v>147.47171411861319</v>
      </c>
      <c r="N66">
        <v>38.930725151677947</v>
      </c>
      <c r="O66">
        <v>43.69179138227431</v>
      </c>
      <c r="P66">
        <v>35.285228561154007</v>
      </c>
      <c r="Q66">
        <f t="shared" si="0"/>
        <v>0</v>
      </c>
      <c r="R66">
        <f t="shared" si="4"/>
        <v>0</v>
      </c>
      <c r="S66">
        <f t="shared" si="9"/>
        <v>0</v>
      </c>
      <c r="T66">
        <f t="shared" si="5"/>
        <v>-64087557034.242912</v>
      </c>
      <c r="U66">
        <f t="shared" si="6"/>
        <v>0</v>
      </c>
      <c r="V66">
        <f t="shared" si="7"/>
        <v>-103.77992273633888</v>
      </c>
      <c r="W66">
        <f t="shared" si="8"/>
        <v>0</v>
      </c>
      <c r="X66">
        <v>123600357.5979791</v>
      </c>
      <c r="Y66">
        <v>339231821.73381191</v>
      </c>
    </row>
    <row r="67" spans="1:25" x14ac:dyDescent="0.25">
      <c r="A67" t="s">
        <v>77</v>
      </c>
      <c r="B67">
        <v>444200.42473712761</v>
      </c>
      <c r="C67">
        <v>54691559.671351567</v>
      </c>
      <c r="D67">
        <v>3734198.7757209828</v>
      </c>
      <c r="E67">
        <v>-639719.68153755832</v>
      </c>
      <c r="F67">
        <v>53.902273893484782</v>
      </c>
      <c r="G67">
        <f t="shared" ref="G67:G130" si="10">B67-E67</f>
        <v>1083920.1062746858</v>
      </c>
      <c r="H67" t="s">
        <v>6</v>
      </c>
      <c r="I67">
        <v>444200.42473712761</v>
      </c>
      <c r="J67">
        <v>25846287.970986359</v>
      </c>
      <c r="K67">
        <v>58.186094680755609</v>
      </c>
      <c r="L67">
        <f t="shared" ref="L67:L130" si="11">I67-B67</f>
        <v>0</v>
      </c>
      <c r="M67">
        <f t="shared" ref="M67:M130" si="12">IF(E67&gt;0,F67,K67)</f>
        <v>58.186094680755609</v>
      </c>
      <c r="N67">
        <v>31.481165382912611</v>
      </c>
      <c r="O67">
        <v>43.69179138227431</v>
      </c>
      <c r="P67">
        <v>35.285228561154007</v>
      </c>
      <c r="Q67">
        <f t="shared" ref="Q67:Q130" si="13">(M67-K67)/K67</f>
        <v>0</v>
      </c>
      <c r="R67">
        <f t="shared" ref="R67:R130" si="14">M67-K67</f>
        <v>0</v>
      </c>
      <c r="S67">
        <f t="shared" si="9"/>
        <v>0</v>
      </c>
      <c r="T67">
        <f t="shared" ref="T67:T130" si="15">IF($E67&lt;0,$C67-$J67,0)</f>
        <v>28845271.700365208</v>
      </c>
      <c r="U67">
        <f t="shared" ref="U67:U130" si="16">IF($E67&gt;0,$C67-$J67,0)</f>
        <v>0</v>
      </c>
      <c r="V67">
        <f t="shared" ref="V67:V130" si="17">IF($E67&lt;0,($O67-$K67),0)</f>
        <v>-14.494303298481299</v>
      </c>
      <c r="W67">
        <f t="shared" ref="W67:W130" si="18">IF($E67&gt;0,($O67-$K67),0)</f>
        <v>0</v>
      </c>
      <c r="X67">
        <v>158614.9910466412</v>
      </c>
      <c r="Y67">
        <v>798334.67258419609</v>
      </c>
    </row>
    <row r="68" spans="1:25" x14ac:dyDescent="0.25">
      <c r="A68" t="s">
        <v>78</v>
      </c>
      <c r="B68">
        <v>8029391.8936818875</v>
      </c>
      <c r="C68">
        <v>267208945.69551209</v>
      </c>
      <c r="D68">
        <v>42629240.788358591</v>
      </c>
      <c r="E68">
        <v>103517.8064824982</v>
      </c>
      <c r="F68">
        <v>39.091989485963367</v>
      </c>
      <c r="G68">
        <f t="shared" si="10"/>
        <v>7925874.087199389</v>
      </c>
      <c r="H68" t="s">
        <v>4</v>
      </c>
      <c r="I68">
        <v>8029391.8936818875</v>
      </c>
      <c r="J68">
        <v>281851408.61452979</v>
      </c>
      <c r="K68">
        <v>35.102460104894263</v>
      </c>
      <c r="L68">
        <f t="shared" si="11"/>
        <v>0</v>
      </c>
      <c r="M68">
        <f t="shared" si="12"/>
        <v>39.091989485963367</v>
      </c>
      <c r="N68">
        <v>35.300414063333108</v>
      </c>
      <c r="O68">
        <v>44.143627342017908</v>
      </c>
      <c r="P68">
        <v>38.834477987643709</v>
      </c>
      <c r="Q68">
        <f t="shared" si="13"/>
        <v>0.11365383990601993</v>
      </c>
      <c r="R68">
        <f t="shared" si="14"/>
        <v>3.9895293810691044</v>
      </c>
      <c r="S68">
        <f t="shared" ref="S68:S131" si="19">1-I68/B68</f>
        <v>0</v>
      </c>
      <c r="T68">
        <f t="shared" si="15"/>
        <v>0</v>
      </c>
      <c r="U68">
        <f t="shared" si="16"/>
        <v>-14642462.919017702</v>
      </c>
      <c r="V68">
        <f t="shared" si="17"/>
        <v>0</v>
      </c>
      <c r="W68">
        <f t="shared" si="18"/>
        <v>9.0411672371236449</v>
      </c>
      <c r="X68">
        <v>278429.21505292453</v>
      </c>
      <c r="Y68">
        <v>174911.40857045009</v>
      </c>
    </row>
    <row r="69" spans="1:25" x14ac:dyDescent="0.25">
      <c r="A69" t="s">
        <v>79</v>
      </c>
      <c r="B69">
        <v>431898500.93827599</v>
      </c>
      <c r="C69">
        <v>12428697789.71648</v>
      </c>
      <c r="D69">
        <v>3630781880.485302</v>
      </c>
      <c r="E69">
        <v>2053536.176193109</v>
      </c>
      <c r="F69">
        <v>37.361097574076702</v>
      </c>
      <c r="G69">
        <f t="shared" si="10"/>
        <v>429844964.76208287</v>
      </c>
      <c r="H69" t="s">
        <v>6</v>
      </c>
      <c r="I69">
        <v>431898500.93827599</v>
      </c>
      <c r="J69">
        <v>45038234433.906197</v>
      </c>
      <c r="K69">
        <v>104.2796729696053</v>
      </c>
      <c r="L69">
        <f t="shared" si="11"/>
        <v>0</v>
      </c>
      <c r="M69">
        <f t="shared" si="12"/>
        <v>37.361097574076702</v>
      </c>
      <c r="N69">
        <v>40.908191069810947</v>
      </c>
      <c r="O69">
        <v>43.69179138227431</v>
      </c>
      <c r="P69">
        <v>35.285228561154007</v>
      </c>
      <c r="Q69">
        <f t="shared" si="13"/>
        <v>-0.64172214478495293</v>
      </c>
      <c r="R69">
        <f t="shared" si="14"/>
        <v>-66.918575395528592</v>
      </c>
      <c r="S69">
        <f t="shared" si="19"/>
        <v>0</v>
      </c>
      <c r="T69">
        <f t="shared" si="15"/>
        <v>0</v>
      </c>
      <c r="U69">
        <f t="shared" si="16"/>
        <v>-32609536644.189716</v>
      </c>
      <c r="V69">
        <f t="shared" si="17"/>
        <v>0</v>
      </c>
      <c r="W69">
        <f t="shared" si="18"/>
        <v>-60.58788158733099</v>
      </c>
      <c r="X69">
        <v>190284374.11597031</v>
      </c>
      <c r="Y69">
        <v>188230837.93976781</v>
      </c>
    </row>
    <row r="70" spans="1:25" x14ac:dyDescent="0.25">
      <c r="A70" t="s">
        <v>80</v>
      </c>
      <c r="B70">
        <v>25854191.005926531</v>
      </c>
      <c r="C70">
        <v>1102767865.6078701</v>
      </c>
      <c r="D70">
        <v>217344880.88056481</v>
      </c>
      <c r="E70">
        <v>-6916946.0252676615</v>
      </c>
      <c r="F70">
        <v>40.282787418449168</v>
      </c>
      <c r="G70">
        <f t="shared" si="10"/>
        <v>32771137.031194191</v>
      </c>
      <c r="H70" t="s">
        <v>6</v>
      </c>
      <c r="I70">
        <v>25854191.005926531</v>
      </c>
      <c r="J70">
        <v>784277687.01805758</v>
      </c>
      <c r="K70">
        <v>30.334644268632431</v>
      </c>
      <c r="L70">
        <f t="shared" si="11"/>
        <v>0</v>
      </c>
      <c r="M70">
        <f t="shared" si="12"/>
        <v>30.334644268632431</v>
      </c>
      <c r="N70">
        <v>23.04803136534268</v>
      </c>
      <c r="O70">
        <v>43.69179138227431</v>
      </c>
      <c r="P70">
        <v>35.285228561154007</v>
      </c>
      <c r="Q70">
        <f t="shared" si="13"/>
        <v>0</v>
      </c>
      <c r="R70">
        <f t="shared" si="14"/>
        <v>0</v>
      </c>
      <c r="S70">
        <f t="shared" si="19"/>
        <v>0</v>
      </c>
      <c r="T70">
        <f t="shared" si="15"/>
        <v>318490178.58981252</v>
      </c>
      <c r="U70">
        <f t="shared" si="16"/>
        <v>0</v>
      </c>
      <c r="V70">
        <f t="shared" si="17"/>
        <v>13.357147113641879</v>
      </c>
      <c r="W70">
        <f t="shared" si="18"/>
        <v>0</v>
      </c>
      <c r="X70">
        <v>3241443.8092757622</v>
      </c>
      <c r="Y70">
        <v>10158389.83454342</v>
      </c>
    </row>
    <row r="71" spans="1:25" x14ac:dyDescent="0.25">
      <c r="A71" t="s">
        <v>81</v>
      </c>
      <c r="B71">
        <v>31832010.643162139</v>
      </c>
      <c r="C71">
        <v>320034224.92822278</v>
      </c>
      <c r="D71">
        <v>169000898.75457671</v>
      </c>
      <c r="E71">
        <v>21315067.836641598</v>
      </c>
      <c r="F71">
        <v>46.499741672039178</v>
      </c>
      <c r="G71">
        <f t="shared" si="10"/>
        <v>10516942.80652054</v>
      </c>
      <c r="H71" t="s">
        <v>4</v>
      </c>
      <c r="I71">
        <v>31832010.643162139</v>
      </c>
      <c r="J71">
        <v>2476825873.1401949</v>
      </c>
      <c r="K71">
        <v>77.809281383620188</v>
      </c>
      <c r="L71">
        <f t="shared" si="11"/>
        <v>0</v>
      </c>
      <c r="M71">
        <f t="shared" si="12"/>
        <v>46.499741672039178</v>
      </c>
      <c r="N71">
        <v>46.669318880745863</v>
      </c>
      <c r="O71">
        <v>44.143627342017908</v>
      </c>
      <c r="P71">
        <v>38.834477987643709</v>
      </c>
      <c r="Q71">
        <f t="shared" si="13"/>
        <v>-0.4023882389713479</v>
      </c>
      <c r="R71">
        <f t="shared" si="14"/>
        <v>-31.30953971158101</v>
      </c>
      <c r="S71">
        <f t="shared" si="19"/>
        <v>0</v>
      </c>
      <c r="T71">
        <f t="shared" si="15"/>
        <v>0</v>
      </c>
      <c r="U71">
        <f t="shared" si="16"/>
        <v>-2156791648.2119722</v>
      </c>
      <c r="V71">
        <f t="shared" si="17"/>
        <v>0</v>
      </c>
      <c r="W71">
        <f t="shared" si="18"/>
        <v>-33.665654041602281</v>
      </c>
      <c r="X71">
        <v>22748276.487011019</v>
      </c>
      <c r="Y71">
        <v>1433208.650369395</v>
      </c>
    </row>
    <row r="72" spans="1:25" x14ac:dyDescent="0.25">
      <c r="A72" t="s">
        <v>82</v>
      </c>
      <c r="B72">
        <v>286768.87009970122</v>
      </c>
      <c r="C72">
        <v>2649866.0000243848</v>
      </c>
      <c r="D72">
        <v>2410740.521634825</v>
      </c>
      <c r="E72">
        <v>272920.13372263039</v>
      </c>
      <c r="F72">
        <v>365.4200920482433</v>
      </c>
      <c r="G72">
        <f t="shared" si="10"/>
        <v>13848.736377070833</v>
      </c>
      <c r="H72" t="s">
        <v>6</v>
      </c>
      <c r="I72">
        <v>214130.54457150199</v>
      </c>
      <c r="J72">
        <v>22819318.57587057</v>
      </c>
      <c r="K72">
        <v>79.573904126821589</v>
      </c>
      <c r="L72">
        <f t="shared" si="11"/>
        <v>-72638.325528199231</v>
      </c>
      <c r="M72">
        <f t="shared" si="12"/>
        <v>365.4200920482433</v>
      </c>
      <c r="N72">
        <v>299.96802298215539</v>
      </c>
      <c r="O72">
        <v>43.69179138227431</v>
      </c>
      <c r="P72">
        <v>35.285228561154007</v>
      </c>
      <c r="Q72">
        <f t="shared" si="13"/>
        <v>3.5922101731473659</v>
      </c>
      <c r="R72">
        <f t="shared" si="14"/>
        <v>285.84618792142169</v>
      </c>
      <c r="S72">
        <f t="shared" si="19"/>
        <v>0.2532992005127509</v>
      </c>
      <c r="T72">
        <f t="shared" si="15"/>
        <v>0</v>
      </c>
      <c r="U72">
        <f t="shared" si="16"/>
        <v>-20169452.575846184</v>
      </c>
      <c r="V72">
        <f t="shared" si="17"/>
        <v>0</v>
      </c>
      <c r="W72">
        <f t="shared" si="18"/>
        <v>-35.882112744547278</v>
      </c>
      <c r="X72">
        <v>279943.63348681643</v>
      </c>
      <c r="Y72">
        <v>7023.4997641675554</v>
      </c>
    </row>
    <row r="73" spans="1:25" x14ac:dyDescent="0.25">
      <c r="A73" t="s">
        <v>83</v>
      </c>
      <c r="B73">
        <v>7138473.4223643448</v>
      </c>
      <c r="C73">
        <v>199886545.0635145</v>
      </c>
      <c r="D73">
        <v>37899221.561563008</v>
      </c>
      <c r="E73">
        <v>1770397.102428895</v>
      </c>
      <c r="F73">
        <v>44.296271597706571</v>
      </c>
      <c r="G73">
        <f t="shared" si="10"/>
        <v>5368076.3199354503</v>
      </c>
      <c r="H73" t="s">
        <v>4</v>
      </c>
      <c r="I73">
        <v>7138473.4223643448</v>
      </c>
      <c r="J73">
        <v>337993854.79154748</v>
      </c>
      <c r="K73">
        <v>47.34819824819072</v>
      </c>
      <c r="L73">
        <f t="shared" si="11"/>
        <v>0</v>
      </c>
      <c r="M73">
        <f t="shared" si="12"/>
        <v>44.296271597706571</v>
      </c>
      <c r="N73">
        <v>35.267917206682533</v>
      </c>
      <c r="O73">
        <v>44.143627342017908</v>
      </c>
      <c r="P73">
        <v>38.834477987643709</v>
      </c>
      <c r="Q73">
        <f t="shared" si="13"/>
        <v>-6.4457081016821363E-2</v>
      </c>
      <c r="R73">
        <f t="shared" si="14"/>
        <v>-3.0519266504841482</v>
      </c>
      <c r="S73">
        <f t="shared" si="19"/>
        <v>0</v>
      </c>
      <c r="T73">
        <f t="shared" si="15"/>
        <v>0</v>
      </c>
      <c r="U73">
        <f t="shared" si="16"/>
        <v>-138107309.72803298</v>
      </c>
      <c r="V73">
        <f t="shared" si="17"/>
        <v>0</v>
      </c>
      <c r="W73">
        <f t="shared" si="18"/>
        <v>-3.2045709061728118</v>
      </c>
      <c r="X73">
        <v>2121485.820961813</v>
      </c>
      <c r="Y73">
        <v>351088.71853293112</v>
      </c>
    </row>
    <row r="74" spans="1:25" x14ac:dyDescent="0.25">
      <c r="A74" t="s">
        <v>84</v>
      </c>
      <c r="B74">
        <v>2880665.7869883212</v>
      </c>
      <c r="C74">
        <v>132595135.9327191</v>
      </c>
      <c r="D74">
        <v>9345818.5853263009</v>
      </c>
      <c r="E74">
        <v>233366.3335639624</v>
      </c>
      <c r="F74">
        <v>53.617264316071612</v>
      </c>
      <c r="G74">
        <f t="shared" si="10"/>
        <v>2647299.4534243587</v>
      </c>
      <c r="H74" t="s">
        <v>8</v>
      </c>
      <c r="I74">
        <v>2880665.7869883212</v>
      </c>
      <c r="J74">
        <v>187642688.40863949</v>
      </c>
      <c r="K74">
        <v>65.138652757360006</v>
      </c>
      <c r="L74">
        <f t="shared" si="11"/>
        <v>0</v>
      </c>
      <c r="M74">
        <f t="shared" si="12"/>
        <v>53.617264316071612</v>
      </c>
      <c r="N74">
        <v>50.286699130726262</v>
      </c>
      <c r="O74">
        <v>28.347385195778489</v>
      </c>
      <c r="P74">
        <v>25.103059308499091</v>
      </c>
      <c r="Q74">
        <f t="shared" si="13"/>
        <v>-0.17687483473453625</v>
      </c>
      <c r="R74">
        <f t="shared" si="14"/>
        <v>-11.521388441288394</v>
      </c>
      <c r="S74">
        <f t="shared" si="19"/>
        <v>0</v>
      </c>
      <c r="T74">
        <f t="shared" si="15"/>
        <v>0</v>
      </c>
      <c r="U74">
        <f t="shared" si="16"/>
        <v>-55047552.475920394</v>
      </c>
      <c r="V74">
        <f t="shared" si="17"/>
        <v>0</v>
      </c>
      <c r="W74">
        <f t="shared" si="18"/>
        <v>-36.79126756158152</v>
      </c>
      <c r="X74">
        <v>531414.53284910927</v>
      </c>
      <c r="Y74">
        <v>298048.19928514463</v>
      </c>
    </row>
    <row r="75" spans="1:25" x14ac:dyDescent="0.25">
      <c r="A75" t="s">
        <v>85</v>
      </c>
      <c r="B75">
        <v>1048325.923624111</v>
      </c>
      <c r="C75">
        <v>37210047.818064243</v>
      </c>
      <c r="D75">
        <v>5565718.9005826795</v>
      </c>
      <c r="E75">
        <v>357559.81590027682</v>
      </c>
      <c r="F75">
        <v>61.925109295819091</v>
      </c>
      <c r="G75">
        <f t="shared" si="10"/>
        <v>690766.10772383423</v>
      </c>
      <c r="H75" t="s">
        <v>4</v>
      </c>
      <c r="I75">
        <v>1048325.923624111</v>
      </c>
      <c r="J75">
        <v>62950993.856276304</v>
      </c>
      <c r="K75">
        <v>60.049067220098721</v>
      </c>
      <c r="L75">
        <f t="shared" si="11"/>
        <v>0</v>
      </c>
      <c r="M75">
        <f t="shared" si="12"/>
        <v>61.925109295819091</v>
      </c>
      <c r="N75">
        <v>62.60260500327238</v>
      </c>
      <c r="O75">
        <v>44.143627342017908</v>
      </c>
      <c r="P75">
        <v>38.834477987643709</v>
      </c>
      <c r="Q75">
        <f t="shared" si="13"/>
        <v>3.1241818775370581E-2</v>
      </c>
      <c r="R75">
        <f t="shared" si="14"/>
        <v>1.8760420757203704</v>
      </c>
      <c r="S75">
        <f t="shared" si="19"/>
        <v>0</v>
      </c>
      <c r="T75">
        <f t="shared" si="15"/>
        <v>0</v>
      </c>
      <c r="U75">
        <f t="shared" si="16"/>
        <v>-25740946.038212061</v>
      </c>
      <c r="V75">
        <f t="shared" si="17"/>
        <v>0</v>
      </c>
      <c r="W75">
        <f t="shared" si="18"/>
        <v>-15.905439878080813</v>
      </c>
      <c r="X75">
        <v>385271.66450289427</v>
      </c>
      <c r="Y75">
        <v>27711.848602625189</v>
      </c>
    </row>
    <row r="76" spans="1:25" x14ac:dyDescent="0.25">
      <c r="A76" t="s">
        <v>86</v>
      </c>
      <c r="B76">
        <v>140625.0037988195</v>
      </c>
      <c r="C76">
        <v>4564712.2625119397</v>
      </c>
      <c r="D76">
        <v>746599.14812737145</v>
      </c>
      <c r="E76">
        <v>64135.89635323437</v>
      </c>
      <c r="F76">
        <v>69.438794463874999</v>
      </c>
      <c r="G76">
        <f t="shared" si="10"/>
        <v>76489.107445585134</v>
      </c>
      <c r="H76" t="s">
        <v>4</v>
      </c>
      <c r="I76">
        <v>140625.0037988195</v>
      </c>
      <c r="J76">
        <v>8526762.7105343491</v>
      </c>
      <c r="K76">
        <v>60.634755414711869</v>
      </c>
      <c r="L76">
        <f t="shared" si="11"/>
        <v>0</v>
      </c>
      <c r="M76">
        <f t="shared" si="12"/>
        <v>69.438794463874999</v>
      </c>
      <c r="N76">
        <v>69.935596214903242</v>
      </c>
      <c r="O76">
        <v>44.143627342017908</v>
      </c>
      <c r="P76">
        <v>38.834477987643709</v>
      </c>
      <c r="Q76">
        <f t="shared" si="13"/>
        <v>0.14519789828371266</v>
      </c>
      <c r="R76">
        <f t="shared" si="14"/>
        <v>8.80403904916313</v>
      </c>
      <c r="S76">
        <f t="shared" si="19"/>
        <v>0</v>
      </c>
      <c r="T76">
        <f t="shared" si="15"/>
        <v>0</v>
      </c>
      <c r="U76">
        <f t="shared" si="16"/>
        <v>-3962050.4480224093</v>
      </c>
      <c r="V76">
        <f t="shared" si="17"/>
        <v>0</v>
      </c>
      <c r="W76">
        <f t="shared" si="18"/>
        <v>-16.491128072693961</v>
      </c>
      <c r="X76">
        <v>78787.091361710802</v>
      </c>
      <c r="Y76">
        <v>14651.195008481651</v>
      </c>
    </row>
    <row r="77" spans="1:25" x14ac:dyDescent="0.25">
      <c r="A77" t="s">
        <v>87</v>
      </c>
      <c r="B77">
        <v>4757390.1262699384</v>
      </c>
      <c r="C77">
        <v>154181442.36673141</v>
      </c>
      <c r="D77">
        <v>25257694.71739221</v>
      </c>
      <c r="E77">
        <v>920671.81902254978</v>
      </c>
      <c r="F77">
        <v>46.76891101052562</v>
      </c>
      <c r="G77">
        <f t="shared" si="10"/>
        <v>3836718.3072473886</v>
      </c>
      <c r="H77" t="s">
        <v>4</v>
      </c>
      <c r="I77">
        <v>4757390.1262699384</v>
      </c>
      <c r="J77">
        <v>167115445.31809679</v>
      </c>
      <c r="K77">
        <v>35.127547012656848</v>
      </c>
      <c r="L77">
        <f t="shared" si="11"/>
        <v>0</v>
      </c>
      <c r="M77">
        <f t="shared" si="12"/>
        <v>46.76891101052562</v>
      </c>
      <c r="N77">
        <v>38.78446259077495</v>
      </c>
      <c r="O77">
        <v>44.143627342017908</v>
      </c>
      <c r="P77">
        <v>38.834477987643709</v>
      </c>
      <c r="Q77">
        <f t="shared" si="13"/>
        <v>0.33140270209229977</v>
      </c>
      <c r="R77">
        <f t="shared" si="14"/>
        <v>11.641363997868773</v>
      </c>
      <c r="S77">
        <f t="shared" si="19"/>
        <v>0</v>
      </c>
      <c r="T77">
        <f t="shared" si="15"/>
        <v>0</v>
      </c>
      <c r="U77">
        <f t="shared" si="16"/>
        <v>-12934002.951365381</v>
      </c>
      <c r="V77">
        <f t="shared" si="17"/>
        <v>0</v>
      </c>
      <c r="W77">
        <f t="shared" si="18"/>
        <v>9.0160803293610599</v>
      </c>
      <c r="X77">
        <v>1184585.763537758</v>
      </c>
      <c r="Y77">
        <v>263913.94451519882</v>
      </c>
    </row>
    <row r="78" spans="1:25" x14ac:dyDescent="0.25">
      <c r="A78" t="s">
        <v>88</v>
      </c>
      <c r="B78">
        <v>75305226.981478527</v>
      </c>
      <c r="C78">
        <v>2558728691.139389</v>
      </c>
      <c r="D78">
        <v>633058121.37852275</v>
      </c>
      <c r="E78">
        <v>5057398.0644747941</v>
      </c>
      <c r="F78">
        <v>45.436091929460048</v>
      </c>
      <c r="G78">
        <f t="shared" si="10"/>
        <v>70247828.917003736</v>
      </c>
      <c r="H78" t="s">
        <v>6</v>
      </c>
      <c r="I78">
        <v>75305226.981478527</v>
      </c>
      <c r="J78">
        <v>5313648576.9631147</v>
      </c>
      <c r="K78">
        <v>70.561484108799206</v>
      </c>
      <c r="L78">
        <f t="shared" si="11"/>
        <v>0</v>
      </c>
      <c r="M78">
        <f t="shared" si="12"/>
        <v>45.436091929460048</v>
      </c>
      <c r="N78">
        <v>39.018741498324587</v>
      </c>
      <c r="O78">
        <v>43.69179138227431</v>
      </c>
      <c r="P78">
        <v>35.285228561154007</v>
      </c>
      <c r="Q78">
        <f t="shared" si="13"/>
        <v>-0.35607800057887323</v>
      </c>
      <c r="R78">
        <f t="shared" si="14"/>
        <v>-25.125392179339158</v>
      </c>
      <c r="S78">
        <f t="shared" si="19"/>
        <v>0</v>
      </c>
      <c r="T78">
        <f t="shared" si="15"/>
        <v>0</v>
      </c>
      <c r="U78">
        <f t="shared" si="16"/>
        <v>-2754919885.8237257</v>
      </c>
      <c r="V78">
        <f t="shared" si="17"/>
        <v>0</v>
      </c>
      <c r="W78">
        <f t="shared" si="18"/>
        <v>-26.869692726524896</v>
      </c>
      <c r="X78">
        <v>71615292.113393024</v>
      </c>
      <c r="Y78">
        <v>66557894.048918262</v>
      </c>
    </row>
    <row r="79" spans="1:25" x14ac:dyDescent="0.25">
      <c r="A79" t="s">
        <v>89</v>
      </c>
      <c r="B79">
        <v>370440.21595740179</v>
      </c>
      <c r="C79">
        <v>11769757.023860451</v>
      </c>
      <c r="D79">
        <v>1201828.7823199709</v>
      </c>
      <c r="E79">
        <v>113913.89209032871</v>
      </c>
      <c r="F79">
        <v>50.566295149116158</v>
      </c>
      <c r="G79">
        <f t="shared" si="10"/>
        <v>256526.32386707308</v>
      </c>
      <c r="H79" t="s">
        <v>8</v>
      </c>
      <c r="I79">
        <v>370440.21595740179</v>
      </c>
      <c r="J79">
        <v>24515741.605436649</v>
      </c>
      <c r="K79">
        <v>66.180021901984318</v>
      </c>
      <c r="L79">
        <f t="shared" si="11"/>
        <v>0</v>
      </c>
      <c r="M79">
        <f t="shared" si="12"/>
        <v>50.566295149116158</v>
      </c>
      <c r="N79">
        <v>44.10007265799441</v>
      </c>
      <c r="O79">
        <v>28.347385195778489</v>
      </c>
      <c r="P79">
        <v>25.103059308499091</v>
      </c>
      <c r="Q79">
        <f t="shared" si="13"/>
        <v>-0.23592809890563068</v>
      </c>
      <c r="R79">
        <f t="shared" si="14"/>
        <v>-15.61372675286816</v>
      </c>
      <c r="S79">
        <f t="shared" si="19"/>
        <v>0</v>
      </c>
      <c r="T79">
        <f t="shared" si="15"/>
        <v>0</v>
      </c>
      <c r="U79">
        <f t="shared" si="16"/>
        <v>-12745984.581576198</v>
      </c>
      <c r="V79">
        <f t="shared" si="17"/>
        <v>0</v>
      </c>
      <c r="W79">
        <f t="shared" si="18"/>
        <v>-37.832636706205832</v>
      </c>
      <c r="X79">
        <v>142240.3179481806</v>
      </c>
      <c r="Y79">
        <v>28326.425857856419</v>
      </c>
    </row>
    <row r="80" spans="1:25" x14ac:dyDescent="0.25">
      <c r="A80" t="s">
        <v>90</v>
      </c>
      <c r="B80">
        <v>623061.62214186497</v>
      </c>
      <c r="C80">
        <v>15663983.17465296</v>
      </c>
      <c r="D80">
        <v>1506642.247912362</v>
      </c>
      <c r="E80">
        <v>31030.180892214321</v>
      </c>
      <c r="F80">
        <v>29.002894485337279</v>
      </c>
      <c r="G80">
        <f t="shared" si="10"/>
        <v>592031.44124965067</v>
      </c>
      <c r="H80" t="s">
        <v>7</v>
      </c>
      <c r="I80">
        <v>623061.62214186497</v>
      </c>
      <c r="J80">
        <v>21416340.670433179</v>
      </c>
      <c r="K80">
        <v>34.372748873235679</v>
      </c>
      <c r="L80">
        <f t="shared" si="11"/>
        <v>0</v>
      </c>
      <c r="M80">
        <f t="shared" si="12"/>
        <v>29.002894485337279</v>
      </c>
      <c r="N80">
        <v>27.058771204761669</v>
      </c>
      <c r="O80">
        <v>42.873050839746661</v>
      </c>
      <c r="P80">
        <v>40.454923652369821</v>
      </c>
      <c r="Q80">
        <f t="shared" si="13"/>
        <v>-0.15622417653304516</v>
      </c>
      <c r="R80">
        <f t="shared" si="14"/>
        <v>-5.3698543878983998</v>
      </c>
      <c r="S80">
        <f t="shared" si="19"/>
        <v>0</v>
      </c>
      <c r="T80">
        <f t="shared" si="15"/>
        <v>0</v>
      </c>
      <c r="U80">
        <f t="shared" si="16"/>
        <v>-5752357.4957802184</v>
      </c>
      <c r="V80">
        <f t="shared" si="17"/>
        <v>0</v>
      </c>
      <c r="W80">
        <f t="shared" si="18"/>
        <v>8.5003019665109818</v>
      </c>
      <c r="X80">
        <v>68680.316925938474</v>
      </c>
      <c r="Y80">
        <v>37650.136033726078</v>
      </c>
    </row>
    <row r="81" spans="1:25" x14ac:dyDescent="0.25">
      <c r="A81" t="s">
        <v>91</v>
      </c>
      <c r="B81">
        <v>19726114.243118301</v>
      </c>
      <c r="C81">
        <v>714022480.12612641</v>
      </c>
      <c r="D81">
        <v>47700253.152585961</v>
      </c>
      <c r="E81">
        <v>2518277.4060547911</v>
      </c>
      <c r="F81">
        <v>44.266036486238427</v>
      </c>
      <c r="G81">
        <f t="shared" si="10"/>
        <v>17207836.83706351</v>
      </c>
      <c r="H81" t="s">
        <v>7</v>
      </c>
      <c r="I81">
        <v>19726114.243118301</v>
      </c>
      <c r="J81">
        <v>932147585.61925387</v>
      </c>
      <c r="K81">
        <v>47.254495950435107</v>
      </c>
      <c r="L81">
        <f t="shared" si="11"/>
        <v>0</v>
      </c>
      <c r="M81">
        <f t="shared" si="12"/>
        <v>44.266036486238427</v>
      </c>
      <c r="N81">
        <v>34.998803757385282</v>
      </c>
      <c r="O81">
        <v>42.873050839746661</v>
      </c>
      <c r="P81">
        <v>40.454923652369821</v>
      </c>
      <c r="Q81">
        <f t="shared" si="13"/>
        <v>-6.324180173948428E-2</v>
      </c>
      <c r="R81">
        <f t="shared" si="14"/>
        <v>-2.98845946419668</v>
      </c>
      <c r="S81">
        <f t="shared" si="19"/>
        <v>0</v>
      </c>
      <c r="T81">
        <f t="shared" si="15"/>
        <v>0</v>
      </c>
      <c r="U81">
        <f t="shared" si="16"/>
        <v>-218125105.49312747</v>
      </c>
      <c r="V81">
        <f t="shared" si="17"/>
        <v>0</v>
      </c>
      <c r="W81">
        <f t="shared" si="18"/>
        <v>-4.3814451106884462</v>
      </c>
      <c r="X81">
        <v>2921745.2706879769</v>
      </c>
      <c r="Y81">
        <v>403467.86463308992</v>
      </c>
    </row>
    <row r="82" spans="1:25" x14ac:dyDescent="0.25">
      <c r="A82" t="s">
        <v>92</v>
      </c>
      <c r="B82">
        <v>1908433.099272056</v>
      </c>
      <c r="C82">
        <v>71201196.532625526</v>
      </c>
      <c r="D82">
        <v>6191578.9081091899</v>
      </c>
      <c r="E82">
        <v>-23120.54885470607</v>
      </c>
      <c r="F82">
        <v>40.067629245393768</v>
      </c>
      <c r="G82">
        <f t="shared" si="10"/>
        <v>1931553.6481267621</v>
      </c>
      <c r="H82" t="s">
        <v>8</v>
      </c>
      <c r="I82">
        <v>1908433.099272056</v>
      </c>
      <c r="J82">
        <v>63497352.821180657</v>
      </c>
      <c r="K82">
        <v>33.271982573243363</v>
      </c>
      <c r="L82">
        <f t="shared" si="11"/>
        <v>0</v>
      </c>
      <c r="M82">
        <f t="shared" si="12"/>
        <v>33.271982573243363</v>
      </c>
      <c r="N82">
        <v>31.119985421079711</v>
      </c>
      <c r="O82">
        <v>28.347385195778489</v>
      </c>
      <c r="P82">
        <v>25.103059308499091</v>
      </c>
      <c r="Q82">
        <f t="shared" si="13"/>
        <v>0</v>
      </c>
      <c r="R82">
        <f t="shared" si="14"/>
        <v>0</v>
      </c>
      <c r="S82">
        <f t="shared" si="19"/>
        <v>0</v>
      </c>
      <c r="T82">
        <f t="shared" si="15"/>
        <v>7703843.7114448696</v>
      </c>
      <c r="U82">
        <f t="shared" si="16"/>
        <v>0</v>
      </c>
      <c r="V82">
        <f t="shared" si="17"/>
        <v>-4.9245973774648739</v>
      </c>
      <c r="W82">
        <f t="shared" si="18"/>
        <v>0</v>
      </c>
      <c r="X82">
        <v>276585.46465958777</v>
      </c>
      <c r="Y82">
        <v>299706.01351430372</v>
      </c>
    </row>
    <row r="83" spans="1:25" x14ac:dyDescent="0.25">
      <c r="A83" t="s">
        <v>93</v>
      </c>
      <c r="B83">
        <v>2303721.671645097</v>
      </c>
      <c r="C83">
        <v>14421844.994543949</v>
      </c>
      <c r="D83">
        <v>10772447.88351294</v>
      </c>
      <c r="E83">
        <v>2279636.1517371261</v>
      </c>
      <c r="F83">
        <v>1046.0348364677211</v>
      </c>
      <c r="G83">
        <f t="shared" si="10"/>
        <v>24085.519907970913</v>
      </c>
      <c r="H83" t="s">
        <v>9</v>
      </c>
      <c r="I83">
        <v>89900.97081169486</v>
      </c>
      <c r="J83">
        <v>300004715.40205288</v>
      </c>
      <c r="K83">
        <v>130.22611155444761</v>
      </c>
      <c r="L83">
        <f t="shared" si="11"/>
        <v>-2213820.7008334021</v>
      </c>
      <c r="M83">
        <f t="shared" si="12"/>
        <v>1046.0348364677211</v>
      </c>
      <c r="N83">
        <v>395.75167525469931</v>
      </c>
      <c r="O83">
        <v>58.027766387315843</v>
      </c>
      <c r="P83">
        <v>53.35165988708038</v>
      </c>
      <c r="Q83">
        <f t="shared" si="13"/>
        <v>7.0324508194378001</v>
      </c>
      <c r="R83">
        <f t="shared" si="14"/>
        <v>915.80872491327352</v>
      </c>
      <c r="S83">
        <f t="shared" si="19"/>
        <v>0.96097576720390177</v>
      </c>
      <c r="T83">
        <f t="shared" si="15"/>
        <v>0</v>
      </c>
      <c r="U83">
        <f t="shared" si="16"/>
        <v>-285582870.40750891</v>
      </c>
      <c r="V83">
        <f t="shared" si="17"/>
        <v>0</v>
      </c>
      <c r="W83">
        <f t="shared" si="18"/>
        <v>-72.198345167131777</v>
      </c>
      <c r="X83">
        <v>2283161.2715053861</v>
      </c>
      <c r="Y83">
        <v>3525.1197682595598</v>
      </c>
    </row>
    <row r="84" spans="1:25" x14ac:dyDescent="0.25">
      <c r="A84" t="s">
        <v>94</v>
      </c>
      <c r="B84">
        <v>1587926.5188661821</v>
      </c>
      <c r="C84">
        <v>136314519.62006521</v>
      </c>
      <c r="D84">
        <v>5151751.1122550154</v>
      </c>
      <c r="E84">
        <v>-781792.56353658473</v>
      </c>
      <c r="F84">
        <v>59.697485572375292</v>
      </c>
      <c r="G84">
        <f t="shared" si="10"/>
        <v>2369719.0824027667</v>
      </c>
      <c r="H84" t="s">
        <v>8</v>
      </c>
      <c r="I84">
        <v>1587926.5188661821</v>
      </c>
      <c r="J84">
        <v>69268603.895576775</v>
      </c>
      <c r="K84">
        <v>43.622046154274351</v>
      </c>
      <c r="L84">
        <f t="shared" si="11"/>
        <v>0</v>
      </c>
      <c r="M84">
        <f t="shared" si="12"/>
        <v>43.622046154274351</v>
      </c>
      <c r="N84">
        <v>38.678736601974897</v>
      </c>
      <c r="O84">
        <v>28.347385195778489</v>
      </c>
      <c r="P84">
        <v>25.103059308499091</v>
      </c>
      <c r="Q84">
        <f t="shared" si="13"/>
        <v>0</v>
      </c>
      <c r="R84">
        <f t="shared" si="14"/>
        <v>0</v>
      </c>
      <c r="S84">
        <f t="shared" si="19"/>
        <v>0</v>
      </c>
      <c r="T84">
        <f t="shared" si="15"/>
        <v>67045915.724488437</v>
      </c>
      <c r="U84">
        <f t="shared" si="16"/>
        <v>0</v>
      </c>
      <c r="V84">
        <f t="shared" si="17"/>
        <v>-15.274660958495861</v>
      </c>
      <c r="W84">
        <f t="shared" si="18"/>
        <v>0</v>
      </c>
      <c r="X84">
        <v>26903763.686388928</v>
      </c>
      <c r="Y84">
        <v>27685556.249925788</v>
      </c>
    </row>
    <row r="85" spans="1:25" x14ac:dyDescent="0.25">
      <c r="A85" t="s">
        <v>95</v>
      </c>
      <c r="B85">
        <v>94426194.216314182</v>
      </c>
      <c r="C85">
        <v>602658381.64669967</v>
      </c>
      <c r="D85">
        <v>376376091.18810427</v>
      </c>
      <c r="E85">
        <v>97442118.494791508</v>
      </c>
      <c r="F85">
        <v>-324.62170215003317</v>
      </c>
      <c r="G85">
        <f t="shared" si="10"/>
        <v>-3015924.278477326</v>
      </c>
      <c r="H85" t="s">
        <v>5</v>
      </c>
      <c r="I85">
        <v>6634401.419710815</v>
      </c>
      <c r="J85">
        <v>11313037340.05381</v>
      </c>
      <c r="K85">
        <v>119.80825271997711</v>
      </c>
      <c r="L85">
        <f t="shared" si="11"/>
        <v>-87791792.796603367</v>
      </c>
      <c r="M85">
        <f t="shared" si="12"/>
        <v>-324.62170215003317</v>
      </c>
      <c r="N85">
        <v>179.9738459903291</v>
      </c>
      <c r="O85">
        <v>50.364144850800493</v>
      </c>
      <c r="P85">
        <v>46.378216006459994</v>
      </c>
      <c r="Q85">
        <f t="shared" si="13"/>
        <v>-3.7095103616005329</v>
      </c>
      <c r="R85">
        <f t="shared" si="14"/>
        <v>-444.42995487001031</v>
      </c>
      <c r="S85">
        <f t="shared" si="19"/>
        <v>0.92973981981617793</v>
      </c>
      <c r="T85">
        <f t="shared" si="15"/>
        <v>0</v>
      </c>
      <c r="U85">
        <f t="shared" si="16"/>
        <v>-10710378958.40711</v>
      </c>
      <c r="V85">
        <f t="shared" si="17"/>
        <v>0</v>
      </c>
      <c r="W85">
        <f t="shared" si="18"/>
        <v>-69.444107869176605</v>
      </c>
      <c r="X85">
        <v>97854064.262747169</v>
      </c>
      <c r="Y85">
        <v>411945.76795596571</v>
      </c>
    </row>
    <row r="86" spans="1:25" x14ac:dyDescent="0.25">
      <c r="A86" t="s">
        <v>96</v>
      </c>
      <c r="B86">
        <v>12495888.614989299</v>
      </c>
      <c r="C86">
        <v>364045471.05669647</v>
      </c>
      <c r="D86">
        <v>30216647.990338411</v>
      </c>
      <c r="E86">
        <v>4179036.26826753</v>
      </c>
      <c r="F86">
        <v>47.405208438317153</v>
      </c>
      <c r="G86">
        <f t="shared" si="10"/>
        <v>8316852.3467217693</v>
      </c>
      <c r="H86" t="s">
        <v>7</v>
      </c>
      <c r="I86">
        <v>12495888.614989299</v>
      </c>
      <c r="J86">
        <v>638533988.68052101</v>
      </c>
      <c r="K86">
        <v>51.099526280553967</v>
      </c>
      <c r="L86">
        <f t="shared" si="11"/>
        <v>0</v>
      </c>
      <c r="M86">
        <f t="shared" si="12"/>
        <v>47.405208438317153</v>
      </c>
      <c r="N86">
        <v>35.616395780452009</v>
      </c>
      <c r="O86">
        <v>42.873050839746661</v>
      </c>
      <c r="P86">
        <v>40.454923652369821</v>
      </c>
      <c r="Q86">
        <f t="shared" si="13"/>
        <v>-7.2296518405155816E-2</v>
      </c>
      <c r="R86">
        <f t="shared" si="14"/>
        <v>-3.6943178422368135</v>
      </c>
      <c r="S86">
        <f t="shared" si="19"/>
        <v>0</v>
      </c>
      <c r="T86">
        <f t="shared" si="15"/>
        <v>0</v>
      </c>
      <c r="U86">
        <f t="shared" si="16"/>
        <v>-274488517.62382454</v>
      </c>
      <c r="V86">
        <f t="shared" si="17"/>
        <v>0</v>
      </c>
      <c r="W86">
        <f t="shared" si="18"/>
        <v>-8.226475440807306</v>
      </c>
      <c r="X86">
        <v>4789063.6588379266</v>
      </c>
      <c r="Y86">
        <v>610027.39057003823</v>
      </c>
    </row>
    <row r="87" spans="1:25" x14ac:dyDescent="0.25">
      <c r="A87" t="s">
        <v>97</v>
      </c>
      <c r="B87">
        <v>24592464.73825743</v>
      </c>
      <c r="C87">
        <v>999193906.90464878</v>
      </c>
      <c r="D87">
        <v>206738099.74834681</v>
      </c>
      <c r="E87">
        <v>-6530271.6332972031</v>
      </c>
      <c r="F87">
        <v>38.747621425576497</v>
      </c>
      <c r="G87">
        <f t="shared" si="10"/>
        <v>31122736.371554635</v>
      </c>
      <c r="H87" t="s">
        <v>6</v>
      </c>
      <c r="I87">
        <v>24592464.73825743</v>
      </c>
      <c r="J87">
        <v>1234925897.499234</v>
      </c>
      <c r="K87">
        <v>50.215621355679488</v>
      </c>
      <c r="L87">
        <f t="shared" si="11"/>
        <v>0</v>
      </c>
      <c r="M87">
        <f t="shared" si="12"/>
        <v>50.215621355679488</v>
      </c>
      <c r="N87">
        <v>35.409726571914319</v>
      </c>
      <c r="O87">
        <v>43.69179138227431</v>
      </c>
      <c r="P87">
        <v>35.285228561154007</v>
      </c>
      <c r="Q87">
        <f t="shared" si="13"/>
        <v>0</v>
      </c>
      <c r="R87">
        <f t="shared" si="14"/>
        <v>0</v>
      </c>
      <c r="S87">
        <f t="shared" si="19"/>
        <v>0</v>
      </c>
      <c r="T87">
        <f t="shared" si="15"/>
        <v>-235731990.59458518</v>
      </c>
      <c r="U87">
        <f t="shared" si="16"/>
        <v>0</v>
      </c>
      <c r="V87">
        <f t="shared" si="17"/>
        <v>-6.5238299734051779</v>
      </c>
      <c r="W87">
        <f t="shared" si="18"/>
        <v>0</v>
      </c>
      <c r="X87">
        <v>7529838.0019371258</v>
      </c>
      <c r="Y87">
        <v>14060109.63523395</v>
      </c>
    </row>
    <row r="88" spans="1:25" x14ac:dyDescent="0.25">
      <c r="A88" t="s">
        <v>98</v>
      </c>
      <c r="B88">
        <v>670806.68065335182</v>
      </c>
      <c r="C88">
        <v>16350729.311531279</v>
      </c>
      <c r="D88">
        <v>2176315.479403635</v>
      </c>
      <c r="E88">
        <v>304768.54120371339</v>
      </c>
      <c r="F88">
        <v>50.615066557797419</v>
      </c>
      <c r="G88">
        <f t="shared" si="10"/>
        <v>366038.13944963843</v>
      </c>
      <c r="H88" t="s">
        <v>8</v>
      </c>
      <c r="I88">
        <v>670806.68065335182</v>
      </c>
      <c r="J88">
        <v>24527308.329439409</v>
      </c>
      <c r="K88">
        <v>36.563899908614978</v>
      </c>
      <c r="L88">
        <f t="shared" si="11"/>
        <v>0</v>
      </c>
      <c r="M88">
        <f t="shared" si="12"/>
        <v>50.615066557797419</v>
      </c>
      <c r="N88">
        <v>33.002477235944973</v>
      </c>
      <c r="O88">
        <v>28.347385195778489</v>
      </c>
      <c r="P88">
        <v>25.103059308499091</v>
      </c>
      <c r="Q88">
        <f t="shared" si="13"/>
        <v>0.38429069886693856</v>
      </c>
      <c r="R88">
        <f t="shared" si="14"/>
        <v>14.051166649182441</v>
      </c>
      <c r="S88">
        <f t="shared" si="19"/>
        <v>0</v>
      </c>
      <c r="T88">
        <f t="shared" si="15"/>
        <v>0</v>
      </c>
      <c r="U88">
        <f t="shared" si="16"/>
        <v>-8176579.0179081298</v>
      </c>
      <c r="V88">
        <f t="shared" si="17"/>
        <v>0</v>
      </c>
      <c r="W88">
        <f t="shared" si="18"/>
        <v>-8.2165147128364886</v>
      </c>
      <c r="X88">
        <v>2284432.0906462139</v>
      </c>
      <c r="Y88">
        <v>1979663.54944259</v>
      </c>
    </row>
    <row r="89" spans="1:25" x14ac:dyDescent="0.25">
      <c r="A89" t="s">
        <v>99</v>
      </c>
      <c r="B89">
        <v>49093019.610451497</v>
      </c>
      <c r="C89">
        <v>1131105346.745945</v>
      </c>
      <c r="D89">
        <v>412703553.43375129</v>
      </c>
      <c r="E89">
        <v>22181734.677230399</v>
      </c>
      <c r="F89">
        <v>57.366599328519293</v>
      </c>
      <c r="G89">
        <f t="shared" si="10"/>
        <v>26911284.933221098</v>
      </c>
      <c r="H89" t="s">
        <v>6</v>
      </c>
      <c r="I89">
        <v>49093019.610451497</v>
      </c>
      <c r="J89">
        <v>8241388554.624198</v>
      </c>
      <c r="K89">
        <v>167.8729200203785</v>
      </c>
      <c r="L89">
        <f t="shared" si="11"/>
        <v>0</v>
      </c>
      <c r="M89">
        <f t="shared" si="12"/>
        <v>57.366599328519293</v>
      </c>
      <c r="N89">
        <v>39.692145596561858</v>
      </c>
      <c r="O89">
        <v>43.69179138227431</v>
      </c>
      <c r="P89">
        <v>35.285228561154007</v>
      </c>
      <c r="Q89">
        <f t="shared" si="13"/>
        <v>-0.65827365532478122</v>
      </c>
      <c r="R89">
        <f t="shared" si="14"/>
        <v>-110.5063206918592</v>
      </c>
      <c r="S89">
        <f t="shared" si="19"/>
        <v>0</v>
      </c>
      <c r="T89">
        <f t="shared" si="15"/>
        <v>0</v>
      </c>
      <c r="U89">
        <f t="shared" si="16"/>
        <v>-7110283207.878253</v>
      </c>
      <c r="V89">
        <f t="shared" si="17"/>
        <v>0</v>
      </c>
      <c r="W89">
        <f t="shared" si="18"/>
        <v>-124.18112863810418</v>
      </c>
      <c r="X89">
        <v>32311402.885732669</v>
      </c>
      <c r="Y89">
        <v>10129668.20850209</v>
      </c>
    </row>
    <row r="90" spans="1:25" x14ac:dyDescent="0.25">
      <c r="A90" t="s">
        <v>100</v>
      </c>
      <c r="B90">
        <v>691858779.05461049</v>
      </c>
      <c r="C90">
        <v>45031406271.062157</v>
      </c>
      <c r="D90">
        <v>3235205333.9822321</v>
      </c>
      <c r="E90">
        <v>-59560664.31794598</v>
      </c>
      <c r="F90">
        <v>64.23391360278319</v>
      </c>
      <c r="G90">
        <f t="shared" si="10"/>
        <v>751419443.37255645</v>
      </c>
      <c r="H90" t="s">
        <v>9</v>
      </c>
      <c r="I90">
        <v>691858779.05461049</v>
      </c>
      <c r="J90">
        <v>44803611957.212883</v>
      </c>
      <c r="K90">
        <v>64.758319636320465</v>
      </c>
      <c r="L90">
        <f t="shared" si="11"/>
        <v>0</v>
      </c>
      <c r="M90">
        <f t="shared" si="12"/>
        <v>64.758319636320465</v>
      </c>
      <c r="N90">
        <v>60.725757186217699</v>
      </c>
      <c r="O90">
        <v>58.027766387315843</v>
      </c>
      <c r="P90">
        <v>53.35165988708038</v>
      </c>
      <c r="Q90">
        <f t="shared" si="13"/>
        <v>0</v>
      </c>
      <c r="R90">
        <f t="shared" si="14"/>
        <v>0</v>
      </c>
      <c r="S90">
        <f t="shared" si="19"/>
        <v>0</v>
      </c>
      <c r="T90">
        <f t="shared" si="15"/>
        <v>227794313.84927368</v>
      </c>
      <c r="U90">
        <f t="shared" si="16"/>
        <v>0</v>
      </c>
      <c r="V90">
        <f t="shared" si="17"/>
        <v>-6.7305532490046218</v>
      </c>
      <c r="W90">
        <f t="shared" si="18"/>
        <v>0</v>
      </c>
      <c r="X90">
        <v>39674148.640530378</v>
      </c>
      <c r="Y90">
        <v>99234812.958476394</v>
      </c>
    </row>
    <row r="91" spans="1:25" x14ac:dyDescent="0.25">
      <c r="A91" t="s">
        <v>101</v>
      </c>
      <c r="B91">
        <v>5199436423.3063974</v>
      </c>
      <c r="C91">
        <v>243980841703.50439</v>
      </c>
      <c r="D91">
        <v>20724583613.97155</v>
      </c>
      <c r="E91">
        <v>176113259.1251519</v>
      </c>
      <c r="F91">
        <v>52.69528092577319</v>
      </c>
      <c r="G91">
        <f t="shared" si="10"/>
        <v>5023323164.1812458</v>
      </c>
      <c r="H91" t="s">
        <v>5</v>
      </c>
      <c r="I91">
        <v>5199436423.3063974</v>
      </c>
      <c r="J91">
        <v>283856996084.68903</v>
      </c>
      <c r="K91">
        <v>54.593800745847027</v>
      </c>
      <c r="L91">
        <f t="shared" si="11"/>
        <v>0</v>
      </c>
      <c r="M91">
        <f t="shared" si="12"/>
        <v>52.69528092577319</v>
      </c>
      <c r="N91">
        <v>47.635574083289107</v>
      </c>
      <c r="O91">
        <v>50.364144850800493</v>
      </c>
      <c r="P91">
        <v>46.378216006459994</v>
      </c>
      <c r="Q91">
        <f t="shared" si="13"/>
        <v>-3.4775373652992235E-2</v>
      </c>
      <c r="R91">
        <f t="shared" si="14"/>
        <v>-1.8985198200738367</v>
      </c>
      <c r="S91">
        <f t="shared" si="19"/>
        <v>0</v>
      </c>
      <c r="T91">
        <f t="shared" si="15"/>
        <v>0</v>
      </c>
      <c r="U91">
        <f t="shared" si="16"/>
        <v>-39876154381.184631</v>
      </c>
      <c r="V91">
        <f t="shared" si="17"/>
        <v>0</v>
      </c>
      <c r="W91">
        <f t="shared" si="18"/>
        <v>-4.2296558950465339</v>
      </c>
      <c r="X91">
        <v>268103157.6961574</v>
      </c>
      <c r="Y91">
        <v>91989898.571015388</v>
      </c>
    </row>
    <row r="92" spans="1:25" x14ac:dyDescent="0.25">
      <c r="A92" t="s">
        <v>102</v>
      </c>
      <c r="B92">
        <v>38153688.103094287</v>
      </c>
      <c r="C92">
        <v>14187470592.274509</v>
      </c>
      <c r="D92">
        <v>320741375.89609241</v>
      </c>
      <c r="E92">
        <v>-182362137.94193059</v>
      </c>
      <c r="F92">
        <v>65.792157544324141</v>
      </c>
      <c r="G92">
        <f t="shared" si="10"/>
        <v>220515826.04502487</v>
      </c>
      <c r="H92" t="s">
        <v>6</v>
      </c>
      <c r="I92">
        <v>38153688.103094287</v>
      </c>
      <c r="J92">
        <v>2462339977.2716832</v>
      </c>
      <c r="K92">
        <v>64.537403844636074</v>
      </c>
      <c r="L92">
        <f t="shared" si="11"/>
        <v>0</v>
      </c>
      <c r="M92">
        <f t="shared" si="12"/>
        <v>64.537403844636074</v>
      </c>
      <c r="N92">
        <v>21.817689739555099</v>
      </c>
      <c r="O92">
        <v>43.69179138227431</v>
      </c>
      <c r="P92">
        <v>35.285228561154007</v>
      </c>
      <c r="Q92">
        <f t="shared" si="13"/>
        <v>0</v>
      </c>
      <c r="R92">
        <f t="shared" si="14"/>
        <v>0</v>
      </c>
      <c r="S92">
        <f t="shared" si="19"/>
        <v>0</v>
      </c>
      <c r="T92">
        <f t="shared" si="15"/>
        <v>11725130615.002827</v>
      </c>
      <c r="U92">
        <f t="shared" si="16"/>
        <v>0</v>
      </c>
      <c r="V92">
        <f t="shared" si="17"/>
        <v>-20.845612462361764</v>
      </c>
      <c r="W92">
        <f t="shared" si="18"/>
        <v>0</v>
      </c>
      <c r="X92">
        <v>236441.96801217101</v>
      </c>
      <c r="Y92">
        <v>182598579.90994209</v>
      </c>
    </row>
    <row r="93" spans="1:25" x14ac:dyDescent="0.25">
      <c r="A93" t="s">
        <v>103</v>
      </c>
      <c r="B93">
        <v>550802579.40044892</v>
      </c>
      <c r="C93">
        <v>14909822338.64871</v>
      </c>
      <c r="D93">
        <v>2195459888.7693949</v>
      </c>
      <c r="E93">
        <v>133182789.7631806</v>
      </c>
      <c r="F93">
        <v>40.958983869694343</v>
      </c>
      <c r="G93">
        <f t="shared" si="10"/>
        <v>417619789.6372683</v>
      </c>
      <c r="H93" t="s">
        <v>5</v>
      </c>
      <c r="I93">
        <v>550802579.40044892</v>
      </c>
      <c r="J93">
        <v>32007215261.076439</v>
      </c>
      <c r="K93">
        <v>58.110140471594079</v>
      </c>
      <c r="L93">
        <f t="shared" si="11"/>
        <v>0</v>
      </c>
      <c r="M93">
        <f t="shared" si="12"/>
        <v>40.958983869694343</v>
      </c>
      <c r="N93">
        <v>38.320938200550621</v>
      </c>
      <c r="O93">
        <v>50.364144850800493</v>
      </c>
      <c r="P93">
        <v>46.378216006459994</v>
      </c>
      <c r="Q93">
        <f t="shared" si="13"/>
        <v>-0.29514911619055056</v>
      </c>
      <c r="R93">
        <f t="shared" si="14"/>
        <v>-17.151156601899736</v>
      </c>
      <c r="S93">
        <f t="shared" si="19"/>
        <v>0</v>
      </c>
      <c r="T93">
        <f t="shared" si="15"/>
        <v>0</v>
      </c>
      <c r="U93">
        <f t="shared" si="16"/>
        <v>-17097392922.427729</v>
      </c>
      <c r="V93">
        <f t="shared" si="17"/>
        <v>0</v>
      </c>
      <c r="W93">
        <f t="shared" si="18"/>
        <v>-7.7459956207935861</v>
      </c>
      <c r="X93">
        <v>138355180.52425179</v>
      </c>
      <c r="Y93">
        <v>5172390.761075601</v>
      </c>
    </row>
    <row r="94" spans="1:25" x14ac:dyDescent="0.25">
      <c r="A94" t="s">
        <v>104</v>
      </c>
      <c r="B94">
        <v>95083982.118037403</v>
      </c>
      <c r="C94">
        <v>2609057642.957736</v>
      </c>
      <c r="D94">
        <v>799329468.95756066</v>
      </c>
      <c r="E94">
        <v>11366044.37744803</v>
      </c>
      <c r="F94">
        <v>40.712745725732262</v>
      </c>
      <c r="G94">
        <f t="shared" si="10"/>
        <v>83717937.74058938</v>
      </c>
      <c r="H94" t="s">
        <v>6</v>
      </c>
      <c r="I94">
        <v>95083982.118037403</v>
      </c>
      <c r="J94">
        <v>4709539644.73983</v>
      </c>
      <c r="K94">
        <v>49.530315620283972</v>
      </c>
      <c r="L94">
        <f t="shared" si="11"/>
        <v>0</v>
      </c>
      <c r="M94">
        <f t="shared" si="12"/>
        <v>40.712745725732262</v>
      </c>
      <c r="N94">
        <v>48.351218875506881</v>
      </c>
      <c r="O94">
        <v>43.69179138227431</v>
      </c>
      <c r="P94">
        <v>35.285228561154007</v>
      </c>
      <c r="Q94">
        <f t="shared" si="13"/>
        <v>-0.17802369688394803</v>
      </c>
      <c r="R94">
        <f t="shared" si="14"/>
        <v>-8.8175698945517098</v>
      </c>
      <c r="S94">
        <f t="shared" si="19"/>
        <v>0</v>
      </c>
      <c r="T94">
        <f t="shared" si="15"/>
        <v>0</v>
      </c>
      <c r="U94">
        <f t="shared" si="16"/>
        <v>-2100482001.782094</v>
      </c>
      <c r="V94">
        <f t="shared" si="17"/>
        <v>0</v>
      </c>
      <c r="W94">
        <f t="shared" si="18"/>
        <v>-5.8385242380096614</v>
      </c>
      <c r="X94">
        <v>34746448.588614143</v>
      </c>
      <c r="Y94">
        <v>23380404.211165499</v>
      </c>
    </row>
    <row r="95" spans="1:25" x14ac:dyDescent="0.25">
      <c r="A95" t="s">
        <v>105</v>
      </c>
      <c r="B95">
        <v>26535169.404650871</v>
      </c>
      <c r="C95">
        <v>767829511.37018597</v>
      </c>
      <c r="D95">
        <v>223069568.56926689</v>
      </c>
      <c r="E95">
        <v>1967627.9818509221</v>
      </c>
      <c r="F95">
        <v>40.333668839155202</v>
      </c>
      <c r="G95">
        <f t="shared" si="10"/>
        <v>24567541.422799949</v>
      </c>
      <c r="H95" t="s">
        <v>6</v>
      </c>
      <c r="I95">
        <v>26535169.404650871</v>
      </c>
      <c r="J95">
        <v>1064883861.217999</v>
      </c>
      <c r="K95">
        <v>40.131036850714608</v>
      </c>
      <c r="L95">
        <f t="shared" si="11"/>
        <v>0</v>
      </c>
      <c r="M95">
        <f t="shared" si="12"/>
        <v>40.333668839155202</v>
      </c>
      <c r="N95">
        <v>30.383082874331642</v>
      </c>
      <c r="O95">
        <v>43.69179138227431</v>
      </c>
      <c r="P95">
        <v>35.285228561154007</v>
      </c>
      <c r="Q95">
        <f t="shared" si="13"/>
        <v>5.0492587369315714E-3</v>
      </c>
      <c r="R95">
        <f t="shared" si="14"/>
        <v>0.2026319884405936</v>
      </c>
      <c r="S95">
        <f t="shared" si="19"/>
        <v>0</v>
      </c>
      <c r="T95">
        <f t="shared" si="15"/>
        <v>0</v>
      </c>
      <c r="U95">
        <f t="shared" si="16"/>
        <v>-297054349.84781301</v>
      </c>
      <c r="V95">
        <f t="shared" si="17"/>
        <v>0</v>
      </c>
      <c r="W95">
        <f t="shared" si="18"/>
        <v>3.5607545315597022</v>
      </c>
      <c r="X95">
        <v>2374360.546109444</v>
      </c>
      <c r="Y95">
        <v>406732.56425852072</v>
      </c>
    </row>
    <row r="96" spans="1:25" x14ac:dyDescent="0.25">
      <c r="A96" t="s">
        <v>106</v>
      </c>
      <c r="B96">
        <v>121942032.14227881</v>
      </c>
      <c r="C96">
        <v>1913111528.4490671</v>
      </c>
      <c r="D96">
        <v>1025113353.739138</v>
      </c>
      <c r="E96">
        <v>82577999.511792272</v>
      </c>
      <c r="F96">
        <v>74.642374925599043</v>
      </c>
      <c r="G96">
        <f t="shared" si="10"/>
        <v>39364032.630486533</v>
      </c>
      <c r="H96" t="s">
        <v>6</v>
      </c>
      <c r="I96">
        <v>121942032.14227881</v>
      </c>
      <c r="J96">
        <v>6994141288.6898317</v>
      </c>
      <c r="K96">
        <v>57.356279584788687</v>
      </c>
      <c r="L96">
        <f t="shared" si="11"/>
        <v>0</v>
      </c>
      <c r="M96">
        <f t="shared" si="12"/>
        <v>74.642374925599043</v>
      </c>
      <c r="N96">
        <v>152.1290823201376</v>
      </c>
      <c r="O96">
        <v>43.69179138227431</v>
      </c>
      <c r="P96">
        <v>35.285228561154007</v>
      </c>
      <c r="Q96">
        <f t="shared" si="13"/>
        <v>0.30138104259807597</v>
      </c>
      <c r="R96">
        <f t="shared" si="14"/>
        <v>17.286095340810355</v>
      </c>
      <c r="S96">
        <f t="shared" si="19"/>
        <v>0</v>
      </c>
      <c r="T96">
        <f t="shared" si="15"/>
        <v>0</v>
      </c>
      <c r="U96">
        <f t="shared" si="16"/>
        <v>-5081029760.2407646</v>
      </c>
      <c r="V96">
        <f t="shared" si="17"/>
        <v>0</v>
      </c>
      <c r="W96">
        <f t="shared" si="18"/>
        <v>-13.664488202514377</v>
      </c>
      <c r="X96">
        <v>84315367.445902064</v>
      </c>
      <c r="Y96">
        <v>1737367.9341094289</v>
      </c>
    </row>
    <row r="97" spans="1:25" x14ac:dyDescent="0.25">
      <c r="A97" t="s">
        <v>107</v>
      </c>
      <c r="B97">
        <v>442261055.47358268</v>
      </c>
      <c r="C97">
        <v>13380062217.076639</v>
      </c>
      <c r="D97">
        <v>3717895346.1736431</v>
      </c>
      <c r="E97">
        <v>105184059.2499598</v>
      </c>
      <c r="F97">
        <v>50.724189887782252</v>
      </c>
      <c r="G97">
        <f t="shared" si="10"/>
        <v>337076996.22362292</v>
      </c>
      <c r="H97" t="s">
        <v>6</v>
      </c>
      <c r="I97">
        <v>442261055.47358268</v>
      </c>
      <c r="J97">
        <v>57586659860.900642</v>
      </c>
      <c r="K97">
        <v>130.2096559219658</v>
      </c>
      <c r="L97">
        <f t="shared" si="11"/>
        <v>0</v>
      </c>
      <c r="M97">
        <f t="shared" si="12"/>
        <v>50.724189887782252</v>
      </c>
      <c r="N97">
        <v>43.612987275814589</v>
      </c>
      <c r="O97">
        <v>43.69179138227431</v>
      </c>
      <c r="P97">
        <v>35.285228561154007</v>
      </c>
      <c r="Q97">
        <f t="shared" si="13"/>
        <v>-0.61044217858788385</v>
      </c>
      <c r="R97">
        <f t="shared" si="14"/>
        <v>-79.48546603418356</v>
      </c>
      <c r="S97">
        <f t="shared" si="19"/>
        <v>0</v>
      </c>
      <c r="T97">
        <f t="shared" si="15"/>
        <v>0</v>
      </c>
      <c r="U97">
        <f t="shared" si="16"/>
        <v>-44206597643.824005</v>
      </c>
      <c r="V97">
        <f t="shared" si="17"/>
        <v>0</v>
      </c>
      <c r="W97">
        <f t="shared" si="18"/>
        <v>-86.517864539691487</v>
      </c>
      <c r="X97">
        <v>198172323.2704362</v>
      </c>
      <c r="Y97">
        <v>92988264.020477206</v>
      </c>
    </row>
    <row r="98" spans="1:25" x14ac:dyDescent="0.25">
      <c r="A98" t="s">
        <v>108</v>
      </c>
      <c r="B98">
        <v>5644717.9765443653</v>
      </c>
      <c r="C98">
        <v>221601466.36379969</v>
      </c>
      <c r="D98">
        <v>18313304.65769428</v>
      </c>
      <c r="E98">
        <v>1644924.450968351</v>
      </c>
      <c r="F98">
        <v>59.98178893170293</v>
      </c>
      <c r="G98">
        <f t="shared" si="10"/>
        <v>3999793.5255760141</v>
      </c>
      <c r="H98" t="s">
        <v>8</v>
      </c>
      <c r="I98">
        <v>5644717.9765443653</v>
      </c>
      <c r="J98">
        <v>381370940.69198418</v>
      </c>
      <c r="K98">
        <v>67.562443735312243</v>
      </c>
      <c r="L98">
        <f t="shared" si="11"/>
        <v>0</v>
      </c>
      <c r="M98">
        <f t="shared" si="12"/>
        <v>59.98178893170293</v>
      </c>
      <c r="N98">
        <v>54.395881867288118</v>
      </c>
      <c r="O98">
        <v>28.347385195778489</v>
      </c>
      <c r="P98">
        <v>25.103059308499091</v>
      </c>
      <c r="Q98">
        <f t="shared" si="13"/>
        <v>-0.11220219969111629</v>
      </c>
      <c r="R98">
        <f t="shared" si="14"/>
        <v>-7.5806548036093133</v>
      </c>
      <c r="S98">
        <f t="shared" si="19"/>
        <v>0</v>
      </c>
      <c r="T98">
        <f t="shared" si="15"/>
        <v>0</v>
      </c>
      <c r="U98">
        <f t="shared" si="16"/>
        <v>-159769474.32818449</v>
      </c>
      <c r="V98">
        <f t="shared" si="17"/>
        <v>0</v>
      </c>
      <c r="W98">
        <f t="shared" si="18"/>
        <v>-39.215058539533757</v>
      </c>
      <c r="X98">
        <v>1814767.5969882151</v>
      </c>
      <c r="Y98">
        <v>169843.14601986</v>
      </c>
    </row>
    <row r="99" spans="1:25" x14ac:dyDescent="0.25">
      <c r="A99" t="s">
        <v>109</v>
      </c>
      <c r="B99">
        <v>37591908.525674157</v>
      </c>
      <c r="C99">
        <v>3982178070.7479448</v>
      </c>
      <c r="D99">
        <v>316018740.58688772</v>
      </c>
      <c r="E99">
        <v>-112669671.43137071</v>
      </c>
      <c r="F99">
        <v>28.604762525214749</v>
      </c>
      <c r="G99">
        <f t="shared" si="10"/>
        <v>150261579.95704487</v>
      </c>
      <c r="H99" t="s">
        <v>6</v>
      </c>
      <c r="I99">
        <v>37591908.525674157</v>
      </c>
      <c r="J99">
        <v>1665598446.5837231</v>
      </c>
      <c r="K99">
        <v>44.307365917486422</v>
      </c>
      <c r="L99">
        <f t="shared" si="11"/>
        <v>0</v>
      </c>
      <c r="M99">
        <f t="shared" si="12"/>
        <v>44.307365917486422</v>
      </c>
      <c r="N99">
        <v>37.606978118766037</v>
      </c>
      <c r="O99">
        <v>43.69179138227431</v>
      </c>
      <c r="P99">
        <v>35.285228561154007</v>
      </c>
      <c r="Q99">
        <f t="shared" si="13"/>
        <v>0</v>
      </c>
      <c r="R99">
        <f t="shared" si="14"/>
        <v>0</v>
      </c>
      <c r="S99">
        <f t="shared" si="19"/>
        <v>0</v>
      </c>
      <c r="T99">
        <f t="shared" si="15"/>
        <v>2316579624.1642218</v>
      </c>
      <c r="U99">
        <f t="shared" si="16"/>
        <v>0</v>
      </c>
      <c r="V99">
        <f t="shared" si="17"/>
        <v>-0.61557453521211158</v>
      </c>
      <c r="W99">
        <f t="shared" si="18"/>
        <v>0</v>
      </c>
      <c r="X99">
        <v>7068348.6753281439</v>
      </c>
      <c r="Y99">
        <v>119738020.10669661</v>
      </c>
    </row>
    <row r="100" spans="1:25" x14ac:dyDescent="0.25">
      <c r="A100" t="s">
        <v>110</v>
      </c>
      <c r="B100">
        <v>869108646.65681243</v>
      </c>
      <c r="C100">
        <v>87407323996.999054</v>
      </c>
      <c r="D100">
        <v>3464205223.57512</v>
      </c>
      <c r="E100">
        <v>-129059786.78406119</v>
      </c>
      <c r="F100">
        <v>91.038271874940577</v>
      </c>
      <c r="G100">
        <f t="shared" si="10"/>
        <v>998168433.44087362</v>
      </c>
      <c r="H100" t="s">
        <v>5</v>
      </c>
      <c r="I100">
        <v>869108646.65681243</v>
      </c>
      <c r="J100">
        <v>93336988165.571045</v>
      </c>
      <c r="K100">
        <v>107.3939242517136</v>
      </c>
      <c r="L100">
        <f t="shared" si="11"/>
        <v>0</v>
      </c>
      <c r="M100">
        <f t="shared" si="12"/>
        <v>107.3939242517136</v>
      </c>
      <c r="N100">
        <v>52.277924821752357</v>
      </c>
      <c r="O100">
        <v>50.364144850800493</v>
      </c>
      <c r="P100">
        <v>46.378216006459994</v>
      </c>
      <c r="Q100">
        <f t="shared" si="13"/>
        <v>0</v>
      </c>
      <c r="R100">
        <f t="shared" si="14"/>
        <v>0</v>
      </c>
      <c r="S100">
        <f t="shared" si="19"/>
        <v>0</v>
      </c>
      <c r="T100">
        <f t="shared" si="15"/>
        <v>-5929664168.571991</v>
      </c>
      <c r="U100">
        <f t="shared" si="16"/>
        <v>0</v>
      </c>
      <c r="V100">
        <f t="shared" si="17"/>
        <v>-57.029779400913107</v>
      </c>
      <c r="W100">
        <f t="shared" si="18"/>
        <v>0</v>
      </c>
      <c r="X100">
        <v>296168657.60873508</v>
      </c>
      <c r="Y100">
        <v>425228444.39281332</v>
      </c>
    </row>
    <row r="101" spans="1:25" x14ac:dyDescent="0.25">
      <c r="A101" t="s">
        <v>111</v>
      </c>
      <c r="B101">
        <v>193503674.89670351</v>
      </c>
      <c r="C101">
        <v>949089441.88059998</v>
      </c>
      <c r="D101">
        <v>771291879.25665605</v>
      </c>
      <c r="E101">
        <v>185260739.61796629</v>
      </c>
      <c r="F101">
        <v>208.70979365500051</v>
      </c>
      <c r="G101">
        <f t="shared" si="10"/>
        <v>8242935.2787372172</v>
      </c>
      <c r="H101" t="s">
        <v>5</v>
      </c>
      <c r="I101">
        <v>193503674.89670351</v>
      </c>
      <c r="J101">
        <v>12301495357.036011</v>
      </c>
      <c r="K101">
        <v>63.572412067123921</v>
      </c>
      <c r="L101">
        <f t="shared" si="11"/>
        <v>0</v>
      </c>
      <c r="M101">
        <f t="shared" si="12"/>
        <v>208.70979365500051</v>
      </c>
      <c r="N101">
        <v>31.06100518236622</v>
      </c>
      <c r="O101">
        <v>50.364144850800493</v>
      </c>
      <c r="P101">
        <v>46.378216006459994</v>
      </c>
      <c r="Q101">
        <f t="shared" si="13"/>
        <v>2.2830246150583529</v>
      </c>
      <c r="R101">
        <f t="shared" si="14"/>
        <v>145.13738158787658</v>
      </c>
      <c r="S101">
        <f t="shared" si="19"/>
        <v>0</v>
      </c>
      <c r="T101">
        <f t="shared" si="15"/>
        <v>0</v>
      </c>
      <c r="U101">
        <f t="shared" si="16"/>
        <v>-11352405915.155411</v>
      </c>
      <c r="V101">
        <f t="shared" si="17"/>
        <v>0</v>
      </c>
      <c r="W101">
        <f t="shared" si="18"/>
        <v>-13.208267216323428</v>
      </c>
      <c r="X101">
        <v>187560503.99188921</v>
      </c>
      <c r="Y101">
        <v>2299764.3739232458</v>
      </c>
    </row>
    <row r="102" spans="1:25" x14ac:dyDescent="0.25">
      <c r="A102" t="s">
        <v>112</v>
      </c>
      <c r="B102">
        <v>31398383.561638631</v>
      </c>
      <c r="C102">
        <v>898435668.3883549</v>
      </c>
      <c r="D102">
        <v>166698707.81466711</v>
      </c>
      <c r="E102">
        <v>-1181000.1732516</v>
      </c>
      <c r="F102">
        <v>32.693509026151027</v>
      </c>
      <c r="G102">
        <f t="shared" si="10"/>
        <v>32579383.73489023</v>
      </c>
      <c r="H102" t="s">
        <v>4</v>
      </c>
      <c r="I102">
        <v>31398383.561638631</v>
      </c>
      <c r="J102">
        <v>1560655560.007097</v>
      </c>
      <c r="K102">
        <v>49.704965128008922</v>
      </c>
      <c r="L102">
        <f t="shared" si="11"/>
        <v>0</v>
      </c>
      <c r="M102">
        <f t="shared" si="12"/>
        <v>49.704965128008922</v>
      </c>
      <c r="N102">
        <v>30.565086027623149</v>
      </c>
      <c r="O102">
        <v>44.143627342017908</v>
      </c>
      <c r="P102">
        <v>38.834477987643709</v>
      </c>
      <c r="Q102">
        <f t="shared" si="13"/>
        <v>0</v>
      </c>
      <c r="R102">
        <f t="shared" si="14"/>
        <v>0</v>
      </c>
      <c r="S102">
        <f t="shared" si="19"/>
        <v>0</v>
      </c>
      <c r="T102">
        <f t="shared" si="15"/>
        <v>-662219891.61874211</v>
      </c>
      <c r="U102">
        <f t="shared" si="16"/>
        <v>0</v>
      </c>
      <c r="V102">
        <f t="shared" si="17"/>
        <v>-5.5613377859910145</v>
      </c>
      <c r="W102">
        <f t="shared" si="18"/>
        <v>0</v>
      </c>
      <c r="X102">
        <v>5758080.4928062167</v>
      </c>
      <c r="Y102">
        <v>6939080.666058003</v>
      </c>
    </row>
    <row r="103" spans="1:25" x14ac:dyDescent="0.25">
      <c r="A103" t="s">
        <v>113</v>
      </c>
      <c r="B103">
        <v>24782954.27783937</v>
      </c>
      <c r="C103">
        <v>589806136.78502512</v>
      </c>
      <c r="D103">
        <v>98783092.304011598</v>
      </c>
      <c r="E103">
        <v>3295617.108305743</v>
      </c>
      <c r="F103">
        <v>32.046280265264819</v>
      </c>
      <c r="G103">
        <f t="shared" si="10"/>
        <v>21487337.169533625</v>
      </c>
      <c r="H103" t="s">
        <v>5</v>
      </c>
      <c r="I103">
        <v>24782954.27783937</v>
      </c>
      <c r="J103">
        <v>1079162742.72821</v>
      </c>
      <c r="K103">
        <v>43.544556094072483</v>
      </c>
      <c r="L103">
        <f t="shared" si="11"/>
        <v>0</v>
      </c>
      <c r="M103">
        <f t="shared" si="12"/>
        <v>32.046280265264819</v>
      </c>
      <c r="N103">
        <v>25.360565138276129</v>
      </c>
      <c r="O103">
        <v>50.364144850800493</v>
      </c>
      <c r="P103">
        <v>46.378216006459994</v>
      </c>
      <c r="Q103">
        <f t="shared" si="13"/>
        <v>-0.26405771146149931</v>
      </c>
      <c r="R103">
        <f t="shared" si="14"/>
        <v>-11.498275828807664</v>
      </c>
      <c r="S103">
        <f t="shared" si="19"/>
        <v>0</v>
      </c>
      <c r="T103">
        <f t="shared" si="15"/>
        <v>0</v>
      </c>
      <c r="U103">
        <f t="shared" si="16"/>
        <v>-489356605.94318485</v>
      </c>
      <c r="V103">
        <f t="shared" si="17"/>
        <v>0</v>
      </c>
      <c r="W103">
        <f t="shared" si="18"/>
        <v>6.8195887567280096</v>
      </c>
      <c r="X103">
        <v>5512302.7926239586</v>
      </c>
      <c r="Y103">
        <v>2216685.684317898</v>
      </c>
    </row>
    <row r="104" spans="1:25" x14ac:dyDescent="0.25">
      <c r="A104" t="s">
        <v>114</v>
      </c>
      <c r="B104">
        <v>23349468.137735549</v>
      </c>
      <c r="C104">
        <v>22272351596.247478</v>
      </c>
      <c r="D104">
        <v>109184599.7359059</v>
      </c>
      <c r="E104">
        <v>-318906859.87907952</v>
      </c>
      <c r="F104">
        <v>65.394075620667351</v>
      </c>
      <c r="G104">
        <f t="shared" si="10"/>
        <v>342256328.01681507</v>
      </c>
      <c r="H104" t="s">
        <v>9</v>
      </c>
      <c r="I104">
        <v>23349468.137735549</v>
      </c>
      <c r="J104">
        <v>997149018.69307053</v>
      </c>
      <c r="K104">
        <v>42.705427498862733</v>
      </c>
      <c r="L104">
        <f t="shared" si="11"/>
        <v>0</v>
      </c>
      <c r="M104">
        <f t="shared" si="12"/>
        <v>42.705427498862733</v>
      </c>
      <c r="N104">
        <v>103.2607468297915</v>
      </c>
      <c r="O104">
        <v>58.027766387315843</v>
      </c>
      <c r="P104">
        <v>53.35165988708038</v>
      </c>
      <c r="Q104">
        <f t="shared" si="13"/>
        <v>0</v>
      </c>
      <c r="R104">
        <f t="shared" si="14"/>
        <v>0</v>
      </c>
      <c r="S104">
        <f t="shared" si="19"/>
        <v>0</v>
      </c>
      <c r="T104">
        <f t="shared" si="15"/>
        <v>21275202577.554409</v>
      </c>
      <c r="U104">
        <f t="shared" si="16"/>
        <v>0</v>
      </c>
      <c r="V104">
        <f t="shared" si="17"/>
        <v>15.32233888845311</v>
      </c>
      <c r="W104">
        <f t="shared" si="18"/>
        <v>0</v>
      </c>
      <c r="X104">
        <v>40835.118469330031</v>
      </c>
      <c r="Y104">
        <v>318947694.99754882</v>
      </c>
    </row>
    <row r="105" spans="1:25" x14ac:dyDescent="0.25">
      <c r="A105" t="s">
        <v>115</v>
      </c>
      <c r="B105">
        <v>39003.109366759563</v>
      </c>
      <c r="C105">
        <v>326443.04136440821</v>
      </c>
      <c r="D105">
        <v>182382.69323929891</v>
      </c>
      <c r="E105">
        <v>32452.320261985351</v>
      </c>
      <c r="F105">
        <v>77.673960566496874</v>
      </c>
      <c r="G105">
        <f t="shared" si="10"/>
        <v>6550.7891047742123</v>
      </c>
      <c r="H105" t="s">
        <v>9</v>
      </c>
      <c r="I105">
        <v>7705.7974981452644</v>
      </c>
      <c r="J105">
        <v>4313291.3849469116</v>
      </c>
      <c r="K105">
        <v>110.5883980784086</v>
      </c>
      <c r="L105">
        <f t="shared" si="11"/>
        <v>-31297.311868614299</v>
      </c>
      <c r="M105">
        <f t="shared" si="12"/>
        <v>77.673960566496874</v>
      </c>
      <c r="N105">
        <v>120.3633246560662</v>
      </c>
      <c r="O105">
        <v>58.027766387315843</v>
      </c>
      <c r="P105">
        <v>53.35165988708038</v>
      </c>
      <c r="Q105">
        <f t="shared" si="13"/>
        <v>-0.29763011386216992</v>
      </c>
      <c r="R105">
        <f t="shared" si="14"/>
        <v>-32.914437511911729</v>
      </c>
      <c r="S105">
        <f t="shared" si="19"/>
        <v>0.80243120040289562</v>
      </c>
      <c r="T105">
        <f t="shared" si="15"/>
        <v>0</v>
      </c>
      <c r="U105">
        <f t="shared" si="16"/>
        <v>-3986848.3435825035</v>
      </c>
      <c r="V105">
        <f t="shared" si="17"/>
        <v>0</v>
      </c>
      <c r="W105">
        <f t="shared" si="18"/>
        <v>-52.560631691092759</v>
      </c>
      <c r="X105">
        <v>33091.948743402783</v>
      </c>
      <c r="Y105">
        <v>639.62848141884888</v>
      </c>
    </row>
    <row r="106" spans="1:25" x14ac:dyDescent="0.25">
      <c r="A106" t="s">
        <v>116</v>
      </c>
      <c r="B106">
        <v>342956.03255668993</v>
      </c>
      <c r="C106">
        <v>3476558.743053311</v>
      </c>
      <c r="D106">
        <v>1112661.1346223061</v>
      </c>
      <c r="E106">
        <v>356927.48670138011</v>
      </c>
      <c r="F106">
        <v>-328.47116915328832</v>
      </c>
      <c r="G106">
        <f t="shared" si="10"/>
        <v>-13971.454144690186</v>
      </c>
      <c r="H106" t="s">
        <v>8</v>
      </c>
      <c r="I106">
        <v>4216.2533007044112</v>
      </c>
      <c r="J106">
        <v>45833618.329960957</v>
      </c>
      <c r="K106">
        <v>133.64284041974031</v>
      </c>
      <c r="L106">
        <f t="shared" si="11"/>
        <v>-338739.77925598552</v>
      </c>
      <c r="M106">
        <f t="shared" si="12"/>
        <v>-328.47116915328832</v>
      </c>
      <c r="N106">
        <v>2940.079637841302</v>
      </c>
      <c r="O106">
        <v>28.347385195778489</v>
      </c>
      <c r="P106">
        <v>25.103059308499091</v>
      </c>
      <c r="Q106">
        <f t="shared" si="13"/>
        <v>-3.4578284038384597</v>
      </c>
      <c r="R106">
        <f t="shared" si="14"/>
        <v>-462.11400957302862</v>
      </c>
      <c r="S106">
        <f t="shared" si="19"/>
        <v>0.98770614043650773</v>
      </c>
      <c r="T106">
        <f t="shared" si="15"/>
        <v>0</v>
      </c>
      <c r="U106">
        <f t="shared" si="16"/>
        <v>-42357059.586907648</v>
      </c>
      <c r="V106">
        <f t="shared" si="17"/>
        <v>0</v>
      </c>
      <c r="W106">
        <f t="shared" si="18"/>
        <v>-105.29545522396182</v>
      </c>
      <c r="X106">
        <v>384634.06639040739</v>
      </c>
      <c r="Y106">
        <v>27706.579689031802</v>
      </c>
    </row>
    <row r="107" spans="1:25" x14ac:dyDescent="0.25">
      <c r="A107" t="s">
        <v>117</v>
      </c>
      <c r="B107">
        <v>1128589900.775001</v>
      </c>
      <c r="C107">
        <v>28091220603.218109</v>
      </c>
      <c r="D107">
        <v>4498479038.9304533</v>
      </c>
      <c r="E107">
        <v>748888075.2324332</v>
      </c>
      <c r="F107">
        <v>85.829715449956467</v>
      </c>
      <c r="G107">
        <f t="shared" si="10"/>
        <v>379701825.54256785</v>
      </c>
      <c r="H107" t="s">
        <v>5</v>
      </c>
      <c r="I107">
        <v>602108294.48261786</v>
      </c>
      <c r="J107">
        <v>101070552658.25011</v>
      </c>
      <c r="K107">
        <v>89.554720088178286</v>
      </c>
      <c r="L107">
        <f t="shared" si="11"/>
        <v>-526481606.29238319</v>
      </c>
      <c r="M107">
        <f t="shared" si="12"/>
        <v>85.829715449956467</v>
      </c>
      <c r="N107">
        <v>74.61239785545007</v>
      </c>
      <c r="O107">
        <v>50.364144850800493</v>
      </c>
      <c r="P107">
        <v>46.378216006459994</v>
      </c>
      <c r="Q107">
        <f t="shared" si="13"/>
        <v>-4.1594732634461548E-2</v>
      </c>
      <c r="R107">
        <f t="shared" si="14"/>
        <v>-3.7250046382218187</v>
      </c>
      <c r="S107">
        <f t="shared" si="19"/>
        <v>0.46649505363360866</v>
      </c>
      <c r="T107">
        <f t="shared" si="15"/>
        <v>0</v>
      </c>
      <c r="U107">
        <f t="shared" si="16"/>
        <v>-72979332055.031998</v>
      </c>
      <c r="V107">
        <f t="shared" si="17"/>
        <v>0</v>
      </c>
      <c r="W107">
        <f t="shared" si="18"/>
        <v>-39.190575237377793</v>
      </c>
      <c r="X107">
        <v>773967592.06813145</v>
      </c>
      <c r="Y107">
        <v>25079516.835686911</v>
      </c>
    </row>
    <row r="108" spans="1:25" x14ac:dyDescent="0.25">
      <c r="A108" t="s">
        <v>118</v>
      </c>
      <c r="B108">
        <v>128183903.06043629</v>
      </c>
      <c r="C108">
        <v>3252273351.0528002</v>
      </c>
      <c r="D108">
        <v>1077586033.733953</v>
      </c>
      <c r="E108">
        <v>39542941.675508097</v>
      </c>
      <c r="F108">
        <v>48.847161821543743</v>
      </c>
      <c r="G108">
        <f t="shared" si="10"/>
        <v>88640961.384928197</v>
      </c>
      <c r="H108" t="s">
        <v>6</v>
      </c>
      <c r="I108">
        <v>128183903.06043629</v>
      </c>
      <c r="J108">
        <v>6533841107.3653574</v>
      </c>
      <c r="K108">
        <v>50.972399430564813</v>
      </c>
      <c r="L108">
        <f t="shared" si="11"/>
        <v>0</v>
      </c>
      <c r="M108">
        <f t="shared" si="12"/>
        <v>48.847161821543743</v>
      </c>
      <c r="N108">
        <v>43.874794050447008</v>
      </c>
      <c r="O108">
        <v>43.69179138227431</v>
      </c>
      <c r="P108">
        <v>35.285228561154007</v>
      </c>
      <c r="Q108">
        <f t="shared" si="13"/>
        <v>-4.1693889884781531E-2</v>
      </c>
      <c r="R108">
        <f t="shared" si="14"/>
        <v>-2.1252376090210703</v>
      </c>
      <c r="S108">
        <f t="shared" si="19"/>
        <v>0</v>
      </c>
      <c r="T108">
        <f t="shared" si="15"/>
        <v>0</v>
      </c>
      <c r="U108">
        <f t="shared" si="16"/>
        <v>-3281567756.3125572</v>
      </c>
      <c r="V108">
        <f t="shared" si="17"/>
        <v>0</v>
      </c>
      <c r="W108">
        <f t="shared" si="18"/>
        <v>-7.2806080482905031</v>
      </c>
      <c r="X108">
        <v>53478083.264787138</v>
      </c>
      <c r="Y108">
        <v>13935141.589277269</v>
      </c>
    </row>
    <row r="109" spans="1:25" x14ac:dyDescent="0.25">
      <c r="A109" t="s">
        <v>119</v>
      </c>
      <c r="B109">
        <v>11279520.90390035</v>
      </c>
      <c r="C109">
        <v>10085643334.41608</v>
      </c>
      <c r="D109">
        <v>52744241.018270172</v>
      </c>
      <c r="E109">
        <v>-197554451.5434863</v>
      </c>
      <c r="F109">
        <v>48.547597197044318</v>
      </c>
      <c r="G109">
        <f t="shared" si="10"/>
        <v>208833972.44738665</v>
      </c>
      <c r="H109" t="s">
        <v>9</v>
      </c>
      <c r="I109">
        <v>11279520.90390035</v>
      </c>
      <c r="J109">
        <v>363680890.12156057</v>
      </c>
      <c r="K109">
        <v>32.242583104376642</v>
      </c>
      <c r="L109">
        <f t="shared" si="11"/>
        <v>0</v>
      </c>
      <c r="M109">
        <f t="shared" si="12"/>
        <v>32.242583104376642</v>
      </c>
      <c r="N109">
        <v>30.966177913851659</v>
      </c>
      <c r="O109">
        <v>58.027766387315843</v>
      </c>
      <c r="P109">
        <v>53.35165988708038</v>
      </c>
      <c r="Q109">
        <f t="shared" si="13"/>
        <v>0</v>
      </c>
      <c r="R109">
        <f t="shared" si="14"/>
        <v>0</v>
      </c>
      <c r="S109">
        <f t="shared" si="19"/>
        <v>0</v>
      </c>
      <c r="T109">
        <f t="shared" si="15"/>
        <v>9721962444.2945194</v>
      </c>
      <c r="U109">
        <f t="shared" si="16"/>
        <v>0</v>
      </c>
      <c r="V109">
        <f t="shared" si="17"/>
        <v>25.785183282939201</v>
      </c>
      <c r="W109">
        <f t="shared" si="18"/>
        <v>0</v>
      </c>
      <c r="X109">
        <v>161115.78752421061</v>
      </c>
      <c r="Y109">
        <v>197715567.3310104</v>
      </c>
    </row>
    <row r="110" spans="1:25" x14ac:dyDescent="0.25">
      <c r="A110" t="s">
        <v>120</v>
      </c>
      <c r="B110">
        <v>38291561.715849712</v>
      </c>
      <c r="C110">
        <v>1333530451.368273</v>
      </c>
      <c r="D110">
        <v>321900419.08309573</v>
      </c>
      <c r="E110">
        <v>-5660951.8930079173</v>
      </c>
      <c r="F110">
        <v>37.664077308145963</v>
      </c>
      <c r="G110">
        <f t="shared" si="10"/>
        <v>43952513.608857632</v>
      </c>
      <c r="H110" t="s">
        <v>6</v>
      </c>
      <c r="I110">
        <v>38291561.715849712</v>
      </c>
      <c r="J110">
        <v>2223869653.5610991</v>
      </c>
      <c r="K110">
        <v>58.077277444669782</v>
      </c>
      <c r="L110">
        <f t="shared" si="11"/>
        <v>0</v>
      </c>
      <c r="M110">
        <f t="shared" si="12"/>
        <v>58.077277444669782</v>
      </c>
      <c r="N110">
        <v>68.479485411599271</v>
      </c>
      <c r="O110">
        <v>43.69179138227431</v>
      </c>
      <c r="P110">
        <v>35.285228561154007</v>
      </c>
      <c r="Q110">
        <f t="shared" si="13"/>
        <v>0</v>
      </c>
      <c r="R110">
        <f t="shared" si="14"/>
        <v>0</v>
      </c>
      <c r="S110">
        <f t="shared" si="19"/>
        <v>0</v>
      </c>
      <c r="T110">
        <f t="shared" si="15"/>
        <v>-890339202.19282603</v>
      </c>
      <c r="U110">
        <f t="shared" si="16"/>
        <v>0</v>
      </c>
      <c r="V110">
        <f t="shared" si="17"/>
        <v>-14.385486062395472</v>
      </c>
      <c r="W110">
        <f t="shared" si="18"/>
        <v>0</v>
      </c>
      <c r="X110">
        <v>62359049.248786077</v>
      </c>
      <c r="Y110">
        <v>68020001.141792983</v>
      </c>
    </row>
    <row r="111" spans="1:25" x14ac:dyDescent="0.25">
      <c r="A111" t="s">
        <v>121</v>
      </c>
      <c r="B111">
        <v>1252232.1797324121</v>
      </c>
      <c r="C111">
        <v>108412198.3736171</v>
      </c>
      <c r="D111">
        <v>6648287.6685529258</v>
      </c>
      <c r="E111">
        <v>-1553025.1954501499</v>
      </c>
      <c r="F111">
        <v>41.016017660298239</v>
      </c>
      <c r="G111">
        <f t="shared" si="10"/>
        <v>2805257.375182562</v>
      </c>
      <c r="H111" t="s">
        <v>4</v>
      </c>
      <c r="I111">
        <v>1252232.1797324121</v>
      </c>
      <c r="J111">
        <v>38430984.833595842</v>
      </c>
      <c r="K111">
        <v>30.68998341969467</v>
      </c>
      <c r="L111">
        <f t="shared" si="11"/>
        <v>0</v>
      </c>
      <c r="M111">
        <f t="shared" si="12"/>
        <v>30.68998341969467</v>
      </c>
      <c r="N111">
        <v>36.624830835781218</v>
      </c>
      <c r="O111">
        <v>44.143627342017908</v>
      </c>
      <c r="P111">
        <v>38.834477987643709</v>
      </c>
      <c r="Q111">
        <f t="shared" si="13"/>
        <v>0</v>
      </c>
      <c r="R111">
        <f t="shared" si="14"/>
        <v>0</v>
      </c>
      <c r="S111">
        <f t="shared" si="19"/>
        <v>0</v>
      </c>
      <c r="T111">
        <f t="shared" si="15"/>
        <v>69981213.540021256</v>
      </c>
      <c r="U111">
        <f t="shared" si="16"/>
        <v>0</v>
      </c>
      <c r="V111">
        <f t="shared" si="17"/>
        <v>13.453643922323238</v>
      </c>
      <c r="W111">
        <f t="shared" si="18"/>
        <v>0</v>
      </c>
      <c r="X111">
        <v>1729.9188648069139</v>
      </c>
      <c r="Y111">
        <v>1554755.1143149571</v>
      </c>
    </row>
    <row r="112" spans="1:25" x14ac:dyDescent="0.25">
      <c r="A112" t="s">
        <v>122</v>
      </c>
      <c r="B112">
        <v>55560661.181685068</v>
      </c>
      <c r="C112">
        <v>4946134215.695878</v>
      </c>
      <c r="D112">
        <v>467074188.60681558</v>
      </c>
      <c r="E112">
        <v>-74289934.846457258</v>
      </c>
      <c r="F112">
        <v>41.687975025771273</v>
      </c>
      <c r="G112">
        <f t="shared" si="10"/>
        <v>129850596.02814233</v>
      </c>
      <c r="H112" t="s">
        <v>6</v>
      </c>
      <c r="I112">
        <v>55560661.181685068</v>
      </c>
      <c r="J112">
        <v>2708853938.9334521</v>
      </c>
      <c r="K112">
        <v>48.754890264451973</v>
      </c>
      <c r="L112">
        <f t="shared" si="11"/>
        <v>0</v>
      </c>
      <c r="M112">
        <f t="shared" si="12"/>
        <v>48.754890264451973</v>
      </c>
      <c r="N112">
        <v>31.68834189773019</v>
      </c>
      <c r="O112">
        <v>43.69179138227431</v>
      </c>
      <c r="P112">
        <v>35.285228561154007</v>
      </c>
      <c r="Q112">
        <f t="shared" si="13"/>
        <v>0</v>
      </c>
      <c r="R112">
        <f t="shared" si="14"/>
        <v>0</v>
      </c>
      <c r="S112">
        <f t="shared" si="19"/>
        <v>0</v>
      </c>
      <c r="T112">
        <f t="shared" si="15"/>
        <v>2237280276.7624259</v>
      </c>
      <c r="U112">
        <f t="shared" si="16"/>
        <v>0</v>
      </c>
      <c r="V112">
        <f t="shared" si="17"/>
        <v>-5.0630988821776626</v>
      </c>
      <c r="W112">
        <f t="shared" si="18"/>
        <v>0</v>
      </c>
      <c r="X112">
        <v>36232822.229734913</v>
      </c>
      <c r="Y112">
        <v>110522757.0761902</v>
      </c>
    </row>
    <row r="113" spans="1:25" x14ac:dyDescent="0.25">
      <c r="A113" t="s">
        <v>123</v>
      </c>
      <c r="B113">
        <v>656340.78437456023</v>
      </c>
      <c r="C113">
        <v>27013435.092149951</v>
      </c>
      <c r="D113">
        <v>2129383.397623654</v>
      </c>
      <c r="E113">
        <v>30859.5833481027</v>
      </c>
      <c r="F113">
        <v>46.592636904111757</v>
      </c>
      <c r="G113">
        <f t="shared" si="10"/>
        <v>625481.20102645748</v>
      </c>
      <c r="H113" t="s">
        <v>8</v>
      </c>
      <c r="I113">
        <v>656340.78437456023</v>
      </c>
      <c r="J113">
        <v>42794670.703721903</v>
      </c>
      <c r="K113">
        <v>65.201906879063998</v>
      </c>
      <c r="L113">
        <f t="shared" si="11"/>
        <v>0</v>
      </c>
      <c r="M113">
        <f t="shared" si="12"/>
        <v>46.592636904111757</v>
      </c>
      <c r="N113">
        <v>45.124106487784353</v>
      </c>
      <c r="O113">
        <v>28.347385195778489</v>
      </c>
      <c r="P113">
        <v>25.103059308499091</v>
      </c>
      <c r="Q113">
        <f t="shared" si="13"/>
        <v>-0.2854099038770227</v>
      </c>
      <c r="R113">
        <f t="shared" si="14"/>
        <v>-18.609269974952241</v>
      </c>
      <c r="S113">
        <f t="shared" si="19"/>
        <v>0</v>
      </c>
      <c r="T113">
        <f t="shared" si="15"/>
        <v>0</v>
      </c>
      <c r="U113">
        <f t="shared" si="16"/>
        <v>-15781235.611571953</v>
      </c>
      <c r="V113">
        <f t="shared" si="17"/>
        <v>0</v>
      </c>
      <c r="W113">
        <f t="shared" si="18"/>
        <v>-36.854521683285512</v>
      </c>
      <c r="X113">
        <v>171039.61200384179</v>
      </c>
      <c r="Y113">
        <v>140180.02865573511</v>
      </c>
    </row>
    <row r="114" spans="1:25" x14ac:dyDescent="0.25">
      <c r="A114" t="s">
        <v>124</v>
      </c>
      <c r="B114">
        <v>28369915.318096239</v>
      </c>
      <c r="C114">
        <v>1359535094.03227</v>
      </c>
      <c r="D114">
        <v>113080463.7778971</v>
      </c>
      <c r="E114">
        <v>11583316.96014386</v>
      </c>
      <c r="F114">
        <v>87.725668203202531</v>
      </c>
      <c r="G114">
        <f t="shared" si="10"/>
        <v>16786598.357952379</v>
      </c>
      <c r="H114" t="s">
        <v>5</v>
      </c>
      <c r="I114">
        <v>28369915.318096239</v>
      </c>
      <c r="J114">
        <v>1083224211.12714</v>
      </c>
      <c r="K114">
        <v>38.182144676201638</v>
      </c>
      <c r="L114">
        <f t="shared" si="11"/>
        <v>0</v>
      </c>
      <c r="M114">
        <f t="shared" si="12"/>
        <v>87.725668203202531</v>
      </c>
      <c r="N114">
        <v>29.435289460283592</v>
      </c>
      <c r="O114">
        <v>50.364144850800493</v>
      </c>
      <c r="P114">
        <v>46.378216006459994</v>
      </c>
      <c r="Q114">
        <f t="shared" si="13"/>
        <v>1.2975573778567926</v>
      </c>
      <c r="R114">
        <f t="shared" si="14"/>
        <v>49.543523527000893</v>
      </c>
      <c r="S114">
        <f t="shared" si="19"/>
        <v>0</v>
      </c>
      <c r="T114">
        <f t="shared" si="15"/>
        <v>0</v>
      </c>
      <c r="U114">
        <f t="shared" si="16"/>
        <v>276310882.90512991</v>
      </c>
      <c r="V114">
        <f t="shared" si="17"/>
        <v>0</v>
      </c>
      <c r="W114">
        <f t="shared" si="18"/>
        <v>12.182000174598855</v>
      </c>
      <c r="X114">
        <v>13686453.376426959</v>
      </c>
      <c r="Y114">
        <v>2103136.4162831358</v>
      </c>
    </row>
    <row r="115" spans="1:25" x14ac:dyDescent="0.25">
      <c r="A115" t="s">
        <v>125</v>
      </c>
      <c r="B115">
        <v>3246788.8727889238</v>
      </c>
      <c r="C115">
        <v>178084377.4764857</v>
      </c>
      <c r="D115">
        <v>17237687.047756638</v>
      </c>
      <c r="E115">
        <v>-208786.58889966769</v>
      </c>
      <c r="F115">
        <v>56.523744507896282</v>
      </c>
      <c r="G115">
        <f t="shared" si="10"/>
        <v>3455575.4616885916</v>
      </c>
      <c r="H115" t="s">
        <v>4</v>
      </c>
      <c r="I115">
        <v>3246788.8727889238</v>
      </c>
      <c r="J115">
        <v>155742382.21030879</v>
      </c>
      <c r="K115">
        <v>47.968127375196197</v>
      </c>
      <c r="L115">
        <f t="shared" si="11"/>
        <v>0</v>
      </c>
      <c r="M115">
        <f t="shared" si="12"/>
        <v>47.968127375196197</v>
      </c>
      <c r="N115">
        <v>46.727162082684337</v>
      </c>
      <c r="O115">
        <v>44.143627342017908</v>
      </c>
      <c r="P115">
        <v>38.834477987643709</v>
      </c>
      <c r="Q115">
        <f t="shared" si="13"/>
        <v>0</v>
      </c>
      <c r="R115">
        <f t="shared" si="14"/>
        <v>0</v>
      </c>
      <c r="S115">
        <f t="shared" si="19"/>
        <v>0</v>
      </c>
      <c r="T115">
        <f t="shared" si="15"/>
        <v>22341995.266176909</v>
      </c>
      <c r="U115">
        <f t="shared" si="16"/>
        <v>0</v>
      </c>
      <c r="V115">
        <f t="shared" si="17"/>
        <v>-3.824500033178289</v>
      </c>
      <c r="W115">
        <f t="shared" si="18"/>
        <v>0</v>
      </c>
      <c r="X115">
        <v>101832.36190928479</v>
      </c>
      <c r="Y115">
        <v>310618.95080893621</v>
      </c>
    </row>
    <row r="116" spans="1:25" x14ac:dyDescent="0.25">
      <c r="A116" t="s">
        <v>126</v>
      </c>
      <c r="B116">
        <v>15761079.056298651</v>
      </c>
      <c r="C116">
        <v>1373791573.7056971</v>
      </c>
      <c r="D116">
        <v>132496501.2154181</v>
      </c>
      <c r="E116">
        <v>-21032083.948237851</v>
      </c>
      <c r="F116">
        <v>40.939347202505267</v>
      </c>
      <c r="G116">
        <f t="shared" si="10"/>
        <v>36793163.004536502</v>
      </c>
      <c r="H116" t="s">
        <v>6</v>
      </c>
      <c r="I116">
        <v>15761079.056298651</v>
      </c>
      <c r="J116">
        <v>1118203323.6415689</v>
      </c>
      <c r="K116">
        <v>70.947129929831661</v>
      </c>
      <c r="L116">
        <f t="shared" si="11"/>
        <v>0</v>
      </c>
      <c r="M116">
        <f t="shared" si="12"/>
        <v>70.947129929831661</v>
      </c>
      <c r="N116">
        <v>33.489738907841897</v>
      </c>
      <c r="O116">
        <v>43.69179138227431</v>
      </c>
      <c r="P116">
        <v>35.285228561154007</v>
      </c>
      <c r="Q116">
        <f t="shared" si="13"/>
        <v>0</v>
      </c>
      <c r="R116">
        <f t="shared" si="14"/>
        <v>0</v>
      </c>
      <c r="S116">
        <f t="shared" si="19"/>
        <v>0</v>
      </c>
      <c r="T116">
        <f t="shared" si="15"/>
        <v>255588250.06412816</v>
      </c>
      <c r="U116">
        <f t="shared" si="16"/>
        <v>0</v>
      </c>
      <c r="V116">
        <f t="shared" si="17"/>
        <v>-27.255338547557351</v>
      </c>
      <c r="W116">
        <f t="shared" si="18"/>
        <v>0</v>
      </c>
      <c r="X116">
        <v>2338562.25724599</v>
      </c>
      <c r="Y116">
        <v>23370646.205483001</v>
      </c>
    </row>
    <row r="117" spans="1:25" x14ac:dyDescent="0.25">
      <c r="A117" t="s">
        <v>127</v>
      </c>
      <c r="B117">
        <v>9491932.6922770049</v>
      </c>
      <c r="C117">
        <v>43058676.504316144</v>
      </c>
      <c r="D117">
        <v>79794528.471472189</v>
      </c>
      <c r="E117">
        <v>9429646.7615315337</v>
      </c>
      <c r="F117">
        <v>1972.406986704256</v>
      </c>
      <c r="G117">
        <f t="shared" si="10"/>
        <v>62285.930745471269</v>
      </c>
      <c r="H117" t="s">
        <v>6</v>
      </c>
      <c r="I117">
        <v>8885606.0158824679</v>
      </c>
      <c r="J117">
        <v>643085168.7912823</v>
      </c>
      <c r="K117">
        <v>67.750708906155722</v>
      </c>
      <c r="L117">
        <f t="shared" si="11"/>
        <v>-606326.67639453709</v>
      </c>
      <c r="M117">
        <f t="shared" si="12"/>
        <v>1972.406986704256</v>
      </c>
      <c r="N117">
        <v>43.985473447416972</v>
      </c>
      <c r="O117">
        <v>43.69179138227431</v>
      </c>
      <c r="P117">
        <v>35.285228561154007</v>
      </c>
      <c r="Q117">
        <f t="shared" si="13"/>
        <v>28.112713631326244</v>
      </c>
      <c r="R117">
        <f t="shared" si="14"/>
        <v>1904.6562777981003</v>
      </c>
      <c r="S117">
        <f t="shared" si="19"/>
        <v>6.3878105339692071E-2</v>
      </c>
      <c r="T117">
        <f t="shared" si="15"/>
        <v>0</v>
      </c>
      <c r="U117">
        <f t="shared" si="16"/>
        <v>-600026492.2869662</v>
      </c>
      <c r="V117">
        <f t="shared" si="17"/>
        <v>0</v>
      </c>
      <c r="W117">
        <f t="shared" si="18"/>
        <v>-24.058917523881412</v>
      </c>
      <c r="X117">
        <v>9431138.0352365281</v>
      </c>
      <c r="Y117">
        <v>1491.273704995303</v>
      </c>
    </row>
    <row r="118" spans="1:25" x14ac:dyDescent="0.25">
      <c r="A118" t="s">
        <v>128</v>
      </c>
      <c r="B118">
        <v>9805987.1594127174</v>
      </c>
      <c r="C118">
        <v>64178237.899175547</v>
      </c>
      <c r="D118">
        <v>82434647.078702018</v>
      </c>
      <c r="E118">
        <v>4460178.1889001988</v>
      </c>
      <c r="F118">
        <v>27.425762085138551</v>
      </c>
      <c r="G118">
        <f t="shared" si="10"/>
        <v>5345808.9705125187</v>
      </c>
      <c r="H118" t="s">
        <v>6</v>
      </c>
      <c r="I118">
        <v>9805987.1594127174</v>
      </c>
      <c r="J118">
        <v>410932148.45030028</v>
      </c>
      <c r="K118">
        <v>41.906249903238823</v>
      </c>
      <c r="L118">
        <f t="shared" si="11"/>
        <v>0</v>
      </c>
      <c r="M118">
        <f t="shared" si="12"/>
        <v>27.425762085138551</v>
      </c>
      <c r="N118">
        <v>18.48614735954671</v>
      </c>
      <c r="O118">
        <v>43.69179138227431</v>
      </c>
      <c r="P118">
        <v>35.285228561154007</v>
      </c>
      <c r="Q118">
        <f t="shared" si="13"/>
        <v>-0.34554482568914174</v>
      </c>
      <c r="R118">
        <f t="shared" si="14"/>
        <v>-14.480487818100272</v>
      </c>
      <c r="S118">
        <f t="shared" si="19"/>
        <v>0</v>
      </c>
      <c r="T118">
        <f t="shared" si="15"/>
        <v>0</v>
      </c>
      <c r="U118">
        <f t="shared" si="16"/>
        <v>-346753910.55112475</v>
      </c>
      <c r="V118">
        <f t="shared" si="17"/>
        <v>0</v>
      </c>
      <c r="W118">
        <f t="shared" si="18"/>
        <v>1.7855414790354871</v>
      </c>
      <c r="X118">
        <v>4805597.57298066</v>
      </c>
      <c r="Y118">
        <v>345419.38408045878</v>
      </c>
    </row>
    <row r="119" spans="1:25" x14ac:dyDescent="0.25">
      <c r="A119" t="s">
        <v>129</v>
      </c>
      <c r="B119">
        <v>11353097.978485949</v>
      </c>
      <c r="C119">
        <v>84206649.108735234</v>
      </c>
      <c r="D119">
        <v>45252640.705070913</v>
      </c>
      <c r="E119">
        <v>12075810.237915941</v>
      </c>
      <c r="F119">
        <v>-179.12978246137411</v>
      </c>
      <c r="G119">
        <f t="shared" si="10"/>
        <v>-722712.25942999125</v>
      </c>
      <c r="H119" t="s">
        <v>5</v>
      </c>
      <c r="I119">
        <v>78918.995259083807</v>
      </c>
      <c r="J119">
        <v>1507287226.594357</v>
      </c>
      <c r="K119">
        <v>132.76439870867461</v>
      </c>
      <c r="L119">
        <f t="shared" si="11"/>
        <v>-11274178.983226866</v>
      </c>
      <c r="M119">
        <f t="shared" si="12"/>
        <v>-179.12978246137411</v>
      </c>
      <c r="N119">
        <v>-8496.0024290517085</v>
      </c>
      <c r="O119">
        <v>50.364144850800493</v>
      </c>
      <c r="P119">
        <v>46.378216006459994</v>
      </c>
      <c r="Q119">
        <f t="shared" si="13"/>
        <v>-2.349230548277021</v>
      </c>
      <c r="R119">
        <f t="shared" si="14"/>
        <v>-311.89418117004868</v>
      </c>
      <c r="S119">
        <f t="shared" si="19"/>
        <v>0.99304868191848295</v>
      </c>
      <c r="T119">
        <f t="shared" si="15"/>
        <v>0</v>
      </c>
      <c r="U119">
        <f t="shared" si="16"/>
        <v>-1423080577.4856217</v>
      </c>
      <c r="V119">
        <f t="shared" si="17"/>
        <v>0</v>
      </c>
      <c r="W119">
        <f t="shared" si="18"/>
        <v>-82.400253857874105</v>
      </c>
      <c r="X119">
        <v>12528998.56998862</v>
      </c>
      <c r="Y119">
        <v>453188.33207286958</v>
      </c>
    </row>
    <row r="120" spans="1:25" x14ac:dyDescent="0.25">
      <c r="A120" t="s">
        <v>130</v>
      </c>
      <c r="B120">
        <v>64179054.833540373</v>
      </c>
      <c r="C120">
        <v>2506072023.7509389</v>
      </c>
      <c r="D120">
        <v>539525256.25828159</v>
      </c>
      <c r="E120">
        <v>1628170.699284378</v>
      </c>
      <c r="F120">
        <v>48.689915772769822</v>
      </c>
      <c r="G120">
        <f t="shared" si="10"/>
        <v>62550884.134255998</v>
      </c>
      <c r="H120" t="s">
        <v>6</v>
      </c>
      <c r="I120">
        <v>64179054.833540373</v>
      </c>
      <c r="J120">
        <v>4928771743.5778828</v>
      </c>
      <c r="K120">
        <v>76.797200525335199</v>
      </c>
      <c r="L120">
        <f t="shared" si="11"/>
        <v>0</v>
      </c>
      <c r="M120">
        <f t="shared" si="12"/>
        <v>48.689915772769822</v>
      </c>
      <c r="N120">
        <v>28.889388596329081</v>
      </c>
      <c r="O120">
        <v>43.69179138227431</v>
      </c>
      <c r="P120">
        <v>35.285228561154007</v>
      </c>
      <c r="Q120">
        <f t="shared" si="13"/>
        <v>-0.36599361122926422</v>
      </c>
      <c r="R120">
        <f t="shared" si="14"/>
        <v>-28.107284752565377</v>
      </c>
      <c r="S120">
        <f t="shared" si="19"/>
        <v>0</v>
      </c>
      <c r="T120">
        <f t="shared" si="15"/>
        <v>0</v>
      </c>
      <c r="U120">
        <f t="shared" si="16"/>
        <v>-2422699719.8269439</v>
      </c>
      <c r="V120">
        <f t="shared" si="17"/>
        <v>0</v>
      </c>
      <c r="W120">
        <f t="shared" si="18"/>
        <v>-33.105409143060889</v>
      </c>
      <c r="X120">
        <v>17278303.04669952</v>
      </c>
      <c r="Y120">
        <v>15650132.34741503</v>
      </c>
    </row>
    <row r="121" spans="1:25" x14ac:dyDescent="0.25">
      <c r="A121" t="s">
        <v>131</v>
      </c>
      <c r="B121">
        <v>6472545.0210969159</v>
      </c>
      <c r="C121">
        <v>1471377681.3634479</v>
      </c>
      <c r="D121">
        <v>54411856.332380638</v>
      </c>
      <c r="E121">
        <v>-26695059.019412719</v>
      </c>
      <c r="F121">
        <v>46.002404509903407</v>
      </c>
      <c r="G121">
        <f t="shared" si="10"/>
        <v>33167604.040509634</v>
      </c>
      <c r="H121" t="s">
        <v>6</v>
      </c>
      <c r="I121">
        <v>6472545.0210969159</v>
      </c>
      <c r="J121">
        <v>303331480.24238563</v>
      </c>
      <c r="K121">
        <v>46.864329140035757</v>
      </c>
      <c r="L121">
        <f t="shared" si="11"/>
        <v>0</v>
      </c>
      <c r="M121">
        <f t="shared" si="12"/>
        <v>46.864329140035757</v>
      </c>
      <c r="N121">
        <v>30.070786398293659</v>
      </c>
      <c r="O121">
        <v>43.69179138227431</v>
      </c>
      <c r="P121">
        <v>35.285228561154007</v>
      </c>
      <c r="Q121">
        <f t="shared" si="13"/>
        <v>0</v>
      </c>
      <c r="R121">
        <f t="shared" si="14"/>
        <v>0</v>
      </c>
      <c r="S121">
        <f t="shared" si="19"/>
        <v>0</v>
      </c>
      <c r="T121">
        <f t="shared" si="15"/>
        <v>1168046201.1210623</v>
      </c>
      <c r="U121">
        <f t="shared" si="16"/>
        <v>0</v>
      </c>
      <c r="V121">
        <f t="shared" si="17"/>
        <v>-3.1725377577614466</v>
      </c>
      <c r="W121">
        <f t="shared" si="18"/>
        <v>0</v>
      </c>
      <c r="X121">
        <v>20873525.325603191</v>
      </c>
      <c r="Y121">
        <v>47568584.345016532</v>
      </c>
    </row>
    <row r="122" spans="1:25" x14ac:dyDescent="0.25">
      <c r="A122" t="s">
        <v>132</v>
      </c>
      <c r="B122">
        <v>7619837.7562784739</v>
      </c>
      <c r="C122">
        <v>489797003.67848653</v>
      </c>
      <c r="D122">
        <v>40454856.704181977</v>
      </c>
      <c r="E122">
        <v>-5533375.9403268974</v>
      </c>
      <c r="F122">
        <v>40.313483275918031</v>
      </c>
      <c r="G122">
        <f t="shared" si="10"/>
        <v>13153213.696605371</v>
      </c>
      <c r="H122" t="s">
        <v>4</v>
      </c>
      <c r="I122">
        <v>7619837.7562784739</v>
      </c>
      <c r="J122">
        <v>296756575.90439349</v>
      </c>
      <c r="K122">
        <v>38.945261749159513</v>
      </c>
      <c r="L122">
        <f t="shared" si="11"/>
        <v>0</v>
      </c>
      <c r="M122">
        <f t="shared" si="12"/>
        <v>38.945261749159513</v>
      </c>
      <c r="N122">
        <v>35.051242718492219</v>
      </c>
      <c r="O122">
        <v>44.143627342017908</v>
      </c>
      <c r="P122">
        <v>38.834477987643709</v>
      </c>
      <c r="Q122">
        <f t="shared" si="13"/>
        <v>0</v>
      </c>
      <c r="R122">
        <f t="shared" si="14"/>
        <v>0</v>
      </c>
      <c r="S122">
        <f t="shared" si="19"/>
        <v>0</v>
      </c>
      <c r="T122">
        <f t="shared" si="15"/>
        <v>193040427.77409303</v>
      </c>
      <c r="U122">
        <f t="shared" si="16"/>
        <v>0</v>
      </c>
      <c r="V122">
        <f t="shared" si="17"/>
        <v>5.1983655928583943</v>
      </c>
      <c r="W122">
        <f t="shared" si="18"/>
        <v>0</v>
      </c>
      <c r="X122">
        <v>204712.91530972521</v>
      </c>
      <c r="Y122">
        <v>5738088.8556366758</v>
      </c>
    </row>
    <row r="123" spans="1:25" x14ac:dyDescent="0.25">
      <c r="A123" t="s">
        <v>133</v>
      </c>
      <c r="B123">
        <v>1192784.5525979849</v>
      </c>
      <c r="C123">
        <v>7416764.4151545363</v>
      </c>
      <c r="D123">
        <v>4754354.3532840814</v>
      </c>
      <c r="E123">
        <v>1231225.701872193</v>
      </c>
      <c r="F123">
        <v>-316.61693258918928</v>
      </c>
      <c r="G123">
        <f t="shared" si="10"/>
        <v>-38441.149274208117</v>
      </c>
      <c r="H123" t="s">
        <v>5</v>
      </c>
      <c r="I123">
        <v>21953.555742487079</v>
      </c>
      <c r="J123">
        <v>156825309.84689909</v>
      </c>
      <c r="K123">
        <v>131.4783206282479</v>
      </c>
      <c r="L123">
        <f t="shared" si="11"/>
        <v>-1170830.9968554978</v>
      </c>
      <c r="M123">
        <f t="shared" si="12"/>
        <v>-316.61693258918928</v>
      </c>
      <c r="N123">
        <v>1206.8749814114699</v>
      </c>
      <c r="O123">
        <v>50.364144850800493</v>
      </c>
      <c r="P123">
        <v>46.378216006459994</v>
      </c>
      <c r="Q123">
        <f t="shared" si="13"/>
        <v>-3.4081303372014977</v>
      </c>
      <c r="R123">
        <f t="shared" si="14"/>
        <v>-448.09525321743718</v>
      </c>
      <c r="S123">
        <f t="shared" si="19"/>
        <v>0.98159470149519423</v>
      </c>
      <c r="T123">
        <f t="shared" si="15"/>
        <v>0</v>
      </c>
      <c r="U123">
        <f t="shared" si="16"/>
        <v>-149408545.43174455</v>
      </c>
      <c r="V123">
        <f t="shared" si="17"/>
        <v>0</v>
      </c>
      <c r="W123">
        <f t="shared" si="18"/>
        <v>-81.1141757774474</v>
      </c>
      <c r="X123">
        <v>1232111.0580453661</v>
      </c>
      <c r="Y123">
        <v>885.35617317347317</v>
      </c>
    </row>
    <row r="124" spans="1:25" x14ac:dyDescent="0.25">
      <c r="A124" t="s">
        <v>134</v>
      </c>
      <c r="B124">
        <v>505269312.3999961</v>
      </c>
      <c r="C124">
        <v>21495352561.524639</v>
      </c>
      <c r="D124">
        <v>1221805461.2616351</v>
      </c>
      <c r="E124">
        <v>46829378.059554547</v>
      </c>
      <c r="F124">
        <v>49.553183135037997</v>
      </c>
      <c r="G124">
        <f t="shared" si="10"/>
        <v>458439934.34044158</v>
      </c>
      <c r="H124" t="s">
        <v>7</v>
      </c>
      <c r="I124">
        <v>505269312.3999961</v>
      </c>
      <c r="J124">
        <v>26282192559.722</v>
      </c>
      <c r="K124">
        <v>52.016205842550193</v>
      </c>
      <c r="L124">
        <f t="shared" si="11"/>
        <v>0</v>
      </c>
      <c r="M124">
        <f t="shared" si="12"/>
        <v>49.553183135037997</v>
      </c>
      <c r="N124">
        <v>52.671036629015262</v>
      </c>
      <c r="O124">
        <v>42.873050839746661</v>
      </c>
      <c r="P124">
        <v>40.454923652369821</v>
      </c>
      <c r="Q124">
        <f t="shared" si="13"/>
        <v>-4.7351064300376139E-2</v>
      </c>
      <c r="R124">
        <f t="shared" si="14"/>
        <v>-2.4630227075121951</v>
      </c>
      <c r="S124">
        <f t="shared" si="19"/>
        <v>0</v>
      </c>
      <c r="T124">
        <f t="shared" si="15"/>
        <v>0</v>
      </c>
      <c r="U124">
        <f t="shared" si="16"/>
        <v>-4786839998.197361</v>
      </c>
      <c r="V124">
        <f t="shared" si="17"/>
        <v>0</v>
      </c>
      <c r="W124">
        <f t="shared" si="18"/>
        <v>-9.1431550028035318</v>
      </c>
      <c r="X124">
        <v>69345758.543247521</v>
      </c>
      <c r="Y124">
        <v>22516380.483693749</v>
      </c>
    </row>
    <row r="125" spans="1:25" x14ac:dyDescent="0.25">
      <c r="A125" t="s">
        <v>135</v>
      </c>
      <c r="B125">
        <v>9229964.0002808645</v>
      </c>
      <c r="C125">
        <v>137395457.03954789</v>
      </c>
      <c r="D125">
        <v>77592272.205039918</v>
      </c>
      <c r="E125">
        <v>5448998.6029224582</v>
      </c>
      <c r="F125">
        <v>56.860538685382878</v>
      </c>
      <c r="G125">
        <f t="shared" si="10"/>
        <v>3780965.3973584063</v>
      </c>
      <c r="H125" t="s">
        <v>6</v>
      </c>
      <c r="I125">
        <v>9229964.0002808645</v>
      </c>
      <c r="J125">
        <v>771570981.7324779</v>
      </c>
      <c r="K125">
        <v>83.59414854803326</v>
      </c>
      <c r="L125">
        <f t="shared" si="11"/>
        <v>0</v>
      </c>
      <c r="M125">
        <f t="shared" si="12"/>
        <v>56.860538685382878</v>
      </c>
      <c r="N125">
        <v>33.201361868841467</v>
      </c>
      <c r="O125">
        <v>43.69179138227431</v>
      </c>
      <c r="P125">
        <v>35.285228561154007</v>
      </c>
      <c r="Q125">
        <f t="shared" si="13"/>
        <v>-0.319802406352512</v>
      </c>
      <c r="R125">
        <f t="shared" si="14"/>
        <v>-26.733609862650383</v>
      </c>
      <c r="S125">
        <f t="shared" si="19"/>
        <v>0</v>
      </c>
      <c r="T125">
        <f t="shared" si="15"/>
        <v>0</v>
      </c>
      <c r="U125">
        <f t="shared" si="16"/>
        <v>-634175524.69292998</v>
      </c>
      <c r="V125">
        <f t="shared" si="17"/>
        <v>0</v>
      </c>
      <c r="W125">
        <f t="shared" si="18"/>
        <v>-39.90235716575895</v>
      </c>
      <c r="X125">
        <v>8964743.5346571635</v>
      </c>
      <c r="Y125">
        <v>3515744.9317344208</v>
      </c>
    </row>
    <row r="126" spans="1:25" x14ac:dyDescent="0.25">
      <c r="A126" t="s">
        <v>136</v>
      </c>
      <c r="B126">
        <v>10945672.84292422</v>
      </c>
      <c r="C126">
        <v>515014928.36850148</v>
      </c>
      <c r="D126">
        <v>58112211.907202303</v>
      </c>
      <c r="E126">
        <v>502620.61872653151</v>
      </c>
      <c r="F126">
        <v>54.881190668347116</v>
      </c>
      <c r="G126">
        <f t="shared" si="10"/>
        <v>10443052.224197689</v>
      </c>
      <c r="H126" t="s">
        <v>4</v>
      </c>
      <c r="I126">
        <v>10945672.84292422</v>
      </c>
      <c r="J126">
        <v>569718990.79253364</v>
      </c>
      <c r="K126">
        <v>52.049700275924643</v>
      </c>
      <c r="L126">
        <f t="shared" si="11"/>
        <v>0</v>
      </c>
      <c r="M126">
        <f t="shared" si="12"/>
        <v>54.881190668347116</v>
      </c>
      <c r="N126">
        <v>51.437537686528181</v>
      </c>
      <c r="O126">
        <v>44.143627342017908</v>
      </c>
      <c r="P126">
        <v>38.834477987643709</v>
      </c>
      <c r="Q126">
        <f t="shared" si="13"/>
        <v>5.4399744425275141E-2</v>
      </c>
      <c r="R126">
        <f t="shared" si="14"/>
        <v>2.8314903924224737</v>
      </c>
      <c r="S126">
        <f t="shared" si="19"/>
        <v>0</v>
      </c>
      <c r="T126">
        <f t="shared" si="15"/>
        <v>0</v>
      </c>
      <c r="U126">
        <f t="shared" si="16"/>
        <v>-54704062.424032152</v>
      </c>
      <c r="V126">
        <f t="shared" si="17"/>
        <v>0</v>
      </c>
      <c r="W126">
        <f t="shared" si="18"/>
        <v>-7.906072933906735</v>
      </c>
      <c r="X126">
        <v>603627.46781745809</v>
      </c>
      <c r="Y126">
        <v>101006.849090912</v>
      </c>
    </row>
    <row r="127" spans="1:25" x14ac:dyDescent="0.25">
      <c r="A127" t="s">
        <v>137</v>
      </c>
      <c r="B127">
        <v>3422350.7493275031</v>
      </c>
      <c r="C127">
        <v>28432901.938946139</v>
      </c>
      <c r="D127">
        <v>28770206.570129789</v>
      </c>
      <c r="E127">
        <v>3882075.1104385369</v>
      </c>
      <c r="F127">
        <v>-124.4291435216348</v>
      </c>
      <c r="G127">
        <f t="shared" si="10"/>
        <v>-459724.36111103371</v>
      </c>
      <c r="H127" t="s">
        <v>6</v>
      </c>
      <c r="I127">
        <v>2799869.481530848</v>
      </c>
      <c r="J127">
        <v>242229905.6275548</v>
      </c>
      <c r="K127">
        <v>70.77880771722576</v>
      </c>
      <c r="L127">
        <f t="shared" si="11"/>
        <v>-622481.26779665519</v>
      </c>
      <c r="M127">
        <f t="shared" si="12"/>
        <v>-124.4291435216348</v>
      </c>
      <c r="N127">
        <v>78.361713640901286</v>
      </c>
      <c r="O127">
        <v>43.69179138227431</v>
      </c>
      <c r="P127">
        <v>35.285228561154007</v>
      </c>
      <c r="Q127">
        <f t="shared" si="13"/>
        <v>-2.7579999937093023</v>
      </c>
      <c r="R127">
        <f t="shared" si="14"/>
        <v>-195.20795123886057</v>
      </c>
      <c r="S127">
        <f t="shared" si="19"/>
        <v>0.18188704589059834</v>
      </c>
      <c r="T127">
        <f t="shared" si="15"/>
        <v>0</v>
      </c>
      <c r="U127">
        <f t="shared" si="16"/>
        <v>-213797003.68860868</v>
      </c>
      <c r="V127">
        <f t="shared" si="17"/>
        <v>0</v>
      </c>
      <c r="W127">
        <f t="shared" si="18"/>
        <v>-27.08701633495145</v>
      </c>
      <c r="X127">
        <v>87646372.208452359</v>
      </c>
      <c r="Y127">
        <v>83764297.09801358</v>
      </c>
    </row>
    <row r="128" spans="1:25" x14ac:dyDescent="0.25">
      <c r="A128" t="s">
        <v>138</v>
      </c>
      <c r="B128">
        <v>50091730.39180778</v>
      </c>
      <c r="C128">
        <v>3668787775.771462</v>
      </c>
      <c r="D128">
        <v>234234266.0931744</v>
      </c>
      <c r="E128">
        <v>-44905631.512031108</v>
      </c>
      <c r="F128">
        <v>41.085583469310407</v>
      </c>
      <c r="G128">
        <f t="shared" si="10"/>
        <v>94997361.903838888</v>
      </c>
      <c r="H128" t="s">
        <v>9</v>
      </c>
      <c r="I128">
        <v>50091730.39180778</v>
      </c>
      <c r="J128">
        <v>1804658642.5737841</v>
      </c>
      <c r="K128">
        <v>36.027077293159863</v>
      </c>
      <c r="L128">
        <f t="shared" si="11"/>
        <v>0</v>
      </c>
      <c r="M128">
        <f t="shared" si="12"/>
        <v>36.027077293159863</v>
      </c>
      <c r="N128">
        <v>37.148175062426098</v>
      </c>
      <c r="O128">
        <v>58.027766387315843</v>
      </c>
      <c r="P128">
        <v>53.35165988708038</v>
      </c>
      <c r="Q128">
        <f t="shared" si="13"/>
        <v>0</v>
      </c>
      <c r="R128">
        <f t="shared" si="14"/>
        <v>0</v>
      </c>
      <c r="S128">
        <f t="shared" si="19"/>
        <v>0</v>
      </c>
      <c r="T128">
        <f t="shared" si="15"/>
        <v>1864129133.1976779</v>
      </c>
      <c r="U128">
        <f t="shared" si="16"/>
        <v>0</v>
      </c>
      <c r="V128">
        <f t="shared" si="17"/>
        <v>22.00068909415598</v>
      </c>
      <c r="W128">
        <f t="shared" si="18"/>
        <v>0</v>
      </c>
      <c r="X128">
        <v>25649.599639219861</v>
      </c>
      <c r="Y128">
        <v>44931281.111670323</v>
      </c>
    </row>
    <row r="129" spans="1:25" x14ac:dyDescent="0.25">
      <c r="A129" t="s">
        <v>139</v>
      </c>
      <c r="B129">
        <v>4395339.6529022846</v>
      </c>
      <c r="C129">
        <v>172632655.18322089</v>
      </c>
      <c r="D129">
        <v>36949698.912284151</v>
      </c>
      <c r="E129">
        <v>-967387.78166284133</v>
      </c>
      <c r="F129">
        <v>39.081298957072931</v>
      </c>
      <c r="G129">
        <f t="shared" si="10"/>
        <v>5362727.434565126</v>
      </c>
      <c r="H129" t="s">
        <v>6</v>
      </c>
      <c r="I129">
        <v>4395339.6529022846</v>
      </c>
      <c r="J129">
        <v>169971547.57310349</v>
      </c>
      <c r="K129">
        <v>38.670856178513922</v>
      </c>
      <c r="L129">
        <f t="shared" si="11"/>
        <v>0</v>
      </c>
      <c r="M129">
        <f t="shared" si="12"/>
        <v>38.670856178513922</v>
      </c>
      <c r="N129">
        <v>21.530787646212691</v>
      </c>
      <c r="O129">
        <v>43.69179138227431</v>
      </c>
      <c r="P129">
        <v>35.285228561154007</v>
      </c>
      <c r="Q129">
        <f t="shared" si="13"/>
        <v>0</v>
      </c>
      <c r="R129">
        <f t="shared" si="14"/>
        <v>0</v>
      </c>
      <c r="S129">
        <f t="shared" si="19"/>
        <v>0</v>
      </c>
      <c r="T129">
        <f t="shared" si="15"/>
        <v>2661107.6101174057</v>
      </c>
      <c r="U129">
        <f t="shared" si="16"/>
        <v>0</v>
      </c>
      <c r="V129">
        <f t="shared" si="17"/>
        <v>5.0209352037603878</v>
      </c>
      <c r="W129">
        <f t="shared" si="18"/>
        <v>0</v>
      </c>
      <c r="X129">
        <v>4249093.3829957237</v>
      </c>
      <c r="Y129">
        <v>5216481.1646581842</v>
      </c>
    </row>
    <row r="130" spans="1:25" x14ac:dyDescent="0.25">
      <c r="A130" t="s">
        <v>140</v>
      </c>
      <c r="B130">
        <v>14634877.92696326</v>
      </c>
      <c r="C130">
        <v>32623631187.94265</v>
      </c>
      <c r="D130">
        <v>58333582.06248489</v>
      </c>
      <c r="E130">
        <v>-207675187.9477053</v>
      </c>
      <c r="F130">
        <v>147.01072864793241</v>
      </c>
      <c r="G130">
        <f t="shared" si="10"/>
        <v>222310065.87466857</v>
      </c>
      <c r="H130" t="s">
        <v>5</v>
      </c>
      <c r="I130">
        <v>14634877.92696326</v>
      </c>
      <c r="J130">
        <v>659561151.96250796</v>
      </c>
      <c r="K130">
        <v>45.067759037971491</v>
      </c>
      <c r="L130">
        <f t="shared" si="11"/>
        <v>0</v>
      </c>
      <c r="M130">
        <f t="shared" si="12"/>
        <v>45.067759037971491</v>
      </c>
      <c r="N130">
        <v>33.190113689817572</v>
      </c>
      <c r="O130">
        <v>50.364144850800493</v>
      </c>
      <c r="P130">
        <v>46.378216006459994</v>
      </c>
      <c r="Q130">
        <f t="shared" si="13"/>
        <v>0</v>
      </c>
      <c r="R130">
        <f t="shared" si="14"/>
        <v>0</v>
      </c>
      <c r="S130">
        <f t="shared" si="19"/>
        <v>0</v>
      </c>
      <c r="T130">
        <f t="shared" si="15"/>
        <v>31964070035.980141</v>
      </c>
      <c r="U130">
        <f t="shared" si="16"/>
        <v>0</v>
      </c>
      <c r="V130">
        <f t="shared" si="17"/>
        <v>5.2963858128290013</v>
      </c>
      <c r="W130">
        <f t="shared" si="18"/>
        <v>0</v>
      </c>
      <c r="X130">
        <v>0</v>
      </c>
      <c r="Y130">
        <v>207675187.9477053</v>
      </c>
    </row>
    <row r="131" spans="1:25" x14ac:dyDescent="0.25">
      <c r="A131" t="s">
        <v>141</v>
      </c>
      <c r="B131">
        <v>48204851.720552459</v>
      </c>
      <c r="C131">
        <v>1910049797.141293</v>
      </c>
      <c r="D131">
        <v>255926757.38987491</v>
      </c>
      <c r="E131">
        <v>-4254091.5700833499</v>
      </c>
      <c r="F131">
        <v>41.288985607873229</v>
      </c>
      <c r="G131">
        <f t="shared" ref="G131:G194" si="20">B131-E131</f>
        <v>52458943.290635809</v>
      </c>
      <c r="H131" t="s">
        <v>4</v>
      </c>
      <c r="I131">
        <v>48204851.720552459</v>
      </c>
      <c r="J131">
        <v>2099462664.190371</v>
      </c>
      <c r="K131">
        <v>43.552932728869919</v>
      </c>
      <c r="L131">
        <f t="shared" ref="L131:L194" si="21">I131-B131</f>
        <v>0</v>
      </c>
      <c r="M131">
        <f t="shared" ref="M131:M194" si="22">IF(E131&gt;0,F131,K131)</f>
        <v>43.552932728869919</v>
      </c>
      <c r="N131">
        <v>34.696574729915334</v>
      </c>
      <c r="O131">
        <v>44.143627342017908</v>
      </c>
      <c r="P131">
        <v>38.834477987643709</v>
      </c>
      <c r="Q131">
        <f t="shared" ref="Q131:Q194" si="23">(M131-K131)/K131</f>
        <v>0</v>
      </c>
      <c r="R131">
        <f t="shared" ref="R131:R194" si="24">M131-K131</f>
        <v>0</v>
      </c>
      <c r="S131">
        <f t="shared" si="19"/>
        <v>0</v>
      </c>
      <c r="T131">
        <f t="shared" ref="T131:T194" si="25">IF($E131&lt;0,$C131-$J131,0)</f>
        <v>-189412867.04907799</v>
      </c>
      <c r="U131">
        <f t="shared" ref="U131:U194" si="26">IF($E131&gt;0,$C131-$J131,0)</f>
        <v>0</v>
      </c>
      <c r="V131">
        <f t="shared" ref="V131:V194" si="27">IF($E131&lt;0,($O131-$K131),0)</f>
        <v>0.59069461314798843</v>
      </c>
      <c r="W131">
        <f t="shared" ref="W131:W194" si="28">IF($E131&gt;0,($O131-$K131),0)</f>
        <v>0</v>
      </c>
      <c r="X131">
        <v>1219969.297784938</v>
      </c>
      <c r="Y131">
        <v>5474060.8678683816</v>
      </c>
    </row>
    <row r="132" spans="1:25" x14ac:dyDescent="0.25">
      <c r="A132" t="s">
        <v>142</v>
      </c>
      <c r="B132">
        <v>3175111.6994006271</v>
      </c>
      <c r="C132">
        <v>526234162.75176471</v>
      </c>
      <c r="D132">
        <v>16857142.228938788</v>
      </c>
      <c r="E132">
        <v>-10825134.64255132</v>
      </c>
      <c r="F132">
        <v>38.79155349955326</v>
      </c>
      <c r="G132">
        <f t="shared" si="20"/>
        <v>14000246.341951948</v>
      </c>
      <c r="H132" t="s">
        <v>4</v>
      </c>
      <c r="I132">
        <v>3175111.6994006271</v>
      </c>
      <c r="J132">
        <v>138756180.40695</v>
      </c>
      <c r="K132">
        <v>43.701196538422032</v>
      </c>
      <c r="L132">
        <f t="shared" si="21"/>
        <v>0</v>
      </c>
      <c r="M132">
        <f t="shared" si="22"/>
        <v>43.701196538422032</v>
      </c>
      <c r="N132">
        <v>35.699187409187829</v>
      </c>
      <c r="O132">
        <v>44.143627342017908</v>
      </c>
      <c r="P132">
        <v>38.834477987643709</v>
      </c>
      <c r="Q132">
        <f t="shared" si="23"/>
        <v>0</v>
      </c>
      <c r="R132">
        <f t="shared" si="24"/>
        <v>0</v>
      </c>
      <c r="S132">
        <f t="shared" ref="S132:S195" si="29">1-I132/B132</f>
        <v>0</v>
      </c>
      <c r="T132">
        <f t="shared" si="25"/>
        <v>387477982.34481472</v>
      </c>
      <c r="U132">
        <f t="shared" si="26"/>
        <v>0</v>
      </c>
      <c r="V132">
        <f t="shared" si="27"/>
        <v>0.44243080359587594</v>
      </c>
      <c r="W132">
        <f t="shared" si="28"/>
        <v>0</v>
      </c>
      <c r="X132">
        <v>263.68352148775909</v>
      </c>
      <c r="Y132">
        <v>10825398.32607281</v>
      </c>
    </row>
    <row r="133" spans="1:25" x14ac:dyDescent="0.25">
      <c r="A133" t="s">
        <v>143</v>
      </c>
      <c r="B133">
        <v>27769.71951876827</v>
      </c>
      <c r="C133">
        <v>166140.32767075981</v>
      </c>
      <c r="D133">
        <v>90094.019917227968</v>
      </c>
      <c r="E133">
        <v>28635.790542198931</v>
      </c>
      <c r="F133">
        <v>-295.85835417132313</v>
      </c>
      <c r="G133">
        <f t="shared" si="20"/>
        <v>-866.07102343066072</v>
      </c>
      <c r="H133" t="s">
        <v>8</v>
      </c>
      <c r="I133">
        <v>0</v>
      </c>
      <c r="J133">
        <v>3748434.1455918672</v>
      </c>
      <c r="K133">
        <v>134.98278738676041</v>
      </c>
      <c r="L133">
        <f t="shared" si="21"/>
        <v>-27769.71951876827</v>
      </c>
      <c r="M133">
        <f t="shared" si="22"/>
        <v>-295.85835417132313</v>
      </c>
      <c r="N133">
        <v>-4317.7416111016682</v>
      </c>
      <c r="O133">
        <v>28.347385195778489</v>
      </c>
      <c r="P133">
        <v>25.103059308499091</v>
      </c>
      <c r="Q133">
        <f t="shared" si="23"/>
        <v>-3.1918228234805439</v>
      </c>
      <c r="R133">
        <f t="shared" si="24"/>
        <v>-430.84114155808356</v>
      </c>
      <c r="S133">
        <f t="shared" si="29"/>
        <v>1</v>
      </c>
      <c r="T133">
        <f t="shared" si="25"/>
        <v>0</v>
      </c>
      <c r="U133">
        <f t="shared" si="26"/>
        <v>-3582293.8179211072</v>
      </c>
      <c r="V133">
        <f t="shared" si="27"/>
        <v>0</v>
      </c>
      <c r="W133">
        <f t="shared" si="28"/>
        <v>-106.63540219098192</v>
      </c>
      <c r="X133">
        <v>28856.384362514789</v>
      </c>
      <c r="Y133">
        <v>220.59382031575299</v>
      </c>
    </row>
    <row r="134" spans="1:25" x14ac:dyDescent="0.25">
      <c r="A134" t="s">
        <v>144</v>
      </c>
      <c r="B134">
        <v>2674656.1259434191</v>
      </c>
      <c r="C134">
        <v>84150801.572291732</v>
      </c>
      <c r="D134">
        <v>8677456.1089686677</v>
      </c>
      <c r="E134">
        <v>1111626.3110602719</v>
      </c>
      <c r="F134">
        <v>59.389946882235229</v>
      </c>
      <c r="G134">
        <f t="shared" si="20"/>
        <v>1563029.8148831471</v>
      </c>
      <c r="H134" t="s">
        <v>8</v>
      </c>
      <c r="I134">
        <v>2674656.1259434191</v>
      </c>
      <c r="J134">
        <v>188237623.62061799</v>
      </c>
      <c r="K134">
        <v>70.378252289991821</v>
      </c>
      <c r="L134">
        <f t="shared" si="21"/>
        <v>0</v>
      </c>
      <c r="M134">
        <f t="shared" si="22"/>
        <v>59.389946882235229</v>
      </c>
      <c r="N134">
        <v>71.447739095069124</v>
      </c>
      <c r="O134">
        <v>28.347385195778489</v>
      </c>
      <c r="P134">
        <v>25.103059308499091</v>
      </c>
      <c r="Q134">
        <f t="shared" si="23"/>
        <v>-0.15613211539382302</v>
      </c>
      <c r="R134">
        <f t="shared" si="24"/>
        <v>-10.988305407756592</v>
      </c>
      <c r="S134">
        <f t="shared" si="29"/>
        <v>0</v>
      </c>
      <c r="T134">
        <f t="shared" si="25"/>
        <v>0</v>
      </c>
      <c r="U134">
        <f t="shared" si="26"/>
        <v>-104086822.04832625</v>
      </c>
      <c r="V134">
        <f t="shared" si="27"/>
        <v>0</v>
      </c>
      <c r="W134">
        <f t="shared" si="28"/>
        <v>-42.030867094213335</v>
      </c>
      <c r="X134">
        <v>1279763.2131804391</v>
      </c>
      <c r="Y134">
        <v>168136.90212018951</v>
      </c>
    </row>
    <row r="135" spans="1:25" x14ac:dyDescent="0.25">
      <c r="A135" t="s">
        <v>145</v>
      </c>
      <c r="B135">
        <v>10079425.33995292</v>
      </c>
      <c r="C135">
        <v>288177697.80608022</v>
      </c>
      <c r="D135">
        <v>53513174.536073953</v>
      </c>
      <c r="E135">
        <v>4533294.8809265671</v>
      </c>
      <c r="F135">
        <v>61.60887755282733</v>
      </c>
      <c r="G135">
        <f t="shared" si="20"/>
        <v>5546130.4590263525</v>
      </c>
      <c r="H135" t="s">
        <v>4</v>
      </c>
      <c r="I135">
        <v>10079425.33995292</v>
      </c>
      <c r="J135">
        <v>676967638.05129611</v>
      </c>
      <c r="K135">
        <v>67.163316877592763</v>
      </c>
      <c r="L135">
        <f t="shared" si="21"/>
        <v>0</v>
      </c>
      <c r="M135">
        <f t="shared" si="22"/>
        <v>61.60887755282733</v>
      </c>
      <c r="N135">
        <v>62.31055067172948</v>
      </c>
      <c r="O135">
        <v>44.143627342017908</v>
      </c>
      <c r="P135">
        <v>38.834477987643709</v>
      </c>
      <c r="Q135">
        <f t="shared" si="23"/>
        <v>-8.2700491622362413E-2</v>
      </c>
      <c r="R135">
        <f t="shared" si="24"/>
        <v>-5.5544393247654327</v>
      </c>
      <c r="S135">
        <f t="shared" si="29"/>
        <v>0</v>
      </c>
      <c r="T135">
        <f t="shared" si="25"/>
        <v>0</v>
      </c>
      <c r="U135">
        <f t="shared" si="26"/>
        <v>-388789940.24521589</v>
      </c>
      <c r="V135">
        <f t="shared" si="27"/>
        <v>0</v>
      </c>
      <c r="W135">
        <f t="shared" si="28"/>
        <v>-23.019689535574855</v>
      </c>
      <c r="X135">
        <v>4540089.9618851542</v>
      </c>
      <c r="Y135">
        <v>6795.0809586004207</v>
      </c>
    </row>
    <row r="136" spans="1:25" x14ac:dyDescent="0.25">
      <c r="A136" t="s">
        <v>146</v>
      </c>
      <c r="B136">
        <v>5455110.5123119103</v>
      </c>
      <c r="C136">
        <v>198521220.35534921</v>
      </c>
      <c r="D136">
        <v>28961996.45448067</v>
      </c>
      <c r="E136">
        <v>49873.908741237799</v>
      </c>
      <c r="F136">
        <v>42.085709376635627</v>
      </c>
      <c r="G136">
        <f t="shared" si="20"/>
        <v>5405236.6035706727</v>
      </c>
      <c r="H136" t="s">
        <v>4</v>
      </c>
      <c r="I136">
        <v>5455110.5123119103</v>
      </c>
      <c r="J136">
        <v>208933750.47182921</v>
      </c>
      <c r="K136">
        <v>38.300553215242147</v>
      </c>
      <c r="L136">
        <f t="shared" si="21"/>
        <v>0</v>
      </c>
      <c r="M136">
        <f t="shared" si="22"/>
        <v>42.085709376635627</v>
      </c>
      <c r="N136">
        <v>31.36150315530632</v>
      </c>
      <c r="O136">
        <v>44.143627342017908</v>
      </c>
      <c r="P136">
        <v>38.834477987643709</v>
      </c>
      <c r="Q136">
        <f t="shared" si="23"/>
        <v>9.8827715101700783E-2</v>
      </c>
      <c r="R136">
        <f t="shared" si="24"/>
        <v>3.7851561613934805</v>
      </c>
      <c r="S136">
        <f t="shared" si="29"/>
        <v>0</v>
      </c>
      <c r="T136">
        <f t="shared" si="25"/>
        <v>0</v>
      </c>
      <c r="U136">
        <f t="shared" si="26"/>
        <v>-10412530.116479993</v>
      </c>
      <c r="V136">
        <f t="shared" si="27"/>
        <v>0</v>
      </c>
      <c r="W136">
        <f t="shared" si="28"/>
        <v>5.8430741267757611</v>
      </c>
      <c r="X136">
        <v>1676043.116116066</v>
      </c>
      <c r="Y136">
        <v>1626169.2073748091</v>
      </c>
    </row>
    <row r="137" spans="1:25" x14ac:dyDescent="0.25">
      <c r="A137" t="s">
        <v>147</v>
      </c>
      <c r="B137">
        <v>409123904.91668957</v>
      </c>
      <c r="C137">
        <v>30174870117.082779</v>
      </c>
      <c r="D137">
        <v>1913106951.182646</v>
      </c>
      <c r="E137">
        <v>-78280240.098230585</v>
      </c>
      <c r="F137">
        <v>65.834436158279374</v>
      </c>
      <c r="G137">
        <f t="shared" si="20"/>
        <v>487404145.01492018</v>
      </c>
      <c r="H137" t="s">
        <v>9</v>
      </c>
      <c r="I137">
        <v>409123904.91668957</v>
      </c>
      <c r="J137">
        <v>32224479914.376431</v>
      </c>
      <c r="K137">
        <v>78.764598027920982</v>
      </c>
      <c r="L137">
        <f t="shared" si="21"/>
        <v>0</v>
      </c>
      <c r="M137">
        <f t="shared" si="22"/>
        <v>78.764598027920982</v>
      </c>
      <c r="N137">
        <v>53.008771338415102</v>
      </c>
      <c r="O137">
        <v>58.027766387315843</v>
      </c>
      <c r="P137">
        <v>53.35165988708038</v>
      </c>
      <c r="Q137">
        <f t="shared" si="23"/>
        <v>0</v>
      </c>
      <c r="R137">
        <f t="shared" si="24"/>
        <v>0</v>
      </c>
      <c r="S137">
        <f t="shared" si="29"/>
        <v>0</v>
      </c>
      <c r="T137">
        <f t="shared" si="25"/>
        <v>-2049609797.2936516</v>
      </c>
      <c r="U137">
        <f t="shared" si="26"/>
        <v>0</v>
      </c>
      <c r="V137">
        <f t="shared" si="27"/>
        <v>-20.736831640605139</v>
      </c>
      <c r="W137">
        <f t="shared" si="28"/>
        <v>0</v>
      </c>
      <c r="X137">
        <v>15178017.58712741</v>
      </c>
      <c r="Y137">
        <v>93458257.685358793</v>
      </c>
    </row>
    <row r="138" spans="1:25" x14ac:dyDescent="0.25">
      <c r="A138" t="s">
        <v>148</v>
      </c>
      <c r="B138">
        <v>15063295.90678384</v>
      </c>
      <c r="C138">
        <v>463050467.91496432</v>
      </c>
      <c r="D138">
        <v>79973287.738248885</v>
      </c>
      <c r="E138">
        <v>3074496.2890969892</v>
      </c>
      <c r="F138">
        <v>45.294255719488369</v>
      </c>
      <c r="G138">
        <f t="shared" si="20"/>
        <v>11988799.617686851</v>
      </c>
      <c r="H138" t="s">
        <v>4</v>
      </c>
      <c r="I138">
        <v>15063295.90678384</v>
      </c>
      <c r="J138">
        <v>654986187.80010009</v>
      </c>
      <c r="K138">
        <v>43.482262570777984</v>
      </c>
      <c r="L138">
        <f t="shared" si="21"/>
        <v>0</v>
      </c>
      <c r="M138">
        <f t="shared" si="22"/>
        <v>45.294255719488369</v>
      </c>
      <c r="N138">
        <v>32.496239430953089</v>
      </c>
      <c r="O138">
        <v>44.143627342017908</v>
      </c>
      <c r="P138">
        <v>38.834477987643709</v>
      </c>
      <c r="Q138">
        <f t="shared" si="23"/>
        <v>4.167200696516022E-2</v>
      </c>
      <c r="R138">
        <f t="shared" si="24"/>
        <v>1.8119931487103855</v>
      </c>
      <c r="S138">
        <f t="shared" si="29"/>
        <v>0</v>
      </c>
      <c r="T138">
        <f t="shared" si="25"/>
        <v>0</v>
      </c>
      <c r="U138">
        <f t="shared" si="26"/>
        <v>-191935719.88513577</v>
      </c>
      <c r="V138">
        <f t="shared" si="27"/>
        <v>0</v>
      </c>
      <c r="W138">
        <f t="shared" si="28"/>
        <v>0.66136477123992421</v>
      </c>
      <c r="X138">
        <v>4921003.3328913515</v>
      </c>
      <c r="Y138">
        <v>1846507.0437943621</v>
      </c>
    </row>
    <row r="139" spans="1:25" x14ac:dyDescent="0.25">
      <c r="A139" t="s">
        <v>149</v>
      </c>
      <c r="B139">
        <v>3852647.5455403309</v>
      </c>
      <c r="C139">
        <v>95242442.839707494</v>
      </c>
      <c r="D139">
        <v>18015390.230817329</v>
      </c>
      <c r="E139">
        <v>2246948.3575632079</v>
      </c>
      <c r="F139">
        <v>70.534900882156492</v>
      </c>
      <c r="G139">
        <f t="shared" si="20"/>
        <v>1605699.1879771231</v>
      </c>
      <c r="H139" t="s">
        <v>9</v>
      </c>
      <c r="I139">
        <v>3852647.5455403309</v>
      </c>
      <c r="J139">
        <v>265762524.17484689</v>
      </c>
      <c r="K139">
        <v>68.98179006342869</v>
      </c>
      <c r="L139">
        <f t="shared" si="21"/>
        <v>0</v>
      </c>
      <c r="M139">
        <f t="shared" si="22"/>
        <v>70.534900882156492</v>
      </c>
      <c r="N139">
        <v>46.257482604447809</v>
      </c>
      <c r="O139">
        <v>58.027766387315843</v>
      </c>
      <c r="P139">
        <v>53.35165988708038</v>
      </c>
      <c r="Q139">
        <f t="shared" si="23"/>
        <v>2.2514794372539743E-2</v>
      </c>
      <c r="R139">
        <f t="shared" si="24"/>
        <v>1.5531108187278022</v>
      </c>
      <c r="S139">
        <f t="shared" si="29"/>
        <v>0</v>
      </c>
      <c r="T139">
        <f t="shared" si="25"/>
        <v>0</v>
      </c>
      <c r="U139">
        <f t="shared" si="26"/>
        <v>-170520081.33513939</v>
      </c>
      <c r="V139">
        <f t="shared" si="27"/>
        <v>0</v>
      </c>
      <c r="W139">
        <f t="shared" si="28"/>
        <v>-10.954023676112847</v>
      </c>
      <c r="X139">
        <v>2472966.837014731</v>
      </c>
      <c r="Y139">
        <v>226018.4794514626</v>
      </c>
    </row>
    <row r="140" spans="1:25" x14ac:dyDescent="0.25">
      <c r="A140" t="s">
        <v>150</v>
      </c>
      <c r="B140">
        <v>5710253.6223461945</v>
      </c>
      <c r="C140">
        <v>2179545614.4287229</v>
      </c>
      <c r="D140">
        <v>30316589.332392201</v>
      </c>
      <c r="E140">
        <v>-70982793.681562051</v>
      </c>
      <c r="F140">
        <v>28.814374724270579</v>
      </c>
      <c r="G140">
        <f t="shared" si="20"/>
        <v>76693047.303908244</v>
      </c>
      <c r="H140" t="s">
        <v>4</v>
      </c>
      <c r="I140">
        <v>5710253.6223461945</v>
      </c>
      <c r="J140">
        <v>299186812.65181208</v>
      </c>
      <c r="K140">
        <v>52.394662731089703</v>
      </c>
      <c r="L140">
        <f t="shared" si="21"/>
        <v>0</v>
      </c>
      <c r="M140">
        <f t="shared" si="22"/>
        <v>52.394662731089703</v>
      </c>
      <c r="N140">
        <v>25.927003662184539</v>
      </c>
      <c r="O140">
        <v>44.143627342017908</v>
      </c>
      <c r="P140">
        <v>38.834477987643709</v>
      </c>
      <c r="Q140">
        <f t="shared" si="23"/>
        <v>0</v>
      </c>
      <c r="R140">
        <f t="shared" si="24"/>
        <v>0</v>
      </c>
      <c r="S140">
        <f t="shared" si="29"/>
        <v>0</v>
      </c>
      <c r="T140">
        <f t="shared" si="25"/>
        <v>1880358801.7769108</v>
      </c>
      <c r="U140">
        <f t="shared" si="26"/>
        <v>0</v>
      </c>
      <c r="V140">
        <f t="shared" si="27"/>
        <v>-8.2510353890717951</v>
      </c>
      <c r="W140">
        <f t="shared" si="28"/>
        <v>0</v>
      </c>
      <c r="X140">
        <v>0</v>
      </c>
      <c r="Y140">
        <v>70982793.681562051</v>
      </c>
    </row>
    <row r="141" spans="1:25" x14ac:dyDescent="0.25">
      <c r="A141" t="s">
        <v>151</v>
      </c>
      <c r="B141">
        <v>104447831.7394173</v>
      </c>
      <c r="C141">
        <v>1544393464.2533491</v>
      </c>
      <c r="D141">
        <v>554529138.44511199</v>
      </c>
      <c r="E141">
        <v>72942334.363360226</v>
      </c>
      <c r="F141">
        <v>66.620836917605104</v>
      </c>
      <c r="G141">
        <f t="shared" si="20"/>
        <v>31505497.376057073</v>
      </c>
      <c r="H141" t="s">
        <v>4</v>
      </c>
      <c r="I141">
        <v>104447831.7394173</v>
      </c>
      <c r="J141">
        <v>8060335526.5816011</v>
      </c>
      <c r="K141">
        <v>77.170922482057904</v>
      </c>
      <c r="L141">
        <f t="shared" si="21"/>
        <v>0</v>
      </c>
      <c r="M141">
        <f t="shared" si="22"/>
        <v>66.620836917605104</v>
      </c>
      <c r="N141">
        <v>64.563192343393297</v>
      </c>
      <c r="O141">
        <v>44.143627342017908</v>
      </c>
      <c r="P141">
        <v>38.834477987643709</v>
      </c>
      <c r="Q141">
        <f t="shared" si="23"/>
        <v>-0.13671063173963841</v>
      </c>
      <c r="R141">
        <f t="shared" si="24"/>
        <v>-10.5500855644528</v>
      </c>
      <c r="S141">
        <f t="shared" si="29"/>
        <v>0</v>
      </c>
      <c r="T141">
        <f t="shared" si="25"/>
        <v>0</v>
      </c>
      <c r="U141">
        <f t="shared" si="26"/>
        <v>-6515942062.3282518</v>
      </c>
      <c r="V141">
        <f t="shared" si="27"/>
        <v>0</v>
      </c>
      <c r="W141">
        <f t="shared" si="28"/>
        <v>-33.027295140039996</v>
      </c>
      <c r="X141">
        <v>77367243.741037264</v>
      </c>
      <c r="Y141">
        <v>4424909.3776768642</v>
      </c>
    </row>
    <row r="142" spans="1:25" x14ac:dyDescent="0.25">
      <c r="A142" t="s">
        <v>152</v>
      </c>
      <c r="B142">
        <v>6976287.9384614909</v>
      </c>
      <c r="C142">
        <v>389074388.75577599</v>
      </c>
      <c r="D142">
        <v>16869551.530962888</v>
      </c>
      <c r="E142">
        <v>-1135999.5988441519</v>
      </c>
      <c r="F142">
        <v>50.040625214520531</v>
      </c>
      <c r="G142">
        <f t="shared" si="20"/>
        <v>8112287.5373056429</v>
      </c>
      <c r="H142" t="s">
        <v>7</v>
      </c>
      <c r="I142">
        <v>6976287.9384614909</v>
      </c>
      <c r="J142">
        <v>409056242.94233912</v>
      </c>
      <c r="K142">
        <v>58.63522930112169</v>
      </c>
      <c r="L142">
        <f t="shared" si="21"/>
        <v>0</v>
      </c>
      <c r="M142">
        <f t="shared" si="22"/>
        <v>58.63522930112169</v>
      </c>
      <c r="N142">
        <v>34.541339015947919</v>
      </c>
      <c r="O142">
        <v>42.873050839746661</v>
      </c>
      <c r="P142">
        <v>40.454923652369821</v>
      </c>
      <c r="Q142">
        <f t="shared" si="23"/>
        <v>0</v>
      </c>
      <c r="R142">
        <f t="shared" si="24"/>
        <v>0</v>
      </c>
      <c r="S142">
        <f t="shared" si="29"/>
        <v>0</v>
      </c>
      <c r="T142">
        <f t="shared" si="25"/>
        <v>-19981854.186563134</v>
      </c>
      <c r="U142">
        <f t="shared" si="26"/>
        <v>0</v>
      </c>
      <c r="V142">
        <f t="shared" si="27"/>
        <v>-15.762178461375029</v>
      </c>
      <c r="W142">
        <f t="shared" si="28"/>
        <v>0</v>
      </c>
      <c r="X142">
        <v>1053410.740648156</v>
      </c>
      <c r="Y142">
        <v>2189410.339492287</v>
      </c>
    </row>
    <row r="143" spans="1:25" x14ac:dyDescent="0.25">
      <c r="A143" t="s">
        <v>153</v>
      </c>
      <c r="B143">
        <v>3921.6187284477328</v>
      </c>
      <c r="C143">
        <v>27722.841409693399</v>
      </c>
      <c r="D143">
        <v>18337.906827539551</v>
      </c>
      <c r="E143">
        <v>3527.2530579281802</v>
      </c>
      <c r="F143">
        <v>116.7970532945991</v>
      </c>
      <c r="G143">
        <f t="shared" si="20"/>
        <v>394.36567051955262</v>
      </c>
      <c r="H143" t="s">
        <v>9</v>
      </c>
      <c r="I143">
        <v>770.57974981451889</v>
      </c>
      <c r="J143">
        <v>434206.86965337809</v>
      </c>
      <c r="K143">
        <v>110.72133721302561</v>
      </c>
      <c r="L143">
        <f t="shared" si="21"/>
        <v>-3151.0389786332139</v>
      </c>
      <c r="M143">
        <f t="shared" si="22"/>
        <v>116.7970532945991</v>
      </c>
      <c r="N143">
        <v>211.11847434377859</v>
      </c>
      <c r="O143">
        <v>58.027766387315843</v>
      </c>
      <c r="P143">
        <v>53.35165988708038</v>
      </c>
      <c r="Q143">
        <f t="shared" si="23"/>
        <v>5.4873940601746302E-2</v>
      </c>
      <c r="R143">
        <f t="shared" si="24"/>
        <v>6.0757160815734892</v>
      </c>
      <c r="S143">
        <f t="shared" si="29"/>
        <v>0.80350467417327631</v>
      </c>
      <c r="T143">
        <f t="shared" si="25"/>
        <v>0</v>
      </c>
      <c r="U143">
        <f t="shared" si="26"/>
        <v>-406484.02824368468</v>
      </c>
      <c r="V143">
        <f t="shared" si="27"/>
        <v>0</v>
      </c>
      <c r="W143">
        <f t="shared" si="28"/>
        <v>-52.693570825709763</v>
      </c>
      <c r="X143">
        <v>426573.41666216351</v>
      </c>
      <c r="Y143">
        <v>423046.16360423242</v>
      </c>
    </row>
    <row r="144" spans="1:25" x14ac:dyDescent="0.25">
      <c r="A144" t="s">
        <v>154</v>
      </c>
      <c r="B144">
        <v>163524737.99540651</v>
      </c>
      <c r="C144">
        <v>5137206850.1541061</v>
      </c>
      <c r="D144">
        <v>1374680982.7656231</v>
      </c>
      <c r="E144">
        <v>30750515.571227118</v>
      </c>
      <c r="F144">
        <v>49.044819950938098</v>
      </c>
      <c r="G144">
        <f t="shared" si="20"/>
        <v>132774222.42417939</v>
      </c>
      <c r="H144" t="s">
        <v>6</v>
      </c>
      <c r="I144">
        <v>163524737.99540651</v>
      </c>
      <c r="J144">
        <v>22381738528.589901</v>
      </c>
      <c r="K144">
        <v>136.87065824388361</v>
      </c>
      <c r="L144">
        <f t="shared" si="21"/>
        <v>0</v>
      </c>
      <c r="M144">
        <f t="shared" si="22"/>
        <v>49.044819950938098</v>
      </c>
      <c r="N144">
        <v>40.048278873119799</v>
      </c>
      <c r="O144">
        <v>43.69179138227431</v>
      </c>
      <c r="P144">
        <v>35.285228561154007</v>
      </c>
      <c r="Q144">
        <f t="shared" si="23"/>
        <v>-0.64167031429375199</v>
      </c>
      <c r="R144">
        <f t="shared" si="24"/>
        <v>-87.825838292945519</v>
      </c>
      <c r="S144">
        <f t="shared" si="29"/>
        <v>0</v>
      </c>
      <c r="T144">
        <f t="shared" si="25"/>
        <v>0</v>
      </c>
      <c r="U144">
        <f t="shared" si="26"/>
        <v>-17244531678.435795</v>
      </c>
      <c r="V144">
        <f t="shared" si="27"/>
        <v>0</v>
      </c>
      <c r="W144">
        <f t="shared" si="28"/>
        <v>-93.178866861609293</v>
      </c>
      <c r="X144">
        <v>46372922.35885936</v>
      </c>
      <c r="Y144">
        <v>15622406.787633119</v>
      </c>
    </row>
    <row r="145" spans="1:25" x14ac:dyDescent="0.25">
      <c r="A145" t="s">
        <v>155</v>
      </c>
      <c r="B145">
        <v>176578685.9499847</v>
      </c>
      <c r="C145">
        <v>2883529748.975862</v>
      </c>
      <c r="D145">
        <v>1484419816.3094189</v>
      </c>
      <c r="E145">
        <v>4873748.4210065166</v>
      </c>
      <c r="F145">
        <v>25.43869517175715</v>
      </c>
      <c r="G145">
        <f t="shared" si="20"/>
        <v>171704937.52897817</v>
      </c>
      <c r="H145" t="s">
        <v>6</v>
      </c>
      <c r="I145">
        <v>176578685.9499847</v>
      </c>
      <c r="J145">
        <v>3733638118.6221652</v>
      </c>
      <c r="K145">
        <v>21.144330633877889</v>
      </c>
      <c r="L145">
        <f t="shared" si="21"/>
        <v>0</v>
      </c>
      <c r="M145">
        <f t="shared" si="22"/>
        <v>25.43869517175715</v>
      </c>
      <c r="N145">
        <v>18.960765289922641</v>
      </c>
      <c r="O145">
        <v>43.69179138227431</v>
      </c>
      <c r="P145">
        <v>35.285228561154007</v>
      </c>
      <c r="Q145">
        <f t="shared" si="23"/>
        <v>0.20309768193837927</v>
      </c>
      <c r="R145">
        <f t="shared" si="24"/>
        <v>4.294364537879261</v>
      </c>
      <c r="S145">
        <f t="shared" si="29"/>
        <v>0</v>
      </c>
      <c r="T145">
        <f t="shared" si="25"/>
        <v>0</v>
      </c>
      <c r="U145">
        <f t="shared" si="26"/>
        <v>-850108369.64630318</v>
      </c>
      <c r="V145">
        <f t="shared" si="27"/>
        <v>0</v>
      </c>
      <c r="W145">
        <f t="shared" si="28"/>
        <v>22.547460748396421</v>
      </c>
      <c r="X145">
        <v>19680255.612363331</v>
      </c>
      <c r="Y145">
        <v>14806507.191358291</v>
      </c>
    </row>
    <row r="146" spans="1:25" x14ac:dyDescent="0.25">
      <c r="A146" t="s">
        <v>156</v>
      </c>
      <c r="B146">
        <v>13853019.52996311</v>
      </c>
      <c r="C146">
        <v>1883241568.51963</v>
      </c>
      <c r="D146">
        <v>55217150.125692181</v>
      </c>
      <c r="E146">
        <v>-27808134.159822881</v>
      </c>
      <c r="F146">
        <v>46.529165588627329</v>
      </c>
      <c r="G146">
        <f t="shared" si="20"/>
        <v>41661153.689785987</v>
      </c>
      <c r="H146" t="s">
        <v>5</v>
      </c>
      <c r="I146">
        <v>13853019.52996311</v>
      </c>
      <c r="J146">
        <v>544011239.12792897</v>
      </c>
      <c r="K146">
        <v>39.270228266932747</v>
      </c>
      <c r="L146">
        <f t="shared" si="21"/>
        <v>0</v>
      </c>
      <c r="M146">
        <f t="shared" si="22"/>
        <v>39.270228266932747</v>
      </c>
      <c r="N146">
        <v>37.573237288737268</v>
      </c>
      <c r="O146">
        <v>50.364144850800493</v>
      </c>
      <c r="P146">
        <v>46.378216006459994</v>
      </c>
      <c r="Q146">
        <f t="shared" si="23"/>
        <v>0</v>
      </c>
      <c r="R146">
        <f t="shared" si="24"/>
        <v>0</v>
      </c>
      <c r="S146">
        <f t="shared" si="29"/>
        <v>0</v>
      </c>
      <c r="T146">
        <f t="shared" si="25"/>
        <v>1339230329.391701</v>
      </c>
      <c r="U146">
        <f t="shared" si="26"/>
        <v>0</v>
      </c>
      <c r="V146">
        <f t="shared" si="27"/>
        <v>11.093916583867745</v>
      </c>
      <c r="W146">
        <f t="shared" si="28"/>
        <v>0</v>
      </c>
      <c r="X146">
        <v>0</v>
      </c>
      <c r="Y146">
        <v>27808134.159822881</v>
      </c>
    </row>
    <row r="147" spans="1:25" x14ac:dyDescent="0.25">
      <c r="A147" t="s">
        <v>157</v>
      </c>
      <c r="B147">
        <v>45752.213832636473</v>
      </c>
      <c r="C147">
        <v>290302.33445238683</v>
      </c>
      <c r="D147">
        <v>213942.22450295399</v>
      </c>
      <c r="E147">
        <v>44381.278923296188</v>
      </c>
      <c r="F147">
        <v>367.81072209943289</v>
      </c>
      <c r="G147">
        <f t="shared" si="20"/>
        <v>1370.9349093402852</v>
      </c>
      <c r="H147" t="s">
        <v>9</v>
      </c>
      <c r="I147">
        <v>2568.5991660482978</v>
      </c>
      <c r="J147">
        <v>5860988.626442262</v>
      </c>
      <c r="K147">
        <v>128.10284214621839</v>
      </c>
      <c r="L147">
        <f t="shared" si="21"/>
        <v>-43183.614666588175</v>
      </c>
      <c r="M147">
        <f t="shared" si="22"/>
        <v>367.81072209943289</v>
      </c>
      <c r="N147">
        <v>312.8041899638331</v>
      </c>
      <c r="O147">
        <v>58.027766387315843</v>
      </c>
      <c r="P147">
        <v>53.35165988708038</v>
      </c>
      <c r="Q147">
        <f t="shared" si="23"/>
        <v>1.8712143769582297</v>
      </c>
      <c r="R147">
        <f t="shared" si="24"/>
        <v>239.7078799532145</v>
      </c>
      <c r="S147">
        <f t="shared" si="29"/>
        <v>0.94385847260977707</v>
      </c>
      <c r="T147">
        <f t="shared" si="25"/>
        <v>0</v>
      </c>
      <c r="U147">
        <f t="shared" si="26"/>
        <v>-5570686.291989875</v>
      </c>
      <c r="V147">
        <f t="shared" si="27"/>
        <v>0</v>
      </c>
      <c r="W147">
        <f t="shared" si="28"/>
        <v>-70.075075758902557</v>
      </c>
      <c r="X147">
        <v>45357.665113461007</v>
      </c>
      <c r="Y147">
        <v>976.38619016510881</v>
      </c>
    </row>
    <row r="148" spans="1:25" x14ac:dyDescent="0.25">
      <c r="A148" t="s">
        <v>158</v>
      </c>
      <c r="B148">
        <v>56577213.268807307</v>
      </c>
      <c r="C148">
        <v>1632125545.7777131</v>
      </c>
      <c r="D148">
        <v>264561074.73147771</v>
      </c>
      <c r="E148">
        <v>5159880.1448990041</v>
      </c>
      <c r="F148">
        <v>36.888078499490277</v>
      </c>
      <c r="G148">
        <f t="shared" si="20"/>
        <v>51417333.123908304</v>
      </c>
      <c r="H148" t="s">
        <v>9</v>
      </c>
      <c r="I148">
        <v>56577213.268807307</v>
      </c>
      <c r="J148">
        <v>3484324095.8139682</v>
      </c>
      <c r="K148">
        <v>61.585290163716479</v>
      </c>
      <c r="L148">
        <f t="shared" si="21"/>
        <v>0</v>
      </c>
      <c r="M148">
        <f t="shared" si="22"/>
        <v>36.888078499490277</v>
      </c>
      <c r="N148">
        <v>33.697648933880053</v>
      </c>
      <c r="O148">
        <v>58.027766387315843</v>
      </c>
      <c r="P148">
        <v>53.35165988708038</v>
      </c>
      <c r="Q148">
        <f t="shared" si="23"/>
        <v>-0.40102452385256088</v>
      </c>
      <c r="R148">
        <f t="shared" si="24"/>
        <v>-24.697211664226202</v>
      </c>
      <c r="S148">
        <f t="shared" si="29"/>
        <v>0</v>
      </c>
      <c r="T148">
        <f t="shared" si="25"/>
        <v>0</v>
      </c>
      <c r="U148">
        <f t="shared" si="26"/>
        <v>-1852198550.0362551</v>
      </c>
      <c r="V148">
        <f t="shared" si="27"/>
        <v>0</v>
      </c>
      <c r="W148">
        <f t="shared" si="28"/>
        <v>-3.557523776400636</v>
      </c>
      <c r="X148">
        <v>9102134.4686891288</v>
      </c>
      <c r="Y148">
        <v>3942254.323790147</v>
      </c>
    </row>
    <row r="149" spans="1:25" x14ac:dyDescent="0.25">
      <c r="A149" t="s">
        <v>159</v>
      </c>
      <c r="B149">
        <v>68691606.324769661</v>
      </c>
      <c r="C149">
        <v>9645340765.6669102</v>
      </c>
      <c r="D149">
        <v>577460303.85284066</v>
      </c>
      <c r="E149">
        <v>-253471094.6940484</v>
      </c>
      <c r="F149">
        <v>31.731795881989171</v>
      </c>
      <c r="G149">
        <f t="shared" si="20"/>
        <v>322162701.01881808</v>
      </c>
      <c r="H149" t="s">
        <v>6</v>
      </c>
      <c r="I149">
        <v>68691606.324769661</v>
      </c>
      <c r="J149">
        <v>2890898402.693295</v>
      </c>
      <c r="K149">
        <v>42.08517688500843</v>
      </c>
      <c r="L149">
        <f t="shared" si="21"/>
        <v>0</v>
      </c>
      <c r="M149">
        <f t="shared" si="22"/>
        <v>42.08517688500843</v>
      </c>
      <c r="N149">
        <v>35.453219139058383</v>
      </c>
      <c r="O149">
        <v>43.69179138227431</v>
      </c>
      <c r="P149">
        <v>35.285228561154007</v>
      </c>
      <c r="Q149">
        <f t="shared" si="23"/>
        <v>0</v>
      </c>
      <c r="R149">
        <f t="shared" si="24"/>
        <v>0</v>
      </c>
      <c r="S149">
        <f t="shared" si="29"/>
        <v>0</v>
      </c>
      <c r="T149">
        <f t="shared" si="25"/>
        <v>6754442362.9736156</v>
      </c>
      <c r="U149">
        <f t="shared" si="26"/>
        <v>0</v>
      </c>
      <c r="V149">
        <f t="shared" si="27"/>
        <v>1.6066144972658805</v>
      </c>
      <c r="W149">
        <f t="shared" si="28"/>
        <v>0</v>
      </c>
      <c r="X149">
        <v>0</v>
      </c>
      <c r="Y149">
        <v>253471094.6940484</v>
      </c>
    </row>
    <row r="150" spans="1:25" x14ac:dyDescent="0.25">
      <c r="A150" t="s">
        <v>160</v>
      </c>
      <c r="B150">
        <v>254536195.2576845</v>
      </c>
      <c r="C150">
        <v>13993645288.287951</v>
      </c>
      <c r="D150">
        <v>1014563162.606289</v>
      </c>
      <c r="E150">
        <v>19943651.303776082</v>
      </c>
      <c r="F150">
        <v>63.975641330881338</v>
      </c>
      <c r="G150">
        <f t="shared" si="20"/>
        <v>234592543.95390841</v>
      </c>
      <c r="H150" t="s">
        <v>5</v>
      </c>
      <c r="I150">
        <v>254536195.2576845</v>
      </c>
      <c r="J150">
        <v>10284781876.315519</v>
      </c>
      <c r="K150">
        <v>40.405970026791387</v>
      </c>
      <c r="L150">
        <f t="shared" si="21"/>
        <v>0</v>
      </c>
      <c r="M150">
        <f t="shared" si="22"/>
        <v>63.975641330881338</v>
      </c>
      <c r="N150">
        <v>30.985819241051171</v>
      </c>
      <c r="O150">
        <v>50.364144850800493</v>
      </c>
      <c r="P150">
        <v>46.378216006459994</v>
      </c>
      <c r="Q150">
        <f t="shared" si="23"/>
        <v>0.58332150641259095</v>
      </c>
      <c r="R150">
        <f t="shared" si="24"/>
        <v>23.569671304089951</v>
      </c>
      <c r="S150">
        <f t="shared" si="29"/>
        <v>0</v>
      </c>
      <c r="T150">
        <f t="shared" si="25"/>
        <v>0</v>
      </c>
      <c r="U150">
        <f t="shared" si="26"/>
        <v>3708863411.9724312</v>
      </c>
      <c r="V150">
        <f t="shared" si="27"/>
        <v>0</v>
      </c>
      <c r="W150">
        <f t="shared" si="28"/>
        <v>9.9581748240091059</v>
      </c>
      <c r="X150">
        <v>51440855.692419708</v>
      </c>
      <c r="Y150">
        <v>31497204.388642039</v>
      </c>
    </row>
    <row r="151" spans="1:25" x14ac:dyDescent="0.25">
      <c r="A151" t="s">
        <v>161</v>
      </c>
      <c r="B151">
        <v>17277982.34714435</v>
      </c>
      <c r="C151">
        <v>449850740.24796212</v>
      </c>
      <c r="D151">
        <v>41780358.85664694</v>
      </c>
      <c r="E151">
        <v>1449708.714800969</v>
      </c>
      <c r="F151">
        <v>31.06031084148383</v>
      </c>
      <c r="G151">
        <f t="shared" si="20"/>
        <v>15828273.632343382</v>
      </c>
      <c r="H151" t="s">
        <v>7</v>
      </c>
      <c r="I151">
        <v>17277982.34714435</v>
      </c>
      <c r="J151">
        <v>759143462.04749739</v>
      </c>
      <c r="K151">
        <v>43.937043503981023</v>
      </c>
      <c r="L151">
        <f t="shared" si="21"/>
        <v>0</v>
      </c>
      <c r="M151">
        <f t="shared" si="22"/>
        <v>31.06031084148383</v>
      </c>
      <c r="N151">
        <v>27.078135899236571</v>
      </c>
      <c r="O151">
        <v>42.873050839746661</v>
      </c>
      <c r="P151">
        <v>40.454923652369821</v>
      </c>
      <c r="Q151">
        <f t="shared" si="23"/>
        <v>-0.2930723516098771</v>
      </c>
      <c r="R151">
        <f t="shared" si="24"/>
        <v>-12.876732662497194</v>
      </c>
      <c r="S151">
        <f t="shared" si="29"/>
        <v>0</v>
      </c>
      <c r="T151">
        <f t="shared" si="25"/>
        <v>0</v>
      </c>
      <c r="U151">
        <f t="shared" si="26"/>
        <v>-309292721.79953527</v>
      </c>
      <c r="V151">
        <f t="shared" si="27"/>
        <v>0</v>
      </c>
      <c r="W151">
        <f t="shared" si="28"/>
        <v>-1.0639926642343625</v>
      </c>
      <c r="X151">
        <v>3411578.0518715219</v>
      </c>
      <c r="Y151">
        <v>1961869.337070328</v>
      </c>
    </row>
    <row r="152" spans="1:25" x14ac:dyDescent="0.25">
      <c r="A152" t="s">
        <v>162</v>
      </c>
      <c r="B152">
        <v>88475750.908520892</v>
      </c>
      <c r="C152">
        <v>2484413777.484519</v>
      </c>
      <c r="D152">
        <v>287044169.06899828</v>
      </c>
      <c r="E152">
        <v>3464090.6720824661</v>
      </c>
      <c r="F152">
        <v>32.60091543731059</v>
      </c>
      <c r="G152">
        <f t="shared" si="20"/>
        <v>85011660.236438423</v>
      </c>
      <c r="H152" t="s">
        <v>8</v>
      </c>
      <c r="I152">
        <v>88475750.908520892</v>
      </c>
      <c r="J152">
        <v>2917438032.174675</v>
      </c>
      <c r="K152">
        <v>32.974436523190938</v>
      </c>
      <c r="L152">
        <f t="shared" si="21"/>
        <v>0</v>
      </c>
      <c r="M152">
        <f t="shared" si="22"/>
        <v>32.60091543731059</v>
      </c>
      <c r="N152">
        <v>29.27479421982747</v>
      </c>
      <c r="O152">
        <v>28.347385195778489</v>
      </c>
      <c r="P152">
        <v>25.103059308499091</v>
      </c>
      <c r="Q152">
        <f t="shared" si="23"/>
        <v>-1.1327595715476466E-2</v>
      </c>
      <c r="R152">
        <f t="shared" si="24"/>
        <v>-0.37352108588034838</v>
      </c>
      <c r="S152">
        <f t="shared" si="29"/>
        <v>0</v>
      </c>
      <c r="T152">
        <f t="shared" si="25"/>
        <v>0</v>
      </c>
      <c r="U152">
        <f t="shared" si="26"/>
        <v>-433024254.69015598</v>
      </c>
      <c r="V152">
        <f t="shared" si="27"/>
        <v>0</v>
      </c>
      <c r="W152">
        <f t="shared" si="28"/>
        <v>-4.627051327412449</v>
      </c>
      <c r="X152">
        <v>4926816.4762756191</v>
      </c>
      <c r="Y152">
        <v>1462725.804192906</v>
      </c>
    </row>
    <row r="153" spans="1:25" x14ac:dyDescent="0.25">
      <c r="A153" t="s">
        <v>163</v>
      </c>
      <c r="B153">
        <v>237638159.61496949</v>
      </c>
      <c r="C153">
        <v>10453127586.513559</v>
      </c>
      <c r="D153">
        <v>1111221342.87955</v>
      </c>
      <c r="E153">
        <v>10895685.280009391</v>
      </c>
      <c r="F153">
        <v>51.002129015798943</v>
      </c>
      <c r="G153">
        <f t="shared" si="20"/>
        <v>226742474.3349601</v>
      </c>
      <c r="H153" t="s">
        <v>9</v>
      </c>
      <c r="I153">
        <v>237638159.61496949</v>
      </c>
      <c r="J153">
        <v>13160307634.75852</v>
      </c>
      <c r="K153">
        <v>55.379605935685397</v>
      </c>
      <c r="L153">
        <f t="shared" si="21"/>
        <v>0</v>
      </c>
      <c r="M153">
        <f t="shared" si="22"/>
        <v>51.002129015798943</v>
      </c>
      <c r="N153">
        <v>44.269141961316102</v>
      </c>
      <c r="O153">
        <v>58.027766387315843</v>
      </c>
      <c r="P153">
        <v>53.35165988708038</v>
      </c>
      <c r="Q153">
        <f t="shared" si="23"/>
        <v>-7.9044927206058449E-2</v>
      </c>
      <c r="R153">
        <f t="shared" si="24"/>
        <v>-4.3774769198864547</v>
      </c>
      <c r="S153">
        <f t="shared" si="29"/>
        <v>0</v>
      </c>
      <c r="T153">
        <f t="shared" si="25"/>
        <v>0</v>
      </c>
      <c r="U153">
        <f t="shared" si="26"/>
        <v>-2707180048.2449608</v>
      </c>
      <c r="V153">
        <f t="shared" si="27"/>
        <v>0</v>
      </c>
      <c r="W153">
        <f t="shared" si="28"/>
        <v>2.6481604516304458</v>
      </c>
      <c r="X153">
        <v>23836811.043530378</v>
      </c>
      <c r="Y153">
        <v>12941125.763521239</v>
      </c>
    </row>
    <row r="154" spans="1:25" x14ac:dyDescent="0.25">
      <c r="A154" t="s">
        <v>164</v>
      </c>
      <c r="B154">
        <v>5309469.9405898536</v>
      </c>
      <c r="C154">
        <v>280247386.74608028</v>
      </c>
      <c r="D154">
        <v>24827646.901996989</v>
      </c>
      <c r="E154">
        <v>-914334.60857968195</v>
      </c>
      <c r="F154">
        <v>49.017450859503413</v>
      </c>
      <c r="G154">
        <f t="shared" si="20"/>
        <v>6223804.5491695357</v>
      </c>
      <c r="H154" t="s">
        <v>9</v>
      </c>
      <c r="I154">
        <v>5309469.9405898536</v>
      </c>
      <c r="J154">
        <v>246333738.56094179</v>
      </c>
      <c r="K154">
        <v>46.395165867268361</v>
      </c>
      <c r="L154">
        <f t="shared" si="21"/>
        <v>0</v>
      </c>
      <c r="M154">
        <f t="shared" si="22"/>
        <v>46.395165867268361</v>
      </c>
      <c r="N154">
        <v>30.743905747703451</v>
      </c>
      <c r="O154">
        <v>58.027766387315843</v>
      </c>
      <c r="P154">
        <v>53.35165988708038</v>
      </c>
      <c r="Q154">
        <f t="shared" si="23"/>
        <v>0</v>
      </c>
      <c r="R154">
        <f t="shared" si="24"/>
        <v>0</v>
      </c>
      <c r="S154">
        <f t="shared" si="29"/>
        <v>0</v>
      </c>
      <c r="T154">
        <f t="shared" si="25"/>
        <v>33913648.185138494</v>
      </c>
      <c r="U154">
        <f t="shared" si="26"/>
        <v>0</v>
      </c>
      <c r="V154">
        <f t="shared" si="27"/>
        <v>11.632600520047482</v>
      </c>
      <c r="W154">
        <f t="shared" si="28"/>
        <v>0</v>
      </c>
      <c r="X154">
        <v>835058.37195123977</v>
      </c>
      <c r="Y154">
        <v>1749392.980530876</v>
      </c>
    </row>
    <row r="155" spans="1:25" x14ac:dyDescent="0.25">
      <c r="A155" t="s">
        <v>165</v>
      </c>
      <c r="B155">
        <v>186342056.19996509</v>
      </c>
      <c r="C155">
        <v>4118330804.0704131</v>
      </c>
      <c r="D155">
        <v>1566496201.661736</v>
      </c>
      <c r="E155">
        <v>100008844.6283</v>
      </c>
      <c r="F155">
        <v>65.84750992395513</v>
      </c>
      <c r="G155">
        <f t="shared" si="20"/>
        <v>86333211.571665093</v>
      </c>
      <c r="H155" t="s">
        <v>6</v>
      </c>
      <c r="I155">
        <v>186342056.19996509</v>
      </c>
      <c r="J155">
        <v>38606303450.912811</v>
      </c>
      <c r="K155">
        <v>207.1797652027843</v>
      </c>
      <c r="L155">
        <f t="shared" si="21"/>
        <v>0</v>
      </c>
      <c r="M155">
        <f t="shared" si="22"/>
        <v>65.84750992395513</v>
      </c>
      <c r="N155">
        <v>111.2579520725713</v>
      </c>
      <c r="O155">
        <v>43.69179138227431</v>
      </c>
      <c r="P155">
        <v>35.285228561154007</v>
      </c>
      <c r="Q155">
        <f t="shared" si="23"/>
        <v>-0.68217209890403818</v>
      </c>
      <c r="R155">
        <f t="shared" si="24"/>
        <v>-141.33225527882917</v>
      </c>
      <c r="S155">
        <f t="shared" si="29"/>
        <v>0</v>
      </c>
      <c r="T155">
        <f t="shared" si="25"/>
        <v>0</v>
      </c>
      <c r="U155">
        <f t="shared" si="26"/>
        <v>-34487972646.8424</v>
      </c>
      <c r="V155">
        <f t="shared" si="27"/>
        <v>0</v>
      </c>
      <c r="W155">
        <f t="shared" si="28"/>
        <v>-163.48797382050998</v>
      </c>
      <c r="X155">
        <v>153094140.0175961</v>
      </c>
      <c r="Y155">
        <v>53085295.389296561</v>
      </c>
    </row>
    <row r="156" spans="1:25" x14ac:dyDescent="0.25">
      <c r="A156" t="s">
        <v>166</v>
      </c>
      <c r="B156">
        <v>28862646.1416815</v>
      </c>
      <c r="C156">
        <v>933070764.82929242</v>
      </c>
      <c r="D156">
        <v>93639830.052842215</v>
      </c>
      <c r="E156">
        <v>10313551.689785689</v>
      </c>
      <c r="F156">
        <v>55.350982094826357</v>
      </c>
      <c r="G156">
        <f t="shared" si="20"/>
        <v>18549094.451895811</v>
      </c>
      <c r="H156" t="s">
        <v>8</v>
      </c>
      <c r="I156">
        <v>28862646.1416815</v>
      </c>
      <c r="J156">
        <v>2261574074.0052381</v>
      </c>
      <c r="K156">
        <v>78.356435612437636</v>
      </c>
      <c r="L156">
        <f t="shared" si="21"/>
        <v>0</v>
      </c>
      <c r="M156">
        <f t="shared" si="22"/>
        <v>55.350982094826357</v>
      </c>
      <c r="N156">
        <v>60.104914833434492</v>
      </c>
      <c r="O156">
        <v>28.347385195778489</v>
      </c>
      <c r="P156">
        <v>25.103059308499091</v>
      </c>
      <c r="Q156">
        <f t="shared" si="23"/>
        <v>-0.29360005132698491</v>
      </c>
      <c r="R156">
        <f t="shared" si="24"/>
        <v>-23.005453517611279</v>
      </c>
      <c r="S156">
        <f t="shared" si="29"/>
        <v>0</v>
      </c>
      <c r="T156">
        <f t="shared" si="25"/>
        <v>0</v>
      </c>
      <c r="U156">
        <f t="shared" si="26"/>
        <v>-1328503309.1759458</v>
      </c>
      <c r="V156">
        <f t="shared" si="27"/>
        <v>0</v>
      </c>
      <c r="W156">
        <f t="shared" si="28"/>
        <v>-50.00905041665915</v>
      </c>
      <c r="X156">
        <v>11069746.199797809</v>
      </c>
      <c r="Y156">
        <v>756194.51001226518</v>
      </c>
    </row>
    <row r="157" spans="1:25" x14ac:dyDescent="0.25">
      <c r="A157" t="s">
        <v>167</v>
      </c>
      <c r="B157">
        <v>26827214.304837149</v>
      </c>
      <c r="C157">
        <v>1728897840.404748</v>
      </c>
      <c r="D157">
        <v>106931367.3109543</v>
      </c>
      <c r="E157">
        <v>-3509890.0050415648</v>
      </c>
      <c r="F157">
        <v>60.514318999059498</v>
      </c>
      <c r="G157">
        <f t="shared" si="20"/>
        <v>30337104.309878714</v>
      </c>
      <c r="H157" t="s">
        <v>5</v>
      </c>
      <c r="I157">
        <v>26827214.304837149</v>
      </c>
      <c r="J157">
        <v>712415057.89733374</v>
      </c>
      <c r="K157">
        <v>26.55568520093717</v>
      </c>
      <c r="L157">
        <f t="shared" si="21"/>
        <v>0</v>
      </c>
      <c r="M157">
        <f t="shared" si="22"/>
        <v>26.55568520093717</v>
      </c>
      <c r="N157">
        <v>46.336732400412536</v>
      </c>
      <c r="O157">
        <v>50.364144850800493</v>
      </c>
      <c r="P157">
        <v>46.378216006459994</v>
      </c>
      <c r="Q157">
        <f t="shared" si="23"/>
        <v>0</v>
      </c>
      <c r="R157">
        <f t="shared" si="24"/>
        <v>0</v>
      </c>
      <c r="S157">
        <f t="shared" si="29"/>
        <v>0</v>
      </c>
      <c r="T157">
        <f t="shared" si="25"/>
        <v>1016482782.5074142</v>
      </c>
      <c r="U157">
        <f t="shared" si="26"/>
        <v>0</v>
      </c>
      <c r="V157">
        <f t="shared" si="27"/>
        <v>23.808459649863323</v>
      </c>
      <c r="W157">
        <f t="shared" si="28"/>
        <v>0</v>
      </c>
      <c r="X157">
        <v>1514499.936415442</v>
      </c>
      <c r="Y157">
        <v>5024389.9414569959</v>
      </c>
    </row>
    <row r="158" spans="1:25" x14ac:dyDescent="0.25">
      <c r="A158" t="s">
        <v>168</v>
      </c>
      <c r="B158">
        <v>70986061.670235187</v>
      </c>
      <c r="C158">
        <v>2059857701.099473</v>
      </c>
      <c r="D158">
        <v>596748786.85475194</v>
      </c>
      <c r="E158">
        <v>7555249.8624570835</v>
      </c>
      <c r="F158">
        <v>41.881956296016291</v>
      </c>
      <c r="G158">
        <f t="shared" si="20"/>
        <v>63430811.807778105</v>
      </c>
      <c r="H158" t="s">
        <v>6</v>
      </c>
      <c r="I158">
        <v>70986061.670235187</v>
      </c>
      <c r="J158">
        <v>3296038731.3421698</v>
      </c>
      <c r="K158">
        <v>46.43219603665117</v>
      </c>
      <c r="L158">
        <f t="shared" si="21"/>
        <v>0</v>
      </c>
      <c r="M158">
        <f t="shared" si="22"/>
        <v>41.881956296016291</v>
      </c>
      <c r="N158">
        <v>30.774753160669182</v>
      </c>
      <c r="O158">
        <v>43.69179138227431</v>
      </c>
      <c r="P158">
        <v>35.285228561154007</v>
      </c>
      <c r="Q158">
        <f t="shared" si="23"/>
        <v>-9.79975131273816E-2</v>
      </c>
      <c r="R158">
        <f t="shared" si="24"/>
        <v>-4.5502397406348791</v>
      </c>
      <c r="S158">
        <f t="shared" si="29"/>
        <v>0</v>
      </c>
      <c r="T158">
        <f t="shared" si="25"/>
        <v>0</v>
      </c>
      <c r="U158">
        <f t="shared" si="26"/>
        <v>-1236181030.2426968</v>
      </c>
      <c r="V158">
        <f t="shared" si="27"/>
        <v>0</v>
      </c>
      <c r="W158">
        <f t="shared" si="28"/>
        <v>-2.7404046543768601</v>
      </c>
      <c r="X158">
        <v>12591302.24893529</v>
      </c>
      <c r="Y158">
        <v>5036052.3864781652</v>
      </c>
    </row>
    <row r="159" spans="1:25" x14ac:dyDescent="0.25">
      <c r="A159" t="s">
        <v>169</v>
      </c>
      <c r="B159">
        <v>24438571.352554929</v>
      </c>
      <c r="C159">
        <v>334756992.78309143</v>
      </c>
      <c r="D159">
        <v>79286689.687218726</v>
      </c>
      <c r="E159">
        <v>-3407065.4235590249</v>
      </c>
      <c r="F159">
        <v>14.869248126711881</v>
      </c>
      <c r="G159">
        <f t="shared" si="20"/>
        <v>27845636.776113953</v>
      </c>
      <c r="H159" t="s">
        <v>8</v>
      </c>
      <c r="I159">
        <v>24438571.352554929</v>
      </c>
      <c r="J159">
        <v>505802194.15898538</v>
      </c>
      <c r="K159">
        <v>20.696880634395448</v>
      </c>
      <c r="L159">
        <f t="shared" si="21"/>
        <v>0</v>
      </c>
      <c r="M159">
        <f t="shared" si="22"/>
        <v>20.696880634395448</v>
      </c>
      <c r="N159">
        <v>8.9126797268669531</v>
      </c>
      <c r="O159">
        <v>28.347385195778489</v>
      </c>
      <c r="P159">
        <v>25.103059308499091</v>
      </c>
      <c r="Q159">
        <f t="shared" si="23"/>
        <v>0</v>
      </c>
      <c r="R159">
        <f t="shared" si="24"/>
        <v>0</v>
      </c>
      <c r="S159">
        <f t="shared" si="29"/>
        <v>0</v>
      </c>
      <c r="T159">
        <f t="shared" si="25"/>
        <v>-171045201.37589395</v>
      </c>
      <c r="U159">
        <f t="shared" si="26"/>
        <v>0</v>
      </c>
      <c r="V159">
        <f t="shared" si="27"/>
        <v>7.6505045613830411</v>
      </c>
      <c r="W159">
        <f t="shared" si="28"/>
        <v>0</v>
      </c>
      <c r="X159">
        <v>2480789.3267182298</v>
      </c>
      <c r="Y159">
        <v>5887854.750276898</v>
      </c>
    </row>
    <row r="160" spans="1:25" x14ac:dyDescent="0.25">
      <c r="A160" t="s">
        <v>170</v>
      </c>
      <c r="B160">
        <v>11883867.29453942</v>
      </c>
      <c r="C160">
        <v>132041773.17943069</v>
      </c>
      <c r="D160">
        <v>99902476.969402596</v>
      </c>
      <c r="E160">
        <v>10491058.70990129</v>
      </c>
      <c r="F160">
        <v>166.52988264657409</v>
      </c>
      <c r="G160">
        <f t="shared" si="20"/>
        <v>1392808.5846381299</v>
      </c>
      <c r="H160" t="s">
        <v>6</v>
      </c>
      <c r="I160">
        <v>11883867.29453942</v>
      </c>
      <c r="J160">
        <v>721752896.25684643</v>
      </c>
      <c r="K160">
        <v>60.733840118568843</v>
      </c>
      <c r="L160">
        <f t="shared" si="21"/>
        <v>0</v>
      </c>
      <c r="M160">
        <f t="shared" si="22"/>
        <v>166.52988264657409</v>
      </c>
      <c r="N160">
        <v>173.13769874114939</v>
      </c>
      <c r="O160">
        <v>43.69179138227431</v>
      </c>
      <c r="P160">
        <v>35.285228561154007</v>
      </c>
      <c r="Q160">
        <f t="shared" si="23"/>
        <v>1.7419620152696227</v>
      </c>
      <c r="R160">
        <f t="shared" si="24"/>
        <v>105.79604252800524</v>
      </c>
      <c r="S160">
        <f t="shared" si="29"/>
        <v>0</v>
      </c>
      <c r="T160">
        <f t="shared" si="25"/>
        <v>0</v>
      </c>
      <c r="U160">
        <f t="shared" si="26"/>
        <v>-589711123.0774157</v>
      </c>
      <c r="V160">
        <f t="shared" si="27"/>
        <v>0</v>
      </c>
      <c r="W160">
        <f t="shared" si="28"/>
        <v>-17.042048736294532</v>
      </c>
      <c r="X160">
        <v>10567371.97220001</v>
      </c>
      <c r="Y160">
        <v>76313.262298740679</v>
      </c>
    </row>
    <row r="161" spans="1:25" x14ac:dyDescent="0.25">
      <c r="A161" t="s">
        <v>171</v>
      </c>
      <c r="B161">
        <v>764118.18561337946</v>
      </c>
      <c r="C161">
        <v>5354996.5651547844</v>
      </c>
      <c r="D161">
        <v>3573098.0146948481</v>
      </c>
      <c r="E161">
        <v>497839.66259584483</v>
      </c>
      <c r="F161">
        <v>33.529157660460797</v>
      </c>
      <c r="G161">
        <f t="shared" si="20"/>
        <v>266278.52301753464</v>
      </c>
      <c r="H161" t="s">
        <v>9</v>
      </c>
      <c r="I161">
        <v>308566.29397581361</v>
      </c>
      <c r="J161">
        <v>63683014.359331973</v>
      </c>
      <c r="K161">
        <v>83.341838420206955</v>
      </c>
      <c r="L161">
        <f t="shared" si="21"/>
        <v>-455551.89163756586</v>
      </c>
      <c r="M161">
        <f t="shared" si="22"/>
        <v>33.529157660460797</v>
      </c>
      <c r="N161">
        <v>66.985915752708394</v>
      </c>
      <c r="O161">
        <v>58.027766387315843</v>
      </c>
      <c r="P161">
        <v>53.35165988708038</v>
      </c>
      <c r="Q161">
        <f t="shared" si="23"/>
        <v>-0.59769116813325107</v>
      </c>
      <c r="R161">
        <f t="shared" si="24"/>
        <v>-49.812680759746158</v>
      </c>
      <c r="S161">
        <f t="shared" si="29"/>
        <v>0.59617988449245107</v>
      </c>
      <c r="T161">
        <f t="shared" si="25"/>
        <v>0</v>
      </c>
      <c r="U161">
        <f t="shared" si="26"/>
        <v>-58328017.794177189</v>
      </c>
      <c r="V161">
        <f t="shared" si="27"/>
        <v>0</v>
      </c>
      <c r="W161">
        <f t="shared" si="28"/>
        <v>-25.314072032891112</v>
      </c>
      <c r="X161">
        <v>497872.35153923527</v>
      </c>
      <c r="Y161">
        <v>32.688943390480887</v>
      </c>
    </row>
    <row r="162" spans="1:25" x14ac:dyDescent="0.25">
      <c r="A162" t="s">
        <v>172</v>
      </c>
      <c r="B162">
        <v>93796187.762880698</v>
      </c>
      <c r="C162">
        <v>3822795982.6483102</v>
      </c>
      <c r="D162">
        <v>788503544.81025171</v>
      </c>
      <c r="E162">
        <v>22051532.215235889</v>
      </c>
      <c r="F162">
        <v>64.27377053049446</v>
      </c>
      <c r="G162">
        <f t="shared" si="20"/>
        <v>71744655.547644809</v>
      </c>
      <c r="H162" t="s">
        <v>6</v>
      </c>
      <c r="I162">
        <v>93796187.762880698</v>
      </c>
      <c r="J162">
        <v>5520273491.5644522</v>
      </c>
      <c r="K162">
        <v>58.85392171289363</v>
      </c>
      <c r="L162">
        <f t="shared" si="21"/>
        <v>0</v>
      </c>
      <c r="M162">
        <f t="shared" si="22"/>
        <v>64.27377053049446</v>
      </c>
      <c r="N162">
        <v>80.645060046017704</v>
      </c>
      <c r="O162">
        <v>43.69179138227431</v>
      </c>
      <c r="P162">
        <v>35.285228561154007</v>
      </c>
      <c r="Q162">
        <f t="shared" si="23"/>
        <v>9.2089849917570701E-2</v>
      </c>
      <c r="R162">
        <f t="shared" si="24"/>
        <v>5.4198488176008297</v>
      </c>
      <c r="S162">
        <f t="shared" si="29"/>
        <v>0</v>
      </c>
      <c r="T162">
        <f t="shared" si="25"/>
        <v>0</v>
      </c>
      <c r="U162">
        <f t="shared" si="26"/>
        <v>-1697477508.916142</v>
      </c>
      <c r="V162">
        <f t="shared" si="27"/>
        <v>0</v>
      </c>
      <c r="W162">
        <f t="shared" si="28"/>
        <v>-15.16213033061932</v>
      </c>
      <c r="X162">
        <v>26725268.857988551</v>
      </c>
      <c r="Y162">
        <v>4673736.6427525198</v>
      </c>
    </row>
    <row r="163" spans="1:25" x14ac:dyDescent="0.25">
      <c r="A163" t="s">
        <v>173</v>
      </c>
      <c r="B163">
        <v>61733768.107617393</v>
      </c>
      <c r="C163">
        <v>2839881866.995955</v>
      </c>
      <c r="D163">
        <v>518968799.78115851</v>
      </c>
      <c r="E163">
        <v>-38577425.38249065</v>
      </c>
      <c r="F163">
        <v>33.484305688261067</v>
      </c>
      <c r="G163">
        <f t="shared" si="20"/>
        <v>100311193.49010804</v>
      </c>
      <c r="H163" t="s">
        <v>6</v>
      </c>
      <c r="I163">
        <v>61733768.107617393</v>
      </c>
      <c r="J163">
        <v>1754918491.1805699</v>
      </c>
      <c r="K163">
        <v>28.427205158144702</v>
      </c>
      <c r="L163">
        <f t="shared" si="21"/>
        <v>0</v>
      </c>
      <c r="M163">
        <f t="shared" si="22"/>
        <v>28.427205158144702</v>
      </c>
      <c r="N163">
        <v>22.998427919386732</v>
      </c>
      <c r="O163">
        <v>43.69179138227431</v>
      </c>
      <c r="P163">
        <v>35.285228561154007</v>
      </c>
      <c r="Q163">
        <f t="shared" si="23"/>
        <v>0</v>
      </c>
      <c r="R163">
        <f t="shared" si="24"/>
        <v>0</v>
      </c>
      <c r="S163">
        <f t="shared" si="29"/>
        <v>0</v>
      </c>
      <c r="T163">
        <f t="shared" si="25"/>
        <v>1084963375.8153851</v>
      </c>
      <c r="U163">
        <f t="shared" si="26"/>
        <v>0</v>
      </c>
      <c r="V163">
        <f t="shared" si="27"/>
        <v>15.264586224129609</v>
      </c>
      <c r="W163">
        <f t="shared" si="28"/>
        <v>0</v>
      </c>
      <c r="X163">
        <v>7895734.1015566019</v>
      </c>
      <c r="Y163">
        <v>46473159.484047681</v>
      </c>
    </row>
    <row r="164" spans="1:25" x14ac:dyDescent="0.25">
      <c r="A164" t="s">
        <v>174</v>
      </c>
      <c r="B164">
        <v>1049516078.126943</v>
      </c>
      <c r="C164">
        <v>37665184836.389198</v>
      </c>
      <c r="D164">
        <v>4183296408.405293</v>
      </c>
      <c r="E164">
        <v>-15976828.05618844</v>
      </c>
      <c r="F164">
        <v>39.276170683018783</v>
      </c>
      <c r="G164">
        <f t="shared" si="20"/>
        <v>1065492906.1831315</v>
      </c>
      <c r="H164" t="s">
        <v>5</v>
      </c>
      <c r="I164">
        <v>1049516078.126943</v>
      </c>
      <c r="J164">
        <v>37020076741.887413</v>
      </c>
      <c r="K164">
        <v>35.273472711305807</v>
      </c>
      <c r="L164">
        <f t="shared" si="21"/>
        <v>0</v>
      </c>
      <c r="M164">
        <f t="shared" si="22"/>
        <v>35.273472711305807</v>
      </c>
      <c r="N164">
        <v>29.561304906213799</v>
      </c>
      <c r="O164">
        <v>50.364144850800493</v>
      </c>
      <c r="P164">
        <v>46.378216006459994</v>
      </c>
      <c r="Q164">
        <f t="shared" si="23"/>
        <v>0</v>
      </c>
      <c r="R164">
        <f t="shared" si="24"/>
        <v>0</v>
      </c>
      <c r="S164">
        <f t="shared" si="29"/>
        <v>0</v>
      </c>
      <c r="T164">
        <f>IF($E164&lt;0,$C164-$J164,0)</f>
        <v>645108094.50178528</v>
      </c>
      <c r="U164">
        <f t="shared" si="26"/>
        <v>0</v>
      </c>
      <c r="V164">
        <f t="shared" si="27"/>
        <v>15.090672139494686</v>
      </c>
      <c r="W164">
        <f t="shared" si="28"/>
        <v>0</v>
      </c>
      <c r="X164">
        <v>58397390.343997337</v>
      </c>
      <c r="Y164">
        <v>74374218.400188148</v>
      </c>
    </row>
    <row r="165" spans="1:25" x14ac:dyDescent="0.25">
      <c r="A165" t="s">
        <v>175</v>
      </c>
      <c r="B165">
        <v>2751402.6338803191</v>
      </c>
      <c r="C165">
        <v>57645401.08619231</v>
      </c>
      <c r="D165">
        <v>14607607.51728916</v>
      </c>
      <c r="E165">
        <v>1488322.6210869451</v>
      </c>
      <c r="F165">
        <v>57.20382546762756</v>
      </c>
      <c r="G165">
        <f t="shared" si="20"/>
        <v>1263080.012793374</v>
      </c>
      <c r="H165" t="s">
        <v>4</v>
      </c>
      <c r="I165">
        <v>2751402.6338803191</v>
      </c>
      <c r="J165">
        <v>161490623.06916949</v>
      </c>
      <c r="K165">
        <v>58.693926174453907</v>
      </c>
      <c r="L165">
        <f t="shared" si="21"/>
        <v>0</v>
      </c>
      <c r="M165">
        <f t="shared" si="22"/>
        <v>57.20382546762756</v>
      </c>
      <c r="N165">
        <v>62.247376714341222</v>
      </c>
      <c r="O165">
        <v>44.143627342017908</v>
      </c>
      <c r="P165">
        <v>38.834477987643709</v>
      </c>
      <c r="Q165">
        <f t="shared" si="23"/>
        <v>-2.5387647478162773E-2</v>
      </c>
      <c r="R165">
        <f t="shared" si="24"/>
        <v>-1.4901007068263468</v>
      </c>
      <c r="S165">
        <f t="shared" si="29"/>
        <v>0</v>
      </c>
      <c r="T165">
        <f t="shared" si="25"/>
        <v>0</v>
      </c>
      <c r="U165">
        <f t="shared" si="26"/>
        <v>-103845221.98297718</v>
      </c>
      <c r="V165">
        <f t="shared" si="27"/>
        <v>0</v>
      </c>
      <c r="W165">
        <f t="shared" si="28"/>
        <v>-14.550298832435999</v>
      </c>
      <c r="X165">
        <v>1629285.1972701319</v>
      </c>
      <c r="Y165">
        <v>140962.57618315649</v>
      </c>
    </row>
    <row r="166" spans="1:25" x14ac:dyDescent="0.25">
      <c r="A166" t="s">
        <v>176</v>
      </c>
      <c r="B166">
        <v>697145006.2148006</v>
      </c>
      <c r="C166">
        <v>26777079496.597279</v>
      </c>
      <c r="D166">
        <v>5860593290.175024</v>
      </c>
      <c r="E166">
        <v>-61731062.237292118</v>
      </c>
      <c r="F166">
        <v>43.007908858352202</v>
      </c>
      <c r="G166">
        <f t="shared" si="20"/>
        <v>758876068.45209277</v>
      </c>
      <c r="H166" t="s">
        <v>6</v>
      </c>
      <c r="I166">
        <v>697145006.2148006</v>
      </c>
      <c r="J166">
        <v>34002495488.523991</v>
      </c>
      <c r="K166">
        <v>48.773921042830118</v>
      </c>
      <c r="L166">
        <f t="shared" si="21"/>
        <v>0</v>
      </c>
      <c r="M166">
        <f t="shared" si="22"/>
        <v>48.773921042830118</v>
      </c>
      <c r="N166">
        <v>32.065366801986293</v>
      </c>
      <c r="O166">
        <v>43.69179138227431</v>
      </c>
      <c r="P166">
        <v>35.285228561154007</v>
      </c>
      <c r="Q166">
        <f t="shared" si="23"/>
        <v>0</v>
      </c>
      <c r="R166">
        <f t="shared" si="24"/>
        <v>0</v>
      </c>
      <c r="S166">
        <f t="shared" si="29"/>
        <v>0</v>
      </c>
      <c r="T166">
        <f t="shared" si="25"/>
        <v>-7225415991.926712</v>
      </c>
      <c r="U166">
        <f t="shared" si="26"/>
        <v>0</v>
      </c>
      <c r="V166">
        <f t="shared" si="27"/>
        <v>-5.0821296605558075</v>
      </c>
      <c r="W166">
        <f t="shared" si="28"/>
        <v>0</v>
      </c>
      <c r="X166">
        <v>27177546.799712021</v>
      </c>
      <c r="Y166">
        <v>88908609.037002012</v>
      </c>
    </row>
    <row r="167" spans="1:25" x14ac:dyDescent="0.25">
      <c r="A167" t="s">
        <v>177</v>
      </c>
      <c r="B167">
        <v>41272021.040362179</v>
      </c>
      <c r="C167">
        <v>1059832729.318717</v>
      </c>
      <c r="D167">
        <v>219119323.8601571</v>
      </c>
      <c r="E167">
        <v>-5143148.8246988785</v>
      </c>
      <c r="F167">
        <v>27.55461322014029</v>
      </c>
      <c r="G167">
        <f t="shared" si="20"/>
        <v>46415169.86506106</v>
      </c>
      <c r="H167" t="s">
        <v>4</v>
      </c>
      <c r="I167">
        <v>41272021.040362179</v>
      </c>
      <c r="J167">
        <v>1746064249.304822</v>
      </c>
      <c r="K167">
        <v>42.306245376189601</v>
      </c>
      <c r="L167">
        <f t="shared" si="21"/>
        <v>0</v>
      </c>
      <c r="M167">
        <f t="shared" si="22"/>
        <v>42.306245376189601</v>
      </c>
      <c r="N167">
        <v>25.552910835736949</v>
      </c>
      <c r="O167">
        <v>44.143627342017908</v>
      </c>
      <c r="P167">
        <v>38.834477987643709</v>
      </c>
      <c r="Q167">
        <f t="shared" si="23"/>
        <v>0</v>
      </c>
      <c r="R167">
        <f t="shared" si="24"/>
        <v>0</v>
      </c>
      <c r="S167">
        <f t="shared" si="29"/>
        <v>0</v>
      </c>
      <c r="T167">
        <f t="shared" si="25"/>
        <v>-686231519.98610497</v>
      </c>
      <c r="U167">
        <f t="shared" si="26"/>
        <v>0</v>
      </c>
      <c r="V167">
        <f t="shared" si="27"/>
        <v>1.8373819658283068</v>
      </c>
      <c r="W167">
        <f t="shared" si="28"/>
        <v>0</v>
      </c>
      <c r="X167">
        <v>5887808.2675223807</v>
      </c>
      <c r="Y167">
        <v>11030957.09222137</v>
      </c>
    </row>
    <row r="168" spans="1:25" x14ac:dyDescent="0.25">
      <c r="A168" t="s">
        <v>178</v>
      </c>
      <c r="B168">
        <v>13831981.251659701</v>
      </c>
      <c r="C168">
        <v>264288331.31189671</v>
      </c>
      <c r="D168">
        <v>73436054.331965059</v>
      </c>
      <c r="E168">
        <v>8679504.2086590324</v>
      </c>
      <c r="F168">
        <v>65.54602433457589</v>
      </c>
      <c r="G168">
        <f t="shared" si="20"/>
        <v>5152477.0430006683</v>
      </c>
      <c r="H168" t="s">
        <v>4</v>
      </c>
      <c r="I168">
        <v>13831981.251659701</v>
      </c>
      <c r="J168">
        <v>797569954.55108941</v>
      </c>
      <c r="K168">
        <v>57.661295228793712</v>
      </c>
      <c r="L168">
        <f t="shared" si="21"/>
        <v>0</v>
      </c>
      <c r="M168">
        <f t="shared" si="22"/>
        <v>65.54602433457589</v>
      </c>
      <c r="N168">
        <v>122.8160410549095</v>
      </c>
      <c r="O168">
        <v>44.143627342017908</v>
      </c>
      <c r="P168">
        <v>38.834477987643709</v>
      </c>
      <c r="Q168">
        <f t="shared" si="23"/>
        <v>0.13674214348630975</v>
      </c>
      <c r="R168">
        <f t="shared" si="24"/>
        <v>7.8847291057821778</v>
      </c>
      <c r="S168">
        <f t="shared" si="29"/>
        <v>0</v>
      </c>
      <c r="T168">
        <f t="shared" si="25"/>
        <v>0</v>
      </c>
      <c r="U168">
        <f t="shared" si="26"/>
        <v>-533281623.23919272</v>
      </c>
      <c r="V168">
        <f t="shared" si="27"/>
        <v>0</v>
      </c>
      <c r="W168">
        <f t="shared" si="28"/>
        <v>-13.517667886775804</v>
      </c>
      <c r="X168">
        <v>8736241.632375503</v>
      </c>
      <c r="Y168">
        <v>56737.423716482001</v>
      </c>
    </row>
    <row r="169" spans="1:25" x14ac:dyDescent="0.25">
      <c r="A169" t="s">
        <v>179</v>
      </c>
      <c r="B169">
        <v>137530514.82110009</v>
      </c>
      <c r="C169">
        <v>875726988.31436193</v>
      </c>
      <c r="D169">
        <v>643107334.33567536</v>
      </c>
      <c r="E169">
        <v>137965498.98758081</v>
      </c>
      <c r="F169">
        <v>-3491.7002495522011</v>
      </c>
      <c r="G169">
        <f t="shared" si="20"/>
        <v>-434984.16648072004</v>
      </c>
      <c r="H169" t="s">
        <v>9</v>
      </c>
      <c r="I169">
        <v>5928281.8870713105</v>
      </c>
      <c r="J169">
        <v>19390676282.381241</v>
      </c>
      <c r="K169">
        <v>140.99181049096379</v>
      </c>
      <c r="L169">
        <f t="shared" si="21"/>
        <v>-131602232.93402877</v>
      </c>
      <c r="M169">
        <f t="shared" si="22"/>
        <v>-3491.7002495522011</v>
      </c>
      <c r="N169">
        <v>748.81635018213763</v>
      </c>
      <c r="O169">
        <v>58.027766387315843</v>
      </c>
      <c r="P169">
        <v>53.35165988708038</v>
      </c>
      <c r="Q169">
        <f t="shared" si="23"/>
        <v>-25.7652699642153</v>
      </c>
      <c r="R169">
        <f t="shared" si="24"/>
        <v>-3632.6920600431649</v>
      </c>
      <c r="S169">
        <f t="shared" si="29"/>
        <v>0.95689478880535839</v>
      </c>
      <c r="T169">
        <f t="shared" si="25"/>
        <v>0</v>
      </c>
      <c r="U169">
        <f t="shared" si="26"/>
        <v>-18514949294.066879</v>
      </c>
      <c r="V169">
        <f t="shared" si="27"/>
        <v>0</v>
      </c>
      <c r="W169">
        <f t="shared" si="28"/>
        <v>-82.96404410364795</v>
      </c>
      <c r="X169">
        <v>138051221.90783411</v>
      </c>
      <c r="Y169">
        <v>85722.920253137025</v>
      </c>
    </row>
    <row r="170" spans="1:25" x14ac:dyDescent="0.25">
      <c r="A170" t="s">
        <v>180</v>
      </c>
      <c r="B170">
        <v>26785.714914058859</v>
      </c>
      <c r="C170">
        <v>4325596.2364971628</v>
      </c>
      <c r="D170">
        <v>142209.36104242681</v>
      </c>
      <c r="E170">
        <v>0</v>
      </c>
      <c r="F170">
        <v>166.79807172869599</v>
      </c>
      <c r="G170">
        <f t="shared" si="20"/>
        <v>26785.714914058859</v>
      </c>
      <c r="H170" t="s">
        <v>4</v>
      </c>
      <c r="I170">
        <v>26785.714914058859</v>
      </c>
      <c r="J170">
        <v>4325596.2364971619</v>
      </c>
      <c r="K170">
        <v>161.4889223743217</v>
      </c>
      <c r="L170">
        <f t="shared" si="21"/>
        <v>0</v>
      </c>
      <c r="M170">
        <f t="shared" si="22"/>
        <v>161.4889223743217</v>
      </c>
      <c r="N170">
        <v>131.9809938321539</v>
      </c>
      <c r="O170">
        <v>44.143627342017908</v>
      </c>
      <c r="P170">
        <v>38.834477987643709</v>
      </c>
      <c r="Q170">
        <f t="shared" si="23"/>
        <v>0</v>
      </c>
      <c r="R170">
        <f t="shared" si="24"/>
        <v>0</v>
      </c>
      <c r="S170">
        <f t="shared" si="29"/>
        <v>0</v>
      </c>
      <c r="T170">
        <f t="shared" si="25"/>
        <v>0</v>
      </c>
      <c r="U170">
        <f t="shared" si="26"/>
        <v>0</v>
      </c>
      <c r="V170">
        <f t="shared" si="27"/>
        <v>0</v>
      </c>
      <c r="W170">
        <f t="shared" si="28"/>
        <v>0</v>
      </c>
      <c r="X170">
        <v>0</v>
      </c>
      <c r="Y170">
        <v>0</v>
      </c>
    </row>
    <row r="171" spans="1:25" x14ac:dyDescent="0.25">
      <c r="A171" t="s">
        <v>181</v>
      </c>
      <c r="B171">
        <v>138107.63337988421</v>
      </c>
      <c r="C171">
        <v>876060.1262955186</v>
      </c>
      <c r="D171">
        <v>645806.00217981183</v>
      </c>
      <c r="E171">
        <v>137188.1491347191</v>
      </c>
      <c r="F171">
        <v>1655.1301846400811</v>
      </c>
      <c r="G171">
        <f t="shared" si="20"/>
        <v>919.48424516510568</v>
      </c>
      <c r="H171" t="s">
        <v>9</v>
      </c>
      <c r="I171">
        <v>7705.7974981451553</v>
      </c>
      <c r="J171">
        <v>17697896.955039851</v>
      </c>
      <c r="K171">
        <v>128.1456826239237</v>
      </c>
      <c r="L171">
        <f t="shared" si="21"/>
        <v>-130401.83588173905</v>
      </c>
      <c r="M171">
        <f t="shared" si="22"/>
        <v>1655.1301846400811</v>
      </c>
      <c r="N171">
        <v>225.50508071364979</v>
      </c>
      <c r="O171">
        <v>58.027766387315843</v>
      </c>
      <c r="P171">
        <v>53.35165988708038</v>
      </c>
      <c r="Q171">
        <f t="shared" si="23"/>
        <v>11.916004275364346</v>
      </c>
      <c r="R171">
        <f t="shared" si="24"/>
        <v>1526.9845020161574</v>
      </c>
      <c r="S171">
        <f t="shared" si="29"/>
        <v>0.94420440558162855</v>
      </c>
      <c r="T171">
        <f t="shared" si="25"/>
        <v>0</v>
      </c>
      <c r="U171">
        <f t="shared" si="26"/>
        <v>-16821836.828744333</v>
      </c>
      <c r="V171">
        <f t="shared" si="27"/>
        <v>0</v>
      </c>
      <c r="W171">
        <f t="shared" si="28"/>
        <v>-70.117916236607869</v>
      </c>
      <c r="X171">
        <v>140325.47820666351</v>
      </c>
      <c r="Y171">
        <v>3137.3290719408742</v>
      </c>
    </row>
    <row r="172" spans="1:25" x14ac:dyDescent="0.25">
      <c r="A172" t="s">
        <v>182</v>
      </c>
      <c r="B172">
        <v>870341.54343739734</v>
      </c>
      <c r="C172">
        <v>20710304.309999119</v>
      </c>
      <c r="D172">
        <v>4620773.243425699</v>
      </c>
      <c r="E172">
        <v>196611.76226084129</v>
      </c>
      <c r="F172">
        <v>37.59827494814418</v>
      </c>
      <c r="G172">
        <f t="shared" si="20"/>
        <v>673729.78117655602</v>
      </c>
      <c r="H172" t="s">
        <v>4</v>
      </c>
      <c r="I172">
        <v>870341.54343739734</v>
      </c>
      <c r="J172">
        <v>34030852.1615059</v>
      </c>
      <c r="K172">
        <v>39.100571974424767</v>
      </c>
      <c r="L172">
        <f t="shared" si="21"/>
        <v>0</v>
      </c>
      <c r="M172">
        <f t="shared" si="22"/>
        <v>37.59827494814418</v>
      </c>
      <c r="N172">
        <v>29.935749095242901</v>
      </c>
      <c r="O172">
        <v>44.143627342017908</v>
      </c>
      <c r="P172">
        <v>38.834477987643709</v>
      </c>
      <c r="Q172">
        <f t="shared" si="23"/>
        <v>-3.8421356783814371E-2</v>
      </c>
      <c r="R172">
        <f t="shared" si="24"/>
        <v>-1.502297026280587</v>
      </c>
      <c r="S172">
        <f t="shared" si="29"/>
        <v>0</v>
      </c>
      <c r="T172">
        <f t="shared" si="25"/>
        <v>0</v>
      </c>
      <c r="U172">
        <f t="shared" si="26"/>
        <v>-13320547.851506781</v>
      </c>
      <c r="V172">
        <f t="shared" si="27"/>
        <v>0</v>
      </c>
      <c r="W172">
        <f t="shared" si="28"/>
        <v>5.0430553675931407</v>
      </c>
      <c r="X172">
        <v>201916.700841835</v>
      </c>
      <c r="Y172">
        <v>5304.9385809932619</v>
      </c>
    </row>
    <row r="173" spans="1:25" x14ac:dyDescent="0.25">
      <c r="A173" t="s">
        <v>183</v>
      </c>
      <c r="B173">
        <v>10642941.13557275</v>
      </c>
      <c r="C173">
        <v>376387549.21416217</v>
      </c>
      <c r="D173">
        <v>25735985.313579861</v>
      </c>
      <c r="E173">
        <v>1991494.875838697</v>
      </c>
      <c r="F173">
        <v>46.480498457156912</v>
      </c>
      <c r="G173">
        <f t="shared" si="20"/>
        <v>8651446.2597340532</v>
      </c>
      <c r="H173" t="s">
        <v>7</v>
      </c>
      <c r="I173">
        <v>10642941.13557275</v>
      </c>
      <c r="J173">
        <v>545404155.41144741</v>
      </c>
      <c r="K173">
        <v>51.245623598208162</v>
      </c>
      <c r="L173">
        <f t="shared" si="21"/>
        <v>0</v>
      </c>
      <c r="M173">
        <f t="shared" si="22"/>
        <v>46.480498457156912</v>
      </c>
      <c r="N173">
        <v>32.788452313581253</v>
      </c>
      <c r="O173">
        <v>42.873050839746661</v>
      </c>
      <c r="P173">
        <v>40.454923652369821</v>
      </c>
      <c r="Q173">
        <f t="shared" si="23"/>
        <v>-9.2985991904640727E-2</v>
      </c>
      <c r="R173">
        <f t="shared" si="24"/>
        <v>-4.7651251410512501</v>
      </c>
      <c r="S173">
        <f t="shared" si="29"/>
        <v>0</v>
      </c>
      <c r="T173">
        <f t="shared" si="25"/>
        <v>0</v>
      </c>
      <c r="U173">
        <f t="shared" si="26"/>
        <v>-169016606.19728523</v>
      </c>
      <c r="V173">
        <f t="shared" si="27"/>
        <v>0</v>
      </c>
      <c r="W173">
        <f t="shared" si="28"/>
        <v>-8.3725727584615015</v>
      </c>
      <c r="X173">
        <v>2397846.5169082638</v>
      </c>
      <c r="Y173">
        <v>406351.64106955129</v>
      </c>
    </row>
    <row r="174" spans="1:25" x14ac:dyDescent="0.25">
      <c r="A174" t="s">
        <v>184</v>
      </c>
      <c r="B174">
        <v>1162454.8170858221</v>
      </c>
      <c r="C174">
        <v>84795112.383948833</v>
      </c>
      <c r="D174">
        <v>6171646.2416203646</v>
      </c>
      <c r="E174">
        <v>-1144236.2293213881</v>
      </c>
      <c r="F174">
        <v>39.436039242123051</v>
      </c>
      <c r="G174">
        <f t="shared" si="20"/>
        <v>2306691.0464072102</v>
      </c>
      <c r="H174" t="s">
        <v>4</v>
      </c>
      <c r="I174">
        <v>1162454.8170858221</v>
      </c>
      <c r="J174">
        <v>61304644.904676609</v>
      </c>
      <c r="K174">
        <v>52.737228151681883</v>
      </c>
      <c r="L174">
        <f t="shared" si="21"/>
        <v>0</v>
      </c>
      <c r="M174">
        <f t="shared" si="22"/>
        <v>52.737228151681883</v>
      </c>
      <c r="N174">
        <v>28.917999989213339</v>
      </c>
      <c r="O174">
        <v>44.143627342017908</v>
      </c>
      <c r="P174">
        <v>38.834477987643709</v>
      </c>
      <c r="Q174">
        <f t="shared" si="23"/>
        <v>0</v>
      </c>
      <c r="R174">
        <f t="shared" si="24"/>
        <v>0</v>
      </c>
      <c r="S174">
        <f t="shared" si="29"/>
        <v>0</v>
      </c>
      <c r="T174">
        <f t="shared" si="25"/>
        <v>23490467.479272224</v>
      </c>
      <c r="U174">
        <f t="shared" si="26"/>
        <v>0</v>
      </c>
      <c r="V174">
        <f t="shared" si="27"/>
        <v>-8.5936008096639753</v>
      </c>
      <c r="W174">
        <f t="shared" si="28"/>
        <v>0</v>
      </c>
      <c r="X174">
        <v>443483.62386859843</v>
      </c>
      <c r="Y174">
        <v>1587719.853189942</v>
      </c>
    </row>
    <row r="175" spans="1:25" x14ac:dyDescent="0.25">
      <c r="A175" t="s">
        <v>185</v>
      </c>
      <c r="B175">
        <v>56129.865047321233</v>
      </c>
      <c r="C175">
        <v>19509610.59058252</v>
      </c>
      <c r="D175">
        <v>135729.15269472069</v>
      </c>
      <c r="E175">
        <v>-657547.14060124056</v>
      </c>
      <c r="F175">
        <v>27.526933875955109</v>
      </c>
      <c r="G175">
        <f t="shared" si="20"/>
        <v>713677.00564856175</v>
      </c>
      <c r="H175" t="s">
        <v>7</v>
      </c>
      <c r="I175">
        <v>56129.865047321233</v>
      </c>
      <c r="J175">
        <v>2802353.1445142059</v>
      </c>
      <c r="K175">
        <v>49.926240552184382</v>
      </c>
      <c r="L175">
        <f t="shared" si="21"/>
        <v>0</v>
      </c>
      <c r="M175">
        <f t="shared" si="22"/>
        <v>49.926240552184382</v>
      </c>
      <c r="N175">
        <v>29.566933456687039</v>
      </c>
      <c r="O175">
        <v>42.873050839746661</v>
      </c>
      <c r="P175">
        <v>40.454923652369821</v>
      </c>
      <c r="Q175">
        <f t="shared" si="23"/>
        <v>0</v>
      </c>
      <c r="R175">
        <f t="shared" si="24"/>
        <v>0</v>
      </c>
      <c r="S175">
        <f t="shared" si="29"/>
        <v>0</v>
      </c>
      <c r="T175">
        <f t="shared" si="25"/>
        <v>16707257.446068313</v>
      </c>
      <c r="U175">
        <f t="shared" si="26"/>
        <v>0</v>
      </c>
      <c r="V175">
        <f t="shared" si="27"/>
        <v>-7.053189712437721</v>
      </c>
      <c r="W175">
        <f t="shared" si="28"/>
        <v>0</v>
      </c>
      <c r="X175">
        <v>14664.07816292361</v>
      </c>
      <c r="Y175">
        <v>672211.21876416542</v>
      </c>
    </row>
    <row r="176" spans="1:25" x14ac:dyDescent="0.25">
      <c r="A176" t="s">
        <v>186</v>
      </c>
      <c r="B176">
        <v>44417886.935986511</v>
      </c>
      <c r="C176">
        <v>780683452.19562125</v>
      </c>
      <c r="D176">
        <v>373401756.90878928</v>
      </c>
      <c r="E176">
        <v>23629101.435338989</v>
      </c>
      <c r="F176">
        <v>55.51479710387018</v>
      </c>
      <c r="G176">
        <f t="shared" si="20"/>
        <v>20788785.500647523</v>
      </c>
      <c r="H176" t="s">
        <v>6</v>
      </c>
      <c r="I176">
        <v>44417886.935986511</v>
      </c>
      <c r="J176">
        <v>3939493645.2148838</v>
      </c>
      <c r="K176">
        <v>88.691604147949292</v>
      </c>
      <c r="L176">
        <f t="shared" si="21"/>
        <v>0</v>
      </c>
      <c r="M176">
        <f t="shared" si="22"/>
        <v>55.51479710387018</v>
      </c>
      <c r="N176">
        <v>38.159231779017603</v>
      </c>
      <c r="O176">
        <v>43.69179138227431</v>
      </c>
      <c r="P176">
        <v>35.285228561154007</v>
      </c>
      <c r="Q176">
        <f t="shared" si="23"/>
        <v>-0.37406930862064264</v>
      </c>
      <c r="R176">
        <f t="shared" si="24"/>
        <v>-33.176807044079112</v>
      </c>
      <c r="S176">
        <f t="shared" si="29"/>
        <v>0</v>
      </c>
      <c r="T176">
        <f t="shared" si="25"/>
        <v>0</v>
      </c>
      <c r="U176">
        <f t="shared" si="26"/>
        <v>-3158810193.0192623</v>
      </c>
      <c r="V176">
        <f t="shared" si="27"/>
        <v>0</v>
      </c>
      <c r="W176">
        <f t="shared" si="28"/>
        <v>-44.999812765674982</v>
      </c>
      <c r="X176">
        <v>23789552.043472409</v>
      </c>
      <c r="Y176">
        <v>160450.60813342489</v>
      </c>
    </row>
    <row r="177" spans="1:25" x14ac:dyDescent="0.25">
      <c r="A177" t="s">
        <v>187</v>
      </c>
      <c r="B177">
        <v>291288.62093995343</v>
      </c>
      <c r="C177">
        <v>5421593.3348890897</v>
      </c>
      <c r="D177">
        <v>1546494.7937999039</v>
      </c>
      <c r="E177">
        <v>199752.18417674821</v>
      </c>
      <c r="F177">
        <v>76.12365496282564</v>
      </c>
      <c r="G177">
        <f t="shared" si="20"/>
        <v>91536.436763205216</v>
      </c>
      <c r="H177" t="s">
        <v>4</v>
      </c>
      <c r="I177">
        <v>291288.62093995343</v>
      </c>
      <c r="J177">
        <v>19018004.838470921</v>
      </c>
      <c r="K177">
        <v>65.289213073624722</v>
      </c>
      <c r="L177">
        <f t="shared" si="21"/>
        <v>0</v>
      </c>
      <c r="M177">
        <f t="shared" si="22"/>
        <v>76.12365496282564</v>
      </c>
      <c r="N177">
        <v>66.480127198745436</v>
      </c>
      <c r="O177">
        <v>44.143627342017908</v>
      </c>
      <c r="P177">
        <v>38.834477987643709</v>
      </c>
      <c r="Q177">
        <f t="shared" si="23"/>
        <v>0.16594535879890659</v>
      </c>
      <c r="R177">
        <f t="shared" si="24"/>
        <v>10.834441889200917</v>
      </c>
      <c r="S177">
        <f t="shared" si="29"/>
        <v>0</v>
      </c>
      <c r="T177">
        <f t="shared" si="25"/>
        <v>0</v>
      </c>
      <c r="U177">
        <f t="shared" si="26"/>
        <v>-13596411.503581831</v>
      </c>
      <c r="V177">
        <f t="shared" si="27"/>
        <v>0</v>
      </c>
      <c r="W177">
        <f t="shared" si="28"/>
        <v>-21.145585731606815</v>
      </c>
      <c r="X177">
        <v>206335.9958442841</v>
      </c>
      <c r="Y177">
        <v>6583.8116675358469</v>
      </c>
    </row>
    <row r="178" spans="1:25" x14ac:dyDescent="0.25">
      <c r="A178" t="s">
        <v>188</v>
      </c>
      <c r="B178">
        <v>3103561.4887792822</v>
      </c>
      <c r="C178">
        <v>106014410.39152379</v>
      </c>
      <c r="D178">
        <v>10068964.88081002</v>
      </c>
      <c r="E178">
        <v>288340.58835503872</v>
      </c>
      <c r="F178">
        <v>41.234197733771097</v>
      </c>
      <c r="G178">
        <f t="shared" si="20"/>
        <v>2815220.9004242434</v>
      </c>
      <c r="H178" t="s">
        <v>8</v>
      </c>
      <c r="I178">
        <v>3103561.4887792822</v>
      </c>
      <c r="J178">
        <v>105124043.8152134</v>
      </c>
      <c r="K178">
        <v>33.872067363666652</v>
      </c>
      <c r="L178">
        <f t="shared" si="21"/>
        <v>0</v>
      </c>
      <c r="M178">
        <f t="shared" si="22"/>
        <v>41.234197733771097</v>
      </c>
      <c r="N178">
        <v>30.343244584825619</v>
      </c>
      <c r="O178">
        <v>28.347385195778489</v>
      </c>
      <c r="P178">
        <v>25.103059308499091</v>
      </c>
      <c r="Q178">
        <f t="shared" si="23"/>
        <v>0.21735107842875684</v>
      </c>
      <c r="R178">
        <f t="shared" si="24"/>
        <v>7.3621303701044454</v>
      </c>
      <c r="S178">
        <f t="shared" si="29"/>
        <v>0</v>
      </c>
      <c r="T178">
        <f t="shared" si="25"/>
        <v>0</v>
      </c>
      <c r="U178">
        <f t="shared" si="26"/>
        <v>890366.57631039619</v>
      </c>
      <c r="V178">
        <f t="shared" si="27"/>
        <v>0</v>
      </c>
      <c r="W178">
        <f t="shared" si="28"/>
        <v>-5.5246821678881624</v>
      </c>
      <c r="X178">
        <v>579383.21282102179</v>
      </c>
      <c r="Y178">
        <v>291042.6244659028</v>
      </c>
    </row>
    <row r="179" spans="1:25" x14ac:dyDescent="0.25">
      <c r="A179" t="s">
        <v>189</v>
      </c>
      <c r="B179">
        <v>32662561.385569111</v>
      </c>
      <c r="C179">
        <v>858334449.85996532</v>
      </c>
      <c r="D179">
        <v>274579874.18648481</v>
      </c>
      <c r="E179">
        <v>16308608.044118131</v>
      </c>
      <c r="F179">
        <v>69.274645731986737</v>
      </c>
      <c r="G179">
        <f t="shared" si="20"/>
        <v>16353953.34145098</v>
      </c>
      <c r="H179" t="s">
        <v>6</v>
      </c>
      <c r="I179">
        <v>32543258.274518918</v>
      </c>
      <c r="J179">
        <v>2690660991.578794</v>
      </c>
      <c r="K179">
        <v>82.377525749330104</v>
      </c>
      <c r="L179">
        <f t="shared" si="21"/>
        <v>-119303.11105019227</v>
      </c>
      <c r="M179">
        <f t="shared" si="22"/>
        <v>69.274645731986737</v>
      </c>
      <c r="N179">
        <v>33.912998733269013</v>
      </c>
      <c r="O179">
        <v>43.69179138227431</v>
      </c>
      <c r="P179">
        <v>35.285228561154007</v>
      </c>
      <c r="Q179">
        <f t="shared" si="23"/>
        <v>-0.15905891683630616</v>
      </c>
      <c r="R179">
        <f t="shared" si="24"/>
        <v>-13.102880017343367</v>
      </c>
      <c r="S179">
        <f t="shared" si="29"/>
        <v>3.6525950810123442E-3</v>
      </c>
      <c r="T179">
        <f t="shared" si="25"/>
        <v>0</v>
      </c>
      <c r="U179">
        <f t="shared" si="26"/>
        <v>-1832326541.7188287</v>
      </c>
      <c r="V179">
        <f t="shared" si="27"/>
        <v>0</v>
      </c>
      <c r="W179">
        <f t="shared" si="28"/>
        <v>-38.685734367055794</v>
      </c>
      <c r="X179">
        <v>18705659.959811471</v>
      </c>
      <c r="Y179">
        <v>2397051.91569325</v>
      </c>
    </row>
    <row r="180" spans="1:25" x14ac:dyDescent="0.25">
      <c r="A180" t="s">
        <v>190</v>
      </c>
      <c r="B180">
        <v>20588574.639524471</v>
      </c>
      <c r="C180">
        <v>212390392.90678921</v>
      </c>
      <c r="D180">
        <v>173079146.1044867</v>
      </c>
      <c r="E180">
        <v>14480908.01376459</v>
      </c>
      <c r="F180">
        <v>63.112406526168591</v>
      </c>
      <c r="G180">
        <f t="shared" si="20"/>
        <v>6107666.625759881</v>
      </c>
      <c r="H180" t="s">
        <v>6</v>
      </c>
      <c r="I180">
        <v>20588574.639524471</v>
      </c>
      <c r="J180">
        <v>2878416528.4715719</v>
      </c>
      <c r="K180">
        <v>139.80649845209749</v>
      </c>
      <c r="L180">
        <f t="shared" si="21"/>
        <v>0</v>
      </c>
      <c r="M180">
        <f t="shared" si="22"/>
        <v>63.112406526168591</v>
      </c>
      <c r="N180">
        <v>40.194798809429443</v>
      </c>
      <c r="O180">
        <v>43.69179138227431</v>
      </c>
      <c r="P180">
        <v>35.285228561154007</v>
      </c>
      <c r="Q180">
        <f t="shared" si="23"/>
        <v>-0.5485731548609446</v>
      </c>
      <c r="R180">
        <f t="shared" si="24"/>
        <v>-76.694091925928888</v>
      </c>
      <c r="S180">
        <f t="shared" si="29"/>
        <v>0</v>
      </c>
      <c r="T180">
        <f t="shared" si="25"/>
        <v>0</v>
      </c>
      <c r="U180">
        <f t="shared" si="26"/>
        <v>-2666026135.5647826</v>
      </c>
      <c r="V180">
        <f t="shared" si="27"/>
        <v>0</v>
      </c>
      <c r="W180">
        <f t="shared" si="28"/>
        <v>-96.114707069823169</v>
      </c>
      <c r="X180">
        <v>14565432.867173661</v>
      </c>
      <c r="Y180">
        <v>84524.853409078773</v>
      </c>
    </row>
    <row r="181" spans="1:25" x14ac:dyDescent="0.25">
      <c r="A181" t="s">
        <v>191</v>
      </c>
      <c r="B181">
        <v>183194444.51076591</v>
      </c>
      <c r="C181">
        <v>5335818789.8592978</v>
      </c>
      <c r="D181">
        <v>1540035606.2599909</v>
      </c>
      <c r="E181">
        <v>14397496.669235289</v>
      </c>
      <c r="F181">
        <v>40.734471114810567</v>
      </c>
      <c r="G181">
        <f t="shared" si="20"/>
        <v>168796947.84153062</v>
      </c>
      <c r="H181" t="s">
        <v>6</v>
      </c>
      <c r="I181">
        <v>183194444.51076591</v>
      </c>
      <c r="J181">
        <v>22262660809.130909</v>
      </c>
      <c r="K181">
        <v>121.5247594903053</v>
      </c>
      <c r="L181">
        <f t="shared" si="21"/>
        <v>0</v>
      </c>
      <c r="M181">
        <f t="shared" si="22"/>
        <v>40.734471114810567</v>
      </c>
      <c r="N181">
        <v>29.303913533788201</v>
      </c>
      <c r="O181">
        <v>43.69179138227431</v>
      </c>
      <c r="P181">
        <v>35.285228561154007</v>
      </c>
      <c r="Q181">
        <f t="shared" si="23"/>
        <v>-0.66480516986285265</v>
      </c>
      <c r="R181">
        <f t="shared" si="24"/>
        <v>-80.790288375494725</v>
      </c>
      <c r="S181">
        <f t="shared" si="29"/>
        <v>0</v>
      </c>
      <c r="T181">
        <f t="shared" si="25"/>
        <v>0</v>
      </c>
      <c r="U181">
        <f t="shared" si="26"/>
        <v>-16926842019.27161</v>
      </c>
      <c r="V181">
        <f t="shared" si="27"/>
        <v>0</v>
      </c>
      <c r="W181">
        <f t="shared" si="28"/>
        <v>-77.832968108030997</v>
      </c>
      <c r="X181">
        <v>40186575.38385959</v>
      </c>
      <c r="Y181">
        <v>25789078.71462414</v>
      </c>
    </row>
    <row r="182" spans="1:25" x14ac:dyDescent="0.25">
      <c r="A182" t="s">
        <v>192</v>
      </c>
      <c r="B182">
        <v>6056398.3680879893</v>
      </c>
      <c r="C182">
        <v>290297247.87116891</v>
      </c>
      <c r="D182">
        <v>32154323.485767279</v>
      </c>
      <c r="E182">
        <v>660534.93605262495</v>
      </c>
      <c r="F182">
        <v>59.759031231689889</v>
      </c>
      <c r="G182">
        <f t="shared" si="20"/>
        <v>5395863.4320353642</v>
      </c>
      <c r="H182" t="s">
        <v>4</v>
      </c>
      <c r="I182">
        <v>6056398.3680879893</v>
      </c>
      <c r="J182">
        <v>351540162.66025758</v>
      </c>
      <c r="K182">
        <v>58.044425299460478</v>
      </c>
      <c r="L182">
        <f t="shared" si="21"/>
        <v>0</v>
      </c>
      <c r="M182">
        <f t="shared" si="22"/>
        <v>59.759031231689889</v>
      </c>
      <c r="N182">
        <v>48.484633701045183</v>
      </c>
      <c r="O182">
        <v>44.143627342017908</v>
      </c>
      <c r="P182">
        <v>38.834477987643709</v>
      </c>
      <c r="Q182">
        <f t="shared" si="23"/>
        <v>2.9539545329004196E-2</v>
      </c>
      <c r="R182">
        <f t="shared" si="24"/>
        <v>1.7146059322294107</v>
      </c>
      <c r="S182">
        <f t="shared" si="29"/>
        <v>0</v>
      </c>
      <c r="T182">
        <f t="shared" si="25"/>
        <v>0</v>
      </c>
      <c r="U182">
        <f t="shared" si="26"/>
        <v>-61242914.789088666</v>
      </c>
      <c r="V182">
        <f t="shared" si="27"/>
        <v>0</v>
      </c>
      <c r="W182">
        <f t="shared" si="28"/>
        <v>-13.90079795744257</v>
      </c>
      <c r="X182">
        <v>829223.70272372605</v>
      </c>
      <c r="Y182">
        <v>168688.7666710781</v>
      </c>
    </row>
    <row r="183" spans="1:25" x14ac:dyDescent="0.25">
      <c r="A183" t="s">
        <v>193</v>
      </c>
      <c r="B183">
        <v>1449720.437225688</v>
      </c>
      <c r="C183">
        <v>5446192.5995820342</v>
      </c>
      <c r="D183">
        <v>7696782.3233198384</v>
      </c>
      <c r="E183">
        <v>1474772.512325156</v>
      </c>
      <c r="F183">
        <v>-524.62619845977213</v>
      </c>
      <c r="G183">
        <f t="shared" si="20"/>
        <v>-25052.075099467998</v>
      </c>
      <c r="H183" t="s">
        <v>4</v>
      </c>
      <c r="I183">
        <v>762028.68562843348</v>
      </c>
      <c r="J183">
        <v>136037155.72520971</v>
      </c>
      <c r="K183">
        <v>93.836820004788166</v>
      </c>
      <c r="L183">
        <f t="shared" si="21"/>
        <v>-687691.75159725454</v>
      </c>
      <c r="M183">
        <f t="shared" si="22"/>
        <v>-524.62619845977213</v>
      </c>
      <c r="N183">
        <v>-542.23196493258808</v>
      </c>
      <c r="O183">
        <v>44.143627342017908</v>
      </c>
      <c r="P183">
        <v>38.834477987643709</v>
      </c>
      <c r="Q183">
        <f t="shared" si="23"/>
        <v>-6.5908352226024096</v>
      </c>
      <c r="R183">
        <f t="shared" si="24"/>
        <v>-618.46301846456026</v>
      </c>
      <c r="S183">
        <f t="shared" si="29"/>
        <v>0.47436163134547626</v>
      </c>
      <c r="T183">
        <f t="shared" si="25"/>
        <v>0</v>
      </c>
      <c r="U183">
        <f t="shared" si="26"/>
        <v>-130590963.12562768</v>
      </c>
      <c r="V183">
        <f t="shared" si="27"/>
        <v>0</v>
      </c>
      <c r="W183">
        <f t="shared" si="28"/>
        <v>-49.693192662770258</v>
      </c>
      <c r="X183">
        <v>1474924.77549707</v>
      </c>
      <c r="Y183">
        <v>152.26317191395191</v>
      </c>
    </row>
    <row r="184" spans="1:25" x14ac:dyDescent="0.25">
      <c r="A184" t="s">
        <v>194</v>
      </c>
      <c r="B184">
        <v>30842909.619065329</v>
      </c>
      <c r="C184">
        <v>7916066925.4042177</v>
      </c>
      <c r="D184">
        <v>259282857.29880819</v>
      </c>
      <c r="E184">
        <v>-253418895.32537571</v>
      </c>
      <c r="F184">
        <v>28.759930600950248</v>
      </c>
      <c r="G184">
        <f t="shared" si="20"/>
        <v>284261804.94444102</v>
      </c>
      <c r="H184" t="s">
        <v>6</v>
      </c>
      <c r="I184">
        <v>30842909.619065329</v>
      </c>
      <c r="J184">
        <v>1138980127.390866</v>
      </c>
      <c r="K184">
        <v>36.928426710001872</v>
      </c>
      <c r="L184">
        <f t="shared" si="21"/>
        <v>0</v>
      </c>
      <c r="M184">
        <f t="shared" si="22"/>
        <v>36.928426710001872</v>
      </c>
      <c r="N184">
        <v>29.234423070537819</v>
      </c>
      <c r="O184">
        <v>43.69179138227431</v>
      </c>
      <c r="P184">
        <v>35.285228561154007</v>
      </c>
      <c r="Q184">
        <f t="shared" si="23"/>
        <v>0</v>
      </c>
      <c r="R184">
        <f t="shared" si="24"/>
        <v>0</v>
      </c>
      <c r="S184">
        <f t="shared" si="29"/>
        <v>0</v>
      </c>
      <c r="T184">
        <f t="shared" si="25"/>
        <v>6777086798.0133514</v>
      </c>
      <c r="U184">
        <f t="shared" si="26"/>
        <v>0</v>
      </c>
      <c r="V184">
        <f t="shared" si="27"/>
        <v>6.7633646722724379</v>
      </c>
      <c r="W184">
        <f t="shared" si="28"/>
        <v>0</v>
      </c>
      <c r="X184">
        <v>3531568.3027615701</v>
      </c>
      <c r="Y184">
        <v>256950463.62813759</v>
      </c>
    </row>
    <row r="185" spans="1:25" x14ac:dyDescent="0.25">
      <c r="A185" t="s">
        <v>195</v>
      </c>
      <c r="B185">
        <v>347121.48998449091</v>
      </c>
      <c r="C185">
        <v>23052255.76320627</v>
      </c>
      <c r="D185">
        <v>1126175.235987681</v>
      </c>
      <c r="E185">
        <v>-56418.258303080918</v>
      </c>
      <c r="F185">
        <v>59.915859842296882</v>
      </c>
      <c r="G185">
        <f t="shared" si="20"/>
        <v>403539.74828757183</v>
      </c>
      <c r="H185" t="s">
        <v>8</v>
      </c>
      <c r="I185">
        <v>347121.48998449091</v>
      </c>
      <c r="J185">
        <v>22124542.941124272</v>
      </c>
      <c r="K185">
        <v>63.737174388462023</v>
      </c>
      <c r="L185">
        <f t="shared" si="21"/>
        <v>0</v>
      </c>
      <c r="M185">
        <f t="shared" si="22"/>
        <v>63.737174388462023</v>
      </c>
      <c r="N185">
        <v>51.488523138861368</v>
      </c>
      <c r="O185">
        <v>28.347385195778489</v>
      </c>
      <c r="P185">
        <v>25.103059308499091</v>
      </c>
      <c r="Q185">
        <f t="shared" si="23"/>
        <v>0</v>
      </c>
      <c r="R185">
        <f t="shared" si="24"/>
        <v>0</v>
      </c>
      <c r="S185">
        <f t="shared" si="29"/>
        <v>0</v>
      </c>
      <c r="T185">
        <f t="shared" si="25"/>
        <v>927712.82208199799</v>
      </c>
      <c r="U185">
        <f t="shared" si="26"/>
        <v>0</v>
      </c>
      <c r="V185">
        <f t="shared" si="27"/>
        <v>-35.389789192683537</v>
      </c>
      <c r="W185">
        <f t="shared" si="28"/>
        <v>0</v>
      </c>
      <c r="X185">
        <v>176769.69206543191</v>
      </c>
      <c r="Y185">
        <v>233187.9503685229</v>
      </c>
    </row>
    <row r="186" spans="1:25" x14ac:dyDescent="0.25">
      <c r="A186" t="s">
        <v>196</v>
      </c>
      <c r="B186">
        <v>766725.22027872922</v>
      </c>
      <c r="C186">
        <v>124708722.1725595</v>
      </c>
      <c r="D186">
        <v>4070658.7082252279</v>
      </c>
      <c r="E186">
        <v>-2160074.7736807931</v>
      </c>
      <c r="F186">
        <v>44.00006189236435</v>
      </c>
      <c r="G186">
        <f t="shared" si="20"/>
        <v>2926799.9939595223</v>
      </c>
      <c r="H186" t="s">
        <v>4</v>
      </c>
      <c r="I186">
        <v>766725.22027872922</v>
      </c>
      <c r="J186">
        <v>30310273.024495691</v>
      </c>
      <c r="K186">
        <v>39.532119490574381</v>
      </c>
      <c r="L186">
        <f t="shared" si="21"/>
        <v>0</v>
      </c>
      <c r="M186">
        <f t="shared" si="22"/>
        <v>39.532119490574381</v>
      </c>
      <c r="N186">
        <v>29.578656301267671</v>
      </c>
      <c r="O186">
        <v>44.143627342017908</v>
      </c>
      <c r="P186">
        <v>38.834477987643709</v>
      </c>
      <c r="Q186">
        <f t="shared" si="23"/>
        <v>0</v>
      </c>
      <c r="R186">
        <f t="shared" si="24"/>
        <v>0</v>
      </c>
      <c r="S186">
        <f t="shared" si="29"/>
        <v>0</v>
      </c>
      <c r="T186">
        <f t="shared" si="25"/>
        <v>94398449.148063809</v>
      </c>
      <c r="U186">
        <f t="shared" si="26"/>
        <v>0</v>
      </c>
      <c r="V186">
        <f t="shared" si="27"/>
        <v>4.6115078514435268</v>
      </c>
      <c r="W186">
        <f t="shared" si="28"/>
        <v>0</v>
      </c>
      <c r="X186">
        <v>11030.92414395991</v>
      </c>
      <c r="Y186">
        <v>2171105.6978247492</v>
      </c>
    </row>
    <row r="187" spans="1:25" x14ac:dyDescent="0.25">
      <c r="A187" t="s">
        <v>197</v>
      </c>
      <c r="B187">
        <v>4502736.3057203135</v>
      </c>
      <c r="C187">
        <v>1413899464.256928</v>
      </c>
      <c r="D187">
        <v>23905699.55043225</v>
      </c>
      <c r="E187">
        <v>-22439831.12725028</v>
      </c>
      <c r="F187">
        <v>53.365558697568389</v>
      </c>
      <c r="G187">
        <f t="shared" si="20"/>
        <v>26942567.432970595</v>
      </c>
      <c r="H187" t="s">
        <v>4</v>
      </c>
      <c r="I187">
        <v>4502736.3057203135</v>
      </c>
      <c r="J187">
        <v>278841080.16438031</v>
      </c>
      <c r="K187">
        <v>61.92702864037102</v>
      </c>
      <c r="L187">
        <f t="shared" si="21"/>
        <v>0</v>
      </c>
      <c r="M187">
        <f t="shared" si="22"/>
        <v>61.92702864037102</v>
      </c>
      <c r="N187">
        <v>55.548051836131513</v>
      </c>
      <c r="O187">
        <v>44.143627342017908</v>
      </c>
      <c r="P187">
        <v>38.834477987643709</v>
      </c>
      <c r="Q187">
        <f t="shared" si="23"/>
        <v>0</v>
      </c>
      <c r="R187">
        <f t="shared" si="24"/>
        <v>0</v>
      </c>
      <c r="S187">
        <f t="shared" si="29"/>
        <v>0</v>
      </c>
      <c r="T187">
        <f t="shared" si="25"/>
        <v>1135058384.0925477</v>
      </c>
      <c r="U187">
        <f t="shared" si="26"/>
        <v>0</v>
      </c>
      <c r="V187">
        <f t="shared" si="27"/>
        <v>-17.783401298353112</v>
      </c>
      <c r="W187">
        <f t="shared" si="28"/>
        <v>0</v>
      </c>
      <c r="X187">
        <v>37980.579006955937</v>
      </c>
      <c r="Y187">
        <v>22477811.706257239</v>
      </c>
    </row>
    <row r="188" spans="1:25" x14ac:dyDescent="0.25">
      <c r="A188" t="s">
        <v>198</v>
      </c>
      <c r="B188">
        <v>516509640.63797891</v>
      </c>
      <c r="C188">
        <v>13676003422.33621</v>
      </c>
      <c r="D188">
        <v>2415254088.021534</v>
      </c>
      <c r="E188">
        <v>292033442.3203361</v>
      </c>
      <c r="F188">
        <v>71.683579956158596</v>
      </c>
      <c r="G188">
        <f t="shared" si="20"/>
        <v>224476198.31764281</v>
      </c>
      <c r="H188" t="s">
        <v>9</v>
      </c>
      <c r="I188">
        <v>516509640.63797891</v>
      </c>
      <c r="J188">
        <v>45080251640.252663</v>
      </c>
      <c r="K188">
        <v>87.278625786288785</v>
      </c>
      <c r="L188">
        <f t="shared" si="21"/>
        <v>0</v>
      </c>
      <c r="M188">
        <f t="shared" si="22"/>
        <v>71.683579956158596</v>
      </c>
      <c r="N188">
        <v>55.781035167455677</v>
      </c>
      <c r="O188">
        <v>58.027766387315843</v>
      </c>
      <c r="P188">
        <v>53.35165988708038</v>
      </c>
      <c r="Q188">
        <f t="shared" si="23"/>
        <v>-0.17868115692284564</v>
      </c>
      <c r="R188">
        <f t="shared" si="24"/>
        <v>-15.595045830130189</v>
      </c>
      <c r="S188">
        <f t="shared" si="29"/>
        <v>0</v>
      </c>
      <c r="T188">
        <f t="shared" si="25"/>
        <v>0</v>
      </c>
      <c r="U188">
        <f t="shared" si="26"/>
        <v>-31404248217.916451</v>
      </c>
      <c r="V188">
        <f t="shared" si="27"/>
        <v>0</v>
      </c>
      <c r="W188">
        <f t="shared" si="28"/>
        <v>-29.250859398972942</v>
      </c>
      <c r="X188">
        <v>292099455.49593312</v>
      </c>
      <c r="Y188">
        <v>66013.175597008201</v>
      </c>
    </row>
    <row r="189" spans="1:25" x14ac:dyDescent="0.25">
      <c r="A189" t="s">
        <v>199</v>
      </c>
      <c r="B189">
        <v>30002775.899504028</v>
      </c>
      <c r="C189">
        <v>713392774.65987909</v>
      </c>
      <c r="D189">
        <v>119588929.868117</v>
      </c>
      <c r="E189">
        <v>-1965336.698192667</v>
      </c>
      <c r="F189">
        <v>26.056643224786441</v>
      </c>
      <c r="G189">
        <f t="shared" si="20"/>
        <v>31968112.597696695</v>
      </c>
      <c r="H189" t="s">
        <v>5</v>
      </c>
      <c r="I189">
        <v>30002775.899504028</v>
      </c>
      <c r="J189">
        <v>881925481.91127551</v>
      </c>
      <c r="K189">
        <v>29.394796163706118</v>
      </c>
      <c r="L189">
        <f t="shared" si="21"/>
        <v>0</v>
      </c>
      <c r="M189">
        <f t="shared" si="22"/>
        <v>29.394796163706118</v>
      </c>
      <c r="N189">
        <v>22.662473855740441</v>
      </c>
      <c r="O189">
        <v>50.364144850800493</v>
      </c>
      <c r="P189">
        <v>46.378216006459994</v>
      </c>
      <c r="Q189">
        <f t="shared" si="23"/>
        <v>0</v>
      </c>
      <c r="R189">
        <f t="shared" si="24"/>
        <v>0</v>
      </c>
      <c r="S189">
        <f t="shared" si="29"/>
        <v>0</v>
      </c>
      <c r="T189">
        <f t="shared" si="25"/>
        <v>-168532707.25139642</v>
      </c>
      <c r="U189">
        <f t="shared" si="26"/>
        <v>0</v>
      </c>
      <c r="V189">
        <f t="shared" si="27"/>
        <v>20.969348687094374</v>
      </c>
      <c r="W189">
        <f t="shared" si="28"/>
        <v>0</v>
      </c>
      <c r="X189">
        <v>2653311.1768062939</v>
      </c>
      <c r="Y189">
        <v>4618647.8749990147</v>
      </c>
    </row>
    <row r="190" spans="1:25" x14ac:dyDescent="0.25">
      <c r="A190" t="s">
        <v>200</v>
      </c>
      <c r="B190">
        <v>31853665.98646694</v>
      </c>
      <c r="C190">
        <v>3720004348.5890841</v>
      </c>
      <c r="D190">
        <v>126966446.05344629</v>
      </c>
      <c r="E190">
        <v>-24148197.084397681</v>
      </c>
      <c r="F190">
        <v>68.693621670668037</v>
      </c>
      <c r="G190">
        <f t="shared" si="20"/>
        <v>56001863.070864618</v>
      </c>
      <c r="H190" t="s">
        <v>5</v>
      </c>
      <c r="I190">
        <v>31853665.98646694</v>
      </c>
      <c r="J190">
        <v>1950108962.32287</v>
      </c>
      <c r="K190">
        <v>61.220864284549712</v>
      </c>
      <c r="L190">
        <f t="shared" si="21"/>
        <v>0</v>
      </c>
      <c r="M190">
        <f t="shared" si="22"/>
        <v>61.220864284549712</v>
      </c>
      <c r="N190">
        <v>23.92111117536226</v>
      </c>
      <c r="O190">
        <v>50.364144850800493</v>
      </c>
      <c r="P190">
        <v>46.378216006459994</v>
      </c>
      <c r="Q190">
        <f t="shared" si="23"/>
        <v>0</v>
      </c>
      <c r="R190">
        <f t="shared" si="24"/>
        <v>0</v>
      </c>
      <c r="S190">
        <f t="shared" si="29"/>
        <v>0</v>
      </c>
      <c r="T190">
        <f t="shared" si="25"/>
        <v>1769895386.2662141</v>
      </c>
      <c r="U190">
        <f t="shared" si="26"/>
        <v>0</v>
      </c>
      <c r="V190">
        <f t="shared" si="27"/>
        <v>-10.85671943374922</v>
      </c>
      <c r="W190">
        <f t="shared" si="28"/>
        <v>0</v>
      </c>
      <c r="X190">
        <v>7965942.735013294</v>
      </c>
      <c r="Y190">
        <v>32114139.81941073</v>
      </c>
    </row>
    <row r="191" spans="1:25" x14ac:dyDescent="0.25">
      <c r="A191" t="s">
        <v>201</v>
      </c>
      <c r="B191">
        <v>71896.336022714517</v>
      </c>
      <c r="C191">
        <v>521241.66044513468</v>
      </c>
      <c r="D191">
        <v>336194.92421892809</v>
      </c>
      <c r="E191">
        <v>60729.211270582877</v>
      </c>
      <c r="F191">
        <v>76.782215986296109</v>
      </c>
      <c r="G191">
        <f t="shared" si="20"/>
        <v>11167.12475213164</v>
      </c>
      <c r="H191" t="s">
        <v>9</v>
      </c>
      <c r="I191">
        <v>15411.594996290591</v>
      </c>
      <c r="J191">
        <v>7807773.252853821</v>
      </c>
      <c r="K191">
        <v>108.5976516298004</v>
      </c>
      <c r="L191">
        <f t="shared" si="21"/>
        <v>-56484.74102642393</v>
      </c>
      <c r="M191">
        <f t="shared" si="22"/>
        <v>76.782215986296109</v>
      </c>
      <c r="N191">
        <v>76.396957617994886</v>
      </c>
      <c r="O191">
        <v>58.027766387315843</v>
      </c>
      <c r="P191">
        <v>53.35165988708038</v>
      </c>
      <c r="Q191">
        <f t="shared" si="23"/>
        <v>-0.29296614766551526</v>
      </c>
      <c r="R191">
        <f t="shared" si="24"/>
        <v>-31.815435643504287</v>
      </c>
      <c r="S191">
        <f t="shared" si="29"/>
        <v>0.78564144087368315</v>
      </c>
      <c r="T191">
        <f t="shared" si="25"/>
        <v>0</v>
      </c>
      <c r="U191">
        <f t="shared" si="26"/>
        <v>-7286531.5924086859</v>
      </c>
      <c r="V191">
        <f t="shared" si="27"/>
        <v>0</v>
      </c>
      <c r="W191">
        <f t="shared" si="28"/>
        <v>-50.569885242484553</v>
      </c>
      <c r="X191">
        <v>69130.154661091685</v>
      </c>
      <c r="Y191">
        <v>8400.9433905084552</v>
      </c>
    </row>
    <row r="192" spans="1:25" x14ac:dyDescent="0.25">
      <c r="A192" t="s">
        <v>202</v>
      </c>
      <c r="B192">
        <v>15388679.474367309</v>
      </c>
      <c r="C192">
        <v>372216129.08477223</v>
      </c>
      <c r="D192">
        <v>49925891.189735033</v>
      </c>
      <c r="E192">
        <v>7662780.177266269</v>
      </c>
      <c r="F192">
        <v>54.639855380060219</v>
      </c>
      <c r="G192">
        <f t="shared" si="20"/>
        <v>7725899.2971010404</v>
      </c>
      <c r="H192" t="s">
        <v>8</v>
      </c>
      <c r="I192">
        <v>15388679.474367309</v>
      </c>
      <c r="J192">
        <v>1311130776.438807</v>
      </c>
      <c r="K192">
        <v>85.200993277086411</v>
      </c>
      <c r="L192">
        <f t="shared" si="21"/>
        <v>0</v>
      </c>
      <c r="M192">
        <f t="shared" si="22"/>
        <v>54.639855380060219</v>
      </c>
      <c r="N192">
        <v>65.507654091775393</v>
      </c>
      <c r="O192">
        <v>28.347385195778489</v>
      </c>
      <c r="P192">
        <v>25.103059308499091</v>
      </c>
      <c r="Q192">
        <f t="shared" si="23"/>
        <v>-0.35869461988121182</v>
      </c>
      <c r="R192">
        <f t="shared" si="24"/>
        <v>-30.561137897026192</v>
      </c>
      <c r="S192">
        <f t="shared" si="29"/>
        <v>0</v>
      </c>
      <c r="T192">
        <f t="shared" si="25"/>
        <v>0</v>
      </c>
      <c r="U192">
        <f t="shared" si="26"/>
        <v>-938914647.35403478</v>
      </c>
      <c r="V192">
        <f t="shared" si="27"/>
        <v>0</v>
      </c>
      <c r="W192">
        <f t="shared" si="28"/>
        <v>-56.853608081307925</v>
      </c>
      <c r="X192">
        <v>10558984.28630813</v>
      </c>
      <c r="Y192">
        <v>2896204.109041099</v>
      </c>
    </row>
    <row r="193" spans="1:25" x14ac:dyDescent="0.25">
      <c r="A193" t="s">
        <v>203</v>
      </c>
      <c r="B193">
        <v>34249153.886757173</v>
      </c>
      <c r="C193">
        <v>301239893.63533902</v>
      </c>
      <c r="D193">
        <v>287917663.71924073</v>
      </c>
      <c r="E193">
        <v>32675821.17603619</v>
      </c>
      <c r="F193">
        <v>374.46469735229567</v>
      </c>
      <c r="G193">
        <f t="shared" si="20"/>
        <v>1573332.7107209824</v>
      </c>
      <c r="H193" t="s">
        <v>6</v>
      </c>
      <c r="I193">
        <v>34249153.886757173</v>
      </c>
      <c r="J193">
        <v>2838281583.9189472</v>
      </c>
      <c r="K193">
        <v>82.871582559486271</v>
      </c>
      <c r="L193">
        <f t="shared" si="21"/>
        <v>0</v>
      </c>
      <c r="M193">
        <f t="shared" si="22"/>
        <v>374.46469735229567</v>
      </c>
      <c r="N193">
        <v>44.66899472077889</v>
      </c>
      <c r="O193">
        <v>43.69179138227431</v>
      </c>
      <c r="P193">
        <v>35.285228561154007</v>
      </c>
      <c r="Q193">
        <f t="shared" si="23"/>
        <v>3.5186140506427539</v>
      </c>
      <c r="R193">
        <f t="shared" si="24"/>
        <v>291.59311479280939</v>
      </c>
      <c r="S193">
        <f t="shared" si="29"/>
        <v>0</v>
      </c>
      <c r="T193">
        <f t="shared" si="25"/>
        <v>0</v>
      </c>
      <c r="U193">
        <f t="shared" si="26"/>
        <v>-2537041690.2836084</v>
      </c>
      <c r="V193">
        <f t="shared" si="27"/>
        <v>0</v>
      </c>
      <c r="W193">
        <f t="shared" si="28"/>
        <v>-39.17979117721196</v>
      </c>
      <c r="X193">
        <v>34061511.026932813</v>
      </c>
      <c r="Y193">
        <v>1385689.8508966281</v>
      </c>
    </row>
    <row r="194" spans="1:25" x14ac:dyDescent="0.25">
      <c r="A194" t="s">
        <v>204</v>
      </c>
      <c r="B194">
        <v>558115337.8878454</v>
      </c>
      <c r="C194">
        <v>7678081414.9339466</v>
      </c>
      <c r="D194">
        <v>4691831649.3849554</v>
      </c>
      <c r="E194">
        <v>316003594.6298331</v>
      </c>
      <c r="F194">
        <v>51.091751675742152</v>
      </c>
      <c r="G194">
        <f t="shared" si="20"/>
        <v>242111743.25801229</v>
      </c>
      <c r="H194" t="s">
        <v>6</v>
      </c>
      <c r="I194">
        <v>558115337.8878454</v>
      </c>
      <c r="J194">
        <v>56241915392.92234</v>
      </c>
      <c r="K194">
        <v>100.7711338050062</v>
      </c>
      <c r="L194">
        <f t="shared" si="21"/>
        <v>0</v>
      </c>
      <c r="M194">
        <f t="shared" si="22"/>
        <v>51.091751675742152</v>
      </c>
      <c r="N194">
        <v>33.58451788791745</v>
      </c>
      <c r="O194">
        <v>43.69179138227431</v>
      </c>
      <c r="P194">
        <v>35.285228561154007</v>
      </c>
      <c r="Q194">
        <f t="shared" si="23"/>
        <v>-0.49299219184528048</v>
      </c>
      <c r="R194">
        <f t="shared" si="24"/>
        <v>-49.679382129264049</v>
      </c>
      <c r="S194">
        <f t="shared" si="29"/>
        <v>0</v>
      </c>
      <c r="T194">
        <f t="shared" si="25"/>
        <v>0</v>
      </c>
      <c r="U194">
        <f t="shared" si="26"/>
        <v>-48563833977.988396</v>
      </c>
      <c r="V194">
        <f t="shared" si="27"/>
        <v>0</v>
      </c>
      <c r="W194">
        <f t="shared" si="28"/>
        <v>-57.079342422731891</v>
      </c>
      <c r="X194">
        <v>317008362.71369302</v>
      </c>
      <c r="Y194">
        <v>1004768.083859903</v>
      </c>
    </row>
    <row r="195" spans="1:25" x14ac:dyDescent="0.25">
      <c r="A195" t="s">
        <v>205</v>
      </c>
      <c r="B195">
        <v>521979819.34266651</v>
      </c>
      <c r="C195">
        <v>46286103342.888397</v>
      </c>
      <c r="D195">
        <v>2080574418.0815749</v>
      </c>
      <c r="E195">
        <v>-70522754.478446245</v>
      </c>
      <c r="F195">
        <v>81.631169041255973</v>
      </c>
      <c r="G195">
        <f t="shared" ref="G195:G212" si="30">B195-E195</f>
        <v>592502573.82111275</v>
      </c>
      <c r="H195" t="s">
        <v>5</v>
      </c>
      <c r="I195">
        <v>521979819.34266651</v>
      </c>
      <c r="J195">
        <v>51482645121.166779</v>
      </c>
      <c r="K195">
        <v>98.629569982225178</v>
      </c>
      <c r="L195">
        <f t="shared" ref="L195:L212" si="31">I195-B195</f>
        <v>0</v>
      </c>
      <c r="M195">
        <f t="shared" ref="M195:M212" si="32">IF(E195&gt;0,F195,K195)</f>
        <v>98.629569982225178</v>
      </c>
      <c r="N195">
        <v>50.131638417012347</v>
      </c>
      <c r="O195">
        <v>50.364144850800493</v>
      </c>
      <c r="P195">
        <v>46.378216006459994</v>
      </c>
      <c r="Q195">
        <f t="shared" ref="Q195:Q212" si="33">(M195-K195)/K195</f>
        <v>0</v>
      </c>
      <c r="R195">
        <f t="shared" ref="R195:R212" si="34">M195-K195</f>
        <v>0</v>
      </c>
      <c r="S195">
        <f t="shared" si="29"/>
        <v>0</v>
      </c>
      <c r="T195">
        <f t="shared" ref="T195:T212" si="35">IF($E195&lt;0,$C195-$J195,0)</f>
        <v>-5196541778.2783813</v>
      </c>
      <c r="U195">
        <f t="shared" ref="U195:U212" si="36">IF($E195&gt;0,$C195-$J195,0)</f>
        <v>0</v>
      </c>
      <c r="V195">
        <f t="shared" ref="V195:V212" si="37">IF($E195&lt;0,($O195-$K195),0)</f>
        <v>-48.265425131424685</v>
      </c>
      <c r="W195">
        <f t="shared" ref="W195:W212" si="38">IF($E195&gt;0,($O195-$K195),0)</f>
        <v>0</v>
      </c>
      <c r="X195">
        <v>1236762.726231419</v>
      </c>
      <c r="Y195">
        <v>71759517.204677507</v>
      </c>
    </row>
    <row r="196" spans="1:25" x14ac:dyDescent="0.25">
      <c r="A196" t="s">
        <v>206</v>
      </c>
      <c r="B196">
        <v>20925525.94489735</v>
      </c>
      <c r="C196">
        <v>829554878.69170356</v>
      </c>
      <c r="D196">
        <v>111096742.5602922</v>
      </c>
      <c r="E196">
        <v>-1728224.4779476069</v>
      </c>
      <c r="F196">
        <v>41.522997459326348</v>
      </c>
      <c r="G196">
        <f t="shared" si="30"/>
        <v>22653750.422844958</v>
      </c>
      <c r="H196" t="s">
        <v>4</v>
      </c>
      <c r="I196">
        <v>20925525.94489735</v>
      </c>
      <c r="J196">
        <v>912915668.59915257</v>
      </c>
      <c r="K196">
        <v>43.626892389854859</v>
      </c>
      <c r="L196">
        <f t="shared" si="31"/>
        <v>0</v>
      </c>
      <c r="M196">
        <f t="shared" si="32"/>
        <v>43.626892389854859</v>
      </c>
      <c r="N196">
        <v>34.196705580733543</v>
      </c>
      <c r="O196">
        <v>44.143627342017908</v>
      </c>
      <c r="P196">
        <v>38.834477987643709</v>
      </c>
      <c r="Q196">
        <f t="shared" si="33"/>
        <v>0</v>
      </c>
      <c r="R196">
        <f t="shared" si="34"/>
        <v>0</v>
      </c>
      <c r="S196">
        <f t="shared" ref="S196:S212" si="39">1-I196/B196</f>
        <v>0</v>
      </c>
      <c r="T196">
        <f t="shared" si="35"/>
        <v>-83360789.907449007</v>
      </c>
      <c r="U196">
        <f t="shared" si="36"/>
        <v>0</v>
      </c>
      <c r="V196">
        <f t="shared" si="37"/>
        <v>0.51673495216304843</v>
      </c>
      <c r="W196">
        <f t="shared" si="38"/>
        <v>0</v>
      </c>
      <c r="X196">
        <v>1063694.381439338</v>
      </c>
      <c r="Y196">
        <v>2791918.8593869619</v>
      </c>
    </row>
    <row r="197" spans="1:25" x14ac:dyDescent="0.25">
      <c r="A197" t="s">
        <v>207</v>
      </c>
      <c r="B197">
        <v>12723079.78392962</v>
      </c>
      <c r="C197">
        <v>404313936.49170429</v>
      </c>
      <c r="D197">
        <v>67548730.820501328</v>
      </c>
      <c r="E197">
        <v>-36972.84282544809</v>
      </c>
      <c r="F197">
        <v>36.979680344171769</v>
      </c>
      <c r="G197">
        <f t="shared" si="30"/>
        <v>12760052.626755068</v>
      </c>
      <c r="H197" t="s">
        <v>4</v>
      </c>
      <c r="I197">
        <v>12723079.78392962</v>
      </c>
      <c r="J197">
        <v>442330980.16211998</v>
      </c>
      <c r="K197">
        <v>34.76603052673012</v>
      </c>
      <c r="L197">
        <f t="shared" si="31"/>
        <v>0</v>
      </c>
      <c r="M197">
        <f t="shared" si="32"/>
        <v>34.76603052673012</v>
      </c>
      <c r="N197">
        <v>32.12987914383816</v>
      </c>
      <c r="O197">
        <v>44.143627342017908</v>
      </c>
      <c r="P197">
        <v>38.834477987643709</v>
      </c>
      <c r="Q197">
        <f t="shared" si="33"/>
        <v>0</v>
      </c>
      <c r="R197">
        <f t="shared" si="34"/>
        <v>0</v>
      </c>
      <c r="S197">
        <f t="shared" si="39"/>
        <v>0</v>
      </c>
      <c r="T197">
        <f t="shared" si="35"/>
        <v>-38017043.670415699</v>
      </c>
      <c r="U197">
        <f t="shared" si="36"/>
        <v>0</v>
      </c>
      <c r="V197">
        <f t="shared" si="37"/>
        <v>9.377596815287788</v>
      </c>
      <c r="W197">
        <f t="shared" si="38"/>
        <v>0</v>
      </c>
      <c r="X197">
        <v>461768.22386678483</v>
      </c>
      <c r="Y197">
        <v>498741.066692208</v>
      </c>
    </row>
    <row r="198" spans="1:25" x14ac:dyDescent="0.25">
      <c r="A198" t="s">
        <v>208</v>
      </c>
      <c r="B198">
        <v>151056272.09285119</v>
      </c>
      <c r="C198">
        <v>4877883929.5321779</v>
      </c>
      <c r="D198">
        <v>1269864040.8727951</v>
      </c>
      <c r="E198">
        <v>7815747.2541852752</v>
      </c>
      <c r="F198">
        <v>42.919055046254343</v>
      </c>
      <c r="G198">
        <f t="shared" si="30"/>
        <v>143240524.8386659</v>
      </c>
      <c r="H198" t="s">
        <v>6</v>
      </c>
      <c r="I198">
        <v>151056272.09285119</v>
      </c>
      <c r="J198">
        <v>16865267128.373949</v>
      </c>
      <c r="K198">
        <v>111.64890338354979</v>
      </c>
      <c r="L198">
        <f t="shared" si="31"/>
        <v>0</v>
      </c>
      <c r="M198">
        <f t="shared" si="32"/>
        <v>42.919055046254343</v>
      </c>
      <c r="N198">
        <v>34.933126746802742</v>
      </c>
      <c r="O198">
        <v>43.69179138227431</v>
      </c>
      <c r="P198">
        <v>35.285228561154007</v>
      </c>
      <c r="Q198">
        <f t="shared" si="33"/>
        <v>-0.61558910347006612</v>
      </c>
      <c r="R198">
        <f t="shared" si="34"/>
        <v>-68.729848337295451</v>
      </c>
      <c r="S198">
        <f t="shared" si="39"/>
        <v>0</v>
      </c>
      <c r="T198">
        <f t="shared" si="35"/>
        <v>0</v>
      </c>
      <c r="U198">
        <f t="shared" si="36"/>
        <v>-11987383198.84177</v>
      </c>
      <c r="V198">
        <f t="shared" si="37"/>
        <v>0</v>
      </c>
      <c r="W198">
        <f t="shared" si="38"/>
        <v>-67.957112001275476</v>
      </c>
      <c r="X198">
        <v>27306709.876554091</v>
      </c>
      <c r="Y198">
        <v>19490962.622368932</v>
      </c>
    </row>
    <row r="199" spans="1:25" x14ac:dyDescent="0.25">
      <c r="A199" t="s">
        <v>209</v>
      </c>
      <c r="B199">
        <v>22042849.759682208</v>
      </c>
      <c r="C199">
        <v>401553478.5591929</v>
      </c>
      <c r="D199">
        <v>71514188.104747519</v>
      </c>
      <c r="E199">
        <v>3023848.78605018</v>
      </c>
      <c r="F199">
        <v>24.87342354731496</v>
      </c>
      <c r="G199">
        <f t="shared" si="30"/>
        <v>19019000.97363203</v>
      </c>
      <c r="H199" t="s">
        <v>8</v>
      </c>
      <c r="I199">
        <v>22042849.759682208</v>
      </c>
      <c r="J199">
        <v>592446728.09579146</v>
      </c>
      <c r="K199">
        <v>26.877047866080119</v>
      </c>
      <c r="L199">
        <f t="shared" si="31"/>
        <v>0</v>
      </c>
      <c r="M199">
        <f t="shared" si="32"/>
        <v>24.87342354731496</v>
      </c>
      <c r="N199">
        <v>20.103335102411691</v>
      </c>
      <c r="O199">
        <v>28.347385195778489</v>
      </c>
      <c r="P199">
        <v>25.103059308499091</v>
      </c>
      <c r="Q199">
        <f t="shared" si="33"/>
        <v>-7.4547782507535382E-2</v>
      </c>
      <c r="R199">
        <f t="shared" si="34"/>
        <v>-2.0036243187651586</v>
      </c>
      <c r="S199">
        <f t="shared" si="39"/>
        <v>0</v>
      </c>
      <c r="T199">
        <f t="shared" si="35"/>
        <v>0</v>
      </c>
      <c r="U199">
        <f t="shared" si="36"/>
        <v>-190893249.53659856</v>
      </c>
      <c r="V199">
        <f t="shared" si="37"/>
        <v>0</v>
      </c>
      <c r="W199">
        <f t="shared" si="38"/>
        <v>1.4703373296983706</v>
      </c>
      <c r="X199">
        <v>3161209.1325899512</v>
      </c>
      <c r="Y199">
        <v>137360.34653979421</v>
      </c>
    </row>
    <row r="200" spans="1:25" x14ac:dyDescent="0.25">
      <c r="A200" t="s">
        <v>210</v>
      </c>
      <c r="B200">
        <v>4880551250.7004967</v>
      </c>
      <c r="C200">
        <v>197923626337.50131</v>
      </c>
      <c r="D200">
        <v>11801793668.704929</v>
      </c>
      <c r="E200">
        <v>-186511616.55804011</v>
      </c>
      <c r="F200">
        <v>41.389938412126639</v>
      </c>
      <c r="G200">
        <f t="shared" si="30"/>
        <v>5067062867.2585363</v>
      </c>
      <c r="H200" t="s">
        <v>7</v>
      </c>
      <c r="I200">
        <v>4880551250.7004967</v>
      </c>
      <c r="J200">
        <v>228782196176.72961</v>
      </c>
      <c r="K200">
        <v>46.876302373403611</v>
      </c>
      <c r="L200">
        <f t="shared" si="31"/>
        <v>0</v>
      </c>
      <c r="M200">
        <f t="shared" si="32"/>
        <v>46.876302373403611</v>
      </c>
      <c r="N200">
        <v>37.706042264801887</v>
      </c>
      <c r="O200">
        <v>42.873050839746661</v>
      </c>
      <c r="P200">
        <v>40.454923652369821</v>
      </c>
      <c r="Q200">
        <f t="shared" si="33"/>
        <v>0</v>
      </c>
      <c r="R200">
        <f t="shared" si="34"/>
        <v>0</v>
      </c>
      <c r="S200">
        <f t="shared" si="39"/>
        <v>0</v>
      </c>
      <c r="T200">
        <f t="shared" si="35"/>
        <v>-30858569839.228302</v>
      </c>
      <c r="U200">
        <f t="shared" si="36"/>
        <v>0</v>
      </c>
      <c r="V200">
        <f t="shared" si="37"/>
        <v>-4.0032515336569503</v>
      </c>
      <c r="W200">
        <f t="shared" si="38"/>
        <v>0</v>
      </c>
      <c r="X200">
        <v>195136784.1277723</v>
      </c>
      <c r="Y200">
        <v>381648400.68581319</v>
      </c>
    </row>
    <row r="201" spans="1:25" x14ac:dyDescent="0.25">
      <c r="A201" t="s">
        <v>211</v>
      </c>
      <c r="B201">
        <v>103865151.614096</v>
      </c>
      <c r="C201">
        <v>4613694045.5602741</v>
      </c>
      <c r="D201">
        <v>413999103.74042398</v>
      </c>
      <c r="E201">
        <v>25836045.502655201</v>
      </c>
      <c r="F201">
        <v>64.433560755139212</v>
      </c>
      <c r="G201">
        <f t="shared" si="30"/>
        <v>78029106.111440808</v>
      </c>
      <c r="H201" t="s">
        <v>5</v>
      </c>
      <c r="I201">
        <v>103865151.614096</v>
      </c>
      <c r="J201">
        <v>6299823973.1317577</v>
      </c>
      <c r="K201">
        <v>60.653875484034629</v>
      </c>
      <c r="L201">
        <f t="shared" si="31"/>
        <v>0</v>
      </c>
      <c r="M201">
        <f t="shared" si="32"/>
        <v>64.433560755139212</v>
      </c>
      <c r="N201">
        <v>24.624608944819379</v>
      </c>
      <c r="O201">
        <v>50.364144850800493</v>
      </c>
      <c r="P201">
        <v>46.378216006459994</v>
      </c>
      <c r="Q201">
        <f t="shared" si="33"/>
        <v>6.2315643327679457E-2</v>
      </c>
      <c r="R201">
        <f t="shared" si="34"/>
        <v>3.779685271104583</v>
      </c>
      <c r="S201">
        <f t="shared" si="39"/>
        <v>0</v>
      </c>
      <c r="T201">
        <f t="shared" si="35"/>
        <v>0</v>
      </c>
      <c r="U201">
        <f t="shared" si="36"/>
        <v>-1686129927.5714836</v>
      </c>
      <c r="V201">
        <f t="shared" si="37"/>
        <v>0</v>
      </c>
      <c r="W201">
        <f t="shared" si="38"/>
        <v>-10.289730633234136</v>
      </c>
      <c r="X201">
        <v>27424918.856374461</v>
      </c>
      <c r="Y201">
        <v>1588873.3537192331</v>
      </c>
    </row>
    <row r="202" spans="1:25" x14ac:dyDescent="0.25">
      <c r="A202" t="s">
        <v>212</v>
      </c>
      <c r="B202">
        <v>248191.86532391029</v>
      </c>
      <c r="C202">
        <v>2544158.4415114759</v>
      </c>
      <c r="D202">
        <v>805215.29368252505</v>
      </c>
      <c r="E202">
        <v>229365.48814600101</v>
      </c>
      <c r="F202">
        <v>177.9085643266263</v>
      </c>
      <c r="G202">
        <f t="shared" si="30"/>
        <v>18826.377177909279</v>
      </c>
      <c r="H202" t="s">
        <v>8</v>
      </c>
      <c r="I202">
        <v>248191.86532391029</v>
      </c>
      <c r="J202">
        <v>53526474.148964956</v>
      </c>
      <c r="K202">
        <v>215.665707170171</v>
      </c>
      <c r="L202">
        <f t="shared" si="31"/>
        <v>0</v>
      </c>
      <c r="M202">
        <f t="shared" si="32"/>
        <v>177.9085643266263</v>
      </c>
      <c r="N202">
        <v>64.793219594769354</v>
      </c>
      <c r="O202">
        <v>28.347385195778489</v>
      </c>
      <c r="P202">
        <v>25.103059308499091</v>
      </c>
      <c r="Q202">
        <f t="shared" si="33"/>
        <v>-0.17507253860138472</v>
      </c>
      <c r="R202">
        <f t="shared" si="34"/>
        <v>-37.757142843544699</v>
      </c>
      <c r="S202">
        <f t="shared" si="39"/>
        <v>0</v>
      </c>
      <c r="T202">
        <f t="shared" si="35"/>
        <v>0</v>
      </c>
      <c r="U202">
        <f t="shared" si="36"/>
        <v>-50982315.707453482</v>
      </c>
      <c r="V202">
        <f t="shared" si="37"/>
        <v>0</v>
      </c>
      <c r="W202">
        <f t="shared" si="38"/>
        <v>-187.31832197439252</v>
      </c>
      <c r="X202">
        <v>230525.1901992081</v>
      </c>
      <c r="Y202">
        <v>1159.702053207036</v>
      </c>
    </row>
    <row r="203" spans="1:25" x14ac:dyDescent="0.25">
      <c r="A203" t="s">
        <v>213</v>
      </c>
      <c r="B203">
        <v>120668576.2679245</v>
      </c>
      <c r="C203">
        <v>3415295773.0625119</v>
      </c>
      <c r="D203">
        <v>391488185.76717627</v>
      </c>
      <c r="E203">
        <v>-22478848.84170001</v>
      </c>
      <c r="F203">
        <v>26.59345046489247</v>
      </c>
      <c r="G203">
        <f t="shared" si="30"/>
        <v>143147425.10962451</v>
      </c>
      <c r="H203" t="s">
        <v>8</v>
      </c>
      <c r="I203">
        <v>120668576.2679245</v>
      </c>
      <c r="J203">
        <v>3651052198.279458</v>
      </c>
      <c r="K203">
        <v>30.256859832114891</v>
      </c>
      <c r="L203">
        <f t="shared" si="31"/>
        <v>0</v>
      </c>
      <c r="M203">
        <f t="shared" si="32"/>
        <v>30.256859832114891</v>
      </c>
      <c r="N203">
        <v>22.477417491573409</v>
      </c>
      <c r="O203">
        <v>28.347385195778489</v>
      </c>
      <c r="P203">
        <v>25.103059308499091</v>
      </c>
      <c r="Q203">
        <f t="shared" si="33"/>
        <v>0</v>
      </c>
      <c r="R203">
        <f t="shared" si="34"/>
        <v>0</v>
      </c>
      <c r="S203">
        <f t="shared" si="39"/>
        <v>0</v>
      </c>
      <c r="T203">
        <f t="shared" si="35"/>
        <v>-235756425.21694613</v>
      </c>
      <c r="U203">
        <f t="shared" si="36"/>
        <v>0</v>
      </c>
      <c r="V203">
        <f t="shared" si="37"/>
        <v>-1.9094746363364017</v>
      </c>
      <c r="W203">
        <f t="shared" si="38"/>
        <v>0</v>
      </c>
      <c r="X203">
        <v>3587398.1290459288</v>
      </c>
      <c r="Y203">
        <v>26066246.970745921</v>
      </c>
    </row>
    <row r="204" spans="1:25" x14ac:dyDescent="0.25">
      <c r="A204" t="s">
        <v>214</v>
      </c>
      <c r="B204">
        <v>176264.8213716342</v>
      </c>
      <c r="C204">
        <v>1240525.5725881739</v>
      </c>
      <c r="D204">
        <v>571860.52299267228</v>
      </c>
      <c r="E204">
        <v>183661.8369353952</v>
      </c>
      <c r="F204">
        <v>-245.015855375488</v>
      </c>
      <c r="G204">
        <f t="shared" si="30"/>
        <v>-7397.0155637610005</v>
      </c>
      <c r="H204" t="s">
        <v>8</v>
      </c>
      <c r="I204">
        <v>421.6253300702956</v>
      </c>
      <c r="J204">
        <v>23755439.9936071</v>
      </c>
      <c r="K204">
        <v>134.7713049532525</v>
      </c>
      <c r="L204">
        <f t="shared" si="31"/>
        <v>-175843.1960415639</v>
      </c>
      <c r="M204">
        <f t="shared" si="32"/>
        <v>-245.015855375488</v>
      </c>
      <c r="N204">
        <v>-28152.711275369831</v>
      </c>
      <c r="O204">
        <v>28.347385195778489</v>
      </c>
      <c r="P204">
        <v>25.103059308499091</v>
      </c>
      <c r="Q204">
        <f t="shared" si="33"/>
        <v>-2.8180120424038004</v>
      </c>
      <c r="R204">
        <f t="shared" si="34"/>
        <v>-379.78716032874047</v>
      </c>
      <c r="S204">
        <f t="shared" si="39"/>
        <v>0.99760800069583166</v>
      </c>
      <c r="T204">
        <f t="shared" si="35"/>
        <v>0</v>
      </c>
      <c r="U204">
        <f t="shared" si="36"/>
        <v>-22514914.421018925</v>
      </c>
      <c r="V204">
        <f t="shared" si="37"/>
        <v>0</v>
      </c>
      <c r="W204">
        <f t="shared" si="38"/>
        <v>-106.42391975747401</v>
      </c>
      <c r="X204">
        <v>184036.955090156</v>
      </c>
      <c r="Y204">
        <v>375.11815476078698</v>
      </c>
    </row>
    <row r="205" spans="1:25" x14ac:dyDescent="0.25">
      <c r="A205" t="s">
        <v>215</v>
      </c>
      <c r="B205">
        <v>1032481.1463923811</v>
      </c>
      <c r="C205">
        <v>7320650.6313749552</v>
      </c>
      <c r="D205">
        <v>3349705.3113687159</v>
      </c>
      <c r="E205">
        <v>1029288.3769467369</v>
      </c>
      <c r="F205">
        <v>3342.0377275495121</v>
      </c>
      <c r="G205">
        <f t="shared" si="30"/>
        <v>3192.7694456441095</v>
      </c>
      <c r="H205" t="s">
        <v>8</v>
      </c>
      <c r="I205">
        <v>50081.948157703038</v>
      </c>
      <c r="J205">
        <v>134050147.20364849</v>
      </c>
      <c r="K205">
        <v>129.83302181549419</v>
      </c>
      <c r="L205">
        <f t="shared" si="31"/>
        <v>-982399.19823467801</v>
      </c>
      <c r="M205">
        <f t="shared" si="32"/>
        <v>3342.0377275495121</v>
      </c>
      <c r="N205">
        <v>647.43733660234523</v>
      </c>
      <c r="O205">
        <v>28.347385195778489</v>
      </c>
      <c r="P205">
        <v>25.103059308499091</v>
      </c>
      <c r="Q205">
        <f t="shared" si="33"/>
        <v>24.741045543089065</v>
      </c>
      <c r="R205">
        <f t="shared" si="34"/>
        <v>3212.2047057340178</v>
      </c>
      <c r="S205">
        <f t="shared" si="39"/>
        <v>0.9514935954688416</v>
      </c>
      <c r="T205">
        <f t="shared" si="35"/>
        <v>0</v>
      </c>
      <c r="U205">
        <f t="shared" si="36"/>
        <v>-126729496.57227354</v>
      </c>
      <c r="V205">
        <f t="shared" si="37"/>
        <v>0</v>
      </c>
      <c r="W205">
        <f t="shared" si="38"/>
        <v>-101.48563661971571</v>
      </c>
      <c r="X205">
        <v>1030512.5308015971</v>
      </c>
      <c r="Y205">
        <v>1224.1538548594649</v>
      </c>
    </row>
    <row r="206" spans="1:25" x14ac:dyDescent="0.25">
      <c r="A206" t="s">
        <v>216</v>
      </c>
      <c r="B206">
        <v>603077574.07394004</v>
      </c>
      <c r="C206">
        <v>15263290000.987671</v>
      </c>
      <c r="D206">
        <v>2820054964.2733822</v>
      </c>
      <c r="E206">
        <v>273578281.9956587</v>
      </c>
      <c r="F206">
        <v>54.881286242536788</v>
      </c>
      <c r="G206">
        <f t="shared" si="30"/>
        <v>329499292.07828134</v>
      </c>
      <c r="H206" t="s">
        <v>9</v>
      </c>
      <c r="I206">
        <v>603077574.07394004</v>
      </c>
      <c r="J206">
        <v>43742851367.135231</v>
      </c>
      <c r="K206">
        <v>72.532710960617081</v>
      </c>
      <c r="L206">
        <f t="shared" si="31"/>
        <v>0</v>
      </c>
      <c r="M206">
        <f t="shared" si="32"/>
        <v>54.881286242536788</v>
      </c>
      <c r="N206">
        <v>37.925192446316373</v>
      </c>
      <c r="O206">
        <v>58.027766387315843</v>
      </c>
      <c r="P206">
        <v>53.35165988708038</v>
      </c>
      <c r="Q206">
        <f t="shared" si="33"/>
        <v>-0.24335812744768973</v>
      </c>
      <c r="R206">
        <f t="shared" si="34"/>
        <v>-17.651424718080293</v>
      </c>
      <c r="S206">
        <f t="shared" si="39"/>
        <v>0</v>
      </c>
      <c r="T206">
        <f t="shared" si="35"/>
        <v>0</v>
      </c>
      <c r="U206">
        <f t="shared" si="36"/>
        <v>-28479561366.14756</v>
      </c>
      <c r="V206">
        <f t="shared" si="37"/>
        <v>0</v>
      </c>
      <c r="W206">
        <f t="shared" si="38"/>
        <v>-14.504944573301238</v>
      </c>
      <c r="X206">
        <v>273817724.6777401</v>
      </c>
      <c r="Y206">
        <v>239442.6820812826</v>
      </c>
    </row>
    <row r="207" spans="1:25" x14ac:dyDescent="0.25">
      <c r="A207" t="s">
        <v>217</v>
      </c>
      <c r="B207">
        <v>91629.919592563092</v>
      </c>
      <c r="C207">
        <v>29641567.22059375</v>
      </c>
      <c r="D207">
        <v>428471.26262283663</v>
      </c>
      <c r="E207">
        <v>-462786.65521490551</v>
      </c>
      <c r="F207">
        <v>54.237264630227052</v>
      </c>
      <c r="G207">
        <f t="shared" si="30"/>
        <v>554416.57480746857</v>
      </c>
      <c r="H207" t="s">
        <v>9</v>
      </c>
      <c r="I207">
        <v>91629.919592563092</v>
      </c>
      <c r="J207">
        <v>10783225.35585279</v>
      </c>
      <c r="K207">
        <v>117.68236187263869</v>
      </c>
      <c r="L207">
        <f t="shared" si="31"/>
        <v>0</v>
      </c>
      <c r="M207">
        <f t="shared" si="32"/>
        <v>117.68236187263869</v>
      </c>
      <c r="N207">
        <v>47.823595333069697</v>
      </c>
      <c r="O207">
        <v>58.027766387315843</v>
      </c>
      <c r="P207">
        <v>53.35165988708038</v>
      </c>
      <c r="Q207">
        <f t="shared" si="33"/>
        <v>0</v>
      </c>
      <c r="R207">
        <f t="shared" si="34"/>
        <v>0</v>
      </c>
      <c r="S207">
        <f t="shared" si="39"/>
        <v>0</v>
      </c>
      <c r="T207">
        <f t="shared" si="35"/>
        <v>18858341.86474096</v>
      </c>
      <c r="U207">
        <f t="shared" si="36"/>
        <v>0</v>
      </c>
      <c r="V207">
        <f t="shared" si="37"/>
        <v>-59.654595485322851</v>
      </c>
      <c r="W207">
        <f t="shared" si="38"/>
        <v>0</v>
      </c>
      <c r="X207">
        <v>60314.995884448741</v>
      </c>
      <c r="Y207">
        <v>523101.65109936323</v>
      </c>
    </row>
    <row r="208" spans="1:25" x14ac:dyDescent="0.25">
      <c r="A208" t="s">
        <v>218</v>
      </c>
      <c r="B208">
        <v>173785.21067282281</v>
      </c>
      <c r="C208">
        <v>1197430.5590128661</v>
      </c>
      <c r="D208">
        <v>812638.15327197511</v>
      </c>
      <c r="E208">
        <v>99749.046450365553</v>
      </c>
      <c r="F208">
        <v>27.149822433334609</v>
      </c>
      <c r="G208">
        <f t="shared" si="30"/>
        <v>74036.164222457257</v>
      </c>
      <c r="H208" t="s">
        <v>9</v>
      </c>
      <c r="I208">
        <v>88604.02879379371</v>
      </c>
      <c r="J208">
        <v>12185803.021407619</v>
      </c>
      <c r="K208">
        <v>70.119908214452451</v>
      </c>
      <c r="L208">
        <f t="shared" si="31"/>
        <v>-85181.1818790291</v>
      </c>
      <c r="M208">
        <f t="shared" si="32"/>
        <v>27.149822433334609</v>
      </c>
      <c r="N208">
        <v>27.380544650810549</v>
      </c>
      <c r="O208">
        <v>58.027766387315843</v>
      </c>
      <c r="P208">
        <v>53.35165988708038</v>
      </c>
      <c r="Q208">
        <f t="shared" si="33"/>
        <v>-0.61280864272810409</v>
      </c>
      <c r="R208">
        <f t="shared" si="34"/>
        <v>-42.970085781117845</v>
      </c>
      <c r="S208">
        <f t="shared" si="39"/>
        <v>0.49015207651585313</v>
      </c>
      <c r="T208">
        <f t="shared" si="35"/>
        <v>0</v>
      </c>
      <c r="U208">
        <f t="shared" si="36"/>
        <v>-10988372.462394753</v>
      </c>
      <c r="V208">
        <f t="shared" si="37"/>
        <v>0</v>
      </c>
      <c r="W208">
        <f t="shared" si="38"/>
        <v>-12.092141827136608</v>
      </c>
      <c r="X208">
        <v>103566.2057634355</v>
      </c>
      <c r="Y208">
        <v>3817.1593130697688</v>
      </c>
    </row>
    <row r="209" spans="1:25" x14ac:dyDescent="0.25">
      <c r="A209" t="s">
        <v>219</v>
      </c>
      <c r="B209">
        <v>5736788.5421716236</v>
      </c>
      <c r="C209">
        <v>218979566.15037951</v>
      </c>
      <c r="D209">
        <v>48226673.271248899</v>
      </c>
      <c r="E209">
        <v>303655.39087977889</v>
      </c>
      <c r="F209">
        <v>49.180874456959337</v>
      </c>
      <c r="G209">
        <f t="shared" si="30"/>
        <v>5433133.1512918444</v>
      </c>
      <c r="H209" t="s">
        <v>6</v>
      </c>
      <c r="I209">
        <v>5736788.5421716236</v>
      </c>
      <c r="J209">
        <v>261396173.71470341</v>
      </c>
      <c r="K209">
        <v>45.564896072629793</v>
      </c>
      <c r="L209">
        <f t="shared" si="31"/>
        <v>0</v>
      </c>
      <c r="M209">
        <f t="shared" si="32"/>
        <v>49.180874456959337</v>
      </c>
      <c r="N209">
        <v>41.767435667462543</v>
      </c>
      <c r="O209">
        <v>43.69179138227431</v>
      </c>
      <c r="P209">
        <v>35.285228561154007</v>
      </c>
      <c r="Q209">
        <f t="shared" si="33"/>
        <v>7.9358863862341006E-2</v>
      </c>
      <c r="R209">
        <f t="shared" si="34"/>
        <v>3.6159783843295443</v>
      </c>
      <c r="S209">
        <f t="shared" si="39"/>
        <v>0</v>
      </c>
      <c r="T209">
        <f t="shared" si="35"/>
        <v>0</v>
      </c>
      <c r="U209">
        <f t="shared" si="36"/>
        <v>-42416607.564323902</v>
      </c>
      <c r="V209">
        <f t="shared" si="37"/>
        <v>0</v>
      </c>
      <c r="W209">
        <f t="shared" si="38"/>
        <v>-1.8731046903554827</v>
      </c>
      <c r="X209">
        <v>456407.1765065089</v>
      </c>
      <c r="Y209">
        <v>152751.78562672969</v>
      </c>
    </row>
    <row r="210" spans="1:25" x14ac:dyDescent="0.25">
      <c r="A210" t="s">
        <v>220</v>
      </c>
      <c r="B210">
        <v>262754714.9770416</v>
      </c>
      <c r="C210">
        <v>11932972922.1738</v>
      </c>
      <c r="D210">
        <v>1395004025.3791361</v>
      </c>
      <c r="E210">
        <v>23230752.99696089</v>
      </c>
      <c r="F210">
        <v>55.643605914722457</v>
      </c>
      <c r="G210">
        <f t="shared" si="30"/>
        <v>239523961.98008072</v>
      </c>
      <c r="H210" t="s">
        <v>4</v>
      </c>
      <c r="I210">
        <v>262754714.9770416</v>
      </c>
      <c r="J210">
        <v>15712452861.312401</v>
      </c>
      <c r="K210">
        <v>59.79893781424736</v>
      </c>
      <c r="L210">
        <f t="shared" si="31"/>
        <v>0</v>
      </c>
      <c r="M210">
        <f t="shared" si="32"/>
        <v>55.643605914722457</v>
      </c>
      <c r="N210">
        <v>49.437112341387667</v>
      </c>
      <c r="O210">
        <v>44.143627342017908</v>
      </c>
      <c r="P210">
        <v>38.834477987643709</v>
      </c>
      <c r="Q210">
        <f t="shared" si="33"/>
        <v>-6.948838978432284E-2</v>
      </c>
      <c r="R210">
        <f t="shared" si="34"/>
        <v>-4.1553318995249029</v>
      </c>
      <c r="S210">
        <f t="shared" si="39"/>
        <v>0</v>
      </c>
      <c r="T210">
        <f t="shared" si="35"/>
        <v>0</v>
      </c>
      <c r="U210">
        <f t="shared" si="36"/>
        <v>-3779479939.1386013</v>
      </c>
      <c r="V210">
        <f t="shared" si="37"/>
        <v>0</v>
      </c>
      <c r="W210">
        <f t="shared" si="38"/>
        <v>-15.655310472229452</v>
      </c>
      <c r="X210">
        <v>30080079.768924009</v>
      </c>
      <c r="Y210">
        <v>6849326.7719633896</v>
      </c>
    </row>
    <row r="211" spans="1:25" x14ac:dyDescent="0.25">
      <c r="A211" t="s">
        <v>221</v>
      </c>
      <c r="B211">
        <v>47150399.474165618</v>
      </c>
      <c r="C211">
        <v>1438377230.8862281</v>
      </c>
      <c r="D211">
        <v>250328512.92675179</v>
      </c>
      <c r="E211">
        <v>2269109.0037342608</v>
      </c>
      <c r="F211">
        <v>37.626051437300873</v>
      </c>
      <c r="G211">
        <f t="shared" si="30"/>
        <v>44881290.470431358</v>
      </c>
      <c r="H211" t="s">
        <v>4</v>
      </c>
      <c r="I211">
        <v>47150399.474165618</v>
      </c>
      <c r="J211">
        <v>1883782553.4756911</v>
      </c>
      <c r="K211">
        <v>39.952631886137937</v>
      </c>
      <c r="L211">
        <f t="shared" si="31"/>
        <v>0</v>
      </c>
      <c r="M211">
        <f t="shared" si="32"/>
        <v>37.626051437300873</v>
      </c>
      <c r="N211">
        <v>31.76074490131575</v>
      </c>
      <c r="O211">
        <v>44.143627342017908</v>
      </c>
      <c r="P211">
        <v>38.834477987643709</v>
      </c>
      <c r="Q211">
        <f t="shared" si="33"/>
        <v>-5.8233471463598356E-2</v>
      </c>
      <c r="R211">
        <f t="shared" si="34"/>
        <v>-2.3265804488370634</v>
      </c>
      <c r="S211">
        <f t="shared" si="39"/>
        <v>0</v>
      </c>
      <c r="T211">
        <f t="shared" si="35"/>
        <v>0</v>
      </c>
      <c r="U211">
        <f t="shared" si="36"/>
        <v>-445405322.589463</v>
      </c>
      <c r="V211">
        <f t="shared" si="37"/>
        <v>0</v>
      </c>
      <c r="W211">
        <f t="shared" si="38"/>
        <v>4.1909954558799711</v>
      </c>
      <c r="X211">
        <v>3736545.8118409482</v>
      </c>
      <c r="Y211">
        <v>1467436.80810676</v>
      </c>
    </row>
    <row r="212" spans="1:25" x14ac:dyDescent="0.25">
      <c r="A212" t="s">
        <v>222</v>
      </c>
      <c r="B212">
        <v>26644341.675771829</v>
      </c>
      <c r="C212">
        <v>1044524076.700084</v>
      </c>
      <c r="D212">
        <v>141458789.40564951</v>
      </c>
      <c r="E212">
        <v>5555227.9101713058</v>
      </c>
      <c r="F212">
        <v>56.236733287495177</v>
      </c>
      <c r="G212">
        <f t="shared" si="30"/>
        <v>21089113.765600525</v>
      </c>
      <c r="H212" t="s">
        <v>4</v>
      </c>
      <c r="I212">
        <v>26644341.675771829</v>
      </c>
      <c r="J212">
        <v>1583951464.4143159</v>
      </c>
      <c r="K212">
        <v>59.447948975021284</v>
      </c>
      <c r="L212">
        <f t="shared" si="31"/>
        <v>0</v>
      </c>
      <c r="M212">
        <f t="shared" si="32"/>
        <v>56.236733287495177</v>
      </c>
      <c r="N212">
        <v>44.194374752759003</v>
      </c>
      <c r="O212">
        <v>44.143627342017908</v>
      </c>
      <c r="P212">
        <v>38.834477987643709</v>
      </c>
      <c r="Q212">
        <f t="shared" si="33"/>
        <v>-5.4017266245390376E-2</v>
      </c>
      <c r="R212">
        <f t="shared" si="34"/>
        <v>-3.2112156875261064</v>
      </c>
      <c r="S212">
        <f t="shared" si="39"/>
        <v>0</v>
      </c>
      <c r="T212">
        <f t="shared" si="35"/>
        <v>0</v>
      </c>
      <c r="U212">
        <f t="shared" si="36"/>
        <v>-539427387.71423197</v>
      </c>
      <c r="V212">
        <f t="shared" si="37"/>
        <v>0</v>
      </c>
      <c r="W212">
        <f t="shared" si="38"/>
        <v>-15.304321633003376</v>
      </c>
      <c r="X212">
        <v>7932764.8211373817</v>
      </c>
      <c r="Y212">
        <v>2377536.9109660932</v>
      </c>
    </row>
    <row r="213" spans="1:25" x14ac:dyDescent="0.25">
      <c r="A213" t="s">
        <v>282</v>
      </c>
    </row>
    <row r="214" spans="1:25" x14ac:dyDescent="0.25">
      <c r="Q214">
        <f>COUNTIFS(Q2:Q212,"&lt;0",E2:E212,"&gt;0")</f>
        <v>89</v>
      </c>
      <c r="R214">
        <f>Q214/Q217</f>
        <v>0.65925925925925921</v>
      </c>
      <c r="S214">
        <f>COUNTIFS(S2:S212,"&gt;0.2")</f>
        <v>24</v>
      </c>
      <c r="T214">
        <f>COUNTIF(E2:E212,"&lt;0")</f>
        <v>74</v>
      </c>
      <c r="U214">
        <f>COUNTIF(E2:E212,"&gt;0")</f>
        <v>135</v>
      </c>
      <c r="V214">
        <f>COUNTIF(E2:E212,"&lt;0")</f>
        <v>74</v>
      </c>
      <c r="W214">
        <f>COUNTIF(E2:E212,"&gt;0")</f>
        <v>135</v>
      </c>
      <c r="X214">
        <f>SUM(X2:X212)</f>
        <v>6721102973.181674</v>
      </c>
      <c r="Y214">
        <f>SUM(Y2:Y212)</f>
        <v>7087246124.1235476</v>
      </c>
    </row>
    <row r="215" spans="1:25" x14ac:dyDescent="0.25">
      <c r="Q215">
        <f>COUNTIFS(Q2:Q212,"&lt;-0.1",E2:E212,"&gt;0")</f>
        <v>66</v>
      </c>
      <c r="R215">
        <f>Q215/Q217</f>
        <v>0.48888888888888887</v>
      </c>
      <c r="S215">
        <f>COUNTIFS(S2:S212,"&gt;0.1")</f>
        <v>27</v>
      </c>
      <c r="T215">
        <f>COUNTIFS(T$2:T$212,"&lt;0")</f>
        <v>28</v>
      </c>
      <c r="U215">
        <f>COUNTIFS(U$2:U$212,"&lt;0")</f>
        <v>127</v>
      </c>
      <c r="V215">
        <f>COUNTIFS(V$2:V$212,"&lt;0")</f>
        <v>42</v>
      </c>
      <c r="W215">
        <f>COUNTIFS(W$2:W$212,"&lt;0")</f>
        <v>112</v>
      </c>
      <c r="X215">
        <f>0.672/4.27</f>
        <v>0.15737704918032788</v>
      </c>
      <c r="Y215">
        <f>0.709/4.27</f>
        <v>0.16604215456674473</v>
      </c>
    </row>
    <row r="216" spans="1:25" x14ac:dyDescent="0.25">
      <c r="Q216">
        <f>COUNTIFS(Q2:Q212,"&lt;-0.2",E2:E212,"&gt;0.2")</f>
        <v>50</v>
      </c>
      <c r="R216">
        <f>Q216/Q217</f>
        <v>0.37037037037037035</v>
      </c>
      <c r="S216">
        <f>COUNTIFS(S2:S212,"&gt;0.05")</f>
        <v>28</v>
      </c>
      <c r="T216">
        <f>COUNTIFS(T$2:T$212,"&lt;-5")</f>
        <v>28</v>
      </c>
      <c r="U216">
        <f>COUNTIFS(U$2:U$212,"&lt;-5")</f>
        <v>127</v>
      </c>
      <c r="V216">
        <f>COUNTIFS(V$2:V$212,"&lt;-5")</f>
        <v>32</v>
      </c>
      <c r="W216">
        <f>COUNTIFS(W$2:W$212,"&lt;-5")</f>
        <v>102</v>
      </c>
    </row>
    <row r="217" spans="1:25" x14ac:dyDescent="0.25">
      <c r="Q217">
        <f>COUNTIF(E$2:E$212,"&gt;0")</f>
        <v>135</v>
      </c>
      <c r="T217">
        <f>COUNTIFS(T$2:T$212,"&lt;-10")</f>
        <v>28</v>
      </c>
      <c r="U217">
        <f>COUNTIFS(U$2:U$212,"&lt;-10")</f>
        <v>127</v>
      </c>
      <c r="V217">
        <f>COUNTIFS(V$2:V$212,"&lt;-10")</f>
        <v>21</v>
      </c>
      <c r="W217">
        <f>COUNTIFS(W$2:W$212,"&lt;-10")</f>
        <v>90</v>
      </c>
    </row>
    <row r="219" spans="1:25" x14ac:dyDescent="0.25">
      <c r="T219">
        <f>T215/T214</f>
        <v>0.3783783783783784</v>
      </c>
      <c r="U219">
        <f>U215/U214</f>
        <v>0.94074074074074077</v>
      </c>
      <c r="V219">
        <f>V215/V214</f>
        <v>0.56756756756756754</v>
      </c>
      <c r="W219">
        <f>W215/W214</f>
        <v>0.82962962962962961</v>
      </c>
    </row>
    <row r="220" spans="1:25" x14ac:dyDescent="0.25">
      <c r="T220">
        <f>T216/T214</f>
        <v>0.3783783783783784</v>
      </c>
      <c r="U220">
        <f>U216/U214</f>
        <v>0.94074074074074077</v>
      </c>
      <c r="V220">
        <f>V216/V214</f>
        <v>0.43243243243243246</v>
      </c>
      <c r="W220">
        <f>W216/W214</f>
        <v>0.75555555555555554</v>
      </c>
    </row>
    <row r="221" spans="1:25" x14ac:dyDescent="0.25">
      <c r="V221">
        <f>V217/V214</f>
        <v>0.28378378378378377</v>
      </c>
      <c r="W221">
        <f>W217/W214</f>
        <v>0.66666666666666663</v>
      </c>
    </row>
  </sheetData>
  <autoFilter ref="A1:Y21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A181" workbookViewId="0">
      <selection activeCell="K202" sqref="K202"/>
    </sheetView>
  </sheetViews>
  <sheetFormatPr defaultRowHeight="15" x14ac:dyDescent="0.25"/>
  <cols>
    <col min="2" max="2" width="10" customWidth="1"/>
    <col min="5" max="5" width="8.7109375" customWidth="1"/>
    <col min="7" max="7" width="8.140625" customWidth="1"/>
    <col min="9" max="9" width="10.42578125" customWidth="1"/>
    <col min="12" max="12" width="8.42578125" customWidth="1"/>
    <col min="15" max="15" width="9.42578125" customWidth="1"/>
  </cols>
  <sheetData>
    <row r="1" spans="1:16" x14ac:dyDescent="0.25">
      <c r="A1" s="1" t="s">
        <v>10</v>
      </c>
      <c r="B1" s="1" t="s">
        <v>2</v>
      </c>
      <c r="C1" s="1" t="s">
        <v>239</v>
      </c>
      <c r="D1" s="1" t="s">
        <v>224</v>
      </c>
      <c r="E1" s="1" t="s">
        <v>223</v>
      </c>
      <c r="F1" s="1" t="s">
        <v>3</v>
      </c>
      <c r="G1" s="2" t="s">
        <v>234</v>
      </c>
      <c r="H1" s="1" t="s">
        <v>0</v>
      </c>
      <c r="I1" s="1" t="s">
        <v>11</v>
      </c>
      <c r="J1" s="1" t="s">
        <v>240</v>
      </c>
      <c r="K1" s="1" t="s">
        <v>237</v>
      </c>
      <c r="L1" s="1" t="s">
        <v>225</v>
      </c>
      <c r="M1" s="2" t="s">
        <v>238</v>
      </c>
      <c r="N1" s="2" t="s">
        <v>236</v>
      </c>
      <c r="O1" s="2" t="s">
        <v>235</v>
      </c>
      <c r="P1" s="2" t="s">
        <v>292</v>
      </c>
    </row>
    <row r="2" spans="1:16" x14ac:dyDescent="0.25">
      <c r="A2" t="s">
        <v>12</v>
      </c>
      <c r="B2">
        <v>7288960.6268812399</v>
      </c>
      <c r="C2">
        <v>172865783.2136831</v>
      </c>
      <c r="D2">
        <v>49554595.414281502</v>
      </c>
      <c r="E2">
        <v>2743975.529912496</v>
      </c>
      <c r="F2">
        <v>30.514690641583641</v>
      </c>
      <c r="G2">
        <f>B2-E2</f>
        <v>4544985.096968744</v>
      </c>
      <c r="H2" t="s">
        <v>8</v>
      </c>
      <c r="I2">
        <v>4110488.396011773</v>
      </c>
      <c r="J2">
        <v>276628603.66351873</v>
      </c>
      <c r="K2">
        <v>37.951721490074917</v>
      </c>
      <c r="L2">
        <f>I2-B2</f>
        <v>-3178472.2308694669</v>
      </c>
      <c r="M2">
        <f>IF(E2&gt;0,F2,K2)</f>
        <v>30.514690641583641</v>
      </c>
      <c r="N2">
        <f>(M2-K2)/K2</f>
        <v>-0.19596030315610843</v>
      </c>
      <c r="O2">
        <f>M2-K2</f>
        <v>-7.4370308484912755</v>
      </c>
      <c r="P2">
        <f>1-I2/B2</f>
        <v>0.43606659352054344</v>
      </c>
    </row>
    <row r="3" spans="1:16" x14ac:dyDescent="0.25">
      <c r="A3" t="s">
        <v>13</v>
      </c>
      <c r="B3">
        <v>48834659.944046833</v>
      </c>
      <c r="C3">
        <v>60505847899.657806</v>
      </c>
      <c r="D3">
        <v>0</v>
      </c>
      <c r="E3">
        <v>-2133798299.0549259</v>
      </c>
      <c r="F3">
        <v>18.18000225532122</v>
      </c>
      <c r="G3">
        <f t="shared" ref="G3:G66" si="0">B3-E3</f>
        <v>2182632958.9989729</v>
      </c>
      <c r="H3" t="s">
        <v>5</v>
      </c>
      <c r="I3">
        <v>47879703.05107908</v>
      </c>
      <c r="J3">
        <v>887814227.92061388</v>
      </c>
      <c r="K3">
        <v>18.18000225532117</v>
      </c>
      <c r="L3">
        <f t="shared" ref="L3:L66" si="1">I3-B3</f>
        <v>-954956.89296775311</v>
      </c>
      <c r="M3">
        <f t="shared" ref="M3:M66" si="2">IF(E3&gt;0,F3,K3)</f>
        <v>18.18000225532117</v>
      </c>
      <c r="N3">
        <f t="shared" ref="N3:N66" si="3">(M3-K3)/K3</f>
        <v>0</v>
      </c>
      <c r="O3">
        <f t="shared" ref="O3:O66" si="4">M3-K3</f>
        <v>0</v>
      </c>
      <c r="P3">
        <f t="shared" ref="P3:P66" si="5">1-I3/B3</f>
        <v>1.9554900025144262E-2</v>
      </c>
    </row>
    <row r="4" spans="1:16" x14ac:dyDescent="0.25">
      <c r="A4" t="s">
        <v>14</v>
      </c>
      <c r="B4">
        <v>84020428.052228197</v>
      </c>
      <c r="C4">
        <v>540733805.65114808</v>
      </c>
      <c r="D4">
        <v>286905053.33142477</v>
      </c>
      <c r="E4">
        <v>16126772.57183408</v>
      </c>
      <c r="F4">
        <v>10.24896147322087</v>
      </c>
      <c r="G4">
        <f t="shared" si="0"/>
        <v>67893655.480394125</v>
      </c>
      <c r="H4" t="s">
        <v>4</v>
      </c>
      <c r="I4">
        <v>83109016.829742596</v>
      </c>
      <c r="J4">
        <v>981197264.52144575</v>
      </c>
      <c r="K4">
        <v>11.67807981068033</v>
      </c>
      <c r="L4">
        <f t="shared" si="1"/>
        <v>-911411.2224856019</v>
      </c>
      <c r="M4">
        <f t="shared" si="2"/>
        <v>10.24896147322087</v>
      </c>
      <c r="N4">
        <f t="shared" si="3"/>
        <v>-0.12237614065220231</v>
      </c>
      <c r="O4">
        <f t="shared" si="4"/>
        <v>-1.4291183374594603</v>
      </c>
      <c r="P4">
        <f t="shared" si="5"/>
        <v>1.0847495586657319E-2</v>
      </c>
    </row>
    <row r="5" spans="1:16" x14ac:dyDescent="0.25">
      <c r="A5" t="s">
        <v>15</v>
      </c>
      <c r="B5">
        <v>23506485.91287012</v>
      </c>
      <c r="C5">
        <v>1049514732.7479481</v>
      </c>
      <c r="D5">
        <v>0</v>
      </c>
      <c r="E5">
        <v>-24346967.517397322</v>
      </c>
      <c r="F5">
        <v>15.73715097390369</v>
      </c>
      <c r="G5">
        <f t="shared" si="0"/>
        <v>47853453.430267438</v>
      </c>
      <c r="H5" t="s">
        <v>6</v>
      </c>
      <c r="I5">
        <v>23393128.907943249</v>
      </c>
      <c r="J5">
        <v>369925117.67677718</v>
      </c>
      <c r="K5">
        <v>15.737150973903679</v>
      </c>
      <c r="L5">
        <f t="shared" si="1"/>
        <v>-113357.00492687151</v>
      </c>
      <c r="M5">
        <f t="shared" si="2"/>
        <v>15.737150973903679</v>
      </c>
      <c r="N5">
        <f t="shared" si="3"/>
        <v>0</v>
      </c>
      <c r="O5">
        <f t="shared" si="4"/>
        <v>0</v>
      </c>
      <c r="P5">
        <f t="shared" si="5"/>
        <v>4.822371380692303E-3</v>
      </c>
    </row>
    <row r="6" spans="1:16" x14ac:dyDescent="0.25">
      <c r="A6" t="s">
        <v>16</v>
      </c>
      <c r="B6">
        <v>5930941.2781371493</v>
      </c>
      <c r="C6">
        <v>110682606.8121215</v>
      </c>
      <c r="D6">
        <v>3253447.5423675668</v>
      </c>
      <c r="E6">
        <v>28353.56972502363</v>
      </c>
      <c r="F6">
        <v>22.174412846682909</v>
      </c>
      <c r="G6">
        <f t="shared" si="0"/>
        <v>5902587.7084121257</v>
      </c>
      <c r="H6" t="s">
        <v>8</v>
      </c>
      <c r="I6">
        <v>5495892.0442758389</v>
      </c>
      <c r="J6">
        <v>143021687.81535131</v>
      </c>
      <c r="K6">
        <v>24.114500735753879</v>
      </c>
      <c r="L6">
        <f t="shared" si="1"/>
        <v>-435049.23386131041</v>
      </c>
      <c r="M6">
        <f t="shared" si="2"/>
        <v>22.174412846682909</v>
      </c>
      <c r="N6">
        <f t="shared" si="3"/>
        <v>-8.0453164273662822E-2</v>
      </c>
      <c r="O6">
        <f t="shared" si="4"/>
        <v>-1.9400878890709699</v>
      </c>
      <c r="P6">
        <f t="shared" si="5"/>
        <v>7.3352477028394203E-2</v>
      </c>
    </row>
    <row r="7" spans="1:16" x14ac:dyDescent="0.25">
      <c r="A7" t="s">
        <v>17</v>
      </c>
      <c r="B7">
        <v>968576414.18189263</v>
      </c>
      <c r="C7">
        <v>29005884244.153049</v>
      </c>
      <c r="D7">
        <v>13668851.59127111</v>
      </c>
      <c r="E7">
        <v>-9490722.6484022923</v>
      </c>
      <c r="F7">
        <v>29.882971260195319</v>
      </c>
      <c r="G7">
        <f t="shared" si="0"/>
        <v>978067136.83029497</v>
      </c>
      <c r="H7" t="s">
        <v>6</v>
      </c>
      <c r="I7">
        <v>964576904.65506768</v>
      </c>
      <c r="J7">
        <v>28930272296.70927</v>
      </c>
      <c r="K7">
        <v>29.86885894918802</v>
      </c>
      <c r="L7">
        <f t="shared" si="1"/>
        <v>-3999509.5268249512</v>
      </c>
      <c r="M7">
        <f t="shared" si="2"/>
        <v>29.86885894918802</v>
      </c>
      <c r="N7">
        <f t="shared" si="3"/>
        <v>0</v>
      </c>
      <c r="O7">
        <f t="shared" si="4"/>
        <v>0</v>
      </c>
      <c r="P7">
        <f t="shared" si="5"/>
        <v>4.1292658671676641E-3</v>
      </c>
    </row>
    <row r="8" spans="1:16" x14ac:dyDescent="0.25">
      <c r="A8" t="s">
        <v>18</v>
      </c>
      <c r="B8">
        <v>1013718408.535612</v>
      </c>
      <c r="C8">
        <v>17687267697.73914</v>
      </c>
      <c r="D8">
        <v>0</v>
      </c>
      <c r="E8">
        <v>-711072508.35658002</v>
      </c>
      <c r="F8">
        <v>16.864590681968661</v>
      </c>
      <c r="G8">
        <f t="shared" si="0"/>
        <v>1724790916.8921919</v>
      </c>
      <c r="H8" t="s">
        <v>8</v>
      </c>
      <c r="I8">
        <v>956420912.67059207</v>
      </c>
      <c r="J8">
        <v>17095946026.729771</v>
      </c>
      <c r="K8">
        <v>16.864590681968661</v>
      </c>
      <c r="L8">
        <f t="shared" si="1"/>
        <v>-57297495.865019917</v>
      </c>
      <c r="M8">
        <f t="shared" si="2"/>
        <v>16.864590681968661</v>
      </c>
      <c r="N8">
        <f t="shared" si="3"/>
        <v>0</v>
      </c>
      <c r="O8">
        <f t="shared" si="4"/>
        <v>0</v>
      </c>
      <c r="P8">
        <f t="shared" si="5"/>
        <v>5.6522102570663812E-2</v>
      </c>
    </row>
    <row r="9" spans="1:16" x14ac:dyDescent="0.25">
      <c r="A9" t="s">
        <v>19</v>
      </c>
      <c r="B9">
        <v>43405638.44264593</v>
      </c>
      <c r="C9">
        <v>442405441.0171237</v>
      </c>
      <c r="D9">
        <v>386206822.62236518</v>
      </c>
      <c r="E9">
        <v>12752228.02125825</v>
      </c>
      <c r="F9">
        <v>19.08996833981319</v>
      </c>
      <c r="G9">
        <f t="shared" si="0"/>
        <v>30653410.42138768</v>
      </c>
      <c r="H9" t="s">
        <v>6</v>
      </c>
      <c r="I9">
        <v>38596256.691604242</v>
      </c>
      <c r="J9">
        <v>976945127.49110281</v>
      </c>
      <c r="K9">
        <v>22.507332285458489</v>
      </c>
      <c r="L9">
        <f t="shared" si="1"/>
        <v>-4809381.751041688</v>
      </c>
      <c r="M9">
        <f t="shared" si="2"/>
        <v>19.08996833981319</v>
      </c>
      <c r="N9">
        <f t="shared" si="3"/>
        <v>-0.15183336267058115</v>
      </c>
      <c r="O9">
        <f t="shared" si="4"/>
        <v>-3.4173639456452989</v>
      </c>
      <c r="P9">
        <f t="shared" si="5"/>
        <v>0.11080085269098316</v>
      </c>
    </row>
    <row r="10" spans="1:16" x14ac:dyDescent="0.25">
      <c r="A10" t="s">
        <v>20</v>
      </c>
      <c r="B10">
        <v>734792.98208116461</v>
      </c>
      <c r="C10">
        <v>4821957.3835529555</v>
      </c>
      <c r="D10">
        <v>39357989.852934986</v>
      </c>
      <c r="E10">
        <v>664339.87934099068</v>
      </c>
      <c r="F10">
        <v>60.125706578411318</v>
      </c>
      <c r="G10">
        <f t="shared" si="0"/>
        <v>70453.102740173927</v>
      </c>
      <c r="H10" t="s">
        <v>9</v>
      </c>
      <c r="I10">
        <v>38443.06399689219</v>
      </c>
      <c r="J10">
        <v>52580743.431500234</v>
      </c>
      <c r="K10">
        <v>71.558581415101486</v>
      </c>
      <c r="L10">
        <f t="shared" si="1"/>
        <v>-696349.91808427242</v>
      </c>
      <c r="M10">
        <f t="shared" si="2"/>
        <v>60.125706578411318</v>
      </c>
      <c r="N10">
        <f t="shared" si="3"/>
        <v>-0.15976944498619436</v>
      </c>
      <c r="O10">
        <f t="shared" si="4"/>
        <v>-11.432874836690168</v>
      </c>
      <c r="P10">
        <f t="shared" si="5"/>
        <v>0.94768177577307644</v>
      </c>
    </row>
    <row r="11" spans="1:16" x14ac:dyDescent="0.25">
      <c r="A11" t="s">
        <v>21</v>
      </c>
      <c r="B11">
        <v>2549053.6849500472</v>
      </c>
      <c r="C11">
        <v>23216700.071117159</v>
      </c>
      <c r="D11">
        <v>46378908.651844971</v>
      </c>
      <c r="E11">
        <v>2200289.2260289369</v>
      </c>
      <c r="F11">
        <v>27.3025276532479</v>
      </c>
      <c r="G11">
        <f t="shared" si="0"/>
        <v>348764.45892111026</v>
      </c>
      <c r="H11" t="s">
        <v>8</v>
      </c>
      <c r="I11">
        <v>50660.282838583284</v>
      </c>
      <c r="J11">
        <v>174557658.05952221</v>
      </c>
      <c r="K11">
        <v>68.479396526692994</v>
      </c>
      <c r="L11">
        <f t="shared" si="1"/>
        <v>-2498393.4021114637</v>
      </c>
      <c r="M11">
        <f t="shared" si="2"/>
        <v>27.3025276532479</v>
      </c>
      <c r="N11">
        <f t="shared" si="3"/>
        <v>-0.60130303364157889</v>
      </c>
      <c r="O11">
        <f t="shared" si="4"/>
        <v>-41.176868873445095</v>
      </c>
      <c r="P11">
        <f t="shared" si="5"/>
        <v>0.98012584703975114</v>
      </c>
    </row>
    <row r="12" spans="1:16" x14ac:dyDescent="0.25">
      <c r="A12" t="s">
        <v>22</v>
      </c>
      <c r="B12">
        <v>1135601687.020252</v>
      </c>
      <c r="C12">
        <v>130307958838.89301</v>
      </c>
      <c r="D12">
        <v>0</v>
      </c>
      <c r="E12">
        <v>-5618631123.2640305</v>
      </c>
      <c r="F12">
        <v>18.73423286369319</v>
      </c>
      <c r="G12">
        <f t="shared" si="0"/>
        <v>6754232810.2842827</v>
      </c>
      <c r="H12" t="s">
        <v>9</v>
      </c>
      <c r="I12">
        <v>1091603422.1101489</v>
      </c>
      <c r="J12">
        <v>21274626445.04023</v>
      </c>
      <c r="K12">
        <v>18.73423286369318</v>
      </c>
      <c r="L12">
        <f t="shared" si="1"/>
        <v>-43998264.910103083</v>
      </c>
      <c r="M12">
        <f>IF(E12&gt;0,F12,K12)</f>
        <v>18.73423286369318</v>
      </c>
      <c r="N12">
        <f t="shared" si="3"/>
        <v>0</v>
      </c>
      <c r="O12">
        <f t="shared" si="4"/>
        <v>0</v>
      </c>
      <c r="P12">
        <f t="shared" si="5"/>
        <v>3.8744451873395702E-2</v>
      </c>
    </row>
    <row r="13" spans="1:16" x14ac:dyDescent="0.25">
      <c r="A13" t="s">
        <v>23</v>
      </c>
      <c r="B13">
        <v>318912753.4692508</v>
      </c>
      <c r="C13">
        <v>3759957339.762557</v>
      </c>
      <c r="D13">
        <v>3244671036.2171559</v>
      </c>
      <c r="E13">
        <v>88288273.488842741</v>
      </c>
      <c r="F13">
        <v>21.964089864016969</v>
      </c>
      <c r="G13">
        <f t="shared" si="0"/>
        <v>230624479.98040807</v>
      </c>
      <c r="H13" t="s">
        <v>6</v>
      </c>
      <c r="I13">
        <v>266104617.69660601</v>
      </c>
      <c r="J13">
        <v>10786639111.964649</v>
      </c>
      <c r="K13">
        <v>33.823166350745147</v>
      </c>
      <c r="L13">
        <f t="shared" si="1"/>
        <v>-52808135.772644788</v>
      </c>
      <c r="M13">
        <f t="shared" si="2"/>
        <v>21.964089864016969</v>
      </c>
      <c r="N13">
        <f t="shared" si="3"/>
        <v>-0.35061993793691387</v>
      </c>
      <c r="O13">
        <f t="shared" si="4"/>
        <v>-11.859076486728178</v>
      </c>
      <c r="P13">
        <f t="shared" si="5"/>
        <v>0.16558803371197406</v>
      </c>
    </row>
    <row r="14" spans="1:16" x14ac:dyDescent="0.25">
      <c r="A14" t="s">
        <v>24</v>
      </c>
      <c r="B14">
        <v>164482433.5418241</v>
      </c>
      <c r="C14">
        <v>2679616586.0753608</v>
      </c>
      <c r="D14">
        <v>482917207.46289623</v>
      </c>
      <c r="E14">
        <v>24298680.50667195</v>
      </c>
      <c r="F14">
        <v>20.792031543840501</v>
      </c>
      <c r="G14">
        <f t="shared" si="0"/>
        <v>140183753.03515214</v>
      </c>
      <c r="H14" t="s">
        <v>6</v>
      </c>
      <c r="I14">
        <v>138624361.63600299</v>
      </c>
      <c r="J14">
        <v>3849452092.9933949</v>
      </c>
      <c r="K14">
        <v>23.40342375840741</v>
      </c>
      <c r="L14">
        <f t="shared" si="1"/>
        <v>-25858071.905821115</v>
      </c>
      <c r="M14">
        <f t="shared" si="2"/>
        <v>20.792031543840501</v>
      </c>
      <c r="N14">
        <f t="shared" si="3"/>
        <v>-0.11158163188105313</v>
      </c>
      <c r="O14">
        <f t="shared" si="4"/>
        <v>-2.6113922145669086</v>
      </c>
      <c r="P14">
        <f t="shared" si="5"/>
        <v>0.15720871432295536</v>
      </c>
    </row>
    <row r="15" spans="1:16" x14ac:dyDescent="0.25">
      <c r="A15" t="s">
        <v>25</v>
      </c>
      <c r="B15">
        <v>2746800.1175809619</v>
      </c>
      <c r="C15">
        <v>74931132.625917807</v>
      </c>
      <c r="D15">
        <v>0</v>
      </c>
      <c r="E15">
        <v>-13769.83478922245</v>
      </c>
      <c r="F15">
        <v>20.63168530805995</v>
      </c>
      <c r="G15">
        <f t="shared" si="0"/>
        <v>2760569.9523701845</v>
      </c>
      <c r="H15" t="s">
        <v>4</v>
      </c>
      <c r="I15">
        <v>2720993.0750547941</v>
      </c>
      <c r="J15">
        <v>56671115.630072497</v>
      </c>
      <c r="K15">
        <v>20.631685308059961</v>
      </c>
      <c r="L15">
        <f t="shared" si="1"/>
        <v>-25807.042526167817</v>
      </c>
      <c r="M15">
        <f t="shared" si="2"/>
        <v>20.631685308059961</v>
      </c>
      <c r="N15">
        <f t="shared" si="3"/>
        <v>0</v>
      </c>
      <c r="O15">
        <f t="shared" si="4"/>
        <v>0</v>
      </c>
      <c r="P15">
        <f t="shared" si="5"/>
        <v>9.3953114247334879E-3</v>
      </c>
    </row>
    <row r="16" spans="1:16" x14ac:dyDescent="0.25">
      <c r="A16" t="s">
        <v>26</v>
      </c>
      <c r="B16">
        <v>404378124.71974659</v>
      </c>
      <c r="C16">
        <v>8482012813.527524</v>
      </c>
      <c r="D16">
        <v>4506580744.5405645</v>
      </c>
      <c r="E16">
        <v>129642196.4912542</v>
      </c>
      <c r="F16">
        <v>32.119921341120531</v>
      </c>
      <c r="G16">
        <f t="shared" si="0"/>
        <v>274735928.22849238</v>
      </c>
      <c r="H16" t="s">
        <v>6</v>
      </c>
      <c r="I16">
        <v>362959913.48139179</v>
      </c>
      <c r="J16">
        <v>15810726971.81868</v>
      </c>
      <c r="K16">
        <v>39.098868126895518</v>
      </c>
      <c r="L16">
        <f t="shared" si="1"/>
        <v>-41418211.238354802</v>
      </c>
      <c r="M16">
        <f t="shared" si="2"/>
        <v>32.119921341120531</v>
      </c>
      <c r="N16">
        <f t="shared" si="3"/>
        <v>-0.17849485471356333</v>
      </c>
      <c r="O16">
        <f t="shared" si="4"/>
        <v>-6.9789467857749869</v>
      </c>
      <c r="P16">
        <f t="shared" si="5"/>
        <v>0.10242446044048403</v>
      </c>
    </row>
    <row r="17" spans="1:16" x14ac:dyDescent="0.25">
      <c r="A17" t="s">
        <v>27</v>
      </c>
      <c r="B17">
        <v>9632140.3656367399</v>
      </c>
      <c r="C17">
        <v>379260082.24088031</v>
      </c>
      <c r="D17">
        <v>2403292.1996559608</v>
      </c>
      <c r="E17">
        <v>-200021.52393235819</v>
      </c>
      <c r="F17">
        <v>29.844069592728609</v>
      </c>
      <c r="G17">
        <f t="shared" si="0"/>
        <v>9832161.8895690981</v>
      </c>
      <c r="H17" t="s">
        <v>4</v>
      </c>
      <c r="I17">
        <v>9498419.6317203864</v>
      </c>
      <c r="J17">
        <v>285058975.1993373</v>
      </c>
      <c r="K17">
        <v>29.594561995410999</v>
      </c>
      <c r="L17">
        <f t="shared" si="1"/>
        <v>-133720.73391635343</v>
      </c>
      <c r="M17">
        <f t="shared" si="2"/>
        <v>29.594561995410999</v>
      </c>
      <c r="N17">
        <f t="shared" si="3"/>
        <v>0</v>
      </c>
      <c r="O17">
        <f t="shared" si="4"/>
        <v>0</v>
      </c>
      <c r="P17">
        <f t="shared" si="5"/>
        <v>1.388276424972068E-2</v>
      </c>
    </row>
    <row r="18" spans="1:16" x14ac:dyDescent="0.25">
      <c r="A18" t="s">
        <v>28</v>
      </c>
      <c r="B18">
        <v>14265331.352777921</v>
      </c>
      <c r="C18">
        <v>543021561.48265994</v>
      </c>
      <c r="D18">
        <v>0</v>
      </c>
      <c r="E18">
        <v>-63913.209909936013</v>
      </c>
      <c r="F18">
        <v>28.448528219401659</v>
      </c>
      <c r="G18">
        <f t="shared" si="0"/>
        <v>14329244.562687857</v>
      </c>
      <c r="H18" t="s">
        <v>4</v>
      </c>
      <c r="I18">
        <v>14071714.0654082</v>
      </c>
      <c r="J18">
        <v>405827681.54861802</v>
      </c>
      <c r="K18">
        <v>28.448528219401659</v>
      </c>
      <c r="L18">
        <f t="shared" si="1"/>
        <v>-193617.28736972064</v>
      </c>
      <c r="M18">
        <f t="shared" si="2"/>
        <v>28.448528219401659</v>
      </c>
      <c r="N18">
        <f t="shared" si="3"/>
        <v>0</v>
      </c>
      <c r="O18">
        <f t="shared" si="4"/>
        <v>0</v>
      </c>
      <c r="P18">
        <f t="shared" si="5"/>
        <v>1.3572575538668974E-2</v>
      </c>
    </row>
    <row r="19" spans="1:16" x14ac:dyDescent="0.25">
      <c r="A19" t="s">
        <v>29</v>
      </c>
      <c r="B19">
        <v>572384725.32453346</v>
      </c>
      <c r="C19">
        <v>1435004931.570545</v>
      </c>
      <c r="D19">
        <v>32325289291.853611</v>
      </c>
      <c r="E19">
        <v>554473883.52963495</v>
      </c>
      <c r="F19">
        <v>58.981822417225729</v>
      </c>
      <c r="G19">
        <f t="shared" si="0"/>
        <v>17910841.79489851</v>
      </c>
      <c r="H19" t="s">
        <v>5</v>
      </c>
      <c r="I19">
        <v>16218949.54761696</v>
      </c>
      <c r="J19">
        <v>41205781110.034721</v>
      </c>
      <c r="K19">
        <v>71.989658855189873</v>
      </c>
      <c r="L19">
        <f t="shared" si="1"/>
        <v>-556165775.7769165</v>
      </c>
      <c r="M19">
        <f t="shared" si="2"/>
        <v>58.981822417225729</v>
      </c>
      <c r="N19">
        <f t="shared" si="3"/>
        <v>-0.18069034698622391</v>
      </c>
      <c r="O19">
        <f t="shared" si="4"/>
        <v>-13.007836437964144</v>
      </c>
      <c r="P19">
        <f t="shared" si="5"/>
        <v>0.97166425163001846</v>
      </c>
    </row>
    <row r="20" spans="1:16" x14ac:dyDescent="0.25">
      <c r="A20" t="s">
        <v>30</v>
      </c>
      <c r="B20">
        <v>270544537.81657392</v>
      </c>
      <c r="C20">
        <v>3876908196.3653312</v>
      </c>
      <c r="D20">
        <v>1955390439.4769681</v>
      </c>
      <c r="E20">
        <v>82301248.802833647</v>
      </c>
      <c r="F20">
        <v>21.557628488498739</v>
      </c>
      <c r="G20">
        <f t="shared" si="0"/>
        <v>188243289.01374027</v>
      </c>
      <c r="H20" t="s">
        <v>6</v>
      </c>
      <c r="I20">
        <v>209793349.61362371</v>
      </c>
      <c r="J20">
        <v>11911524965.572161</v>
      </c>
      <c r="K20">
        <v>44.027963239265411</v>
      </c>
      <c r="L20">
        <f t="shared" si="1"/>
        <v>-60751188.202950209</v>
      </c>
      <c r="M20">
        <f t="shared" si="2"/>
        <v>21.557628488498739</v>
      </c>
      <c r="N20">
        <f t="shared" si="3"/>
        <v>-0.51036507477427384</v>
      </c>
      <c r="O20">
        <f t="shared" si="4"/>
        <v>-22.470334750766671</v>
      </c>
      <c r="P20">
        <f t="shared" si="5"/>
        <v>0.22455152372781895</v>
      </c>
    </row>
    <row r="21" spans="1:16" x14ac:dyDescent="0.25">
      <c r="A21" t="s">
        <v>31</v>
      </c>
      <c r="B21">
        <v>222551459.69203639</v>
      </c>
      <c r="C21">
        <v>3031208317.9012418</v>
      </c>
      <c r="D21">
        <v>5456243303.0619621</v>
      </c>
      <c r="E21">
        <v>185530668.6147837</v>
      </c>
      <c r="F21">
        <v>38.137029668140677</v>
      </c>
      <c r="G21">
        <f t="shared" si="0"/>
        <v>37020791.077252686</v>
      </c>
      <c r="H21" t="s">
        <v>6</v>
      </c>
      <c r="I21">
        <v>63821228.945782013</v>
      </c>
      <c r="J21">
        <v>12186509519.33604</v>
      </c>
      <c r="K21">
        <v>54.758164858588493</v>
      </c>
      <c r="L21">
        <f t="shared" si="1"/>
        <v>-158730230.74625438</v>
      </c>
      <c r="M21">
        <f t="shared" si="2"/>
        <v>38.137029668140677</v>
      </c>
      <c r="N21">
        <f t="shared" si="3"/>
        <v>-0.30353711146769541</v>
      </c>
      <c r="O21">
        <f t="shared" si="4"/>
        <v>-16.621135190447816</v>
      </c>
      <c r="P21">
        <f t="shared" si="5"/>
        <v>0.71322934015307315</v>
      </c>
    </row>
    <row r="22" spans="1:16" x14ac:dyDescent="0.25">
      <c r="A22" t="s">
        <v>32</v>
      </c>
      <c r="B22">
        <v>14352242.99452116</v>
      </c>
      <c r="C22">
        <v>299105429.23861289</v>
      </c>
      <c r="D22">
        <v>198626364.1521748</v>
      </c>
      <c r="E22">
        <v>9612760.1675672885</v>
      </c>
      <c r="F22">
        <v>34.679721739716392</v>
      </c>
      <c r="G22">
        <f t="shared" si="0"/>
        <v>4739482.8269538712</v>
      </c>
      <c r="H22" t="s">
        <v>8</v>
      </c>
      <c r="I22">
        <v>3669329.2406305429</v>
      </c>
      <c r="J22">
        <v>776521183.68485129</v>
      </c>
      <c r="K22">
        <v>54.104517599185122</v>
      </c>
      <c r="L22">
        <f t="shared" si="1"/>
        <v>-10682913.753890617</v>
      </c>
      <c r="M22">
        <f t="shared" si="2"/>
        <v>34.679721739716392</v>
      </c>
      <c r="N22">
        <f t="shared" si="3"/>
        <v>-0.3590235477815496</v>
      </c>
      <c r="O22">
        <f t="shared" si="4"/>
        <v>-19.42479585946873</v>
      </c>
      <c r="P22">
        <f t="shared" si="5"/>
        <v>0.74433757552521396</v>
      </c>
    </row>
    <row r="23" spans="1:16" x14ac:dyDescent="0.25">
      <c r="A23" t="s">
        <v>33</v>
      </c>
      <c r="B23">
        <v>59394317.265391707</v>
      </c>
      <c r="C23">
        <v>1052599526.409513</v>
      </c>
      <c r="D23">
        <v>164457701.81143239</v>
      </c>
      <c r="E23">
        <v>4932972.9593588151</v>
      </c>
      <c r="F23">
        <v>20.491139291706428</v>
      </c>
      <c r="G23">
        <f t="shared" si="0"/>
        <v>54461344.306032896</v>
      </c>
      <c r="H23" t="s">
        <v>6</v>
      </c>
      <c r="I23">
        <v>53422466.030763723</v>
      </c>
      <c r="J23">
        <v>1746741022.508482</v>
      </c>
      <c r="K23">
        <v>29.409228069808719</v>
      </c>
      <c r="L23">
        <f t="shared" si="1"/>
        <v>-5971851.2346279845</v>
      </c>
      <c r="M23">
        <f t="shared" si="2"/>
        <v>20.491139291706428</v>
      </c>
      <c r="N23">
        <f t="shared" si="3"/>
        <v>-0.30324117168031112</v>
      </c>
      <c r="O23">
        <f t="shared" si="4"/>
        <v>-8.9180887781022911</v>
      </c>
      <c r="P23">
        <f t="shared" si="5"/>
        <v>0.10054583518392768</v>
      </c>
    </row>
    <row r="24" spans="1:16" x14ac:dyDescent="0.25">
      <c r="A24" t="s">
        <v>34</v>
      </c>
      <c r="B24">
        <v>266428166.563467</v>
      </c>
      <c r="C24">
        <v>4387864701.0261745</v>
      </c>
      <c r="D24">
        <v>6460742801.0558243</v>
      </c>
      <c r="E24">
        <v>203559692.19162831</v>
      </c>
      <c r="F24">
        <v>40.718695932239967</v>
      </c>
      <c r="G24">
        <f t="shared" si="0"/>
        <v>62868474.371838689</v>
      </c>
      <c r="H24" t="s">
        <v>6</v>
      </c>
      <c r="I24">
        <v>45370001.496412627</v>
      </c>
      <c r="J24">
        <v>17196693153.374321</v>
      </c>
      <c r="K24">
        <v>64.545327077037172</v>
      </c>
      <c r="L24">
        <f t="shared" si="1"/>
        <v>-221058165.06705436</v>
      </c>
      <c r="M24">
        <f t="shared" si="2"/>
        <v>40.718695932239967</v>
      </c>
      <c r="N24">
        <f t="shared" si="3"/>
        <v>-0.36914571857942963</v>
      </c>
      <c r="O24">
        <f t="shared" si="4"/>
        <v>-23.826631144797204</v>
      </c>
      <c r="P24">
        <f t="shared" si="5"/>
        <v>0.82971019137496171</v>
      </c>
    </row>
    <row r="25" spans="1:16" x14ac:dyDescent="0.25">
      <c r="A25" t="s">
        <v>35</v>
      </c>
      <c r="B25">
        <v>4601707.9971841201</v>
      </c>
      <c r="C25">
        <v>14948466.617819609</v>
      </c>
      <c r="D25">
        <v>-52308067.658073112</v>
      </c>
      <c r="E25">
        <v>3747633.3512084521</v>
      </c>
      <c r="F25">
        <v>-8.1186379194669929</v>
      </c>
      <c r="G25">
        <f t="shared" si="0"/>
        <v>854074.64597566798</v>
      </c>
      <c r="H25" t="s">
        <v>7</v>
      </c>
      <c r="I25">
        <v>739678.00874864112</v>
      </c>
      <c r="J25">
        <v>256760517.5740388</v>
      </c>
      <c r="K25">
        <v>55.796786265264068</v>
      </c>
      <c r="L25">
        <f t="shared" si="1"/>
        <v>-3862029.9884354789</v>
      </c>
      <c r="M25">
        <f t="shared" si="2"/>
        <v>-8.1186379194669929</v>
      </c>
      <c r="N25">
        <f t="shared" si="3"/>
        <v>-1.1455036833281058</v>
      </c>
      <c r="O25">
        <f t="shared" si="4"/>
        <v>-63.915424184731059</v>
      </c>
      <c r="P25">
        <f t="shared" si="5"/>
        <v>0.83926011620005758</v>
      </c>
    </row>
    <row r="26" spans="1:16" x14ac:dyDescent="0.25">
      <c r="A26" t="s">
        <v>36</v>
      </c>
      <c r="B26">
        <v>2713961.3688151878</v>
      </c>
      <c r="C26">
        <v>24627802.098841991</v>
      </c>
      <c r="D26">
        <v>-41728498.119842522</v>
      </c>
      <c r="E26">
        <v>2416287.4091180088</v>
      </c>
      <c r="F26">
        <v>-6.3010093723132252</v>
      </c>
      <c r="G26">
        <f t="shared" si="0"/>
        <v>297673.95969717903</v>
      </c>
      <c r="H26" t="s">
        <v>7</v>
      </c>
      <c r="I26">
        <v>320146.21196779527</v>
      </c>
      <c r="J26">
        <v>192459582.89994451</v>
      </c>
      <c r="K26">
        <v>70.914636115091398</v>
      </c>
      <c r="L26">
        <f t="shared" si="1"/>
        <v>-2393815.1568473927</v>
      </c>
      <c r="M26">
        <f t="shared" si="2"/>
        <v>-6.3010093723132252</v>
      </c>
      <c r="N26">
        <f t="shared" si="3"/>
        <v>-1.0888534401006722</v>
      </c>
      <c r="O26">
        <f t="shared" si="4"/>
        <v>-77.215645487404629</v>
      </c>
      <c r="P26">
        <f t="shared" si="5"/>
        <v>0.88203729955538801</v>
      </c>
    </row>
    <row r="27" spans="1:16" x14ac:dyDescent="0.25">
      <c r="A27" t="s">
        <v>37</v>
      </c>
      <c r="B27">
        <v>67674332.464471191</v>
      </c>
      <c r="C27">
        <v>1334065533.5250649</v>
      </c>
      <c r="D27">
        <v>0</v>
      </c>
      <c r="E27">
        <v>-62810457.752808779</v>
      </c>
      <c r="F27">
        <v>14.93287485579099</v>
      </c>
      <c r="G27">
        <f t="shared" si="0"/>
        <v>130484790.21727997</v>
      </c>
      <c r="H27" t="s">
        <v>8</v>
      </c>
      <c r="I27">
        <v>66475792.507622257</v>
      </c>
      <c r="J27">
        <v>1010572337.641142</v>
      </c>
      <c r="K27">
        <v>14.93287485579099</v>
      </c>
      <c r="L27">
        <f t="shared" si="1"/>
        <v>-1198539.9568489343</v>
      </c>
      <c r="M27">
        <f t="shared" si="2"/>
        <v>14.93287485579099</v>
      </c>
      <c r="N27">
        <f t="shared" si="3"/>
        <v>0</v>
      </c>
      <c r="O27">
        <f t="shared" si="4"/>
        <v>0</v>
      </c>
      <c r="P27">
        <f t="shared" si="5"/>
        <v>1.7710406784997357E-2</v>
      </c>
    </row>
    <row r="28" spans="1:16" x14ac:dyDescent="0.25">
      <c r="A28" t="s">
        <v>38</v>
      </c>
      <c r="B28">
        <v>4285257653.06633</v>
      </c>
      <c r="C28">
        <v>49956671519.426819</v>
      </c>
      <c r="D28">
        <v>8210127610.8797913</v>
      </c>
      <c r="E28">
        <v>365807514.80664289</v>
      </c>
      <c r="F28">
        <v>14.160155466143269</v>
      </c>
      <c r="G28">
        <f t="shared" si="0"/>
        <v>3919450138.2596869</v>
      </c>
      <c r="H28" t="s">
        <v>8</v>
      </c>
      <c r="I28">
        <v>4207839226.145442</v>
      </c>
      <c r="J28">
        <v>64014072615.195686</v>
      </c>
      <c r="K28">
        <v>14.938208574084269</v>
      </c>
      <c r="L28">
        <f t="shared" si="1"/>
        <v>-77418426.920887947</v>
      </c>
      <c r="M28">
        <f t="shared" si="2"/>
        <v>14.160155466143269</v>
      </c>
      <c r="N28">
        <f t="shared" si="3"/>
        <v>-5.2084766662772057E-2</v>
      </c>
      <c r="O28">
        <f t="shared" si="4"/>
        <v>-0.77805310794100002</v>
      </c>
      <c r="P28">
        <f t="shared" si="5"/>
        <v>1.8066224528060948E-2</v>
      </c>
    </row>
    <row r="29" spans="1:16" x14ac:dyDescent="0.25">
      <c r="A29" t="s">
        <v>39</v>
      </c>
      <c r="B29">
        <v>8028798.7301616725</v>
      </c>
      <c r="C29">
        <v>476581808.71095169</v>
      </c>
      <c r="D29">
        <v>6520588.5181062287</v>
      </c>
      <c r="E29">
        <v>-3727751.5222403961</v>
      </c>
      <c r="F29">
        <v>33.366649072573367</v>
      </c>
      <c r="G29">
        <f t="shared" si="0"/>
        <v>11756550.252402069</v>
      </c>
      <c r="H29" t="s">
        <v>8</v>
      </c>
      <c r="I29">
        <v>7708125.3363994593</v>
      </c>
      <c r="J29">
        <v>261373521.18552089</v>
      </c>
      <c r="K29">
        <v>32.554499118731513</v>
      </c>
      <c r="L29">
        <f t="shared" si="1"/>
        <v>-320673.39376221318</v>
      </c>
      <c r="M29">
        <f t="shared" si="2"/>
        <v>32.554499118731513</v>
      </c>
      <c r="N29">
        <f t="shared" si="3"/>
        <v>0</v>
      </c>
      <c r="O29">
        <f t="shared" si="4"/>
        <v>0</v>
      </c>
      <c r="P29">
        <f t="shared" si="5"/>
        <v>3.994039513751213E-2</v>
      </c>
    </row>
    <row r="30" spans="1:16" x14ac:dyDescent="0.25">
      <c r="A30" t="s">
        <v>40</v>
      </c>
      <c r="B30">
        <v>28825624.96442889</v>
      </c>
      <c r="C30">
        <v>263863729.49889761</v>
      </c>
      <c r="D30">
        <v>1206218803.760582</v>
      </c>
      <c r="E30">
        <v>22818202.767044339</v>
      </c>
      <c r="F30">
        <v>50.999155614963307</v>
      </c>
      <c r="G30">
        <f t="shared" si="0"/>
        <v>6007422.1973845512</v>
      </c>
      <c r="H30" t="s">
        <v>9</v>
      </c>
      <c r="I30">
        <v>5695769.8710304992</v>
      </c>
      <c r="J30">
        <v>1777054711.5317111</v>
      </c>
      <c r="K30">
        <v>61.648436546462207</v>
      </c>
      <c r="L30">
        <f t="shared" si="1"/>
        <v>-23129855.093398392</v>
      </c>
      <c r="M30">
        <f t="shared" si="2"/>
        <v>50.999155614963307</v>
      </c>
      <c r="N30">
        <f t="shared" si="3"/>
        <v>-0.17274210877145149</v>
      </c>
      <c r="O30">
        <f t="shared" si="4"/>
        <v>-10.6492809314989</v>
      </c>
      <c r="P30">
        <f t="shared" si="5"/>
        <v>0.80240602318044674</v>
      </c>
    </row>
    <row r="31" spans="1:16" x14ac:dyDescent="0.25">
      <c r="A31" t="s">
        <v>41</v>
      </c>
      <c r="B31">
        <v>19343502.088785481</v>
      </c>
      <c r="C31">
        <v>112031198.3695786</v>
      </c>
      <c r="D31">
        <v>93490898.61211054</v>
      </c>
      <c r="E31">
        <v>-1849623.643136706</v>
      </c>
      <c r="F31">
        <v>17.822422990901892</v>
      </c>
      <c r="G31">
        <f t="shared" si="0"/>
        <v>21193125.731922187</v>
      </c>
      <c r="H31" t="s">
        <v>5</v>
      </c>
      <c r="I31">
        <v>17174729.350752901</v>
      </c>
      <c r="J31">
        <v>350240813.41491449</v>
      </c>
      <c r="K31">
        <v>18.10638072709537</v>
      </c>
      <c r="L31">
        <f t="shared" si="1"/>
        <v>-2168772.7380325794</v>
      </c>
      <c r="M31">
        <f t="shared" si="2"/>
        <v>18.10638072709537</v>
      </c>
      <c r="N31">
        <f t="shared" si="3"/>
        <v>0</v>
      </c>
      <c r="O31">
        <f t="shared" si="4"/>
        <v>0</v>
      </c>
      <c r="P31">
        <f t="shared" si="5"/>
        <v>0.11211892903767096</v>
      </c>
    </row>
    <row r="32" spans="1:16" x14ac:dyDescent="0.25">
      <c r="A32" t="s">
        <v>42</v>
      </c>
      <c r="B32">
        <v>26758666.218384229</v>
      </c>
      <c r="C32">
        <v>73183533.107912749</v>
      </c>
      <c r="D32">
        <v>563535478.22064042</v>
      </c>
      <c r="E32">
        <v>26242027.898224249</v>
      </c>
      <c r="F32">
        <v>23.794871019808259</v>
      </c>
      <c r="G32">
        <f t="shared" si="0"/>
        <v>516638.32015997916</v>
      </c>
      <c r="H32" t="s">
        <v>4</v>
      </c>
      <c r="I32">
        <v>26472615.70398758</v>
      </c>
      <c r="J32">
        <v>754499584.0618391</v>
      </c>
      <c r="K32">
        <v>28.196457099325411</v>
      </c>
      <c r="L32">
        <f t="shared" si="1"/>
        <v>-286050.51439664885</v>
      </c>
      <c r="M32">
        <f t="shared" si="2"/>
        <v>23.794871019808259</v>
      </c>
      <c r="N32">
        <f t="shared" si="3"/>
        <v>-0.15610422486811146</v>
      </c>
      <c r="O32">
        <f t="shared" si="4"/>
        <v>-4.401586079517152</v>
      </c>
      <c r="P32">
        <f t="shared" si="5"/>
        <v>1.0690013921550445E-2</v>
      </c>
    </row>
    <row r="33" spans="1:16" x14ac:dyDescent="0.25">
      <c r="A33" t="s">
        <v>43</v>
      </c>
      <c r="B33">
        <v>1138502.9056592339</v>
      </c>
      <c r="C33">
        <v>34686350.524990991</v>
      </c>
      <c r="D33">
        <v>190887.7405617795</v>
      </c>
      <c r="E33">
        <v>-55048.355629632853</v>
      </c>
      <c r="F33">
        <v>21.970327402637189</v>
      </c>
      <c r="G33">
        <f t="shared" si="0"/>
        <v>1193551.2612888669</v>
      </c>
      <c r="H33" t="s">
        <v>4</v>
      </c>
      <c r="I33">
        <v>1123110.897013875</v>
      </c>
      <c r="J33">
        <v>24822393.84562536</v>
      </c>
      <c r="K33">
        <v>21.802661830935161</v>
      </c>
      <c r="L33">
        <f t="shared" si="1"/>
        <v>-15392.008645358961</v>
      </c>
      <c r="M33">
        <f t="shared" si="2"/>
        <v>21.802661830935161</v>
      </c>
      <c r="N33">
        <f t="shared" si="3"/>
        <v>0</v>
      </c>
      <c r="O33">
        <f t="shared" si="4"/>
        <v>0</v>
      </c>
      <c r="P33">
        <f t="shared" si="5"/>
        <v>1.3519516348046934E-2</v>
      </c>
    </row>
    <row r="34" spans="1:16" x14ac:dyDescent="0.25">
      <c r="A34" t="s">
        <v>44</v>
      </c>
      <c r="B34">
        <v>2708722159.1155829</v>
      </c>
      <c r="C34">
        <v>35225490529.262154</v>
      </c>
      <c r="D34">
        <v>-5076892756.1067562</v>
      </c>
      <c r="E34">
        <v>265530186.13782391</v>
      </c>
      <c r="F34">
        <v>11.130192024935891</v>
      </c>
      <c r="G34">
        <f t="shared" si="0"/>
        <v>2443191972.9777589</v>
      </c>
      <c r="H34" t="s">
        <v>7</v>
      </c>
      <c r="I34">
        <v>2661558290.2920718</v>
      </c>
      <c r="J34">
        <v>38618317550.534286</v>
      </c>
      <c r="K34">
        <v>14.25702426532496</v>
      </c>
      <c r="L34">
        <f t="shared" si="1"/>
        <v>-47163868.823511124</v>
      </c>
      <c r="M34">
        <f t="shared" si="2"/>
        <v>11.130192024935891</v>
      </c>
      <c r="N34">
        <f t="shared" si="3"/>
        <v>-0.21931871491542274</v>
      </c>
      <c r="O34">
        <f t="shared" si="4"/>
        <v>-3.1268322403890689</v>
      </c>
      <c r="P34">
        <f t="shared" si="5"/>
        <v>1.7411851807979661E-2</v>
      </c>
    </row>
    <row r="35" spans="1:16" x14ac:dyDescent="0.25">
      <c r="A35" t="s">
        <v>45</v>
      </c>
      <c r="B35">
        <v>280646530.86944288</v>
      </c>
      <c r="C35">
        <v>5889809939.0034246</v>
      </c>
      <c r="D35">
        <v>4613188109.665555</v>
      </c>
      <c r="E35">
        <v>132388632.8186731</v>
      </c>
      <c r="F35">
        <v>37.424293170953128</v>
      </c>
      <c r="G35">
        <f t="shared" si="0"/>
        <v>148257898.05076978</v>
      </c>
      <c r="H35" t="s">
        <v>6</v>
      </c>
      <c r="I35">
        <v>171996202.36875591</v>
      </c>
      <c r="J35">
        <v>13891607325.39312</v>
      </c>
      <c r="K35">
        <v>49.498589141141068</v>
      </c>
      <c r="L35">
        <f t="shared" si="1"/>
        <v>-108650328.50068697</v>
      </c>
      <c r="M35">
        <f t="shared" si="2"/>
        <v>37.424293170953128</v>
      </c>
      <c r="N35">
        <f t="shared" si="3"/>
        <v>-0.24393212371688211</v>
      </c>
      <c r="O35">
        <f t="shared" si="4"/>
        <v>-12.07429597018794</v>
      </c>
      <c r="P35">
        <f t="shared" si="5"/>
        <v>0.38714295938057131</v>
      </c>
    </row>
    <row r="36" spans="1:16" x14ac:dyDescent="0.25">
      <c r="A36" t="s">
        <v>46</v>
      </c>
      <c r="B36">
        <v>612684272.92867613</v>
      </c>
      <c r="C36">
        <v>5388685641.033596</v>
      </c>
      <c r="D36">
        <v>3901109772.0750389</v>
      </c>
      <c r="E36">
        <v>202582258.3875404</v>
      </c>
      <c r="F36">
        <v>15.162451238878271</v>
      </c>
      <c r="G36">
        <f t="shared" si="0"/>
        <v>410102014.54113573</v>
      </c>
      <c r="H36" t="s">
        <v>8</v>
      </c>
      <c r="I36">
        <v>579444826.80079222</v>
      </c>
      <c r="J36">
        <v>13935941405.07793</v>
      </c>
      <c r="K36">
        <v>22.745714262360771</v>
      </c>
      <c r="L36">
        <f t="shared" si="1"/>
        <v>-33239446.127883911</v>
      </c>
      <c r="M36">
        <f t="shared" si="2"/>
        <v>15.162451238878271</v>
      </c>
      <c r="N36">
        <f t="shared" si="3"/>
        <v>-0.33339304873055392</v>
      </c>
      <c r="O36">
        <f t="shared" si="4"/>
        <v>-7.5832630234825</v>
      </c>
      <c r="P36">
        <f t="shared" si="5"/>
        <v>5.4252161507258756E-2</v>
      </c>
    </row>
    <row r="37" spans="1:16" x14ac:dyDescent="0.25">
      <c r="A37" t="s">
        <v>47</v>
      </c>
      <c r="B37">
        <v>52318750564.066528</v>
      </c>
      <c r="C37">
        <v>1239795538817.7971</v>
      </c>
      <c r="D37">
        <v>512851762581.98859</v>
      </c>
      <c r="E37">
        <v>9036963442.476757</v>
      </c>
      <c r="F37">
        <v>32.749461592637438</v>
      </c>
      <c r="G37">
        <f t="shared" si="0"/>
        <v>43281787121.589767</v>
      </c>
      <c r="H37" t="s">
        <v>5</v>
      </c>
      <c r="I37">
        <v>44869787960.367981</v>
      </c>
      <c r="J37">
        <v>1662985321594.5391</v>
      </c>
      <c r="K37">
        <v>31.785646707257321</v>
      </c>
      <c r="L37">
        <f t="shared" si="1"/>
        <v>-7448962603.6985474</v>
      </c>
      <c r="M37">
        <f t="shared" si="2"/>
        <v>32.749461592637438</v>
      </c>
      <c r="N37">
        <f t="shared" si="3"/>
        <v>3.0322330524112259E-2</v>
      </c>
      <c r="O37">
        <f t="shared" si="4"/>
        <v>0.96381488538011695</v>
      </c>
      <c r="P37">
        <f t="shared" si="5"/>
        <v>0.14237653849506549</v>
      </c>
    </row>
    <row r="38" spans="1:16" x14ac:dyDescent="0.25">
      <c r="A38" t="s">
        <v>48</v>
      </c>
      <c r="B38">
        <v>54208030.505013883</v>
      </c>
      <c r="C38">
        <v>1267844255.9759059</v>
      </c>
      <c r="D38">
        <v>0</v>
      </c>
      <c r="E38">
        <v>-1126788.191791232</v>
      </c>
      <c r="F38">
        <v>23.029481326897422</v>
      </c>
      <c r="G38">
        <f t="shared" si="0"/>
        <v>55334818.696805112</v>
      </c>
      <c r="H38" t="s">
        <v>4</v>
      </c>
      <c r="I38">
        <v>53572671.570765696</v>
      </c>
      <c r="J38">
        <v>1248382826.283103</v>
      </c>
      <c r="K38">
        <v>23.029481326897422</v>
      </c>
      <c r="L38">
        <f t="shared" si="1"/>
        <v>-635358.93424818665</v>
      </c>
      <c r="M38">
        <f t="shared" si="2"/>
        <v>23.029481326897422</v>
      </c>
      <c r="N38">
        <f t="shared" si="3"/>
        <v>0</v>
      </c>
      <c r="O38">
        <f t="shared" si="4"/>
        <v>0</v>
      </c>
      <c r="P38">
        <f t="shared" si="5"/>
        <v>1.1720752964626158E-2</v>
      </c>
    </row>
    <row r="39" spans="1:16" x14ac:dyDescent="0.25">
      <c r="A39" t="s">
        <v>49</v>
      </c>
      <c r="B39">
        <v>54668326.552398346</v>
      </c>
      <c r="C39">
        <v>1363759069.809011</v>
      </c>
      <c r="D39">
        <v>0</v>
      </c>
      <c r="E39">
        <v>-7980883.6144561525</v>
      </c>
      <c r="F39">
        <v>23.081874303751501</v>
      </c>
      <c r="G39">
        <f t="shared" si="0"/>
        <v>62649210.166854501</v>
      </c>
      <c r="H39" t="s">
        <v>4</v>
      </c>
      <c r="I39">
        <v>53911045.928564973</v>
      </c>
      <c r="J39">
        <v>1261847441.8789001</v>
      </c>
      <c r="K39">
        <v>23.081874303751508</v>
      </c>
      <c r="L39">
        <f t="shared" si="1"/>
        <v>-757280.62383337319</v>
      </c>
      <c r="M39">
        <f t="shared" si="2"/>
        <v>23.081874303751508</v>
      </c>
      <c r="N39">
        <f t="shared" si="3"/>
        <v>0</v>
      </c>
      <c r="O39">
        <f t="shared" si="4"/>
        <v>0</v>
      </c>
      <c r="P39">
        <f t="shared" si="5"/>
        <v>1.3852273731253417E-2</v>
      </c>
    </row>
    <row r="40" spans="1:16" x14ac:dyDescent="0.25">
      <c r="A40" t="s">
        <v>50</v>
      </c>
      <c r="B40">
        <v>69675437.366873994</v>
      </c>
      <c r="C40">
        <v>757885866.13892221</v>
      </c>
      <c r="D40">
        <v>11578962.758107571</v>
      </c>
      <c r="E40">
        <v>-1236846.347132094</v>
      </c>
      <c r="F40">
        <v>10.366829998699069</v>
      </c>
      <c r="G40">
        <f t="shared" si="0"/>
        <v>70912283.714006081</v>
      </c>
      <c r="H40" t="s">
        <v>4</v>
      </c>
      <c r="I40">
        <v>69007785.359322429</v>
      </c>
      <c r="J40">
        <v>745081342.21666038</v>
      </c>
      <c r="K40">
        <v>10.69360122267272</v>
      </c>
      <c r="L40">
        <f t="shared" si="1"/>
        <v>-667652.00755156577</v>
      </c>
      <c r="M40">
        <f t="shared" si="2"/>
        <v>10.69360122267272</v>
      </c>
      <c r="N40">
        <f t="shared" si="3"/>
        <v>0</v>
      </c>
      <c r="O40">
        <f t="shared" si="4"/>
        <v>0</v>
      </c>
      <c r="P40">
        <f t="shared" si="5"/>
        <v>9.582315271823294E-3</v>
      </c>
    </row>
    <row r="41" spans="1:16" x14ac:dyDescent="0.25">
      <c r="A41" t="s">
        <v>51</v>
      </c>
      <c r="B41">
        <v>16364266.606215211</v>
      </c>
      <c r="C41">
        <v>110658407.7473215</v>
      </c>
      <c r="D41">
        <v>212721677.14237529</v>
      </c>
      <c r="E41">
        <v>8950434.1927957628</v>
      </c>
      <c r="F41">
        <v>19.761355193692339</v>
      </c>
      <c r="G41">
        <f t="shared" si="0"/>
        <v>7413832.4134194478</v>
      </c>
      <c r="H41" t="s">
        <v>4</v>
      </c>
      <c r="I41">
        <v>16135209.96430159</v>
      </c>
      <c r="J41">
        <v>431874322.90823418</v>
      </c>
      <c r="K41">
        <v>26.391303276873209</v>
      </c>
      <c r="L41">
        <f t="shared" si="1"/>
        <v>-229056.64191362076</v>
      </c>
      <c r="M41">
        <f t="shared" si="2"/>
        <v>19.761355193692339</v>
      </c>
      <c r="N41">
        <f t="shared" si="3"/>
        <v>-0.25121715337911021</v>
      </c>
      <c r="O41">
        <f t="shared" si="4"/>
        <v>-6.6299480831808708</v>
      </c>
      <c r="P41">
        <f t="shared" si="5"/>
        <v>1.3997366788599308E-2</v>
      </c>
    </row>
    <row r="42" spans="1:16" x14ac:dyDescent="0.25">
      <c r="A42" t="s">
        <v>52</v>
      </c>
      <c r="B42">
        <v>188111.51074360381</v>
      </c>
      <c r="C42">
        <v>1624938.1388111571</v>
      </c>
      <c r="D42">
        <v>8599051.4874199815</v>
      </c>
      <c r="E42">
        <v>144683.1452876546</v>
      </c>
      <c r="F42">
        <v>54.350685855510697</v>
      </c>
      <c r="G42">
        <f t="shared" si="0"/>
        <v>43428.365455949213</v>
      </c>
      <c r="H42" t="s">
        <v>9</v>
      </c>
      <c r="I42">
        <v>45301.374164132227</v>
      </c>
      <c r="J42">
        <v>10828685.947530471</v>
      </c>
      <c r="K42">
        <v>57.565248956455271</v>
      </c>
      <c r="L42">
        <f t="shared" si="1"/>
        <v>-142810.13657947158</v>
      </c>
      <c r="M42">
        <f t="shared" si="2"/>
        <v>54.350685855510697</v>
      </c>
      <c r="N42">
        <f t="shared" si="3"/>
        <v>-5.5842077628747891E-2</v>
      </c>
      <c r="O42">
        <f t="shared" si="4"/>
        <v>-3.2145631009445736</v>
      </c>
      <c r="P42">
        <f t="shared" si="5"/>
        <v>0.75917808546081988</v>
      </c>
    </row>
    <row r="43" spans="1:16" x14ac:dyDescent="0.25">
      <c r="A43" t="s">
        <v>53</v>
      </c>
      <c r="B43">
        <v>569151380.64789605</v>
      </c>
      <c r="C43">
        <v>8057479040.1065216</v>
      </c>
      <c r="D43">
        <v>39192538.457813337</v>
      </c>
      <c r="E43">
        <v>-12195835.117555499</v>
      </c>
      <c r="F43">
        <v>16.091962647105991</v>
      </c>
      <c r="G43">
        <f t="shared" si="0"/>
        <v>581347215.76545155</v>
      </c>
      <c r="H43" t="s">
        <v>8</v>
      </c>
      <c r="I43">
        <v>555406104.58614838</v>
      </c>
      <c r="J43">
        <v>9867824244.8408127</v>
      </c>
      <c r="K43">
        <v>17.337784955573209</v>
      </c>
      <c r="L43">
        <f t="shared" si="1"/>
        <v>-13745276.06174767</v>
      </c>
      <c r="M43">
        <f t="shared" si="2"/>
        <v>17.337784955573209</v>
      </c>
      <c r="N43">
        <f t="shared" si="3"/>
        <v>0</v>
      </c>
      <c r="O43">
        <f t="shared" si="4"/>
        <v>0</v>
      </c>
      <c r="P43">
        <f t="shared" si="5"/>
        <v>2.415047477544674E-2</v>
      </c>
    </row>
    <row r="44" spans="1:16" x14ac:dyDescent="0.25">
      <c r="A44" t="s">
        <v>54</v>
      </c>
      <c r="B44">
        <v>756979.04692398477</v>
      </c>
      <c r="C44">
        <v>9118200.1748691685</v>
      </c>
      <c r="D44">
        <v>18083616.58241317</v>
      </c>
      <c r="E44">
        <v>857928.91620732727</v>
      </c>
      <c r="F44">
        <v>35.934702377586319</v>
      </c>
      <c r="G44">
        <f t="shared" si="0"/>
        <v>-100949.8692833425</v>
      </c>
      <c r="H44" t="s">
        <v>4</v>
      </c>
      <c r="I44">
        <v>13140.000000001781</v>
      </c>
      <c r="J44">
        <v>51264292.274201959</v>
      </c>
      <c r="K44">
        <v>67.722207744740757</v>
      </c>
      <c r="L44">
        <f t="shared" si="1"/>
        <v>-743839.04692398303</v>
      </c>
      <c r="M44">
        <f t="shared" si="2"/>
        <v>35.934702377586319</v>
      </c>
      <c r="N44">
        <f t="shared" si="3"/>
        <v>-0.4693808194642477</v>
      </c>
      <c r="O44">
        <f t="shared" si="4"/>
        <v>-31.787505367154438</v>
      </c>
      <c r="P44">
        <f t="shared" si="5"/>
        <v>0.98264152745918565</v>
      </c>
    </row>
    <row r="45" spans="1:16" x14ac:dyDescent="0.25">
      <c r="A45" t="s">
        <v>55</v>
      </c>
      <c r="B45">
        <v>3687013.8934592539</v>
      </c>
      <c r="C45">
        <v>119873708.66683251</v>
      </c>
      <c r="D45">
        <v>0</v>
      </c>
      <c r="E45">
        <v>-88951.561266138058</v>
      </c>
      <c r="F45">
        <v>33.768390016048919</v>
      </c>
      <c r="G45">
        <f t="shared" si="0"/>
        <v>3775965.4547253922</v>
      </c>
      <c r="H45" t="s">
        <v>4</v>
      </c>
      <c r="I45">
        <v>3585446.4913153499</v>
      </c>
      <c r="J45">
        <v>124504523.1489231</v>
      </c>
      <c r="K45">
        <v>33.768390016048912</v>
      </c>
      <c r="L45">
        <f t="shared" si="1"/>
        <v>-101567.40214390401</v>
      </c>
      <c r="M45">
        <f t="shared" si="2"/>
        <v>33.768390016048912</v>
      </c>
      <c r="N45">
        <f t="shared" si="3"/>
        <v>0</v>
      </c>
      <c r="O45">
        <f t="shared" si="4"/>
        <v>0</v>
      </c>
      <c r="P45">
        <f t="shared" si="5"/>
        <v>2.7547333717424904E-2</v>
      </c>
    </row>
    <row r="46" spans="1:16" x14ac:dyDescent="0.25">
      <c r="A46" t="s">
        <v>56</v>
      </c>
      <c r="B46">
        <v>81598732.980855316</v>
      </c>
      <c r="C46">
        <v>1020268565.68293</v>
      </c>
      <c r="D46">
        <v>-178688666.1672008</v>
      </c>
      <c r="E46">
        <v>15717904.51093333</v>
      </c>
      <c r="F46">
        <v>10.31363930262472</v>
      </c>
      <c r="G46">
        <f t="shared" si="0"/>
        <v>65880828.469921984</v>
      </c>
      <c r="H46" t="s">
        <v>7</v>
      </c>
      <c r="I46">
        <v>80846099.735976189</v>
      </c>
      <c r="J46">
        <v>1272297156.991466</v>
      </c>
      <c r="K46">
        <v>15.592119025793849</v>
      </c>
      <c r="L46">
        <f t="shared" si="1"/>
        <v>-752633.24487912655</v>
      </c>
      <c r="M46">
        <f t="shared" si="2"/>
        <v>10.31363930262472</v>
      </c>
      <c r="N46">
        <f t="shared" si="3"/>
        <v>-0.33853510959203209</v>
      </c>
      <c r="O46">
        <f t="shared" si="4"/>
        <v>-5.2784797231691289</v>
      </c>
      <c r="P46">
        <f t="shared" si="5"/>
        <v>9.2235898449024578E-3</v>
      </c>
    </row>
    <row r="47" spans="1:16" x14ac:dyDescent="0.25">
      <c r="A47" t="s">
        <v>57</v>
      </c>
      <c r="B47">
        <v>132486334.9288393</v>
      </c>
      <c r="C47">
        <v>6137468843.5615826</v>
      </c>
      <c r="D47">
        <v>0</v>
      </c>
      <c r="E47">
        <v>-2956264.3387842812</v>
      </c>
      <c r="F47">
        <v>33.292963873729263</v>
      </c>
      <c r="G47">
        <f t="shared" si="0"/>
        <v>135442599.26762357</v>
      </c>
      <c r="H47" t="s">
        <v>8</v>
      </c>
      <c r="I47">
        <v>128672159.543008</v>
      </c>
      <c r="J47">
        <v>4410862762.5486403</v>
      </c>
      <c r="K47">
        <v>33.292963873729263</v>
      </c>
      <c r="L47">
        <f t="shared" si="1"/>
        <v>-3814175.3858312964</v>
      </c>
      <c r="M47">
        <f t="shared" si="2"/>
        <v>33.292963873729263</v>
      </c>
      <c r="N47">
        <f t="shared" si="3"/>
        <v>0</v>
      </c>
      <c r="O47">
        <f t="shared" si="4"/>
        <v>0</v>
      </c>
      <c r="P47">
        <f t="shared" si="5"/>
        <v>2.8789198432275676E-2</v>
      </c>
    </row>
    <row r="48" spans="1:16" x14ac:dyDescent="0.25">
      <c r="A48" t="s">
        <v>58</v>
      </c>
      <c r="B48">
        <v>5100938.6623963565</v>
      </c>
      <c r="C48">
        <v>96820341.744057357</v>
      </c>
      <c r="D48">
        <v>79638554.034598649</v>
      </c>
      <c r="E48">
        <v>3861598.619641298</v>
      </c>
      <c r="F48">
        <v>34.593416517531267</v>
      </c>
      <c r="G48">
        <f t="shared" si="0"/>
        <v>1239340.0427550585</v>
      </c>
      <c r="H48" t="s">
        <v>8</v>
      </c>
      <c r="I48">
        <v>63325.353548233397</v>
      </c>
      <c r="J48">
        <v>346088051.99054772</v>
      </c>
      <c r="K48">
        <v>67.847914843963238</v>
      </c>
      <c r="L48">
        <f t="shared" si="1"/>
        <v>-5037613.3088481231</v>
      </c>
      <c r="M48">
        <f t="shared" si="2"/>
        <v>34.593416517531267</v>
      </c>
      <c r="N48">
        <f t="shared" si="3"/>
        <v>-0.49013294517467088</v>
      </c>
      <c r="O48">
        <f t="shared" si="4"/>
        <v>-33.254498326431971</v>
      </c>
      <c r="P48">
        <f t="shared" si="5"/>
        <v>0.98758554890787809</v>
      </c>
    </row>
    <row r="49" spans="1:16" x14ac:dyDescent="0.25">
      <c r="A49" t="s">
        <v>59</v>
      </c>
      <c r="B49">
        <v>37515577.4830212</v>
      </c>
      <c r="C49">
        <v>1871047820.263365</v>
      </c>
      <c r="D49">
        <v>14680703.267648861</v>
      </c>
      <c r="E49">
        <v>-893413.73363860464</v>
      </c>
      <c r="F49">
        <v>31.90850269979968</v>
      </c>
      <c r="G49">
        <f t="shared" si="0"/>
        <v>38408991.216659807</v>
      </c>
      <c r="H49" t="s">
        <v>6</v>
      </c>
      <c r="I49">
        <v>37360589.781545922</v>
      </c>
      <c r="J49">
        <v>1182385202.133877</v>
      </c>
      <c r="K49">
        <v>31.517179834670038</v>
      </c>
      <c r="L49">
        <f t="shared" si="1"/>
        <v>-154987.70147527754</v>
      </c>
      <c r="M49">
        <f t="shared" si="2"/>
        <v>31.517179834670038</v>
      </c>
      <c r="N49">
        <f t="shared" si="3"/>
        <v>0</v>
      </c>
      <c r="O49">
        <f t="shared" si="4"/>
        <v>0</v>
      </c>
      <c r="P49">
        <f t="shared" si="5"/>
        <v>4.1312892369955723E-3</v>
      </c>
    </row>
    <row r="50" spans="1:16" x14ac:dyDescent="0.25">
      <c r="A50" t="s">
        <v>60</v>
      </c>
      <c r="B50">
        <v>517793606.39727467</v>
      </c>
      <c r="C50">
        <v>7465451494.2339277</v>
      </c>
      <c r="D50">
        <v>8200575001.4310818</v>
      </c>
      <c r="E50">
        <v>255570700.41282579</v>
      </c>
      <c r="F50">
        <v>30.255349432888369</v>
      </c>
      <c r="G50">
        <f t="shared" si="0"/>
        <v>262222905.98444888</v>
      </c>
      <c r="H50" t="s">
        <v>6</v>
      </c>
      <c r="I50">
        <v>272901245.91552919</v>
      </c>
      <c r="J50">
        <v>22289253716.526119</v>
      </c>
      <c r="K50">
        <v>43.046598955926058</v>
      </c>
      <c r="L50">
        <f t="shared" si="1"/>
        <v>-244892360.48174548</v>
      </c>
      <c r="M50">
        <f t="shared" si="2"/>
        <v>30.255349432888369</v>
      </c>
      <c r="N50">
        <f t="shared" si="3"/>
        <v>-0.29714889987323301</v>
      </c>
      <c r="O50">
        <f t="shared" si="4"/>
        <v>-12.791249523037688</v>
      </c>
      <c r="P50">
        <f t="shared" si="5"/>
        <v>0.47295361985187001</v>
      </c>
    </row>
    <row r="51" spans="1:16" x14ac:dyDescent="0.25">
      <c r="A51" t="s">
        <v>61</v>
      </c>
      <c r="B51">
        <v>2584281146.2975688</v>
      </c>
      <c r="C51">
        <v>29279560897.598389</v>
      </c>
      <c r="D51">
        <v>23395018183.89492</v>
      </c>
      <c r="E51">
        <v>645176515.57224905</v>
      </c>
      <c r="F51">
        <v>20.382681333630739</v>
      </c>
      <c r="G51">
        <f t="shared" si="0"/>
        <v>1939104630.7253199</v>
      </c>
      <c r="H51" t="s">
        <v>6</v>
      </c>
      <c r="I51">
        <v>2208404943.518023</v>
      </c>
      <c r="J51">
        <v>80718146068.988235</v>
      </c>
      <c r="K51">
        <v>31.234274252486411</v>
      </c>
      <c r="L51">
        <f t="shared" si="1"/>
        <v>-375876202.77954578</v>
      </c>
      <c r="M51">
        <f t="shared" si="2"/>
        <v>20.382681333630739</v>
      </c>
      <c r="N51">
        <f t="shared" si="3"/>
        <v>-0.34742580637972814</v>
      </c>
      <c r="O51">
        <f t="shared" si="4"/>
        <v>-10.851592918855673</v>
      </c>
      <c r="P51">
        <f t="shared" si="5"/>
        <v>0.14544710172809705</v>
      </c>
    </row>
    <row r="52" spans="1:16" x14ac:dyDescent="0.25">
      <c r="A52" t="s">
        <v>62</v>
      </c>
      <c r="B52">
        <v>309124.90904665121</v>
      </c>
      <c r="C52">
        <v>68058655.888736382</v>
      </c>
      <c r="D52">
        <v>0</v>
      </c>
      <c r="E52">
        <v>-4689721.3354746951</v>
      </c>
      <c r="F52">
        <v>19.394988623430908</v>
      </c>
      <c r="G52">
        <f t="shared" si="0"/>
        <v>4998846.2445213459</v>
      </c>
      <c r="H52" t="s">
        <v>4</v>
      </c>
      <c r="I52">
        <v>298196.43933714862</v>
      </c>
      <c r="J52">
        <v>5995474.0941789234</v>
      </c>
      <c r="K52">
        <v>19.39498862343094</v>
      </c>
      <c r="L52">
        <f t="shared" si="1"/>
        <v>-10928.469709502591</v>
      </c>
      <c r="M52">
        <f t="shared" si="2"/>
        <v>19.39498862343094</v>
      </c>
      <c r="N52">
        <f t="shared" si="3"/>
        <v>0</v>
      </c>
      <c r="O52">
        <f t="shared" si="4"/>
        <v>0</v>
      </c>
      <c r="P52">
        <f t="shared" si="5"/>
        <v>3.5352924949355491E-2</v>
      </c>
    </row>
    <row r="53" spans="1:16" x14ac:dyDescent="0.25">
      <c r="A53" t="s">
        <v>63</v>
      </c>
      <c r="B53">
        <v>483898.9426937711</v>
      </c>
      <c r="C53">
        <v>130930698.9148173</v>
      </c>
      <c r="D53">
        <v>2262837.4781762711</v>
      </c>
      <c r="E53">
        <v>-8191752.1660438003</v>
      </c>
      <c r="F53">
        <v>24.038983554190629</v>
      </c>
      <c r="G53">
        <f t="shared" si="0"/>
        <v>8675651.1087375712</v>
      </c>
      <c r="H53" t="s">
        <v>8</v>
      </c>
      <c r="I53">
        <v>446924.77278253942</v>
      </c>
      <c r="J53">
        <v>18608893.793950371</v>
      </c>
      <c r="K53">
        <v>38.456157168598651</v>
      </c>
      <c r="L53">
        <f t="shared" si="1"/>
        <v>-36974.169911231671</v>
      </c>
      <c r="M53">
        <f t="shared" si="2"/>
        <v>38.456157168598651</v>
      </c>
      <c r="N53">
        <f t="shared" si="3"/>
        <v>0</v>
      </c>
      <c r="O53">
        <f t="shared" si="4"/>
        <v>0</v>
      </c>
      <c r="P53">
        <f t="shared" si="5"/>
        <v>7.6408866912177298E-2</v>
      </c>
    </row>
    <row r="54" spans="1:16" x14ac:dyDescent="0.25">
      <c r="A54" t="s">
        <v>64</v>
      </c>
      <c r="B54">
        <v>159283786.46734661</v>
      </c>
      <c r="C54">
        <v>3934755992.8710241</v>
      </c>
      <c r="D54">
        <v>0</v>
      </c>
      <c r="E54">
        <v>-216103399.63753191</v>
      </c>
      <c r="F54">
        <v>17.8971649959175</v>
      </c>
      <c r="G54">
        <f t="shared" si="0"/>
        <v>375387186.10487854</v>
      </c>
      <c r="H54" t="s">
        <v>6</v>
      </c>
      <c r="I54">
        <v>145813083.24450561</v>
      </c>
      <c r="J54">
        <v>2850728207.5805931</v>
      </c>
      <c r="K54">
        <v>17.8971649959175</v>
      </c>
      <c r="L54">
        <f t="shared" si="1"/>
        <v>-13470703.222840995</v>
      </c>
      <c r="M54">
        <f t="shared" si="2"/>
        <v>17.8971649959175</v>
      </c>
      <c r="N54">
        <f t="shared" si="3"/>
        <v>0</v>
      </c>
      <c r="O54">
        <f t="shared" si="4"/>
        <v>0</v>
      </c>
      <c r="P54">
        <f t="shared" si="5"/>
        <v>8.4570460820897808E-2</v>
      </c>
    </row>
    <row r="55" spans="1:16" x14ac:dyDescent="0.25">
      <c r="A55" t="s">
        <v>65</v>
      </c>
      <c r="B55">
        <v>130262454.91187701</v>
      </c>
      <c r="C55">
        <v>3070825943.6717858</v>
      </c>
      <c r="D55">
        <v>147483447.40672281</v>
      </c>
      <c r="E55">
        <v>60427.421331162514</v>
      </c>
      <c r="F55">
        <v>24.930691822477812</v>
      </c>
      <c r="G55">
        <f t="shared" si="0"/>
        <v>130202027.49054584</v>
      </c>
      <c r="H55" t="s">
        <v>8</v>
      </c>
      <c r="I55">
        <v>127572704.6209244</v>
      </c>
      <c r="J55">
        <v>3678435741.739347</v>
      </c>
      <c r="K55">
        <v>28.23864899696402</v>
      </c>
      <c r="L55">
        <f t="shared" si="1"/>
        <v>-2689750.290952608</v>
      </c>
      <c r="M55">
        <f t="shared" si="2"/>
        <v>24.930691822477812</v>
      </c>
      <c r="N55">
        <f t="shared" si="3"/>
        <v>-0.11714289783628998</v>
      </c>
      <c r="O55">
        <f t="shared" si="4"/>
        <v>-3.3079571744862086</v>
      </c>
      <c r="P55">
        <f t="shared" si="5"/>
        <v>2.0648699525678604E-2</v>
      </c>
    </row>
    <row r="56" spans="1:16" x14ac:dyDescent="0.25">
      <c r="A56" t="s">
        <v>66</v>
      </c>
      <c r="B56">
        <v>503230622.06696159</v>
      </c>
      <c r="C56">
        <v>14342399837.114229</v>
      </c>
      <c r="D56">
        <v>864155094.93318403</v>
      </c>
      <c r="E56">
        <v>14375893.8141954</v>
      </c>
      <c r="F56">
        <v>30.45469967647001</v>
      </c>
      <c r="G56">
        <f t="shared" si="0"/>
        <v>488854728.25276619</v>
      </c>
      <c r="H56" t="s">
        <v>6</v>
      </c>
      <c r="I56">
        <v>494058247.68344152</v>
      </c>
      <c r="J56">
        <v>15557663933.726219</v>
      </c>
      <c r="K56">
        <v>30.91557479118601</v>
      </c>
      <c r="L56">
        <f t="shared" si="1"/>
        <v>-9172374.3835200667</v>
      </c>
      <c r="M56">
        <f t="shared" si="2"/>
        <v>30.45469967647001</v>
      </c>
      <c r="N56">
        <f t="shared" si="3"/>
        <v>-1.4907538282205732E-2</v>
      </c>
      <c r="O56">
        <f t="shared" si="4"/>
        <v>-0.46087511471599996</v>
      </c>
      <c r="P56">
        <f t="shared" si="5"/>
        <v>1.822697980072352E-2</v>
      </c>
    </row>
    <row r="57" spans="1:16" x14ac:dyDescent="0.25">
      <c r="A57" t="s">
        <v>67</v>
      </c>
      <c r="B57">
        <v>199468824.5985235</v>
      </c>
      <c r="C57">
        <v>4001730605.7862239</v>
      </c>
      <c r="D57">
        <v>521038325.56006658</v>
      </c>
      <c r="E57">
        <v>25363090.746389661</v>
      </c>
      <c r="F57">
        <v>22.272223018746551</v>
      </c>
      <c r="G57">
        <f t="shared" si="0"/>
        <v>174105733.85213384</v>
      </c>
      <c r="H57" t="s">
        <v>8</v>
      </c>
      <c r="I57">
        <v>182440550.0158518</v>
      </c>
      <c r="J57">
        <v>4348291964.8550797</v>
      </c>
      <c r="K57">
        <v>21.79935623327108</v>
      </c>
      <c r="L57">
        <f t="shared" si="1"/>
        <v>-17028274.582671702</v>
      </c>
      <c r="M57">
        <f t="shared" si="2"/>
        <v>22.272223018746551</v>
      </c>
      <c r="N57">
        <f t="shared" si="3"/>
        <v>2.1691777519271978E-2</v>
      </c>
      <c r="O57">
        <f t="shared" si="4"/>
        <v>0.47286678547547112</v>
      </c>
      <c r="P57">
        <f t="shared" si="5"/>
        <v>8.5368100087544918E-2</v>
      </c>
    </row>
    <row r="58" spans="1:16" x14ac:dyDescent="0.25">
      <c r="A58" t="s">
        <v>68</v>
      </c>
      <c r="B58">
        <v>1220899642.4006059</v>
      </c>
      <c r="C58">
        <v>22495932797.709511</v>
      </c>
      <c r="D58">
        <v>0</v>
      </c>
      <c r="E58">
        <v>-47908836.603697509</v>
      </c>
      <c r="F58">
        <v>20.519486873556691</v>
      </c>
      <c r="G58">
        <f t="shared" si="0"/>
        <v>1268808479.0043035</v>
      </c>
      <c r="H58" t="s">
        <v>6</v>
      </c>
      <c r="I58">
        <v>1170782211.901391</v>
      </c>
      <c r="J58">
        <v>25052234186.169289</v>
      </c>
      <c r="K58">
        <v>20.519486873556701</v>
      </c>
      <c r="L58">
        <f t="shared" si="1"/>
        <v>-50117430.499214888</v>
      </c>
      <c r="M58">
        <f t="shared" si="2"/>
        <v>20.519486873556701</v>
      </c>
      <c r="N58">
        <f t="shared" si="3"/>
        <v>0</v>
      </c>
      <c r="O58">
        <f t="shared" si="4"/>
        <v>0</v>
      </c>
      <c r="P58">
        <f t="shared" si="5"/>
        <v>4.1049590612272646E-2</v>
      </c>
    </row>
    <row r="59" spans="1:16" x14ac:dyDescent="0.25">
      <c r="A59" t="s">
        <v>69</v>
      </c>
      <c r="B59">
        <v>3307223.0668129958</v>
      </c>
      <c r="C59">
        <v>22612847.078993469</v>
      </c>
      <c r="D59">
        <v>55655017.740600221</v>
      </c>
      <c r="E59">
        <v>2366111.2594560809</v>
      </c>
      <c r="F59">
        <v>23.665735040671599</v>
      </c>
      <c r="G59">
        <f t="shared" si="0"/>
        <v>941111.80735691497</v>
      </c>
      <c r="H59" t="s">
        <v>4</v>
      </c>
      <c r="I59">
        <v>3263453.9327370399</v>
      </c>
      <c r="J59">
        <v>93376603.361726463</v>
      </c>
      <c r="K59">
        <v>28.234141294771749</v>
      </c>
      <c r="L59">
        <f t="shared" si="1"/>
        <v>-43769.134075955953</v>
      </c>
      <c r="M59">
        <f t="shared" si="2"/>
        <v>23.665735040671599</v>
      </c>
      <c r="N59">
        <f t="shared" si="3"/>
        <v>-0.16180432783150037</v>
      </c>
      <c r="O59">
        <f t="shared" si="4"/>
        <v>-4.5684062541001502</v>
      </c>
      <c r="P59">
        <f t="shared" si="5"/>
        <v>1.323440638618123E-2</v>
      </c>
    </row>
    <row r="60" spans="1:16" x14ac:dyDescent="0.25">
      <c r="A60" t="s">
        <v>70</v>
      </c>
      <c r="B60">
        <v>1189638063.1310339</v>
      </c>
      <c r="C60">
        <v>24175308658.469471</v>
      </c>
      <c r="D60">
        <v>5224058.0597770736</v>
      </c>
      <c r="E60">
        <v>-46364858.155699</v>
      </c>
      <c r="F60">
        <v>22.107275918101521</v>
      </c>
      <c r="G60">
        <f t="shared" si="0"/>
        <v>1236002921.2867329</v>
      </c>
      <c r="H60" t="s">
        <v>6</v>
      </c>
      <c r="I60">
        <v>1105817586.544661</v>
      </c>
      <c r="J60">
        <v>29843784316.516491</v>
      </c>
      <c r="K60">
        <v>25.086440356464379</v>
      </c>
      <c r="L60">
        <f t="shared" si="1"/>
        <v>-83820476.586372852</v>
      </c>
      <c r="M60">
        <f t="shared" si="2"/>
        <v>25.086440356464379</v>
      </c>
      <c r="N60">
        <f t="shared" si="3"/>
        <v>0</v>
      </c>
      <c r="O60">
        <f t="shared" si="4"/>
        <v>0</v>
      </c>
      <c r="P60">
        <f t="shared" si="5"/>
        <v>7.0458805231705446E-2</v>
      </c>
    </row>
    <row r="61" spans="1:16" x14ac:dyDescent="0.25">
      <c r="A61" t="s">
        <v>71</v>
      </c>
      <c r="B61">
        <v>44117146.870399773</v>
      </c>
      <c r="C61">
        <v>1636792916.3605061</v>
      </c>
      <c r="D61">
        <v>0</v>
      </c>
      <c r="E61">
        <v>-54074562.36074774</v>
      </c>
      <c r="F61">
        <v>24.66398627026101</v>
      </c>
      <c r="G61">
        <f t="shared" si="0"/>
        <v>98191709.231147513</v>
      </c>
      <c r="H61" t="s">
        <v>6</v>
      </c>
      <c r="I61">
        <v>40106417.250110596</v>
      </c>
      <c r="J61">
        <v>1088104704.694628</v>
      </c>
      <c r="K61">
        <v>24.66398627026101</v>
      </c>
      <c r="L61">
        <f t="shared" si="1"/>
        <v>-4010729.6202891767</v>
      </c>
      <c r="M61">
        <f t="shared" si="2"/>
        <v>24.66398627026101</v>
      </c>
      <c r="N61">
        <f t="shared" si="3"/>
        <v>0</v>
      </c>
      <c r="O61">
        <f t="shared" si="4"/>
        <v>0</v>
      </c>
      <c r="P61">
        <f t="shared" si="5"/>
        <v>9.0910902105053371E-2</v>
      </c>
    </row>
    <row r="62" spans="1:16" x14ac:dyDescent="0.25">
      <c r="A62" t="s">
        <v>72</v>
      </c>
      <c r="B62">
        <v>72854068.982800901</v>
      </c>
      <c r="C62">
        <v>389308655.2669425</v>
      </c>
      <c r="D62">
        <v>121267604.8836492</v>
      </c>
      <c r="E62">
        <v>2645860.0224834951</v>
      </c>
      <c r="F62">
        <v>6.1517730638552157</v>
      </c>
      <c r="G62">
        <f t="shared" si="0"/>
        <v>70208208.960317403</v>
      </c>
      <c r="H62" t="s">
        <v>4</v>
      </c>
      <c r="I62">
        <v>72441155.397083938</v>
      </c>
      <c r="J62">
        <v>569875186.05353248</v>
      </c>
      <c r="K62">
        <v>7.8221462988987804</v>
      </c>
      <c r="L62">
        <f t="shared" si="1"/>
        <v>-412913.58571696281</v>
      </c>
      <c r="M62">
        <f t="shared" si="2"/>
        <v>6.1517730638552157</v>
      </c>
      <c r="N62">
        <f t="shared" si="3"/>
        <v>-0.21354410557096376</v>
      </c>
      <c r="O62">
        <f t="shared" si="4"/>
        <v>-1.6703732350435647</v>
      </c>
      <c r="P62">
        <f t="shared" si="5"/>
        <v>5.6676804944750803E-3</v>
      </c>
    </row>
    <row r="63" spans="1:16" x14ac:dyDescent="0.25">
      <c r="A63" t="s">
        <v>73</v>
      </c>
      <c r="B63">
        <v>411871963.38541353</v>
      </c>
      <c r="C63">
        <v>4894926679.7955351</v>
      </c>
      <c r="D63">
        <v>7892956012.2446642</v>
      </c>
      <c r="E63">
        <v>238976813.82759291</v>
      </c>
      <c r="F63">
        <v>31.048199025078581</v>
      </c>
      <c r="G63">
        <f t="shared" si="0"/>
        <v>172895149.55782062</v>
      </c>
      <c r="H63" t="s">
        <v>6</v>
      </c>
      <c r="I63">
        <v>125089304.4640834</v>
      </c>
      <c r="J63">
        <v>22008497848.616169</v>
      </c>
      <c r="K63">
        <v>53.435290102573653</v>
      </c>
      <c r="L63">
        <f t="shared" si="1"/>
        <v>-286782658.92133009</v>
      </c>
      <c r="M63">
        <f t="shared" si="2"/>
        <v>31.048199025078581</v>
      </c>
      <c r="N63">
        <f t="shared" si="3"/>
        <v>-0.41895704195712452</v>
      </c>
      <c r="O63">
        <f t="shared" si="4"/>
        <v>-22.387091077495072</v>
      </c>
      <c r="P63">
        <f t="shared" si="5"/>
        <v>0.69629080009257693</v>
      </c>
    </row>
    <row r="64" spans="1:16" x14ac:dyDescent="0.25">
      <c r="A64" t="s">
        <v>74</v>
      </c>
      <c r="B64">
        <v>4832124.8751745038</v>
      </c>
      <c r="C64">
        <v>29787218.80164998</v>
      </c>
      <c r="D64">
        <v>138867247.39120919</v>
      </c>
      <c r="E64">
        <v>2242786.123613433</v>
      </c>
      <c r="F64">
        <v>34.902754078094588</v>
      </c>
      <c r="G64">
        <f t="shared" si="0"/>
        <v>2589338.7515610708</v>
      </c>
      <c r="H64" t="s">
        <v>9</v>
      </c>
      <c r="I64">
        <v>4606077.8311517527</v>
      </c>
      <c r="J64">
        <v>132874077.6732953</v>
      </c>
      <c r="K64">
        <v>27.49806371022164</v>
      </c>
      <c r="L64">
        <f t="shared" si="1"/>
        <v>-226047.04402275104</v>
      </c>
      <c r="M64">
        <f t="shared" si="2"/>
        <v>34.902754078094588</v>
      </c>
      <c r="N64">
        <f t="shared" si="3"/>
        <v>0.26928042810230529</v>
      </c>
      <c r="O64">
        <f t="shared" si="4"/>
        <v>7.4046903678729485</v>
      </c>
      <c r="P64">
        <f t="shared" si="5"/>
        <v>4.6780050156420616E-2</v>
      </c>
    </row>
    <row r="65" spans="1:16" x14ac:dyDescent="0.25">
      <c r="A65" t="s">
        <v>75</v>
      </c>
      <c r="B65">
        <v>148526.95669489939</v>
      </c>
      <c r="C65">
        <v>1841430.950507771</v>
      </c>
      <c r="D65">
        <v>2815964.5844705119</v>
      </c>
      <c r="E65">
        <v>136587.8231785706</v>
      </c>
      <c r="F65">
        <v>31.357240723280949</v>
      </c>
      <c r="G65">
        <f t="shared" si="0"/>
        <v>11939.133516328788</v>
      </c>
      <c r="H65" t="s">
        <v>8</v>
      </c>
      <c r="I65">
        <v>144575.80365849679</v>
      </c>
      <c r="J65">
        <v>5055375.2022531265</v>
      </c>
      <c r="K65">
        <v>34.036752080215052</v>
      </c>
      <c r="L65">
        <f t="shared" si="1"/>
        <v>-3951.1530364025966</v>
      </c>
      <c r="M65">
        <f t="shared" si="2"/>
        <v>31.357240723280949</v>
      </c>
      <c r="N65">
        <f t="shared" si="3"/>
        <v>-7.8724061291725156E-2</v>
      </c>
      <c r="O65">
        <f t="shared" si="4"/>
        <v>-2.6795113569341034</v>
      </c>
      <c r="P65">
        <f t="shared" si="5"/>
        <v>2.660226213695982E-2</v>
      </c>
    </row>
    <row r="66" spans="1:16" x14ac:dyDescent="0.25">
      <c r="A66" t="s">
        <v>76</v>
      </c>
      <c r="B66">
        <v>2179166898.4506121</v>
      </c>
      <c r="C66">
        <v>36751088132.055527</v>
      </c>
      <c r="D66">
        <v>3364682049.348001</v>
      </c>
      <c r="E66">
        <v>86050841.334164307</v>
      </c>
      <c r="F66">
        <v>22.296256697652311</v>
      </c>
      <c r="G66">
        <f t="shared" si="0"/>
        <v>2093116057.1164477</v>
      </c>
      <c r="H66" t="s">
        <v>6</v>
      </c>
      <c r="I66">
        <v>1940608573.117049</v>
      </c>
      <c r="J66">
        <v>62261029256.093422</v>
      </c>
      <c r="K66">
        <v>28.57102377076351</v>
      </c>
      <c r="L66">
        <f t="shared" si="1"/>
        <v>-238558325.33356309</v>
      </c>
      <c r="M66">
        <f t="shared" si="2"/>
        <v>22.296256697652311</v>
      </c>
      <c r="N66">
        <f t="shared" si="3"/>
        <v>-0.21961995913958521</v>
      </c>
      <c r="O66">
        <f t="shared" si="4"/>
        <v>-6.2747670731111995</v>
      </c>
      <c r="P66">
        <f t="shared" si="5"/>
        <v>0.10947226001972499</v>
      </c>
    </row>
    <row r="67" spans="1:16" x14ac:dyDescent="0.25">
      <c r="A67" t="s">
        <v>77</v>
      </c>
      <c r="B67">
        <v>1531617.045571204</v>
      </c>
      <c r="C67">
        <v>23894552.86299926</v>
      </c>
      <c r="D67">
        <v>0</v>
      </c>
      <c r="E67">
        <v>-740699.61362746032</v>
      </c>
      <c r="F67">
        <v>13.71932088397948</v>
      </c>
      <c r="G67">
        <f t="shared" ref="G67:G130" si="6">B67-E67</f>
        <v>2272316.6591986641</v>
      </c>
      <c r="H67" t="s">
        <v>6</v>
      </c>
      <c r="I67">
        <v>1445009.4077215111</v>
      </c>
      <c r="J67">
        <v>21012745.719563968</v>
      </c>
      <c r="K67">
        <v>13.71932088397948</v>
      </c>
      <c r="L67">
        <f t="shared" ref="L67:L130" si="7">I67-B67</f>
        <v>-86607.637849692954</v>
      </c>
      <c r="M67">
        <f t="shared" ref="M67:M130" si="8">IF(E67&gt;0,F67,K67)</f>
        <v>13.71932088397948</v>
      </c>
      <c r="N67">
        <f t="shared" ref="N67:N130" si="9">(M67-K67)/K67</f>
        <v>0</v>
      </c>
      <c r="O67">
        <f t="shared" ref="O67:O130" si="10">M67-K67</f>
        <v>0</v>
      </c>
      <c r="P67">
        <f t="shared" ref="P67:P130" si="11">1-I67/B67</f>
        <v>5.6546535637041928E-2</v>
      </c>
    </row>
    <row r="68" spans="1:16" x14ac:dyDescent="0.25">
      <c r="A68" t="s">
        <v>78</v>
      </c>
      <c r="B68">
        <v>18081546.998710912</v>
      </c>
      <c r="C68">
        <v>209564483.04318091</v>
      </c>
      <c r="D68">
        <v>180328732.3739278</v>
      </c>
      <c r="E68">
        <v>7879260.8925403235</v>
      </c>
      <c r="F68">
        <v>21.56304521094934</v>
      </c>
      <c r="G68">
        <f t="shared" si="6"/>
        <v>10202286.106170587</v>
      </c>
      <c r="H68" t="s">
        <v>4</v>
      </c>
      <c r="I68">
        <v>11972176.74710704</v>
      </c>
      <c r="J68">
        <v>605546257.95347166</v>
      </c>
      <c r="K68">
        <v>33.48973724408885</v>
      </c>
      <c r="L68">
        <f t="shared" si="7"/>
        <v>-6109370.2516038716</v>
      </c>
      <c r="M68">
        <f t="shared" si="8"/>
        <v>21.56304521094934</v>
      </c>
      <c r="N68">
        <f t="shared" si="9"/>
        <v>-0.35612975838574684</v>
      </c>
      <c r="O68">
        <f t="shared" si="10"/>
        <v>-11.92669203313951</v>
      </c>
      <c r="P68">
        <f t="shared" si="11"/>
        <v>0.33787873637357613</v>
      </c>
    </row>
    <row r="69" spans="1:16" x14ac:dyDescent="0.25">
      <c r="A69" t="s">
        <v>79</v>
      </c>
      <c r="B69">
        <v>1489199877.3268931</v>
      </c>
      <c r="C69">
        <v>64191843967.101227</v>
      </c>
      <c r="D69">
        <v>0</v>
      </c>
      <c r="E69">
        <v>-2312615025.2648439</v>
      </c>
      <c r="F69">
        <v>26.80918392846079</v>
      </c>
      <c r="G69">
        <f t="shared" si="6"/>
        <v>3801814902.5917368</v>
      </c>
      <c r="H69" t="s">
        <v>6</v>
      </c>
      <c r="I69">
        <v>1267769339.4501979</v>
      </c>
      <c r="J69">
        <v>39924233417.49794</v>
      </c>
      <c r="K69">
        <v>26.809183928460801</v>
      </c>
      <c r="L69">
        <f t="shared" si="7"/>
        <v>-221430537.87669516</v>
      </c>
      <c r="M69">
        <f t="shared" si="8"/>
        <v>26.809183928460801</v>
      </c>
      <c r="N69">
        <f t="shared" si="9"/>
        <v>0</v>
      </c>
      <c r="O69">
        <f t="shared" si="10"/>
        <v>0</v>
      </c>
      <c r="P69">
        <f t="shared" si="11"/>
        <v>0.14869094555269635</v>
      </c>
    </row>
    <row r="70" spans="1:16" x14ac:dyDescent="0.25">
      <c r="A70" t="s">
        <v>80</v>
      </c>
      <c r="B70">
        <v>96943199.806582049</v>
      </c>
      <c r="C70">
        <v>862195268.98757112</v>
      </c>
      <c r="D70">
        <v>448737277.84322941</v>
      </c>
      <c r="E70">
        <v>17667888.80170504</v>
      </c>
      <c r="F70">
        <v>13.721000257030029</v>
      </c>
      <c r="G70">
        <f t="shared" si="6"/>
        <v>79275311.004877001</v>
      </c>
      <c r="H70" t="s">
        <v>6</v>
      </c>
      <c r="I70">
        <v>74028967.976670593</v>
      </c>
      <c r="J70">
        <v>1951253685.1700449</v>
      </c>
      <c r="K70">
        <v>20.127803590794649</v>
      </c>
      <c r="L70">
        <f t="shared" si="7"/>
        <v>-22914231.829911456</v>
      </c>
      <c r="M70">
        <f t="shared" si="8"/>
        <v>13.721000257030029</v>
      </c>
      <c r="N70">
        <f t="shared" si="9"/>
        <v>-0.31830613334754215</v>
      </c>
      <c r="O70">
        <f t="shared" si="10"/>
        <v>-6.4068033337646195</v>
      </c>
      <c r="P70">
        <f t="shared" si="11"/>
        <v>0.23636760366512755</v>
      </c>
    </row>
    <row r="71" spans="1:16" x14ac:dyDescent="0.25">
      <c r="A71" t="s">
        <v>81</v>
      </c>
      <c r="B71">
        <v>71683055.567065567</v>
      </c>
      <c r="C71">
        <v>1545718502.1391871</v>
      </c>
      <c r="D71">
        <v>12810595.17653947</v>
      </c>
      <c r="E71">
        <v>792788.94776979275</v>
      </c>
      <c r="F71">
        <v>21.71270006097512</v>
      </c>
      <c r="G71">
        <f t="shared" si="6"/>
        <v>70890266.619295776</v>
      </c>
      <c r="H71" t="s">
        <v>4</v>
      </c>
      <c r="I71">
        <v>68544818.809252545</v>
      </c>
      <c r="J71">
        <v>1599061192.677938</v>
      </c>
      <c r="K71">
        <v>22.307380454532669</v>
      </c>
      <c r="L71">
        <f t="shared" si="7"/>
        <v>-3138236.7578130215</v>
      </c>
      <c r="M71">
        <f t="shared" si="8"/>
        <v>21.71270006097512</v>
      </c>
      <c r="N71">
        <f t="shared" si="9"/>
        <v>-2.6658459283000015E-2</v>
      </c>
      <c r="O71">
        <f t="shared" si="10"/>
        <v>-0.59468039355754954</v>
      </c>
      <c r="P71">
        <f t="shared" si="11"/>
        <v>4.3779338547823676E-2</v>
      </c>
    </row>
    <row r="72" spans="1:16" x14ac:dyDescent="0.25">
      <c r="A72" t="s">
        <v>82</v>
      </c>
      <c r="B72">
        <v>947984.9318834173</v>
      </c>
      <c r="C72">
        <v>23946987.088565592</v>
      </c>
      <c r="D72">
        <v>15814315.43173945</v>
      </c>
      <c r="E72">
        <v>436806.39474272309</v>
      </c>
      <c r="F72">
        <v>41.942968904905413</v>
      </c>
      <c r="G72">
        <f t="shared" si="6"/>
        <v>511178.53714069421</v>
      </c>
      <c r="H72" t="s">
        <v>6</v>
      </c>
      <c r="I72">
        <v>668574.7353414346</v>
      </c>
      <c r="J72">
        <v>42314348.551116921</v>
      </c>
      <c r="K72">
        <v>44.636098241612892</v>
      </c>
      <c r="L72">
        <f t="shared" si="7"/>
        <v>-279410.1965419827</v>
      </c>
      <c r="M72">
        <f t="shared" si="8"/>
        <v>41.942968904905413</v>
      </c>
      <c r="N72">
        <f t="shared" si="9"/>
        <v>-6.0335231859418109E-2</v>
      </c>
      <c r="O72">
        <f t="shared" si="10"/>
        <v>-2.6931293367074787</v>
      </c>
      <c r="P72">
        <f t="shared" si="11"/>
        <v>0.29474117904686736</v>
      </c>
    </row>
    <row r="73" spans="1:16" x14ac:dyDescent="0.25">
      <c r="A73" t="s">
        <v>83</v>
      </c>
      <c r="B73">
        <v>16075259.93828905</v>
      </c>
      <c r="C73">
        <v>365874870.82587928</v>
      </c>
      <c r="D73">
        <v>0</v>
      </c>
      <c r="E73">
        <v>-568679.94745386159</v>
      </c>
      <c r="F73">
        <v>19.48566635615774</v>
      </c>
      <c r="G73">
        <f t="shared" si="6"/>
        <v>16643939.885742912</v>
      </c>
      <c r="H73" t="s">
        <v>4</v>
      </c>
      <c r="I73">
        <v>15904506.828547649</v>
      </c>
      <c r="J73">
        <v>313237151.74600911</v>
      </c>
      <c r="K73">
        <v>19.485666356157729</v>
      </c>
      <c r="L73">
        <f t="shared" si="7"/>
        <v>-170753.10974140093</v>
      </c>
      <c r="M73">
        <f t="shared" si="8"/>
        <v>19.485666356157729</v>
      </c>
      <c r="N73">
        <f t="shared" si="9"/>
        <v>0</v>
      </c>
      <c r="O73">
        <f t="shared" si="10"/>
        <v>0</v>
      </c>
      <c r="P73">
        <f t="shared" si="11"/>
        <v>1.0622105670259785E-2</v>
      </c>
    </row>
    <row r="74" spans="1:16" x14ac:dyDescent="0.25">
      <c r="A74" t="s">
        <v>84</v>
      </c>
      <c r="B74">
        <v>12514395.14080962</v>
      </c>
      <c r="C74">
        <v>495047950.52818578</v>
      </c>
      <c r="D74">
        <v>17641776.51840888</v>
      </c>
      <c r="E74">
        <v>-3339592.1682723989</v>
      </c>
      <c r="F74">
        <v>29.039195103827652</v>
      </c>
      <c r="G74">
        <f t="shared" si="6"/>
        <v>15853987.309082018</v>
      </c>
      <c r="H74" t="s">
        <v>8</v>
      </c>
      <c r="I74">
        <v>12226760.734020811</v>
      </c>
      <c r="J74">
        <v>372550444.06726718</v>
      </c>
      <c r="K74">
        <v>29.76975234323351</v>
      </c>
      <c r="L74">
        <f t="shared" si="7"/>
        <v>-287634.40678880922</v>
      </c>
      <c r="M74">
        <f t="shared" si="8"/>
        <v>29.76975234323351</v>
      </c>
      <c r="N74">
        <f t="shared" si="9"/>
        <v>0</v>
      </c>
      <c r="O74">
        <f t="shared" si="10"/>
        <v>0</v>
      </c>
      <c r="P74">
        <f t="shared" si="11"/>
        <v>2.2984283583217691E-2</v>
      </c>
    </row>
    <row r="75" spans="1:16" x14ac:dyDescent="0.25">
      <c r="A75" t="s">
        <v>85</v>
      </c>
      <c r="B75">
        <v>2360744.4790353719</v>
      </c>
      <c r="C75">
        <v>93542428.395703554</v>
      </c>
      <c r="D75">
        <v>0</v>
      </c>
      <c r="E75">
        <v>-136037.86588022881</v>
      </c>
      <c r="F75">
        <v>29.843299447411411</v>
      </c>
      <c r="G75">
        <f t="shared" si="6"/>
        <v>2496782.3449156005</v>
      </c>
      <c r="H75" t="s">
        <v>4</v>
      </c>
      <c r="I75">
        <v>2327742.9480643631</v>
      </c>
      <c r="J75">
        <v>70452404.406675845</v>
      </c>
      <c r="K75">
        <v>29.843299447411411</v>
      </c>
      <c r="L75">
        <f t="shared" si="7"/>
        <v>-33001.530971008819</v>
      </c>
      <c r="M75">
        <f t="shared" si="8"/>
        <v>29.843299447411411</v>
      </c>
      <c r="N75">
        <f t="shared" si="9"/>
        <v>0</v>
      </c>
      <c r="O75">
        <f t="shared" si="10"/>
        <v>0</v>
      </c>
      <c r="P75">
        <f t="shared" si="11"/>
        <v>1.397928969614437E-2</v>
      </c>
    </row>
    <row r="76" spans="1:16" x14ac:dyDescent="0.25">
      <c r="A76" t="s">
        <v>86</v>
      </c>
      <c r="B76">
        <v>316676.0394320726</v>
      </c>
      <c r="C76">
        <v>5428090.5193677936</v>
      </c>
      <c r="D76">
        <v>5708689.7081261007</v>
      </c>
      <c r="E76">
        <v>251655.11762706519</v>
      </c>
      <c r="F76">
        <v>35.167738763774537</v>
      </c>
      <c r="G76">
        <f t="shared" si="6"/>
        <v>65020.921805007412</v>
      </c>
      <c r="H76" t="s">
        <v>4</v>
      </c>
      <c r="I76">
        <v>312054.91968728392</v>
      </c>
      <c r="J76">
        <v>10366305.2877953</v>
      </c>
      <c r="K76">
        <v>32.734732019467749</v>
      </c>
      <c r="L76">
        <f t="shared" si="7"/>
        <v>-4621.1197447886807</v>
      </c>
      <c r="M76">
        <f t="shared" si="8"/>
        <v>35.167738763774537</v>
      </c>
      <c r="N76">
        <f t="shared" si="9"/>
        <v>7.4324932394737447E-2</v>
      </c>
      <c r="O76">
        <f t="shared" si="10"/>
        <v>2.4330067443067875</v>
      </c>
      <c r="P76">
        <f t="shared" si="11"/>
        <v>1.4592577806253337E-2</v>
      </c>
    </row>
    <row r="77" spans="1:16" x14ac:dyDescent="0.25">
      <c r="A77" t="s">
        <v>87</v>
      </c>
      <c r="B77">
        <v>10713261.26417006</v>
      </c>
      <c r="C77">
        <v>71917385.259595305</v>
      </c>
      <c r="D77">
        <v>141936804.2838895</v>
      </c>
      <c r="E77">
        <v>7271256.3348164205</v>
      </c>
      <c r="F77">
        <v>19.961632995800159</v>
      </c>
      <c r="G77">
        <f t="shared" si="6"/>
        <v>3442004.9293536395</v>
      </c>
      <c r="H77" t="s">
        <v>4</v>
      </c>
      <c r="I77">
        <v>3138337.2682239311</v>
      </c>
      <c r="J77">
        <v>515137311.91842163</v>
      </c>
      <c r="K77">
        <v>48.08408002157767</v>
      </c>
      <c r="L77">
        <f t="shared" si="7"/>
        <v>-7574923.9959461289</v>
      </c>
      <c r="M77">
        <f t="shared" si="8"/>
        <v>19.961632995800159</v>
      </c>
      <c r="N77">
        <f t="shared" si="9"/>
        <v>-0.58485983329945379</v>
      </c>
      <c r="O77">
        <f t="shared" si="10"/>
        <v>-28.122447025777511</v>
      </c>
      <c r="P77">
        <f t="shared" si="11"/>
        <v>0.7070605121224911</v>
      </c>
    </row>
    <row r="78" spans="1:16" x14ac:dyDescent="0.25">
      <c r="A78" t="s">
        <v>88</v>
      </c>
      <c r="B78">
        <v>248939923.227375</v>
      </c>
      <c r="C78">
        <v>8675872839.082674</v>
      </c>
      <c r="D78">
        <v>0</v>
      </c>
      <c r="E78">
        <v>-81107483.71614638</v>
      </c>
      <c r="F78">
        <v>27.816235811507351</v>
      </c>
      <c r="G78">
        <f t="shared" si="6"/>
        <v>330047406.94352138</v>
      </c>
      <c r="H78" t="s">
        <v>6</v>
      </c>
      <c r="I78">
        <v>235614457.19411051</v>
      </c>
      <c r="J78">
        <v>6924571607.3911991</v>
      </c>
      <c r="K78">
        <v>27.816235811507351</v>
      </c>
      <c r="L78">
        <f t="shared" si="7"/>
        <v>-13325466.033264488</v>
      </c>
      <c r="M78">
        <f t="shared" si="8"/>
        <v>27.816235811507351</v>
      </c>
      <c r="N78">
        <f t="shared" si="9"/>
        <v>0</v>
      </c>
      <c r="O78">
        <f t="shared" si="10"/>
        <v>0</v>
      </c>
      <c r="P78">
        <f t="shared" si="11"/>
        <v>5.35288428650047E-2</v>
      </c>
    </row>
    <row r="79" spans="1:16" x14ac:dyDescent="0.25">
      <c r="A79" t="s">
        <v>89</v>
      </c>
      <c r="B79">
        <v>1609292.9836855379</v>
      </c>
      <c r="C79">
        <v>6041559.6061342563</v>
      </c>
      <c r="D79">
        <v>32777251.628957111</v>
      </c>
      <c r="E79">
        <v>1581082.9085885021</v>
      </c>
      <c r="F79">
        <v>24.12165567651336</v>
      </c>
      <c r="G79">
        <f t="shared" si="6"/>
        <v>28210.075097035849</v>
      </c>
      <c r="H79" t="s">
        <v>8</v>
      </c>
      <c r="I79">
        <v>12665.07070964482</v>
      </c>
      <c r="J79">
        <v>109733535.90073369</v>
      </c>
      <c r="K79">
        <v>68.187419576904162</v>
      </c>
      <c r="L79">
        <f t="shared" si="7"/>
        <v>-1596627.9129758931</v>
      </c>
      <c r="M79">
        <f t="shared" si="8"/>
        <v>24.12165567651336</v>
      </c>
      <c r="N79">
        <f t="shared" si="9"/>
        <v>-0.64624477907822708</v>
      </c>
      <c r="O79">
        <f t="shared" si="10"/>
        <v>-44.065763900390806</v>
      </c>
      <c r="P79">
        <f t="shared" si="11"/>
        <v>0.99213004043512343</v>
      </c>
    </row>
    <row r="80" spans="1:16" x14ac:dyDescent="0.25">
      <c r="A80" t="s">
        <v>90</v>
      </c>
      <c r="B80">
        <v>2402068.6198291299</v>
      </c>
      <c r="C80">
        <v>13127221.090478349</v>
      </c>
      <c r="D80">
        <v>-15595825.163042121</v>
      </c>
      <c r="E80">
        <v>1085461.838290483</v>
      </c>
      <c r="F80">
        <v>-1.0276992306486969</v>
      </c>
      <c r="G80">
        <f t="shared" si="6"/>
        <v>1316606.7815386469</v>
      </c>
      <c r="H80" t="s">
        <v>7</v>
      </c>
      <c r="I80">
        <v>2381969.8079326232</v>
      </c>
      <c r="J80">
        <v>60610650.881705523</v>
      </c>
      <c r="K80">
        <v>25.23268918354923</v>
      </c>
      <c r="L80">
        <f t="shared" si="7"/>
        <v>-20098.811896506697</v>
      </c>
      <c r="M80">
        <f t="shared" si="8"/>
        <v>-1.0276992306486969</v>
      </c>
      <c r="N80">
        <f t="shared" si="9"/>
        <v>-1.0407288824101522</v>
      </c>
      <c r="O80">
        <f t="shared" si="10"/>
        <v>-26.260388414197926</v>
      </c>
      <c r="P80">
        <f t="shared" si="11"/>
        <v>8.367292978473051E-3</v>
      </c>
    </row>
    <row r="81" spans="1:16" x14ac:dyDescent="0.25">
      <c r="A81" t="s">
        <v>91</v>
      </c>
      <c r="B81">
        <v>85695601.787211925</v>
      </c>
      <c r="C81">
        <v>2732042219.532681</v>
      </c>
      <c r="D81">
        <v>-31613121.172061101</v>
      </c>
      <c r="E81">
        <v>1532546.5727578029</v>
      </c>
      <c r="F81">
        <v>22.408058437356988</v>
      </c>
      <c r="G81">
        <f t="shared" si="6"/>
        <v>84163055.214454114</v>
      </c>
      <c r="H81" t="s">
        <v>7</v>
      </c>
      <c r="I81">
        <v>85004699.035274625</v>
      </c>
      <c r="J81">
        <v>1951885173.8443799</v>
      </c>
      <c r="K81">
        <v>22.776958596907281</v>
      </c>
      <c r="L81">
        <f t="shared" si="7"/>
        <v>-690902.75193729997</v>
      </c>
      <c r="M81">
        <f t="shared" si="8"/>
        <v>22.408058437356988</v>
      </c>
      <c r="N81">
        <f t="shared" si="9"/>
        <v>-1.6196199241473058E-2</v>
      </c>
      <c r="O81">
        <f t="shared" si="10"/>
        <v>-0.36890015955029298</v>
      </c>
      <c r="P81">
        <f t="shared" si="11"/>
        <v>8.062289516944654E-3</v>
      </c>
    </row>
    <row r="82" spans="1:16" x14ac:dyDescent="0.25">
      <c r="A82" t="s">
        <v>92</v>
      </c>
      <c r="B82">
        <v>8290752.0919599067</v>
      </c>
      <c r="C82">
        <v>260328706.86371139</v>
      </c>
      <c r="D82">
        <v>3738656.9745722632</v>
      </c>
      <c r="E82">
        <v>165556.04525702191</v>
      </c>
      <c r="F82">
        <v>24.029248372849288</v>
      </c>
      <c r="G82">
        <f t="shared" si="6"/>
        <v>8125196.0467028851</v>
      </c>
      <c r="H82" t="s">
        <v>8</v>
      </c>
      <c r="I82">
        <v>8267315.1352492133</v>
      </c>
      <c r="J82">
        <v>195481884.24085209</v>
      </c>
      <c r="K82">
        <v>23.578305330155011</v>
      </c>
      <c r="L82">
        <f t="shared" si="7"/>
        <v>-23436.956710693426</v>
      </c>
      <c r="M82">
        <f t="shared" si="8"/>
        <v>24.029248372849288</v>
      </c>
      <c r="N82">
        <f t="shared" si="9"/>
        <v>1.9125337312412879E-2</v>
      </c>
      <c r="O82">
        <f t="shared" si="10"/>
        <v>0.4509430426942771</v>
      </c>
      <c r="P82">
        <f t="shared" si="11"/>
        <v>2.8268794496245642E-3</v>
      </c>
    </row>
    <row r="83" spans="1:16" x14ac:dyDescent="0.25">
      <c r="A83" t="s">
        <v>93</v>
      </c>
      <c r="B83">
        <v>7944440.7693913076</v>
      </c>
      <c r="C83">
        <v>55290262.476312093</v>
      </c>
      <c r="D83">
        <v>435117968.78771561</v>
      </c>
      <c r="E83">
        <v>7291770.5808883552</v>
      </c>
      <c r="F83">
        <v>61.729735987647388</v>
      </c>
      <c r="G83">
        <f t="shared" si="6"/>
        <v>652670.18850295246</v>
      </c>
      <c r="H83" t="s">
        <v>9</v>
      </c>
      <c r="I83">
        <v>265595.58623989072</v>
      </c>
      <c r="J83">
        <v>579645912.32334435</v>
      </c>
      <c r="K83">
        <v>72.962456282213054</v>
      </c>
      <c r="L83">
        <f t="shared" si="7"/>
        <v>-7678845.1831514165</v>
      </c>
      <c r="M83">
        <f t="shared" si="8"/>
        <v>61.729735987647388</v>
      </c>
      <c r="N83">
        <f t="shared" si="9"/>
        <v>-0.15395205790658123</v>
      </c>
      <c r="O83">
        <f t="shared" si="10"/>
        <v>-11.232720294565667</v>
      </c>
      <c r="P83">
        <f t="shared" si="11"/>
        <v>0.96656837228075398</v>
      </c>
    </row>
    <row r="84" spans="1:16" x14ac:dyDescent="0.25">
      <c r="A84" t="s">
        <v>94</v>
      </c>
      <c r="B84">
        <v>6898384.3918412374</v>
      </c>
      <c r="C84">
        <v>69230162.061425999</v>
      </c>
      <c r="D84">
        <v>121979179.29188789</v>
      </c>
      <c r="E84">
        <v>5842701.4311333951</v>
      </c>
      <c r="F84">
        <v>27.71798880611211</v>
      </c>
      <c r="G84">
        <f t="shared" si="6"/>
        <v>1055682.9607078424</v>
      </c>
      <c r="H84" t="s">
        <v>8</v>
      </c>
      <c r="I84">
        <v>53718.191500174347</v>
      </c>
      <c r="J84">
        <v>467839542.85525948</v>
      </c>
      <c r="K84">
        <v>67.818711785411139</v>
      </c>
      <c r="L84">
        <f t="shared" si="7"/>
        <v>-6844666.2003410626</v>
      </c>
      <c r="M84">
        <f t="shared" si="8"/>
        <v>27.71798880611211</v>
      </c>
      <c r="N84">
        <f t="shared" si="9"/>
        <v>-0.59129290314720073</v>
      </c>
      <c r="O84">
        <f t="shared" si="10"/>
        <v>-40.100722979299029</v>
      </c>
      <c r="P84">
        <f t="shared" si="11"/>
        <v>0.99221293154326007</v>
      </c>
    </row>
    <row r="85" spans="1:16" x14ac:dyDescent="0.25">
      <c r="A85" t="s">
        <v>95</v>
      </c>
      <c r="B85">
        <v>362642561.37896091</v>
      </c>
      <c r="C85">
        <v>886730629.91018617</v>
      </c>
      <c r="D85">
        <v>20014678661.024101</v>
      </c>
      <c r="E85">
        <v>343824492.10447532</v>
      </c>
      <c r="F85">
        <v>57.636393288906717</v>
      </c>
      <c r="G85">
        <f t="shared" si="6"/>
        <v>18818069.274485588</v>
      </c>
      <c r="H85" t="s">
        <v>5</v>
      </c>
      <c r="I85">
        <v>20026346.46849791</v>
      </c>
      <c r="J85">
        <v>22614571621.349579</v>
      </c>
      <c r="K85">
        <v>62.360500475611254</v>
      </c>
      <c r="L85">
        <f t="shared" si="7"/>
        <v>-342616214.91046298</v>
      </c>
      <c r="M85">
        <f t="shared" si="8"/>
        <v>57.636393288906717</v>
      </c>
      <c r="N85">
        <f t="shared" si="9"/>
        <v>-7.5754799122436503E-2</v>
      </c>
      <c r="O85">
        <f t="shared" si="10"/>
        <v>-4.7241071867045363</v>
      </c>
      <c r="P85">
        <f t="shared" si="11"/>
        <v>0.94477662414376562</v>
      </c>
    </row>
    <row r="86" spans="1:16" x14ac:dyDescent="0.25">
      <c r="A86" t="s">
        <v>96</v>
      </c>
      <c r="B86">
        <v>54285536.506418288</v>
      </c>
      <c r="C86">
        <v>1433714578.944783</v>
      </c>
      <c r="D86">
        <v>-192365048.05831161</v>
      </c>
      <c r="E86">
        <v>8171647.9817891121</v>
      </c>
      <c r="F86">
        <v>17.045511292109399</v>
      </c>
      <c r="G86">
        <f t="shared" si="6"/>
        <v>46113888.524629176</v>
      </c>
      <c r="H86" t="s">
        <v>7</v>
      </c>
      <c r="I86">
        <v>53792973.268890202</v>
      </c>
      <c r="J86">
        <v>1258682100.8556449</v>
      </c>
      <c r="K86">
        <v>23.18632515876174</v>
      </c>
      <c r="L86">
        <f t="shared" si="7"/>
        <v>-492563.23752808571</v>
      </c>
      <c r="M86">
        <f t="shared" si="8"/>
        <v>17.045511292109399</v>
      </c>
      <c r="N86">
        <f t="shared" si="9"/>
        <v>-0.26484636200885098</v>
      </c>
      <c r="O86">
        <f t="shared" si="10"/>
        <v>-6.1408138666523406</v>
      </c>
      <c r="P86">
        <f t="shared" si="11"/>
        <v>9.0735630377319909E-3</v>
      </c>
    </row>
    <row r="87" spans="1:16" x14ac:dyDescent="0.25">
      <c r="A87" t="s">
        <v>97</v>
      </c>
      <c r="B87">
        <v>81296432.255598903</v>
      </c>
      <c r="C87">
        <v>1869953514.782083</v>
      </c>
      <c r="D87">
        <v>34312935.58456374</v>
      </c>
      <c r="E87">
        <v>-3825934.606469274</v>
      </c>
      <c r="F87">
        <v>22.844540540934549</v>
      </c>
      <c r="G87">
        <f t="shared" si="6"/>
        <v>85122366.862068176</v>
      </c>
      <c r="H87" t="s">
        <v>6</v>
      </c>
      <c r="I87">
        <v>78510469.331315547</v>
      </c>
      <c r="J87">
        <v>2346878843.140635</v>
      </c>
      <c r="K87">
        <v>28.86816528137377</v>
      </c>
      <c r="L87">
        <f t="shared" si="7"/>
        <v>-2785962.9242833555</v>
      </c>
      <c r="M87">
        <f t="shared" si="8"/>
        <v>28.86816528137377</v>
      </c>
      <c r="N87">
        <f t="shared" si="9"/>
        <v>0</v>
      </c>
      <c r="O87">
        <f t="shared" si="10"/>
        <v>0</v>
      </c>
      <c r="P87">
        <f t="shared" si="11"/>
        <v>3.4269190504254698E-2</v>
      </c>
    </row>
    <row r="88" spans="1:16" x14ac:dyDescent="0.25">
      <c r="A88" t="s">
        <v>98</v>
      </c>
      <c r="B88">
        <v>2914166.5454458199</v>
      </c>
      <c r="C88">
        <v>3127756359.51336</v>
      </c>
      <c r="D88">
        <v>0</v>
      </c>
      <c r="E88">
        <v>-98311776.985381424</v>
      </c>
      <c r="F88">
        <v>15.38136835793388</v>
      </c>
      <c r="G88">
        <f t="shared" si="6"/>
        <v>101225943.53082724</v>
      </c>
      <c r="H88" t="s">
        <v>8</v>
      </c>
      <c r="I88">
        <v>2842657.0756497858</v>
      </c>
      <c r="J88">
        <v>44823869.091870032</v>
      </c>
      <c r="K88">
        <v>15.381368357933949</v>
      </c>
      <c r="L88">
        <f t="shared" si="7"/>
        <v>-71509.469796034042</v>
      </c>
      <c r="M88">
        <f t="shared" si="8"/>
        <v>15.381368357933949</v>
      </c>
      <c r="N88">
        <f t="shared" si="9"/>
        <v>0</v>
      </c>
      <c r="O88">
        <f t="shared" si="10"/>
        <v>0</v>
      </c>
      <c r="P88">
        <f t="shared" si="11"/>
        <v>2.4538566578422571E-2</v>
      </c>
    </row>
    <row r="89" spans="1:16" x14ac:dyDescent="0.25">
      <c r="A89" t="s">
        <v>99</v>
      </c>
      <c r="B89">
        <v>335143467.71964848</v>
      </c>
      <c r="C89">
        <v>7989533481.3316212</v>
      </c>
      <c r="D89">
        <v>2526376596.7872519</v>
      </c>
      <c r="E89">
        <v>84388375.275129437</v>
      </c>
      <c r="F89">
        <v>31.377338635511041</v>
      </c>
      <c r="G89">
        <f t="shared" si="6"/>
        <v>250755092.44451904</v>
      </c>
      <c r="H89" t="s">
        <v>6</v>
      </c>
      <c r="I89">
        <v>198392508.5327504</v>
      </c>
      <c r="J89">
        <v>17535442722.960461</v>
      </c>
      <c r="K89">
        <v>52.322197542065979</v>
      </c>
      <c r="L89">
        <f t="shared" si="7"/>
        <v>-136750959.18689808</v>
      </c>
      <c r="M89">
        <f t="shared" si="8"/>
        <v>31.377338635511041</v>
      </c>
      <c r="N89">
        <f t="shared" si="9"/>
        <v>-0.40030541319897162</v>
      </c>
      <c r="O89">
        <f t="shared" si="10"/>
        <v>-20.944858906554938</v>
      </c>
      <c r="P89">
        <f t="shared" si="11"/>
        <v>0.40803707175725679</v>
      </c>
    </row>
    <row r="90" spans="1:16" x14ac:dyDescent="0.25">
      <c r="A90" t="s">
        <v>100</v>
      </c>
      <c r="B90">
        <v>2018273335.091342</v>
      </c>
      <c r="C90">
        <v>21874487274.534191</v>
      </c>
      <c r="D90">
        <v>73398634974.106247</v>
      </c>
      <c r="E90">
        <v>1437565568.7315271</v>
      </c>
      <c r="F90">
        <v>47.205262335950472</v>
      </c>
      <c r="G90">
        <f t="shared" si="6"/>
        <v>580707766.35981488</v>
      </c>
      <c r="H90" t="s">
        <v>9</v>
      </c>
      <c r="I90">
        <v>589359282.28768158</v>
      </c>
      <c r="J90">
        <v>99747349926.398788</v>
      </c>
      <c r="K90">
        <v>49.422121469926907</v>
      </c>
      <c r="L90">
        <f t="shared" si="7"/>
        <v>-1428914052.8036604</v>
      </c>
      <c r="M90">
        <f t="shared" si="8"/>
        <v>47.205262335950472</v>
      </c>
      <c r="N90">
        <f t="shared" si="9"/>
        <v>-4.4855604495355007E-2</v>
      </c>
      <c r="O90">
        <f t="shared" si="10"/>
        <v>-2.2168591339764347</v>
      </c>
      <c r="P90">
        <f t="shared" si="11"/>
        <v>0.70798837202047826</v>
      </c>
    </row>
    <row r="91" spans="1:16" x14ac:dyDescent="0.25">
      <c r="A91" t="s">
        <v>101</v>
      </c>
      <c r="B91">
        <v>10355356474.952801</v>
      </c>
      <c r="C91">
        <v>301895068975.23279</v>
      </c>
      <c r="D91">
        <v>10881029445.24234</v>
      </c>
      <c r="E91">
        <v>-956386434.80053091</v>
      </c>
      <c r="F91">
        <v>28.70277219771933</v>
      </c>
      <c r="G91">
        <f t="shared" si="6"/>
        <v>11311742909.753332</v>
      </c>
      <c r="H91" t="s">
        <v>5</v>
      </c>
      <c r="I91">
        <v>9799345204.3245621</v>
      </c>
      <c r="J91">
        <v>305319572702.65082</v>
      </c>
      <c r="K91">
        <v>29.48421654446641</v>
      </c>
      <c r="L91">
        <f t="shared" si="7"/>
        <v>-556011270.62823868</v>
      </c>
      <c r="M91">
        <f t="shared" si="8"/>
        <v>29.48421654446641</v>
      </c>
      <c r="N91">
        <f t="shared" si="9"/>
        <v>0</v>
      </c>
      <c r="O91">
        <f t="shared" si="10"/>
        <v>0</v>
      </c>
      <c r="P91">
        <f t="shared" si="11"/>
        <v>5.3693107714167132E-2</v>
      </c>
    </row>
    <row r="92" spans="1:16" x14ac:dyDescent="0.25">
      <c r="A92" t="s">
        <v>102</v>
      </c>
      <c r="B92">
        <v>131555117.428222</v>
      </c>
      <c r="C92">
        <v>11495200664.39691</v>
      </c>
      <c r="D92">
        <v>54840537.500577509</v>
      </c>
      <c r="E92">
        <v>-903970620.92660713</v>
      </c>
      <c r="F92">
        <v>17.49366456799547</v>
      </c>
      <c r="G92">
        <f t="shared" si="6"/>
        <v>1035525738.3548291</v>
      </c>
      <c r="H92" t="s">
        <v>6</v>
      </c>
      <c r="I92">
        <v>120714804.96828841</v>
      </c>
      <c r="J92">
        <v>2658624269.1347899</v>
      </c>
      <c r="K92">
        <v>20.209204484845419</v>
      </c>
      <c r="L92">
        <f t="shared" si="7"/>
        <v>-10840312.459933594</v>
      </c>
      <c r="M92">
        <f t="shared" si="8"/>
        <v>20.209204484845419</v>
      </c>
      <c r="N92">
        <f t="shared" si="9"/>
        <v>0</v>
      </c>
      <c r="O92">
        <f t="shared" si="10"/>
        <v>0</v>
      </c>
      <c r="P92">
        <f t="shared" si="11"/>
        <v>8.2401298192357975E-2</v>
      </c>
    </row>
    <row r="93" spans="1:16" x14ac:dyDescent="0.25">
      <c r="A93" t="s">
        <v>103</v>
      </c>
      <c r="B93">
        <v>2065302010.653975</v>
      </c>
      <c r="C93">
        <v>400966292388.54633</v>
      </c>
      <c r="D93">
        <v>13679103760.165371</v>
      </c>
      <c r="E93">
        <v>-13025301172.232901</v>
      </c>
      <c r="F93">
        <v>26.28873140559018</v>
      </c>
      <c r="G93">
        <f t="shared" si="6"/>
        <v>15090603182.886875</v>
      </c>
      <c r="H93" t="s">
        <v>5</v>
      </c>
      <c r="I93">
        <v>2046122560.829464</v>
      </c>
      <c r="J93">
        <v>59429854496.847023</v>
      </c>
      <c r="K93">
        <v>28.77538209437401</v>
      </c>
      <c r="L93">
        <f t="shared" si="7"/>
        <v>-19179449.824511051</v>
      </c>
      <c r="M93">
        <f t="shared" si="8"/>
        <v>28.77538209437401</v>
      </c>
      <c r="N93">
        <f t="shared" si="9"/>
        <v>0</v>
      </c>
      <c r="O93">
        <f t="shared" si="10"/>
        <v>0</v>
      </c>
      <c r="P93">
        <f t="shared" si="11"/>
        <v>9.2865109923744305E-3</v>
      </c>
    </row>
    <row r="94" spans="1:16" x14ac:dyDescent="0.25">
      <c r="A94" t="s">
        <v>104</v>
      </c>
      <c r="B94">
        <v>356528095.3745712</v>
      </c>
      <c r="C94">
        <v>11587171179.052469</v>
      </c>
      <c r="D94">
        <v>0</v>
      </c>
      <c r="E94">
        <v>-58442289.440791503</v>
      </c>
      <c r="F94">
        <v>27.510846511554082</v>
      </c>
      <c r="G94">
        <f t="shared" si="6"/>
        <v>414970384.81536269</v>
      </c>
      <c r="H94" t="s">
        <v>6</v>
      </c>
      <c r="I94">
        <v>354893756.81072992</v>
      </c>
      <c r="J94">
        <v>9808389708.9065437</v>
      </c>
      <c r="K94">
        <v>27.510846511554082</v>
      </c>
      <c r="L94">
        <f t="shared" si="7"/>
        <v>-1634338.5638412833</v>
      </c>
      <c r="M94">
        <f t="shared" si="8"/>
        <v>27.510846511554082</v>
      </c>
      <c r="N94">
        <f t="shared" si="9"/>
        <v>0</v>
      </c>
      <c r="O94">
        <f t="shared" si="10"/>
        <v>0</v>
      </c>
      <c r="P94">
        <f t="shared" si="11"/>
        <v>4.5840386355084917E-3</v>
      </c>
    </row>
    <row r="95" spans="1:16" x14ac:dyDescent="0.25">
      <c r="A95" t="s">
        <v>105</v>
      </c>
      <c r="B95">
        <v>91494099.258900955</v>
      </c>
      <c r="C95">
        <v>1318707196.896513</v>
      </c>
      <c r="D95">
        <v>33927222.521877669</v>
      </c>
      <c r="E95">
        <v>-1337816.217557665</v>
      </c>
      <c r="F95">
        <v>15.52764881976001</v>
      </c>
      <c r="G95">
        <f t="shared" si="6"/>
        <v>92831915.476458624</v>
      </c>
      <c r="H95" t="s">
        <v>6</v>
      </c>
      <c r="I95">
        <v>85225596.551423699</v>
      </c>
      <c r="J95">
        <v>1572770351.449492</v>
      </c>
      <c r="K95">
        <v>17.18985556652153</v>
      </c>
      <c r="L95">
        <f t="shared" si="7"/>
        <v>-6268502.7074772567</v>
      </c>
      <c r="M95">
        <f t="shared" si="8"/>
        <v>17.18985556652153</v>
      </c>
      <c r="N95">
        <f t="shared" si="9"/>
        <v>0</v>
      </c>
      <c r="O95">
        <f t="shared" si="10"/>
        <v>0</v>
      </c>
      <c r="P95">
        <f t="shared" si="11"/>
        <v>6.851264462136808E-2</v>
      </c>
    </row>
    <row r="96" spans="1:16" x14ac:dyDescent="0.25">
      <c r="A96" t="s">
        <v>106</v>
      </c>
      <c r="B96">
        <v>457235377.76926911</v>
      </c>
      <c r="C96">
        <v>13526049264.349039</v>
      </c>
      <c r="D96">
        <v>82927228.934948474</v>
      </c>
      <c r="E96">
        <v>-5896829.349157678</v>
      </c>
      <c r="F96">
        <v>29.39473770453202</v>
      </c>
      <c r="G96">
        <f t="shared" si="6"/>
        <v>463132207.1184268</v>
      </c>
      <c r="H96" t="s">
        <v>6</v>
      </c>
      <c r="I96">
        <v>455352662.51880318</v>
      </c>
      <c r="J96">
        <v>13516143456.499451</v>
      </c>
      <c r="K96">
        <v>29.56058107848337</v>
      </c>
      <c r="L96">
        <f t="shared" si="7"/>
        <v>-1882715.2504659295</v>
      </c>
      <c r="M96">
        <f t="shared" si="8"/>
        <v>29.56058107848337</v>
      </c>
      <c r="N96">
        <f t="shared" si="9"/>
        <v>0</v>
      </c>
      <c r="O96">
        <f t="shared" si="10"/>
        <v>0</v>
      </c>
      <c r="P96">
        <f t="shared" si="11"/>
        <v>4.1176062527165103E-3</v>
      </c>
    </row>
    <row r="97" spans="1:16" x14ac:dyDescent="0.25">
      <c r="A97" t="s">
        <v>107</v>
      </c>
      <c r="B97">
        <v>1461994445.508945</v>
      </c>
      <c r="C97">
        <v>31827775202.006458</v>
      </c>
      <c r="D97">
        <v>5688897470.4776011</v>
      </c>
      <c r="E97">
        <v>185846965.88659611</v>
      </c>
      <c r="F97">
        <v>25.66129631185013</v>
      </c>
      <c r="G97">
        <f t="shared" si="6"/>
        <v>1276147479.6223488</v>
      </c>
      <c r="H97" t="s">
        <v>6</v>
      </c>
      <c r="I97">
        <v>1146209397.581404</v>
      </c>
      <c r="J97">
        <v>52917112684.431847</v>
      </c>
      <c r="K97">
        <v>36.195153030154309</v>
      </c>
      <c r="L97">
        <f t="shared" si="7"/>
        <v>-315785047.92754102</v>
      </c>
      <c r="M97">
        <f t="shared" si="8"/>
        <v>25.66129631185013</v>
      </c>
      <c r="N97">
        <f t="shared" si="9"/>
        <v>-0.29102948423863234</v>
      </c>
      <c r="O97">
        <f t="shared" si="10"/>
        <v>-10.533856718304179</v>
      </c>
      <c r="P97">
        <f t="shared" si="11"/>
        <v>0.21599606544169248</v>
      </c>
    </row>
    <row r="98" spans="1:16" x14ac:dyDescent="0.25">
      <c r="A98" t="s">
        <v>108</v>
      </c>
      <c r="B98">
        <v>24522189.1154803</v>
      </c>
      <c r="C98">
        <v>836987875.50461268</v>
      </c>
      <c r="D98">
        <v>8483277.9343112744</v>
      </c>
      <c r="E98">
        <v>502182.25830080628</v>
      </c>
      <c r="F98">
        <v>30.638037615253939</v>
      </c>
      <c r="G98">
        <f t="shared" si="6"/>
        <v>24020006.857179493</v>
      </c>
      <c r="H98" t="s">
        <v>8</v>
      </c>
      <c r="I98">
        <v>23979804.243206851</v>
      </c>
      <c r="J98">
        <v>742828474.59414482</v>
      </c>
      <c r="K98">
        <v>30.292094686000699</v>
      </c>
      <c r="L98">
        <f t="shared" si="7"/>
        <v>-542384.87227344885</v>
      </c>
      <c r="M98">
        <f t="shared" si="8"/>
        <v>30.638037615253939</v>
      </c>
      <c r="N98">
        <f t="shared" si="9"/>
        <v>1.1420237947860234E-2</v>
      </c>
      <c r="O98">
        <f t="shared" si="10"/>
        <v>0.34594292925324055</v>
      </c>
      <c r="P98">
        <f t="shared" si="11"/>
        <v>2.2118126147679606E-2</v>
      </c>
    </row>
    <row r="99" spans="1:16" x14ac:dyDescent="0.25">
      <c r="A99" t="s">
        <v>109</v>
      </c>
      <c r="B99">
        <v>140955093.0466997</v>
      </c>
      <c r="C99">
        <v>9093318687.9520493</v>
      </c>
      <c r="D99">
        <v>0</v>
      </c>
      <c r="E99">
        <v>-122393325.1118487</v>
      </c>
      <c r="F99">
        <v>27.861248341057269</v>
      </c>
      <c r="G99">
        <f t="shared" si="6"/>
        <v>263348418.15854841</v>
      </c>
      <c r="H99" t="s">
        <v>6</v>
      </c>
      <c r="I99">
        <v>140366415.46107551</v>
      </c>
      <c r="J99">
        <v>3927184852.310936</v>
      </c>
      <c r="K99">
        <v>27.86124834105728</v>
      </c>
      <c r="L99">
        <f t="shared" si="7"/>
        <v>-588677.58562418818</v>
      </c>
      <c r="M99">
        <f t="shared" si="8"/>
        <v>27.86124834105728</v>
      </c>
      <c r="N99">
        <f t="shared" si="9"/>
        <v>0</v>
      </c>
      <c r="O99">
        <f t="shared" si="10"/>
        <v>0</v>
      </c>
      <c r="P99">
        <f t="shared" si="11"/>
        <v>4.1763484589318889E-3</v>
      </c>
    </row>
    <row r="100" spans="1:16" x14ac:dyDescent="0.25">
      <c r="A100" t="s">
        <v>110</v>
      </c>
      <c r="B100">
        <v>4555205344.2367201</v>
      </c>
      <c r="C100">
        <v>36753089602.183479</v>
      </c>
      <c r="D100">
        <v>194636907005.87949</v>
      </c>
      <c r="E100">
        <v>3267522704.1605158</v>
      </c>
      <c r="F100">
        <v>50.796831124379338</v>
      </c>
      <c r="G100">
        <f t="shared" si="6"/>
        <v>1287682640.0762043</v>
      </c>
      <c r="H100" t="s">
        <v>5</v>
      </c>
      <c r="I100">
        <v>1076528667.3661821</v>
      </c>
      <c r="J100">
        <v>270766153850.73541</v>
      </c>
      <c r="K100">
        <v>59.441042365589681</v>
      </c>
      <c r="L100">
        <f t="shared" si="7"/>
        <v>-3478676676.8705378</v>
      </c>
      <c r="M100">
        <f t="shared" si="8"/>
        <v>50.796831124379338</v>
      </c>
      <c r="N100">
        <f t="shared" si="9"/>
        <v>-0.14542496055241558</v>
      </c>
      <c r="O100">
        <f t="shared" si="10"/>
        <v>-8.6442112412103427</v>
      </c>
      <c r="P100">
        <f t="shared" si="11"/>
        <v>0.76367066114193638</v>
      </c>
    </row>
    <row r="101" spans="1:16" x14ac:dyDescent="0.25">
      <c r="A101" t="s">
        <v>111</v>
      </c>
      <c r="B101">
        <v>743149813.07623971</v>
      </c>
      <c r="C101">
        <v>38764804713.883636</v>
      </c>
      <c r="D101">
        <v>0</v>
      </c>
      <c r="E101">
        <v>-1777988104.562407</v>
      </c>
      <c r="F101">
        <v>22.04905582363256</v>
      </c>
      <c r="G101">
        <f t="shared" si="6"/>
        <v>2521137917.6386466</v>
      </c>
      <c r="H101" t="s">
        <v>5</v>
      </c>
      <c r="I101">
        <v>670181155.44677281</v>
      </c>
      <c r="J101">
        <v>16385751713.840111</v>
      </c>
      <c r="K101">
        <v>22.04905582363256</v>
      </c>
      <c r="L101">
        <f t="shared" si="7"/>
        <v>-72968657.629466891</v>
      </c>
      <c r="M101">
        <f t="shared" si="8"/>
        <v>22.04905582363256</v>
      </c>
      <c r="N101">
        <f t="shared" si="9"/>
        <v>0</v>
      </c>
      <c r="O101">
        <f t="shared" si="10"/>
        <v>0</v>
      </c>
      <c r="P101">
        <f t="shared" si="11"/>
        <v>9.8188354952840506E-2</v>
      </c>
    </row>
    <row r="102" spans="1:16" x14ac:dyDescent="0.25">
      <c r="A102" t="s">
        <v>112</v>
      </c>
      <c r="B102">
        <v>70706781.797247812</v>
      </c>
      <c r="C102">
        <v>823758525.91901875</v>
      </c>
      <c r="D102">
        <v>491312611.8285141</v>
      </c>
      <c r="E102">
        <v>18908278.863463148</v>
      </c>
      <c r="F102">
        <v>18.598939229316201</v>
      </c>
      <c r="G102">
        <f t="shared" si="6"/>
        <v>51798502.933784664</v>
      </c>
      <c r="H102" t="s">
        <v>4</v>
      </c>
      <c r="I102">
        <v>69960223.815727115</v>
      </c>
      <c r="J102">
        <v>1628493760.538137</v>
      </c>
      <c r="K102">
        <v>23.031648720880192</v>
      </c>
      <c r="L102">
        <f t="shared" si="7"/>
        <v>-746557.98152069747</v>
      </c>
      <c r="M102">
        <f t="shared" si="8"/>
        <v>18.598939229316201</v>
      </c>
      <c r="N102">
        <f t="shared" si="9"/>
        <v>-0.19246166634806974</v>
      </c>
      <c r="O102">
        <f t="shared" si="10"/>
        <v>-4.4327094915639904</v>
      </c>
      <c r="P102">
        <f t="shared" si="11"/>
        <v>1.0558506023671921E-2</v>
      </c>
    </row>
    <row r="103" spans="1:16" x14ac:dyDescent="0.25">
      <c r="A103" t="s">
        <v>113</v>
      </c>
      <c r="B103">
        <v>95178801.404625058</v>
      </c>
      <c r="C103">
        <v>233116905.32112381</v>
      </c>
      <c r="D103">
        <v>2706649992.3294959</v>
      </c>
      <c r="E103">
        <v>47532608.86147061</v>
      </c>
      <c r="F103">
        <v>30.886782080319058</v>
      </c>
      <c r="G103">
        <f t="shared" si="6"/>
        <v>47646192.543154448</v>
      </c>
      <c r="H103" t="s">
        <v>5</v>
      </c>
      <c r="I103">
        <v>76311464.216118753</v>
      </c>
      <c r="J103">
        <v>4944833603.9238901</v>
      </c>
      <c r="K103">
        <v>51.953098073828073</v>
      </c>
      <c r="L103">
        <f t="shared" si="7"/>
        <v>-18867337.188506305</v>
      </c>
      <c r="M103">
        <f t="shared" si="8"/>
        <v>30.886782080319058</v>
      </c>
      <c r="N103">
        <f t="shared" si="9"/>
        <v>-0.40548719469188682</v>
      </c>
      <c r="O103">
        <f t="shared" si="10"/>
        <v>-21.066315993509015</v>
      </c>
      <c r="P103">
        <f t="shared" si="11"/>
        <v>0.1982304558375062</v>
      </c>
    </row>
    <row r="104" spans="1:16" x14ac:dyDescent="0.25">
      <c r="A104" t="s">
        <v>114</v>
      </c>
      <c r="B104">
        <v>68114714.735161573</v>
      </c>
      <c r="C104">
        <v>8604616929.7969799</v>
      </c>
      <c r="D104">
        <v>0</v>
      </c>
      <c r="E104">
        <v>-131037927.11551601</v>
      </c>
      <c r="F104">
        <v>24.252925666343881</v>
      </c>
      <c r="G104">
        <f t="shared" si="6"/>
        <v>199152641.85067758</v>
      </c>
      <c r="H104" t="s">
        <v>9</v>
      </c>
      <c r="I104">
        <v>67108664.953470349</v>
      </c>
      <c r="J104">
        <v>1651981113.256093</v>
      </c>
      <c r="K104">
        <v>24.252925666343899</v>
      </c>
      <c r="L104">
        <f t="shared" si="7"/>
        <v>-1006049.7816912234</v>
      </c>
      <c r="M104">
        <f t="shared" si="8"/>
        <v>24.252925666343899</v>
      </c>
      <c r="N104">
        <f t="shared" si="9"/>
        <v>0</v>
      </c>
      <c r="O104">
        <f t="shared" si="10"/>
        <v>0</v>
      </c>
      <c r="P104">
        <f t="shared" si="11"/>
        <v>1.4769933128294999E-2</v>
      </c>
    </row>
    <row r="105" spans="1:16" x14ac:dyDescent="0.25">
      <c r="A105" t="s">
        <v>115</v>
      </c>
      <c r="B105">
        <v>134503.1791726198</v>
      </c>
      <c r="C105">
        <v>1166165.604417176</v>
      </c>
      <c r="D105">
        <v>6166308.6033308255</v>
      </c>
      <c r="E105">
        <v>104805.6392544804</v>
      </c>
      <c r="F105">
        <v>54.515248285228907</v>
      </c>
      <c r="G105">
        <f t="shared" si="6"/>
        <v>29697.539918139402</v>
      </c>
      <c r="H105" t="s">
        <v>9</v>
      </c>
      <c r="I105">
        <v>22765.335963416921</v>
      </c>
      <c r="J105">
        <v>8457241.2777850349</v>
      </c>
      <c r="K105">
        <v>62.877631070200273</v>
      </c>
      <c r="L105">
        <f t="shared" si="7"/>
        <v>-111737.84320920288</v>
      </c>
      <c r="M105">
        <f t="shared" si="8"/>
        <v>54.515248285228907</v>
      </c>
      <c r="N105">
        <f t="shared" si="9"/>
        <v>-0.13299455852010569</v>
      </c>
      <c r="O105">
        <f t="shared" si="10"/>
        <v>-8.3623827849713663</v>
      </c>
      <c r="P105">
        <f t="shared" si="11"/>
        <v>0.83074499723013862</v>
      </c>
    </row>
    <row r="106" spans="1:16" x14ac:dyDescent="0.25">
      <c r="A106" t="s">
        <v>116</v>
      </c>
      <c r="B106">
        <v>1489894.2190684129</v>
      </c>
      <c r="C106">
        <v>13699093.768003849</v>
      </c>
      <c r="D106">
        <v>27333905.953939479</v>
      </c>
      <c r="E106">
        <v>1295818.821137331</v>
      </c>
      <c r="F106">
        <v>27.540881222829402</v>
      </c>
      <c r="G106">
        <f t="shared" si="6"/>
        <v>194075.39793108194</v>
      </c>
      <c r="H106" t="s">
        <v>8</v>
      </c>
      <c r="I106">
        <v>12665.070709646559</v>
      </c>
      <c r="J106">
        <v>101622770.48932099</v>
      </c>
      <c r="K106">
        <v>68.20804402668449</v>
      </c>
      <c r="L106">
        <f t="shared" si="7"/>
        <v>-1477229.1483587665</v>
      </c>
      <c r="M106">
        <f t="shared" si="8"/>
        <v>27.540881222829402</v>
      </c>
      <c r="N106">
        <f t="shared" si="9"/>
        <v>-0.596222386731178</v>
      </c>
      <c r="O106">
        <f t="shared" si="10"/>
        <v>-40.667162803855092</v>
      </c>
      <c r="P106">
        <f t="shared" si="11"/>
        <v>0.99149934904938042</v>
      </c>
    </row>
    <row r="107" spans="1:16" x14ac:dyDescent="0.25">
      <c r="A107" t="s">
        <v>117</v>
      </c>
      <c r="B107">
        <v>4334396255.4125462</v>
      </c>
      <c r="C107">
        <v>13167386083.940281</v>
      </c>
      <c r="D107">
        <v>236619485321.49438</v>
      </c>
      <c r="E107">
        <v>4056480207.9755979</v>
      </c>
      <c r="F107">
        <v>57.628988372605541</v>
      </c>
      <c r="G107">
        <f t="shared" si="6"/>
        <v>277916047.4369483</v>
      </c>
      <c r="H107" t="s">
        <v>5</v>
      </c>
      <c r="I107">
        <v>103120104.17603029</v>
      </c>
      <c r="J107">
        <v>276263668920.02472</v>
      </c>
      <c r="K107">
        <v>63.737520208274091</v>
      </c>
      <c r="L107">
        <f t="shared" si="7"/>
        <v>-4231276151.236516</v>
      </c>
      <c r="M107">
        <f t="shared" si="8"/>
        <v>57.628988372605541</v>
      </c>
      <c r="N107">
        <f t="shared" si="9"/>
        <v>-9.5838868781022504E-2</v>
      </c>
      <c r="O107">
        <f t="shared" si="10"/>
        <v>-6.1085318356685505</v>
      </c>
      <c r="P107">
        <f t="shared" si="11"/>
        <v>0.97620888859728505</v>
      </c>
    </row>
    <row r="108" spans="1:16" x14ac:dyDescent="0.25">
      <c r="A108" t="s">
        <v>118</v>
      </c>
      <c r="B108">
        <v>480639975.33029389</v>
      </c>
      <c r="C108">
        <v>15364608286.195959</v>
      </c>
      <c r="D108">
        <v>0</v>
      </c>
      <c r="E108">
        <v>-2126096.2118068151</v>
      </c>
      <c r="F108">
        <v>30.563530463683762</v>
      </c>
      <c r="G108">
        <f t="shared" si="6"/>
        <v>482766071.54210073</v>
      </c>
      <c r="H108" t="s">
        <v>6</v>
      </c>
      <c r="I108">
        <v>478655146.50567502</v>
      </c>
      <c r="J108">
        <v>14690054528.07165</v>
      </c>
      <c r="K108">
        <v>30.563530463683762</v>
      </c>
      <c r="L108">
        <f t="shared" si="7"/>
        <v>-1984828.824618876</v>
      </c>
      <c r="M108">
        <f t="shared" si="8"/>
        <v>30.563530463683762</v>
      </c>
      <c r="N108">
        <f t="shared" si="9"/>
        <v>0</v>
      </c>
      <c r="O108">
        <f t="shared" si="10"/>
        <v>0</v>
      </c>
      <c r="P108">
        <f t="shared" si="11"/>
        <v>4.1295541912736988E-3</v>
      </c>
    </row>
    <row r="109" spans="1:16" x14ac:dyDescent="0.25">
      <c r="A109" t="s">
        <v>119</v>
      </c>
      <c r="B109">
        <v>32904447.49217711</v>
      </c>
      <c r="C109">
        <v>503936599.09689021</v>
      </c>
      <c r="D109">
        <v>0</v>
      </c>
      <c r="E109">
        <v>-45930921.774864323</v>
      </c>
      <c r="F109">
        <v>29.78784486070245</v>
      </c>
      <c r="G109">
        <f t="shared" si="6"/>
        <v>78835369.26704143</v>
      </c>
      <c r="H109" t="s">
        <v>9</v>
      </c>
      <c r="I109">
        <v>32904447.49217711</v>
      </c>
      <c r="J109">
        <v>980152577.12410164</v>
      </c>
      <c r="K109">
        <v>29.78784486070245</v>
      </c>
      <c r="L109">
        <f t="shared" si="7"/>
        <v>0</v>
      </c>
      <c r="M109">
        <f t="shared" si="8"/>
        <v>29.78784486070245</v>
      </c>
      <c r="N109">
        <f t="shared" si="9"/>
        <v>0</v>
      </c>
      <c r="O109">
        <f t="shared" si="10"/>
        <v>0</v>
      </c>
      <c r="P109">
        <f t="shared" si="11"/>
        <v>0</v>
      </c>
    </row>
    <row r="110" spans="1:16" x14ac:dyDescent="0.25">
      <c r="A110" t="s">
        <v>120</v>
      </c>
      <c r="B110">
        <v>143578521.44520909</v>
      </c>
      <c r="C110">
        <v>4775575198.8115931</v>
      </c>
      <c r="D110">
        <v>2146500093.4240401</v>
      </c>
      <c r="E110">
        <v>84579404.441733614</v>
      </c>
      <c r="F110">
        <v>41.596849600665571</v>
      </c>
      <c r="G110">
        <f t="shared" si="6"/>
        <v>58999117.003475472</v>
      </c>
      <c r="H110" t="s">
        <v>6</v>
      </c>
      <c r="I110">
        <v>110886116.21495309</v>
      </c>
      <c r="J110">
        <v>5159402267.9927864</v>
      </c>
      <c r="K110">
        <v>35.934359931138182</v>
      </c>
      <c r="L110">
        <f t="shared" si="7"/>
        <v>-32692405.230255991</v>
      </c>
      <c r="M110">
        <f t="shared" si="8"/>
        <v>41.596849600665571</v>
      </c>
      <c r="N110">
        <f t="shared" si="9"/>
        <v>0.15757869850412098</v>
      </c>
      <c r="O110">
        <f t="shared" si="10"/>
        <v>5.662489669527389</v>
      </c>
      <c r="P110">
        <f t="shared" si="11"/>
        <v>0.2276970461959501</v>
      </c>
    </row>
    <row r="111" spans="1:16" x14ac:dyDescent="0.25">
      <c r="A111" t="s">
        <v>121</v>
      </c>
      <c r="B111">
        <v>2819924.7365618921</v>
      </c>
      <c r="C111">
        <v>50506018.934077241</v>
      </c>
      <c r="D111">
        <v>24095811.812383149</v>
      </c>
      <c r="E111">
        <v>1081275.4360964471</v>
      </c>
      <c r="F111">
        <v>23.385538471203489</v>
      </c>
      <c r="G111">
        <f t="shared" si="6"/>
        <v>1738649.300465445</v>
      </c>
      <c r="H111" t="s">
        <v>4</v>
      </c>
      <c r="I111">
        <v>2794148.6883558962</v>
      </c>
      <c r="J111">
        <v>46506454.152879857</v>
      </c>
      <c r="K111">
        <v>16.492090568906971</v>
      </c>
      <c r="L111">
        <f t="shared" si="7"/>
        <v>-25776.048205995932</v>
      </c>
      <c r="M111">
        <f t="shared" si="8"/>
        <v>23.385538471203489</v>
      </c>
      <c r="N111">
        <f t="shared" si="9"/>
        <v>0.41798508645671284</v>
      </c>
      <c r="O111">
        <f t="shared" si="10"/>
        <v>6.8934479022965185</v>
      </c>
      <c r="P111">
        <f t="shared" si="11"/>
        <v>9.1406865835088613E-3</v>
      </c>
    </row>
    <row r="112" spans="1:16" x14ac:dyDescent="0.25">
      <c r="A112" t="s">
        <v>122</v>
      </c>
      <c r="B112">
        <v>208331121.22558391</v>
      </c>
      <c r="C112">
        <v>4623383217.766119</v>
      </c>
      <c r="D112">
        <v>0</v>
      </c>
      <c r="E112">
        <v>-30193610.684535109</v>
      </c>
      <c r="F112">
        <v>20.517299410038781</v>
      </c>
      <c r="G112">
        <f t="shared" si="6"/>
        <v>238524731.91011903</v>
      </c>
      <c r="H112" t="s">
        <v>6</v>
      </c>
      <c r="I112">
        <v>202895432.20014289</v>
      </c>
      <c r="J112">
        <v>4274391990.6143889</v>
      </c>
      <c r="K112">
        <v>20.517299410038781</v>
      </c>
      <c r="L112">
        <f t="shared" si="7"/>
        <v>-5435689.0254410207</v>
      </c>
      <c r="M112">
        <f t="shared" si="8"/>
        <v>20.517299410038781</v>
      </c>
      <c r="N112">
        <f t="shared" si="9"/>
        <v>0</v>
      </c>
      <c r="O112">
        <f t="shared" si="10"/>
        <v>0</v>
      </c>
      <c r="P112">
        <f t="shared" si="11"/>
        <v>2.6091584365617537E-2</v>
      </c>
    </row>
    <row r="113" spans="1:16" x14ac:dyDescent="0.25">
      <c r="A113" t="s">
        <v>123</v>
      </c>
      <c r="B113">
        <v>2851322.7607389889</v>
      </c>
      <c r="C113">
        <v>27100469.9023582</v>
      </c>
      <c r="D113">
        <v>42549706.764325008</v>
      </c>
      <c r="E113">
        <v>2066571.235966987</v>
      </c>
      <c r="F113">
        <v>24.4273211106524</v>
      </c>
      <c r="G113">
        <f t="shared" si="6"/>
        <v>784751.5247720019</v>
      </c>
      <c r="H113" t="s">
        <v>8</v>
      </c>
      <c r="I113">
        <v>1247109.328618512</v>
      </c>
      <c r="J113">
        <v>136835542.11455789</v>
      </c>
      <c r="K113">
        <v>47.990197391435863</v>
      </c>
      <c r="L113">
        <f t="shared" si="7"/>
        <v>-1604213.4321204768</v>
      </c>
      <c r="M113">
        <f t="shared" si="8"/>
        <v>24.4273211106524</v>
      </c>
      <c r="N113">
        <f t="shared" si="9"/>
        <v>-0.4909935270445126</v>
      </c>
      <c r="O113">
        <f t="shared" si="10"/>
        <v>-23.562876280783463</v>
      </c>
      <c r="P113">
        <f t="shared" si="11"/>
        <v>0.56262077875207162</v>
      </c>
    </row>
    <row r="114" spans="1:16" x14ac:dyDescent="0.25">
      <c r="A114" t="s">
        <v>124</v>
      </c>
      <c r="B114">
        <v>108954249.715735</v>
      </c>
      <c r="C114">
        <v>8146068531.2480364</v>
      </c>
      <c r="D114">
        <v>0</v>
      </c>
      <c r="E114">
        <v>-260016700.37964499</v>
      </c>
      <c r="F114">
        <v>17.208476292567951</v>
      </c>
      <c r="G114">
        <f t="shared" si="6"/>
        <v>368970950.09538001</v>
      </c>
      <c r="H114" t="s">
        <v>5</v>
      </c>
      <c r="I114">
        <v>107099331.3258906</v>
      </c>
      <c r="J114">
        <v>1874936623.207756</v>
      </c>
      <c r="K114">
        <v>17.208476292567958</v>
      </c>
      <c r="L114">
        <f t="shared" si="7"/>
        <v>-1854918.3898444027</v>
      </c>
      <c r="M114">
        <f t="shared" si="8"/>
        <v>17.208476292567958</v>
      </c>
      <c r="N114">
        <f t="shared" si="9"/>
        <v>0</v>
      </c>
      <c r="O114">
        <f t="shared" si="10"/>
        <v>0</v>
      </c>
      <c r="P114">
        <f t="shared" si="11"/>
        <v>1.7024745658695717E-2</v>
      </c>
    </row>
    <row r="115" spans="1:16" x14ac:dyDescent="0.25">
      <c r="A115" t="s">
        <v>125</v>
      </c>
      <c r="B115">
        <v>7311514.9153126702</v>
      </c>
      <c r="C115">
        <v>247693781.48452091</v>
      </c>
      <c r="D115">
        <v>739766.04616511101</v>
      </c>
      <c r="E115">
        <v>38885.581973458633</v>
      </c>
      <c r="F115">
        <v>23.29680604489733</v>
      </c>
      <c r="G115">
        <f t="shared" si="6"/>
        <v>7272629.3333392115</v>
      </c>
      <c r="H115" t="s">
        <v>4</v>
      </c>
      <c r="I115">
        <v>7209412.2509470442</v>
      </c>
      <c r="J115">
        <v>169595178.83024809</v>
      </c>
      <c r="K115">
        <v>23.19562782742344</v>
      </c>
      <c r="L115">
        <f t="shared" si="7"/>
        <v>-102102.66436562594</v>
      </c>
      <c r="M115">
        <f t="shared" si="8"/>
        <v>23.29680604489733</v>
      </c>
      <c r="N115">
        <f t="shared" si="9"/>
        <v>4.3619520983290963E-3</v>
      </c>
      <c r="O115">
        <f t="shared" si="10"/>
        <v>0.10117821747389044</v>
      </c>
      <c r="P115">
        <f t="shared" si="11"/>
        <v>1.3964638730585066E-2</v>
      </c>
    </row>
    <row r="116" spans="1:16" x14ac:dyDescent="0.25">
      <c r="A116" t="s">
        <v>126</v>
      </c>
      <c r="B116">
        <v>54344696.670717247</v>
      </c>
      <c r="C116">
        <v>769755161.55263865</v>
      </c>
      <c r="D116">
        <v>458148140.68857801</v>
      </c>
      <c r="E116">
        <v>16750727.79067016</v>
      </c>
      <c r="F116">
        <v>22.594721793761561</v>
      </c>
      <c r="G116">
        <f t="shared" si="6"/>
        <v>37593968.880047083</v>
      </c>
      <c r="H116" t="s">
        <v>6</v>
      </c>
      <c r="I116">
        <v>48936865.301660657</v>
      </c>
      <c r="J116">
        <v>1471697771.0373001</v>
      </c>
      <c r="K116">
        <v>27.08079833354374</v>
      </c>
      <c r="L116">
        <f t="shared" si="7"/>
        <v>-5407831.3690565899</v>
      </c>
      <c r="M116">
        <f t="shared" si="8"/>
        <v>22.594721793761561</v>
      </c>
      <c r="N116">
        <f t="shared" si="9"/>
        <v>-0.16565525449172161</v>
      </c>
      <c r="O116">
        <f t="shared" si="10"/>
        <v>-4.4860765397821787</v>
      </c>
      <c r="P116">
        <f t="shared" si="11"/>
        <v>9.9509827091748382E-2</v>
      </c>
    </row>
    <row r="117" spans="1:16" x14ac:dyDescent="0.25">
      <c r="A117" t="s">
        <v>127</v>
      </c>
      <c r="B117">
        <v>31378002.988383189</v>
      </c>
      <c r="C117">
        <v>517036668.4758935</v>
      </c>
      <c r="D117">
        <v>750717676.3463248</v>
      </c>
      <c r="E117">
        <v>21590980.365389708</v>
      </c>
      <c r="F117">
        <v>40.402645932934867</v>
      </c>
      <c r="G117">
        <f t="shared" si="6"/>
        <v>9787022.6229934804</v>
      </c>
      <c r="H117" t="s">
        <v>6</v>
      </c>
      <c r="I117">
        <v>12866010.32222775</v>
      </c>
      <c r="J117">
        <v>1855112009.1616721</v>
      </c>
      <c r="K117">
        <v>59.121417314176263</v>
      </c>
      <c r="L117">
        <f t="shared" si="7"/>
        <v>-18511992.666155439</v>
      </c>
      <c r="M117">
        <f t="shared" si="8"/>
        <v>40.402645932934867</v>
      </c>
      <c r="N117">
        <f t="shared" si="9"/>
        <v>-0.31661574149632182</v>
      </c>
      <c r="O117">
        <f t="shared" si="10"/>
        <v>-18.718771381241396</v>
      </c>
      <c r="P117">
        <f t="shared" si="11"/>
        <v>0.58996720323498519</v>
      </c>
    </row>
    <row r="118" spans="1:16" x14ac:dyDescent="0.25">
      <c r="A118" t="s">
        <v>128</v>
      </c>
      <c r="B118">
        <v>33811352.361420311</v>
      </c>
      <c r="C118">
        <v>856420174.92635059</v>
      </c>
      <c r="D118">
        <v>0</v>
      </c>
      <c r="E118">
        <v>-37910764.318385988</v>
      </c>
      <c r="F118">
        <v>14.89996173569561</v>
      </c>
      <c r="G118">
        <f t="shared" si="6"/>
        <v>71722116.679806292</v>
      </c>
      <c r="H118" t="s">
        <v>6</v>
      </c>
      <c r="I118">
        <v>33135137.39495964</v>
      </c>
      <c r="J118">
        <v>503787856.41728401</v>
      </c>
      <c r="K118">
        <v>14.89996173569561</v>
      </c>
      <c r="L118">
        <f t="shared" si="7"/>
        <v>-676214.96646067128</v>
      </c>
      <c r="M118">
        <f t="shared" si="8"/>
        <v>14.89996173569561</v>
      </c>
      <c r="N118">
        <f t="shared" si="9"/>
        <v>0</v>
      </c>
      <c r="O118">
        <f t="shared" si="10"/>
        <v>0</v>
      </c>
      <c r="P118">
        <f t="shared" si="11"/>
        <v>1.9999642700841869E-2</v>
      </c>
    </row>
    <row r="119" spans="1:16" x14ac:dyDescent="0.25">
      <c r="A119" t="s">
        <v>129</v>
      </c>
      <c r="B119">
        <v>43601423.990750313</v>
      </c>
      <c r="C119">
        <v>42834583.0096929</v>
      </c>
      <c r="D119">
        <v>2532123119.2563081</v>
      </c>
      <c r="E119">
        <v>43381946.886536367</v>
      </c>
      <c r="F119">
        <v>59.056734083094547</v>
      </c>
      <c r="G119">
        <f t="shared" si="6"/>
        <v>219477.10421394557</v>
      </c>
      <c r="H119" t="s">
        <v>5</v>
      </c>
      <c r="I119">
        <v>238550.71699021201</v>
      </c>
      <c r="J119">
        <v>2974675069.5836139</v>
      </c>
      <c r="K119">
        <v>68.22426419409301</v>
      </c>
      <c r="L119">
        <f t="shared" si="7"/>
        <v>-43362873.273760103</v>
      </c>
      <c r="M119">
        <f t="shared" si="8"/>
        <v>59.056734083094547</v>
      </c>
      <c r="N119">
        <f t="shared" si="9"/>
        <v>-0.13437345524046276</v>
      </c>
      <c r="O119">
        <f t="shared" si="10"/>
        <v>-9.167530110998463</v>
      </c>
      <c r="P119">
        <f t="shared" si="11"/>
        <v>0.99452883197023978</v>
      </c>
    </row>
    <row r="120" spans="1:16" x14ac:dyDescent="0.25">
      <c r="A120" t="s">
        <v>130</v>
      </c>
      <c r="B120">
        <v>240646620.00171569</v>
      </c>
      <c r="C120">
        <v>5917870769.4462156</v>
      </c>
      <c r="D120">
        <v>58246049.743527099</v>
      </c>
      <c r="E120">
        <v>-9344446.163120769</v>
      </c>
      <c r="F120">
        <v>24.695405085908462</v>
      </c>
      <c r="G120">
        <f t="shared" si="6"/>
        <v>249991066.16483647</v>
      </c>
      <c r="H120" t="s">
        <v>6</v>
      </c>
      <c r="I120">
        <v>229914071.09191939</v>
      </c>
      <c r="J120">
        <v>6269602021.2485542</v>
      </c>
      <c r="K120">
        <v>26.053148060853111</v>
      </c>
      <c r="L120">
        <f t="shared" si="7"/>
        <v>-10732548.909796298</v>
      </c>
      <c r="M120">
        <f t="shared" si="8"/>
        <v>26.053148060853111</v>
      </c>
      <c r="N120">
        <f t="shared" si="9"/>
        <v>0</v>
      </c>
      <c r="O120">
        <f t="shared" si="10"/>
        <v>0</v>
      </c>
      <c r="P120">
        <f t="shared" si="11"/>
        <v>4.4598793491135602E-2</v>
      </c>
    </row>
    <row r="121" spans="1:16" x14ac:dyDescent="0.25">
      <c r="A121" t="s">
        <v>131</v>
      </c>
      <c r="B121">
        <v>44186142.968511917</v>
      </c>
      <c r="C121">
        <v>786281743.12672997</v>
      </c>
      <c r="D121">
        <v>759804467.1788789</v>
      </c>
      <c r="E121">
        <v>25990923.314425271</v>
      </c>
      <c r="F121">
        <v>34.990295745147662</v>
      </c>
      <c r="G121">
        <f t="shared" si="6"/>
        <v>18195219.654086646</v>
      </c>
      <c r="H121" t="s">
        <v>6</v>
      </c>
      <c r="I121">
        <v>11708520.48561462</v>
      </c>
      <c r="J121">
        <v>2601032357.0553489</v>
      </c>
      <c r="K121">
        <v>58.865340631991927</v>
      </c>
      <c r="L121">
        <f t="shared" si="7"/>
        <v>-32477622.482897297</v>
      </c>
      <c r="M121">
        <f t="shared" si="8"/>
        <v>34.990295745147662</v>
      </c>
      <c r="N121">
        <f t="shared" si="9"/>
        <v>-0.40558747525311589</v>
      </c>
      <c r="O121">
        <f t="shared" si="10"/>
        <v>-23.875044886844265</v>
      </c>
      <c r="P121">
        <f t="shared" si="11"/>
        <v>0.73501827272051368</v>
      </c>
    </row>
    <row r="122" spans="1:16" x14ac:dyDescent="0.25">
      <c r="A122" t="s">
        <v>132</v>
      </c>
      <c r="B122">
        <v>17159297.532995231</v>
      </c>
      <c r="C122">
        <v>390181263.10472912</v>
      </c>
      <c r="D122">
        <v>0</v>
      </c>
      <c r="E122">
        <v>-5072848.9121513516</v>
      </c>
      <c r="F122">
        <v>18.624368717926369</v>
      </c>
      <c r="G122">
        <f t="shared" si="6"/>
        <v>22232146.445146583</v>
      </c>
      <c r="H122" t="s">
        <v>4</v>
      </c>
      <c r="I122">
        <v>16791453.590380002</v>
      </c>
      <c r="J122">
        <v>319581084.19510758</v>
      </c>
      <c r="K122">
        <v>18.624368717926369</v>
      </c>
      <c r="L122">
        <f t="shared" si="7"/>
        <v>-367843.94261522964</v>
      </c>
      <c r="M122">
        <f t="shared" si="8"/>
        <v>18.624368717926369</v>
      </c>
      <c r="N122">
        <f t="shared" si="9"/>
        <v>0</v>
      </c>
      <c r="O122">
        <f t="shared" si="10"/>
        <v>0</v>
      </c>
      <c r="P122">
        <f t="shared" si="11"/>
        <v>2.143700474380783E-2</v>
      </c>
    </row>
    <row r="123" spans="1:16" x14ac:dyDescent="0.25">
      <c r="A123" t="s">
        <v>133</v>
      </c>
      <c r="B123">
        <v>4580871.8320163935</v>
      </c>
      <c r="C123">
        <v>15367386.879916079</v>
      </c>
      <c r="D123">
        <v>267104064.91357771</v>
      </c>
      <c r="E123">
        <v>4576128.7107736282</v>
      </c>
      <c r="F123">
        <v>61.663251483977113</v>
      </c>
      <c r="G123">
        <f t="shared" si="6"/>
        <v>4743.1212427653372</v>
      </c>
      <c r="H123" t="s">
        <v>5</v>
      </c>
      <c r="I123">
        <v>66511.220446492778</v>
      </c>
      <c r="J123">
        <v>311252723.2076506</v>
      </c>
      <c r="K123">
        <v>67.946175885616157</v>
      </c>
      <c r="L123">
        <f t="shared" si="7"/>
        <v>-4514360.611569901</v>
      </c>
      <c r="M123">
        <f t="shared" si="8"/>
        <v>61.663251483977113</v>
      </c>
      <c r="N123">
        <f t="shared" si="9"/>
        <v>-9.2469139281893056E-2</v>
      </c>
      <c r="O123">
        <f t="shared" si="10"/>
        <v>-6.2829244016390433</v>
      </c>
      <c r="P123">
        <f t="shared" si="11"/>
        <v>0.98548066331355622</v>
      </c>
    </row>
    <row r="124" spans="1:16" x14ac:dyDescent="0.25">
      <c r="A124" t="s">
        <v>134</v>
      </c>
      <c r="B124">
        <v>2195027224.4003072</v>
      </c>
      <c r="C124">
        <v>66952324625.101433</v>
      </c>
      <c r="D124">
        <v>-276171.16174008581</v>
      </c>
      <c r="E124">
        <v>-1911.3021561636119</v>
      </c>
      <c r="F124">
        <v>23.07604587103943</v>
      </c>
      <c r="G124">
        <f t="shared" si="6"/>
        <v>2195029135.7024632</v>
      </c>
      <c r="H124" t="s">
        <v>7</v>
      </c>
      <c r="I124">
        <v>2158471208.3027978</v>
      </c>
      <c r="J124">
        <v>50652825089.603577</v>
      </c>
      <c r="K124">
        <v>23.076171687775862</v>
      </c>
      <c r="L124">
        <f t="shared" si="7"/>
        <v>-36556016.097509384</v>
      </c>
      <c r="M124">
        <f t="shared" si="8"/>
        <v>23.076171687775862</v>
      </c>
      <c r="N124">
        <f t="shared" si="9"/>
        <v>0</v>
      </c>
      <c r="O124">
        <f t="shared" si="10"/>
        <v>0</v>
      </c>
      <c r="P124">
        <f t="shared" si="11"/>
        <v>1.6654014898378589E-2</v>
      </c>
    </row>
    <row r="125" spans="1:16" x14ac:dyDescent="0.25">
      <c r="A125" t="s">
        <v>135</v>
      </c>
      <c r="B125">
        <v>30511912.93864553</v>
      </c>
      <c r="C125">
        <v>218597415.0066942</v>
      </c>
      <c r="D125">
        <v>640860817.36787367</v>
      </c>
      <c r="E125">
        <v>18823890.474903729</v>
      </c>
      <c r="F125">
        <v>28.167956368478041</v>
      </c>
      <c r="G125">
        <f t="shared" si="6"/>
        <v>11688022.463741802</v>
      </c>
      <c r="H125" t="s">
        <v>6</v>
      </c>
      <c r="I125">
        <v>25554466.201044772</v>
      </c>
      <c r="J125">
        <v>1070742035.425647</v>
      </c>
      <c r="K125">
        <v>35.092589493773588</v>
      </c>
      <c r="L125">
        <f t="shared" si="7"/>
        <v>-4957446.7376007587</v>
      </c>
      <c r="M125">
        <f t="shared" si="8"/>
        <v>28.167956368478041</v>
      </c>
      <c r="N125">
        <f t="shared" si="9"/>
        <v>-0.19732465529579032</v>
      </c>
      <c r="O125">
        <f t="shared" si="10"/>
        <v>-6.9246331252955464</v>
      </c>
      <c r="P125">
        <f t="shared" si="11"/>
        <v>0.16247577618516984</v>
      </c>
    </row>
    <row r="126" spans="1:16" x14ac:dyDescent="0.25">
      <c r="A126" t="s">
        <v>136</v>
      </c>
      <c r="B126">
        <v>24648762.517865099</v>
      </c>
      <c r="C126">
        <v>707627060.3445189</v>
      </c>
      <c r="D126">
        <v>0</v>
      </c>
      <c r="E126">
        <v>-136409.69077951089</v>
      </c>
      <c r="F126">
        <v>25.60960651872108</v>
      </c>
      <c r="G126">
        <f t="shared" si="6"/>
        <v>24785172.20864461</v>
      </c>
      <c r="H126" t="s">
        <v>4</v>
      </c>
      <c r="I126">
        <v>24329085.762966949</v>
      </c>
      <c r="J126">
        <v>631245109.25592601</v>
      </c>
      <c r="K126">
        <v>25.60960651872109</v>
      </c>
      <c r="L126">
        <f t="shared" si="7"/>
        <v>-319676.75489814952</v>
      </c>
      <c r="M126">
        <f t="shared" si="8"/>
        <v>25.60960651872109</v>
      </c>
      <c r="N126">
        <f t="shared" si="9"/>
        <v>0</v>
      </c>
      <c r="O126">
        <f t="shared" si="10"/>
        <v>0</v>
      </c>
      <c r="P126">
        <f t="shared" si="11"/>
        <v>1.2969282115743219E-2</v>
      </c>
    </row>
    <row r="127" spans="1:16" x14ac:dyDescent="0.25">
      <c r="A127" t="s">
        <v>137</v>
      </c>
      <c r="B127">
        <v>11313420.951916041</v>
      </c>
      <c r="C127">
        <v>349412206.74712241</v>
      </c>
      <c r="D127">
        <v>95489081.371959686</v>
      </c>
      <c r="E127">
        <v>3060045.8135971818</v>
      </c>
      <c r="F127">
        <v>39.325089202460333</v>
      </c>
      <c r="G127">
        <f t="shared" si="6"/>
        <v>8253375.138318859</v>
      </c>
      <c r="H127" t="s">
        <v>6</v>
      </c>
      <c r="I127">
        <v>6319299.3524696473</v>
      </c>
      <c r="J127">
        <v>541423762.49749529</v>
      </c>
      <c r="K127">
        <v>47.856768063226667</v>
      </c>
      <c r="L127">
        <f t="shared" si="7"/>
        <v>-4994121.5994463935</v>
      </c>
      <c r="M127">
        <f t="shared" si="8"/>
        <v>39.325089202460333</v>
      </c>
      <c r="N127">
        <f t="shared" si="9"/>
        <v>-0.17827528280837063</v>
      </c>
      <c r="O127">
        <f t="shared" si="10"/>
        <v>-8.5316788607663341</v>
      </c>
      <c r="P127">
        <f t="shared" si="11"/>
        <v>0.44143337551676531</v>
      </c>
    </row>
    <row r="128" spans="1:16" x14ac:dyDescent="0.25">
      <c r="A128" t="s">
        <v>138</v>
      </c>
      <c r="B128">
        <v>146126837.04253891</v>
      </c>
      <c r="C128">
        <v>1987911871.246887</v>
      </c>
      <c r="D128">
        <v>3005657448.0344291</v>
      </c>
      <c r="E128">
        <v>67255293.853269443</v>
      </c>
      <c r="F128">
        <v>34.172842034674588</v>
      </c>
      <c r="G128">
        <f t="shared" si="6"/>
        <v>78871543.189269468</v>
      </c>
      <c r="H128" t="s">
        <v>9</v>
      </c>
      <c r="I128">
        <v>63117287.775036283</v>
      </c>
      <c r="J128">
        <v>5705456149.1683645</v>
      </c>
      <c r="K128">
        <v>39.044546947303417</v>
      </c>
      <c r="L128">
        <f t="shared" si="7"/>
        <v>-83009549.267502636</v>
      </c>
      <c r="M128">
        <f t="shared" si="8"/>
        <v>34.172842034674588</v>
      </c>
      <c r="N128">
        <f t="shared" si="9"/>
        <v>-0.12477299119910237</v>
      </c>
      <c r="O128">
        <f t="shared" si="10"/>
        <v>-4.8717049126288288</v>
      </c>
      <c r="P128">
        <f t="shared" si="11"/>
        <v>0.56806505189281387</v>
      </c>
    </row>
    <row r="129" spans="1:16" x14ac:dyDescent="0.25">
      <c r="A129" t="s">
        <v>139</v>
      </c>
      <c r="B129">
        <v>14529874.74534245</v>
      </c>
      <c r="C129">
        <v>199478851.16483301</v>
      </c>
      <c r="D129">
        <v>71883737.171525553</v>
      </c>
      <c r="E129">
        <v>2414240.344776548</v>
      </c>
      <c r="F129">
        <v>18.676182217148419</v>
      </c>
      <c r="G129">
        <f t="shared" si="6"/>
        <v>12115634.400565902</v>
      </c>
      <c r="H129" t="s">
        <v>6</v>
      </c>
      <c r="I129">
        <v>12952126.000734391</v>
      </c>
      <c r="J129">
        <v>331145930.46298802</v>
      </c>
      <c r="K129">
        <v>22.790694088339389</v>
      </c>
      <c r="L129">
        <f t="shared" si="7"/>
        <v>-1577748.7446080595</v>
      </c>
      <c r="M129">
        <f t="shared" si="8"/>
        <v>18.676182217148419</v>
      </c>
      <c r="N129">
        <f t="shared" si="9"/>
        <v>-0.18053473295910349</v>
      </c>
      <c r="O129">
        <f t="shared" si="10"/>
        <v>-4.1145118711909703</v>
      </c>
      <c r="P129">
        <f t="shared" si="11"/>
        <v>0.10858653445129018</v>
      </c>
    </row>
    <row r="130" spans="1:16" x14ac:dyDescent="0.25">
      <c r="A130" t="s">
        <v>140</v>
      </c>
      <c r="B130">
        <v>56205056.890689537</v>
      </c>
      <c r="C130">
        <v>304275931.9657501</v>
      </c>
      <c r="D130">
        <v>2376520683.7450142</v>
      </c>
      <c r="E130">
        <v>41597488.632780477</v>
      </c>
      <c r="F130">
        <v>47.696715634048978</v>
      </c>
      <c r="G130">
        <f t="shared" si="6"/>
        <v>14607568.25790906</v>
      </c>
      <c r="H130" t="s">
        <v>5</v>
      </c>
      <c r="I130">
        <v>55393281.236049309</v>
      </c>
      <c r="J130">
        <v>5095647802.6134605</v>
      </c>
      <c r="K130">
        <v>90.66173195987929</v>
      </c>
      <c r="L130">
        <f t="shared" si="7"/>
        <v>-811775.65464022756</v>
      </c>
      <c r="M130">
        <f t="shared" si="8"/>
        <v>47.696715634048978</v>
      </c>
      <c r="N130">
        <f t="shared" si="9"/>
        <v>-0.4739046497020783</v>
      </c>
      <c r="O130">
        <f t="shared" si="10"/>
        <v>-42.965016325830312</v>
      </c>
      <c r="P130">
        <f t="shared" si="11"/>
        <v>1.4443107071646755E-2</v>
      </c>
    </row>
    <row r="131" spans="1:16" x14ac:dyDescent="0.25">
      <c r="A131" t="s">
        <v>141</v>
      </c>
      <c r="B131">
        <v>108553620.6287884</v>
      </c>
      <c r="C131">
        <v>1923343094.06059</v>
      </c>
      <c r="D131">
        <v>0</v>
      </c>
      <c r="E131">
        <v>-8623158.8939091731</v>
      </c>
      <c r="F131">
        <v>20.06455792226205</v>
      </c>
      <c r="G131">
        <f t="shared" ref="G131:G194" si="12">B131-E131</f>
        <v>117176779.52269757</v>
      </c>
      <c r="H131" t="s">
        <v>4</v>
      </c>
      <c r="I131">
        <v>106848792.7063345</v>
      </c>
      <c r="J131">
        <v>2178080408.777586</v>
      </c>
      <c r="K131">
        <v>20.06455792226205</v>
      </c>
      <c r="L131">
        <f t="shared" ref="L131:L194" si="13">I131-B131</f>
        <v>-1704827.9224538952</v>
      </c>
      <c r="M131">
        <f t="shared" ref="M131:M194" si="14">IF(E131&gt;0,F131,K131)</f>
        <v>20.06455792226205</v>
      </c>
      <c r="N131">
        <f t="shared" ref="N131:N194" si="15">(M131-K131)/K131</f>
        <v>0</v>
      </c>
      <c r="O131">
        <f t="shared" ref="O131:O194" si="16">M131-K131</f>
        <v>0</v>
      </c>
      <c r="P131">
        <f t="shared" ref="P131:P194" si="17">1-I131/B131</f>
        <v>1.570493837588105E-2</v>
      </c>
    </row>
    <row r="132" spans="1:16" x14ac:dyDescent="0.25">
      <c r="A132" t="s">
        <v>142</v>
      </c>
      <c r="B132">
        <v>7150092.5873415526</v>
      </c>
      <c r="C132">
        <v>231198631.09933749</v>
      </c>
      <c r="D132">
        <v>0</v>
      </c>
      <c r="E132">
        <v>-23053.564086774109</v>
      </c>
      <c r="F132">
        <v>25.32723689710998</v>
      </c>
      <c r="G132">
        <f t="shared" si="12"/>
        <v>7173146.151428327</v>
      </c>
      <c r="H132" t="s">
        <v>4</v>
      </c>
      <c r="I132">
        <v>7058331.3697490478</v>
      </c>
      <c r="J132">
        <v>181092088.79586959</v>
      </c>
      <c r="K132">
        <v>25.32723689710998</v>
      </c>
      <c r="L132">
        <f t="shared" si="13"/>
        <v>-91761.217592504807</v>
      </c>
      <c r="M132">
        <f t="shared" si="14"/>
        <v>25.32723689710998</v>
      </c>
      <c r="N132">
        <f t="shared" si="15"/>
        <v>0</v>
      </c>
      <c r="O132">
        <f t="shared" si="16"/>
        <v>0</v>
      </c>
      <c r="P132">
        <f t="shared" si="17"/>
        <v>1.2833570540744854E-2</v>
      </c>
    </row>
    <row r="133" spans="1:16" x14ac:dyDescent="0.25">
      <c r="A133" t="s">
        <v>143</v>
      </c>
      <c r="B133">
        <v>120639.2078840779</v>
      </c>
      <c r="C133">
        <v>1045057.736393131</v>
      </c>
      <c r="D133">
        <v>2259341.3475183751</v>
      </c>
      <c r="E133">
        <v>107003.4656005779</v>
      </c>
      <c r="F133">
        <v>27.390755807073091</v>
      </c>
      <c r="G133">
        <f t="shared" si="12"/>
        <v>13635.742283500003</v>
      </c>
      <c r="H133" t="s">
        <v>8</v>
      </c>
      <c r="I133">
        <v>0</v>
      </c>
      <c r="J133">
        <v>8296150.9571188558</v>
      </c>
      <c r="K133">
        <v>68.768281080646815</v>
      </c>
      <c r="L133">
        <f t="shared" si="13"/>
        <v>-120639.2078840779</v>
      </c>
      <c r="M133">
        <f t="shared" si="14"/>
        <v>27.390755807073091</v>
      </c>
      <c r="N133">
        <f t="shared" si="15"/>
        <v>-0.60169491840357248</v>
      </c>
      <c r="O133">
        <f t="shared" si="16"/>
        <v>-41.377525273573724</v>
      </c>
      <c r="P133">
        <f t="shared" si="17"/>
        <v>1</v>
      </c>
    </row>
    <row r="134" spans="1:16" x14ac:dyDescent="0.25">
      <c r="A134" t="s">
        <v>144</v>
      </c>
      <c r="B134">
        <v>11619433.17621455</v>
      </c>
      <c r="C134">
        <v>92330438.156463459</v>
      </c>
      <c r="D134">
        <v>177937655.84032419</v>
      </c>
      <c r="E134">
        <v>8667462.5956197381</v>
      </c>
      <c r="F134">
        <v>23.260006740263151</v>
      </c>
      <c r="G134">
        <f t="shared" si="12"/>
        <v>2951970.5805948116</v>
      </c>
      <c r="H134" t="s">
        <v>8</v>
      </c>
      <c r="I134">
        <v>4454750.6919111647</v>
      </c>
      <c r="J134">
        <v>544841929.34825373</v>
      </c>
      <c r="K134">
        <v>46.890577284231661</v>
      </c>
      <c r="L134">
        <f t="shared" si="13"/>
        <v>-7164682.484303385</v>
      </c>
      <c r="M134">
        <f t="shared" si="14"/>
        <v>23.260006740263151</v>
      </c>
      <c r="N134">
        <f t="shared" si="15"/>
        <v>-0.50395136747260705</v>
      </c>
      <c r="O134">
        <f t="shared" si="16"/>
        <v>-23.63057054396851</v>
      </c>
      <c r="P134">
        <f t="shared" si="17"/>
        <v>0.61661204773480516</v>
      </c>
    </row>
    <row r="135" spans="1:16" x14ac:dyDescent="0.25">
      <c r="A135" t="s">
        <v>145</v>
      </c>
      <c r="B135">
        <v>22698102.482450459</v>
      </c>
      <c r="C135">
        <v>621732900.59681726</v>
      </c>
      <c r="D135">
        <v>98790370.462258041</v>
      </c>
      <c r="E135">
        <v>3578731.6815051208</v>
      </c>
      <c r="F135">
        <v>31.743766758307839</v>
      </c>
      <c r="G135">
        <f t="shared" si="12"/>
        <v>19119370.800945338</v>
      </c>
      <c r="H135" t="s">
        <v>4</v>
      </c>
      <c r="I135">
        <v>22410728.280681711</v>
      </c>
      <c r="J135">
        <v>661188567.67558396</v>
      </c>
      <c r="K135">
        <v>29.129684659182271</v>
      </c>
      <c r="L135">
        <f t="shared" si="13"/>
        <v>-287374.20176874846</v>
      </c>
      <c r="M135">
        <f t="shared" si="14"/>
        <v>31.743766758307839</v>
      </c>
      <c r="N135">
        <f t="shared" si="15"/>
        <v>8.9739457522811053E-2</v>
      </c>
      <c r="O135">
        <f t="shared" si="16"/>
        <v>2.614082099125568</v>
      </c>
      <c r="P135">
        <f t="shared" si="17"/>
        <v>1.266071478842512E-2</v>
      </c>
    </row>
    <row r="136" spans="1:16" x14ac:dyDescent="0.25">
      <c r="A136" t="s">
        <v>146</v>
      </c>
      <c r="B136">
        <v>12284495.726345081</v>
      </c>
      <c r="C136">
        <v>168884440.5819017</v>
      </c>
      <c r="D136">
        <v>30276528.581667438</v>
      </c>
      <c r="E136">
        <v>1038010.988052626</v>
      </c>
      <c r="F136">
        <v>15.18214614937456</v>
      </c>
      <c r="G136">
        <f t="shared" si="12"/>
        <v>11246484.738292456</v>
      </c>
      <c r="H136" t="s">
        <v>4</v>
      </c>
      <c r="I136">
        <v>12186693.93104168</v>
      </c>
      <c r="J136">
        <v>189925681.7199721</v>
      </c>
      <c r="K136">
        <v>15.46060057741413</v>
      </c>
      <c r="L136">
        <f t="shared" si="13"/>
        <v>-97801.795303400606</v>
      </c>
      <c r="M136">
        <f t="shared" si="14"/>
        <v>15.18214614937456</v>
      </c>
      <c r="N136">
        <f t="shared" si="15"/>
        <v>-1.801058287776703E-2</v>
      </c>
      <c r="O136">
        <f t="shared" si="16"/>
        <v>-0.27845442803956999</v>
      </c>
      <c r="P136">
        <f t="shared" si="17"/>
        <v>7.9614008976905959E-3</v>
      </c>
    </row>
    <row r="137" spans="1:16" x14ac:dyDescent="0.25">
      <c r="A137" t="s">
        <v>147</v>
      </c>
      <c r="B137">
        <v>1193500064.20205</v>
      </c>
      <c r="C137">
        <v>4143421881.4467778</v>
      </c>
      <c r="D137">
        <v>56369401558.534607</v>
      </c>
      <c r="E137">
        <v>1045139232.141405</v>
      </c>
      <c r="F137">
        <v>50.701985911026348</v>
      </c>
      <c r="G137">
        <f t="shared" si="12"/>
        <v>148360832.06064498</v>
      </c>
      <c r="H137" t="s">
        <v>9</v>
      </c>
      <c r="I137">
        <v>135994181.96397829</v>
      </c>
      <c r="J137">
        <v>71565524161.802963</v>
      </c>
      <c r="K137">
        <v>59.962731723563166</v>
      </c>
      <c r="L137">
        <f t="shared" si="13"/>
        <v>-1057505882.2380717</v>
      </c>
      <c r="M137">
        <f t="shared" si="14"/>
        <v>50.701985911026348</v>
      </c>
      <c r="N137">
        <f t="shared" si="15"/>
        <v>-0.15444169313750064</v>
      </c>
      <c r="O137">
        <f t="shared" si="16"/>
        <v>-9.2607458125368183</v>
      </c>
      <c r="P137">
        <f t="shared" si="17"/>
        <v>0.88605431533436807</v>
      </c>
    </row>
    <row r="138" spans="1:16" x14ac:dyDescent="0.25">
      <c r="A138" t="s">
        <v>148</v>
      </c>
      <c r="B138">
        <v>33921365.705779821</v>
      </c>
      <c r="C138">
        <v>1737750928.2634189</v>
      </c>
      <c r="D138">
        <v>0</v>
      </c>
      <c r="E138">
        <v>-72093821.18368499</v>
      </c>
      <c r="F138">
        <v>16.944383410454058</v>
      </c>
      <c r="G138">
        <f t="shared" si="12"/>
        <v>106015186.88946481</v>
      </c>
      <c r="H138" t="s">
        <v>4</v>
      </c>
      <c r="I138">
        <v>33061240.821779579</v>
      </c>
      <c r="J138">
        <v>574776626.32496095</v>
      </c>
      <c r="K138">
        <v>16.944383410454058</v>
      </c>
      <c r="L138">
        <f t="shared" si="13"/>
        <v>-860124.88400024176</v>
      </c>
      <c r="M138">
        <f t="shared" si="14"/>
        <v>16.944383410454058</v>
      </c>
      <c r="N138">
        <f t="shared" si="15"/>
        <v>0</v>
      </c>
      <c r="O138">
        <f t="shared" si="16"/>
        <v>0</v>
      </c>
      <c r="P138">
        <f t="shared" si="17"/>
        <v>2.5356434391840765E-2</v>
      </c>
    </row>
    <row r="139" spans="1:16" x14ac:dyDescent="0.25">
      <c r="A139" t="s">
        <v>149</v>
      </c>
      <c r="B139">
        <v>13285949.694194671</v>
      </c>
      <c r="C139">
        <v>52016168.252250597</v>
      </c>
      <c r="D139">
        <v>701458764.50737977</v>
      </c>
      <c r="E139">
        <v>11693930.69251002</v>
      </c>
      <c r="F139">
        <v>56.712162103764648</v>
      </c>
      <c r="G139">
        <f t="shared" si="12"/>
        <v>1592019.0016846508</v>
      </c>
      <c r="H139" t="s">
        <v>9</v>
      </c>
      <c r="I139">
        <v>1571702.632497746</v>
      </c>
      <c r="J139">
        <v>888168692.89289904</v>
      </c>
      <c r="K139">
        <v>66.850222478336406</v>
      </c>
      <c r="L139">
        <f t="shared" si="13"/>
        <v>-11714247.061696924</v>
      </c>
      <c r="M139">
        <f t="shared" si="14"/>
        <v>56.712162103764648</v>
      </c>
      <c r="N139">
        <f t="shared" si="15"/>
        <v>-0.15165335280457914</v>
      </c>
      <c r="O139">
        <f t="shared" si="16"/>
        <v>-10.138060374571758</v>
      </c>
      <c r="P139">
        <f t="shared" si="17"/>
        <v>0.88170189796936338</v>
      </c>
    </row>
    <row r="140" spans="1:16" x14ac:dyDescent="0.25">
      <c r="A140" t="s">
        <v>150</v>
      </c>
      <c r="B140">
        <v>12859025.434235061</v>
      </c>
      <c r="C140">
        <v>476800286.5707587</v>
      </c>
      <c r="D140">
        <v>0</v>
      </c>
      <c r="E140">
        <v>-269224.36799113452</v>
      </c>
      <c r="F140">
        <v>28.329220349416989</v>
      </c>
      <c r="G140">
        <f t="shared" si="12"/>
        <v>13128249.802226195</v>
      </c>
      <c r="H140" t="s">
        <v>4</v>
      </c>
      <c r="I140">
        <v>12679265.392477401</v>
      </c>
      <c r="J140">
        <v>364286165.00520259</v>
      </c>
      <c r="K140">
        <v>28.329220349416989</v>
      </c>
      <c r="L140">
        <f t="shared" si="13"/>
        <v>-179760.04175765999</v>
      </c>
      <c r="M140">
        <f t="shared" si="14"/>
        <v>28.329220349416989</v>
      </c>
      <c r="N140">
        <f t="shared" si="15"/>
        <v>0</v>
      </c>
      <c r="O140">
        <f t="shared" si="16"/>
        <v>0</v>
      </c>
      <c r="P140">
        <f t="shared" si="17"/>
        <v>1.3979289696330999E-2</v>
      </c>
    </row>
    <row r="141" spans="1:16" x14ac:dyDescent="0.25">
      <c r="A141" t="s">
        <v>151</v>
      </c>
      <c r="B141">
        <v>235208033.85836041</v>
      </c>
      <c r="C141">
        <v>6327506108.4514084</v>
      </c>
      <c r="D141">
        <v>15132111.569747649</v>
      </c>
      <c r="E141">
        <v>-1893449.6061784429</v>
      </c>
      <c r="F141">
        <v>27.763551103798431</v>
      </c>
      <c r="G141">
        <f t="shared" si="12"/>
        <v>237101483.46453884</v>
      </c>
      <c r="H141" t="s">
        <v>4</v>
      </c>
      <c r="I141">
        <v>228123734.85565501</v>
      </c>
      <c r="J141">
        <v>6812733099.2886457</v>
      </c>
      <c r="K141">
        <v>28.964712588819129</v>
      </c>
      <c r="L141">
        <f t="shared" si="13"/>
        <v>-7084299.0027053952</v>
      </c>
      <c r="M141">
        <f t="shared" si="14"/>
        <v>28.964712588819129</v>
      </c>
      <c r="N141">
        <f t="shared" si="15"/>
        <v>0</v>
      </c>
      <c r="O141">
        <f t="shared" si="16"/>
        <v>0</v>
      </c>
      <c r="P141">
        <f t="shared" si="17"/>
        <v>3.0119290087563422E-2</v>
      </c>
    </row>
    <row r="142" spans="1:16" x14ac:dyDescent="0.25">
      <c r="A142" t="s">
        <v>152</v>
      </c>
      <c r="B142">
        <v>30306890.948959019</v>
      </c>
      <c r="C142">
        <v>1892831764.3026509</v>
      </c>
      <c r="D142">
        <v>0</v>
      </c>
      <c r="E142">
        <v>-74743626.083215758</v>
      </c>
      <c r="F142">
        <v>20.29562590847846</v>
      </c>
      <c r="G142">
        <f t="shared" si="12"/>
        <v>105050517.03217478</v>
      </c>
      <c r="H142" t="s">
        <v>7</v>
      </c>
      <c r="I142">
        <v>29499063.928110771</v>
      </c>
      <c r="J142">
        <v>615097321.14912391</v>
      </c>
      <c r="K142">
        <v>20.29562590847846</v>
      </c>
      <c r="L142">
        <f t="shared" si="13"/>
        <v>-807827.02084824815</v>
      </c>
      <c r="M142">
        <f t="shared" si="14"/>
        <v>20.29562590847846</v>
      </c>
      <c r="N142">
        <f t="shared" si="15"/>
        <v>0</v>
      </c>
      <c r="O142">
        <f t="shared" si="16"/>
        <v>0</v>
      </c>
      <c r="P142">
        <f t="shared" si="17"/>
        <v>2.6654895819196334E-2</v>
      </c>
    </row>
    <row r="143" spans="1:16" x14ac:dyDescent="0.25">
      <c r="A143" t="s">
        <v>153</v>
      </c>
      <c r="B143">
        <v>13523.797559753169</v>
      </c>
      <c r="C143">
        <v>88176.041250023321</v>
      </c>
      <c r="D143">
        <v>679725.3853439719</v>
      </c>
      <c r="E143">
        <v>11374.930596708409</v>
      </c>
      <c r="F143">
        <v>56.781493748417986</v>
      </c>
      <c r="G143">
        <f t="shared" si="12"/>
        <v>2148.8669630447603</v>
      </c>
      <c r="H143" t="s">
        <v>9</v>
      </c>
      <c r="I143">
        <v>2276.533596341661</v>
      </c>
      <c r="J143">
        <v>851267.63083738624</v>
      </c>
      <c r="K143">
        <v>62.945901628308832</v>
      </c>
      <c r="L143">
        <f t="shared" si="13"/>
        <v>-11247.263963411508</v>
      </c>
      <c r="M143">
        <f t="shared" si="14"/>
        <v>56.781493748417986</v>
      </c>
      <c r="N143">
        <f t="shared" si="15"/>
        <v>-9.7931838617409034E-2</v>
      </c>
      <c r="O143">
        <f t="shared" si="16"/>
        <v>-6.1644078798908453</v>
      </c>
      <c r="P143">
        <f t="shared" si="17"/>
        <v>0.83166462036398514</v>
      </c>
    </row>
    <row r="144" spans="1:16" x14ac:dyDescent="0.25">
      <c r="A144" t="s">
        <v>154</v>
      </c>
      <c r="B144">
        <v>540572703.63003063</v>
      </c>
      <c r="C144">
        <v>13472753605.8533</v>
      </c>
      <c r="D144">
        <v>5023801595.6941681</v>
      </c>
      <c r="E144">
        <v>-7502841.9995109588</v>
      </c>
      <c r="F144">
        <v>30.632969346878991</v>
      </c>
      <c r="G144">
        <f t="shared" si="12"/>
        <v>548075545.62954164</v>
      </c>
      <c r="H144" t="s">
        <v>6</v>
      </c>
      <c r="I144">
        <v>468934050.73363811</v>
      </c>
      <c r="J144">
        <v>18718050209.06105</v>
      </c>
      <c r="K144">
        <v>34.626332560572159</v>
      </c>
      <c r="L144">
        <f t="shared" si="13"/>
        <v>-71638652.896392524</v>
      </c>
      <c r="M144">
        <f t="shared" si="14"/>
        <v>34.626332560572159</v>
      </c>
      <c r="N144">
        <f t="shared" si="15"/>
        <v>0</v>
      </c>
      <c r="O144">
        <f t="shared" si="16"/>
        <v>0</v>
      </c>
      <c r="P144">
        <f t="shared" si="17"/>
        <v>0.13252362247543714</v>
      </c>
    </row>
    <row r="145" spans="1:16" x14ac:dyDescent="0.25">
      <c r="A145" t="s">
        <v>155</v>
      </c>
      <c r="B145">
        <v>608848866.87871957</v>
      </c>
      <c r="C145">
        <v>4771248773.5890942</v>
      </c>
      <c r="D145">
        <v>386997965.25526059</v>
      </c>
      <c r="E145">
        <v>6875431.4653074685</v>
      </c>
      <c r="F145">
        <v>9.0156456167585546</v>
      </c>
      <c r="G145">
        <f t="shared" si="12"/>
        <v>601973435.41341209</v>
      </c>
      <c r="H145" t="s">
        <v>6</v>
      </c>
      <c r="I145">
        <v>591875675.20703804</v>
      </c>
      <c r="J145">
        <v>5724098339.1288099</v>
      </c>
      <c r="K145">
        <v>9.4015093901275648</v>
      </c>
      <c r="L145">
        <f t="shared" si="13"/>
        <v>-16973191.671681523</v>
      </c>
      <c r="M145">
        <f t="shared" si="14"/>
        <v>9.0156456167585546</v>
      </c>
      <c r="N145">
        <f t="shared" si="15"/>
        <v>-4.1042747218250089E-2</v>
      </c>
      <c r="O145">
        <f t="shared" si="16"/>
        <v>-0.38586377336901023</v>
      </c>
      <c r="P145">
        <f t="shared" si="17"/>
        <v>2.7877512129890425E-2</v>
      </c>
    </row>
    <row r="146" spans="1:16" x14ac:dyDescent="0.25">
      <c r="A146" t="s">
        <v>156</v>
      </c>
      <c r="B146">
        <v>53202321.280832887</v>
      </c>
      <c r="C146">
        <v>599997302.40382147</v>
      </c>
      <c r="D146">
        <v>865832279.5364821</v>
      </c>
      <c r="E146">
        <v>16300597.02632039</v>
      </c>
      <c r="F146">
        <v>27.551985451965521</v>
      </c>
      <c r="G146">
        <f t="shared" si="12"/>
        <v>36901724.254512496</v>
      </c>
      <c r="H146" t="s">
        <v>5</v>
      </c>
      <c r="I146">
        <v>41311775.320274301</v>
      </c>
      <c r="J146">
        <v>1616146225.0383971</v>
      </c>
      <c r="K146">
        <v>30.377362982104369</v>
      </c>
      <c r="L146">
        <f t="shared" si="13"/>
        <v>-11890545.960558586</v>
      </c>
      <c r="M146">
        <f t="shared" si="14"/>
        <v>27.551985451965521</v>
      </c>
      <c r="N146">
        <f t="shared" si="15"/>
        <v>-9.3009308668540722E-2</v>
      </c>
      <c r="O146">
        <f t="shared" si="16"/>
        <v>-2.825377530138848</v>
      </c>
      <c r="P146">
        <f t="shared" si="17"/>
        <v>0.2234967511622914</v>
      </c>
    </row>
    <row r="147" spans="1:16" x14ac:dyDescent="0.25">
      <c r="A147" t="s">
        <v>157</v>
      </c>
      <c r="B147">
        <v>157777.63386404369</v>
      </c>
      <c r="C147">
        <v>1022962.073936956</v>
      </c>
      <c r="D147">
        <v>8587721.8759661634</v>
      </c>
      <c r="E147">
        <v>144793.03789621009</v>
      </c>
      <c r="F147">
        <v>60.912841158364728</v>
      </c>
      <c r="G147">
        <f t="shared" si="12"/>
        <v>12984.595967833593</v>
      </c>
      <c r="H147" t="s">
        <v>9</v>
      </c>
      <c r="I147">
        <v>7588.4453211382061</v>
      </c>
      <c r="J147">
        <v>11339799.87382892</v>
      </c>
      <c r="K147">
        <v>71.872036587900524</v>
      </c>
      <c r="L147">
        <f t="shared" si="13"/>
        <v>-150189.1885429055</v>
      </c>
      <c r="M147">
        <f t="shared" si="14"/>
        <v>60.912841158364728</v>
      </c>
      <c r="N147">
        <f t="shared" si="15"/>
        <v>-0.15248204934519344</v>
      </c>
      <c r="O147">
        <f t="shared" si="16"/>
        <v>-10.959195429535797</v>
      </c>
      <c r="P147">
        <f t="shared" si="17"/>
        <v>0.95190417592599252</v>
      </c>
    </row>
    <row r="148" spans="1:16" x14ac:dyDescent="0.25">
      <c r="A148" t="s">
        <v>158</v>
      </c>
      <c r="B148">
        <v>195079757.2359108</v>
      </c>
      <c r="C148">
        <v>8708149550.4310951</v>
      </c>
      <c r="D148">
        <v>0</v>
      </c>
      <c r="E148">
        <v>-447362115.27780521</v>
      </c>
      <c r="F148">
        <v>21.51629260649106</v>
      </c>
      <c r="G148">
        <f t="shared" si="12"/>
        <v>642441872.51371598</v>
      </c>
      <c r="H148" t="s">
        <v>9</v>
      </c>
      <c r="I148">
        <v>169765165.38008049</v>
      </c>
      <c r="J148">
        <v>4197393138.2910991</v>
      </c>
      <c r="K148">
        <v>21.51629260649106</v>
      </c>
      <c r="L148">
        <f t="shared" si="13"/>
        <v>-25314591.855830312</v>
      </c>
      <c r="M148">
        <f t="shared" si="14"/>
        <v>21.51629260649106</v>
      </c>
      <c r="N148">
        <f t="shared" si="15"/>
        <v>0</v>
      </c>
      <c r="O148">
        <f t="shared" si="16"/>
        <v>0</v>
      </c>
      <c r="P148">
        <f t="shared" si="17"/>
        <v>0.12976534425976993</v>
      </c>
    </row>
    <row r="149" spans="1:16" x14ac:dyDescent="0.25">
      <c r="A149" t="s">
        <v>159</v>
      </c>
      <c r="B149">
        <v>257566911.1299915</v>
      </c>
      <c r="C149">
        <v>5855971265.5422049</v>
      </c>
      <c r="D149">
        <v>107780981.16102</v>
      </c>
      <c r="E149">
        <v>2347765.2793007521</v>
      </c>
      <c r="F149">
        <v>21.116124716899179</v>
      </c>
      <c r="G149">
        <f t="shared" si="12"/>
        <v>255219145.85069075</v>
      </c>
      <c r="H149" t="s">
        <v>6</v>
      </c>
      <c r="I149">
        <v>253354187.28011039</v>
      </c>
      <c r="J149">
        <v>5331034037.2063704</v>
      </c>
      <c r="K149">
        <v>20.69766653572923</v>
      </c>
      <c r="L149">
        <f t="shared" si="13"/>
        <v>-4212723.8498811126</v>
      </c>
      <c r="M149">
        <f t="shared" si="14"/>
        <v>21.116124716899179</v>
      </c>
      <c r="N149">
        <f t="shared" si="15"/>
        <v>2.0217650161074362E-2</v>
      </c>
      <c r="O149">
        <f t="shared" si="16"/>
        <v>0.41845818116994948</v>
      </c>
      <c r="P149">
        <f t="shared" si="17"/>
        <v>1.6355842570767942E-2</v>
      </c>
    </row>
    <row r="150" spans="1:16" x14ac:dyDescent="0.25">
      <c r="A150" t="s">
        <v>160</v>
      </c>
      <c r="B150">
        <v>977542578.8574872</v>
      </c>
      <c r="C150">
        <v>140321415048.21649</v>
      </c>
      <c r="D150">
        <v>0</v>
      </c>
      <c r="E150">
        <v>-5598094140.1381779</v>
      </c>
      <c r="F150">
        <v>21.115598352922738</v>
      </c>
      <c r="G150">
        <f t="shared" si="12"/>
        <v>6575636718.9956646</v>
      </c>
      <c r="H150" t="s">
        <v>5</v>
      </c>
      <c r="I150">
        <v>963336958.17946339</v>
      </c>
      <c r="J150">
        <v>20641396468.035</v>
      </c>
      <c r="K150">
        <v>21.115598352922738</v>
      </c>
      <c r="L150">
        <f t="shared" si="13"/>
        <v>-14205620.678023815</v>
      </c>
      <c r="M150">
        <f t="shared" si="14"/>
        <v>21.115598352922738</v>
      </c>
      <c r="N150">
        <f t="shared" si="15"/>
        <v>0</v>
      </c>
      <c r="O150">
        <f t="shared" si="16"/>
        <v>0</v>
      </c>
      <c r="P150">
        <f t="shared" si="17"/>
        <v>1.453197127702277E-2</v>
      </c>
    </row>
    <row r="151" spans="1:16" x14ac:dyDescent="0.25">
      <c r="A151" t="s">
        <v>161</v>
      </c>
      <c r="B151">
        <v>75060251.432917938</v>
      </c>
      <c r="C151">
        <v>395320703.61858177</v>
      </c>
      <c r="D151">
        <v>-496998879.25638062</v>
      </c>
      <c r="E151">
        <v>42443468.994660847</v>
      </c>
      <c r="F151">
        <v>-1.354620770604126</v>
      </c>
      <c r="G151">
        <f t="shared" si="12"/>
        <v>32616782.438257091</v>
      </c>
      <c r="H151" t="s">
        <v>7</v>
      </c>
      <c r="I151">
        <v>34213696.108777232</v>
      </c>
      <c r="J151">
        <v>2457822287.359663</v>
      </c>
      <c r="K151">
        <v>32.744658330331369</v>
      </c>
      <c r="L151">
        <f t="shared" si="13"/>
        <v>-40846555.324140705</v>
      </c>
      <c r="M151">
        <f t="shared" si="14"/>
        <v>-1.354620770604126</v>
      </c>
      <c r="N151">
        <f t="shared" si="15"/>
        <v>-1.041369213779499</v>
      </c>
      <c r="O151">
        <f t="shared" si="16"/>
        <v>-34.099279100935497</v>
      </c>
      <c r="P151">
        <f t="shared" si="17"/>
        <v>0.54418356645988131</v>
      </c>
    </row>
    <row r="152" spans="1:16" x14ac:dyDescent="0.25">
      <c r="A152" t="s">
        <v>162</v>
      </c>
      <c r="B152">
        <v>384362709.50769889</v>
      </c>
      <c r="C152">
        <v>5736450071.0086279</v>
      </c>
      <c r="D152">
        <v>1098395464.2426801</v>
      </c>
      <c r="E152">
        <v>51698358.41223897</v>
      </c>
      <c r="F152">
        <v>17.782280554753982</v>
      </c>
      <c r="G152">
        <f t="shared" si="12"/>
        <v>332664351.09545994</v>
      </c>
      <c r="H152" t="s">
        <v>8</v>
      </c>
      <c r="I152">
        <v>377997427.97620308</v>
      </c>
      <c r="J152">
        <v>7337021866.4780617</v>
      </c>
      <c r="K152">
        <v>19.088797339043371</v>
      </c>
      <c r="L152">
        <f t="shared" si="13"/>
        <v>-6365281.5314958096</v>
      </c>
      <c r="M152">
        <f t="shared" si="14"/>
        <v>17.782280554753982</v>
      </c>
      <c r="N152">
        <f t="shared" si="15"/>
        <v>-6.8444164453309919E-2</v>
      </c>
      <c r="O152">
        <f t="shared" si="16"/>
        <v>-1.3065167842893892</v>
      </c>
      <c r="P152">
        <f t="shared" si="17"/>
        <v>1.6560611563095184E-2</v>
      </c>
    </row>
    <row r="153" spans="1:16" x14ac:dyDescent="0.25">
      <c r="A153" t="s">
        <v>163</v>
      </c>
      <c r="B153">
        <v>693234439.13967586</v>
      </c>
      <c r="C153">
        <v>8433452513.8724308</v>
      </c>
      <c r="D153">
        <v>20009957321.4734</v>
      </c>
      <c r="E153">
        <v>396182648.83459878</v>
      </c>
      <c r="F153">
        <v>41.030001150325027</v>
      </c>
      <c r="G153">
        <f t="shared" si="12"/>
        <v>297051790.30507708</v>
      </c>
      <c r="H153" t="s">
        <v>9</v>
      </c>
      <c r="I153">
        <v>241040365.16654649</v>
      </c>
      <c r="J153">
        <v>31587013772.961231</v>
      </c>
      <c r="K153">
        <v>45.564692100642937</v>
      </c>
      <c r="L153">
        <f t="shared" si="13"/>
        <v>-452194073.97312939</v>
      </c>
      <c r="M153">
        <f t="shared" si="14"/>
        <v>41.030001150325027</v>
      </c>
      <c r="N153">
        <f t="shared" si="15"/>
        <v>-9.952203649926393E-2</v>
      </c>
      <c r="O153">
        <f t="shared" si="16"/>
        <v>-4.5346909503179091</v>
      </c>
      <c r="P153">
        <f t="shared" si="17"/>
        <v>0.65229603211045806</v>
      </c>
    </row>
    <row r="154" spans="1:16" x14ac:dyDescent="0.25">
      <c r="A154" t="s">
        <v>164</v>
      </c>
      <c r="B154">
        <v>18309837.50562422</v>
      </c>
      <c r="C154">
        <v>982141516.4666127</v>
      </c>
      <c r="D154">
        <v>0</v>
      </c>
      <c r="E154">
        <v>-15563161.44592675</v>
      </c>
      <c r="F154">
        <v>26.614443070949971</v>
      </c>
      <c r="G154">
        <f t="shared" si="12"/>
        <v>33872998.951550968</v>
      </c>
      <c r="H154" t="s">
        <v>9</v>
      </c>
      <c r="I154">
        <v>17819902.137100089</v>
      </c>
      <c r="J154">
        <v>487306127.9317804</v>
      </c>
      <c r="K154">
        <v>26.614443070949971</v>
      </c>
      <c r="L154">
        <f t="shared" si="13"/>
        <v>-489935.36852413043</v>
      </c>
      <c r="M154">
        <f t="shared" si="14"/>
        <v>26.614443070949971</v>
      </c>
      <c r="N154">
        <f t="shared" si="15"/>
        <v>0</v>
      </c>
      <c r="O154">
        <f t="shared" si="16"/>
        <v>0</v>
      </c>
      <c r="P154">
        <f t="shared" si="17"/>
        <v>2.6758040226934732E-2</v>
      </c>
    </row>
    <row r="155" spans="1:16" x14ac:dyDescent="0.25">
      <c r="A155" t="s">
        <v>165</v>
      </c>
      <c r="B155">
        <v>1272098708.6491899</v>
      </c>
      <c r="C155">
        <v>16537820379.19713</v>
      </c>
      <c r="D155">
        <v>18355490779.708981</v>
      </c>
      <c r="E155">
        <v>623123295.91115606</v>
      </c>
      <c r="F155">
        <v>27.42971981785789</v>
      </c>
      <c r="G155">
        <f t="shared" si="12"/>
        <v>648975412.73803389</v>
      </c>
      <c r="H155" t="s">
        <v>6</v>
      </c>
      <c r="I155">
        <v>937293827.23702025</v>
      </c>
      <c r="J155">
        <v>44622756414.567108</v>
      </c>
      <c r="K155">
        <v>35.078061247268231</v>
      </c>
      <c r="L155">
        <f t="shared" si="13"/>
        <v>-334804881.41216969</v>
      </c>
      <c r="M155">
        <f t="shared" si="14"/>
        <v>27.42971981785789</v>
      </c>
      <c r="N155">
        <f t="shared" si="15"/>
        <v>-0.2180377465988366</v>
      </c>
      <c r="O155">
        <f t="shared" si="16"/>
        <v>-7.6483414294103405</v>
      </c>
      <c r="P155">
        <f t="shared" si="17"/>
        <v>0.26319096083958038</v>
      </c>
    </row>
    <row r="156" spans="1:16" x14ac:dyDescent="0.25">
      <c r="A156" t="s">
        <v>166</v>
      </c>
      <c r="B156">
        <v>125387179.6633001</v>
      </c>
      <c r="C156">
        <v>1927098494.152386</v>
      </c>
      <c r="D156">
        <v>1788724984.180963</v>
      </c>
      <c r="E156">
        <v>89397758.20600605</v>
      </c>
      <c r="F156">
        <v>29.634795904265339</v>
      </c>
      <c r="G156">
        <f t="shared" si="12"/>
        <v>35989421.457294047</v>
      </c>
      <c r="H156" t="s">
        <v>8</v>
      </c>
      <c r="I156">
        <v>34351320.63791094</v>
      </c>
      <c r="J156">
        <v>6549210086.428299</v>
      </c>
      <c r="K156">
        <v>52.231895669196568</v>
      </c>
      <c r="L156">
        <f t="shared" si="13"/>
        <v>-91035859.025389165</v>
      </c>
      <c r="M156">
        <f t="shared" si="14"/>
        <v>29.634795904265339</v>
      </c>
      <c r="N156">
        <f t="shared" si="15"/>
        <v>-0.43263028223304034</v>
      </c>
      <c r="O156">
        <f t="shared" si="16"/>
        <v>-22.59709976493123</v>
      </c>
      <c r="P156">
        <f t="shared" si="17"/>
        <v>0.72603801496968101</v>
      </c>
    </row>
    <row r="157" spans="1:16" x14ac:dyDescent="0.25">
      <c r="A157" t="s">
        <v>167</v>
      </c>
      <c r="B157">
        <v>103029564.9457988</v>
      </c>
      <c r="C157">
        <v>617389019.8290714</v>
      </c>
      <c r="D157">
        <v>1504724282.298666</v>
      </c>
      <c r="E157">
        <v>23914261.816403951</v>
      </c>
      <c r="F157">
        <v>21.02779711610075</v>
      </c>
      <c r="G157">
        <f t="shared" si="12"/>
        <v>79115303.129394844</v>
      </c>
      <c r="H157" t="s">
        <v>5</v>
      </c>
      <c r="I157">
        <v>71185624.864151359</v>
      </c>
      <c r="J157">
        <v>1847387611.042974</v>
      </c>
      <c r="K157">
        <v>17.93065526399959</v>
      </c>
      <c r="L157">
        <f t="shared" si="13"/>
        <v>-31843940.081647441</v>
      </c>
      <c r="M157">
        <f t="shared" si="14"/>
        <v>21.02779711610075</v>
      </c>
      <c r="N157">
        <f t="shared" si="15"/>
        <v>0.17272887167260809</v>
      </c>
      <c r="O157">
        <f t="shared" si="16"/>
        <v>3.09714185210116</v>
      </c>
      <c r="P157">
        <f t="shared" si="17"/>
        <v>0.30907575023149636</v>
      </c>
    </row>
    <row r="158" spans="1:16" x14ac:dyDescent="0.25">
      <c r="A158" t="s">
        <v>168</v>
      </c>
      <c r="B158">
        <v>234661861.4380146</v>
      </c>
      <c r="C158">
        <v>4148295700.7378459</v>
      </c>
      <c r="D158">
        <v>760917261.04568779</v>
      </c>
      <c r="E158">
        <v>29537883.679025281</v>
      </c>
      <c r="F158">
        <v>20.92036998129878</v>
      </c>
      <c r="G158">
        <f t="shared" si="12"/>
        <v>205123977.7589893</v>
      </c>
      <c r="H158" t="s">
        <v>6</v>
      </c>
      <c r="I158">
        <v>225401999.8801344</v>
      </c>
      <c r="J158">
        <v>5459964410.6716881</v>
      </c>
      <c r="K158">
        <v>23.26737023738271</v>
      </c>
      <c r="L158">
        <f t="shared" si="13"/>
        <v>-9259861.557880193</v>
      </c>
      <c r="M158">
        <f t="shared" si="14"/>
        <v>20.92036998129878</v>
      </c>
      <c r="N158">
        <f t="shared" si="15"/>
        <v>-0.10087088622989733</v>
      </c>
      <c r="O158">
        <f t="shared" si="16"/>
        <v>-2.3470002560839305</v>
      </c>
      <c r="P158">
        <f t="shared" si="17"/>
        <v>3.946044534521076E-2</v>
      </c>
    </row>
    <row r="159" spans="1:16" x14ac:dyDescent="0.25">
      <c r="A159" t="s">
        <v>169</v>
      </c>
      <c r="B159">
        <v>106167796.2994408</v>
      </c>
      <c r="C159">
        <v>473301486.64324719</v>
      </c>
      <c r="D159">
        <v>199001445.53220481</v>
      </c>
      <c r="E159">
        <v>-802960.47295948677</v>
      </c>
      <c r="F159">
        <v>11.48875501640657</v>
      </c>
      <c r="G159">
        <f t="shared" si="12"/>
        <v>106970756.77240029</v>
      </c>
      <c r="H159" t="s">
        <v>8</v>
      </c>
      <c r="I159">
        <v>94190324.85207139</v>
      </c>
      <c r="J159">
        <v>1521010553.1802869</v>
      </c>
      <c r="K159">
        <v>14.32647757791219</v>
      </c>
      <c r="L159">
        <f t="shared" si="13"/>
        <v>-11977471.447369412</v>
      </c>
      <c r="M159">
        <f t="shared" si="14"/>
        <v>14.32647757791219</v>
      </c>
      <c r="N159">
        <f t="shared" si="15"/>
        <v>0</v>
      </c>
      <c r="O159">
        <f t="shared" si="16"/>
        <v>0</v>
      </c>
      <c r="P159">
        <f t="shared" si="17"/>
        <v>0.11281642706030715</v>
      </c>
    </row>
    <row r="160" spans="1:16" x14ac:dyDescent="0.25">
      <c r="A160" t="s">
        <v>170</v>
      </c>
      <c r="B160">
        <v>44559898.288072817</v>
      </c>
      <c r="C160">
        <v>1792322560.5929799</v>
      </c>
      <c r="D160">
        <v>152536061.26174441</v>
      </c>
      <c r="E160">
        <v>4060903.0371027691</v>
      </c>
      <c r="F160">
        <v>33.973668884664818</v>
      </c>
      <c r="G160">
        <f t="shared" si="12"/>
        <v>40498995.250970051</v>
      </c>
      <c r="H160" t="s">
        <v>6</v>
      </c>
      <c r="I160">
        <v>44375884.945499688</v>
      </c>
      <c r="J160">
        <v>1361327168.711585</v>
      </c>
      <c r="K160">
        <v>30.550499911620449</v>
      </c>
      <c r="L160">
        <f t="shared" si="13"/>
        <v>-184013.34257312864</v>
      </c>
      <c r="M160">
        <f t="shared" si="14"/>
        <v>33.973668884664818</v>
      </c>
      <c r="N160">
        <f t="shared" si="15"/>
        <v>0.11204952399951738</v>
      </c>
      <c r="O160">
        <f t="shared" si="16"/>
        <v>3.4231689730443691</v>
      </c>
      <c r="P160">
        <f t="shared" si="17"/>
        <v>4.129572769298373E-3</v>
      </c>
    </row>
    <row r="161" spans="1:16" x14ac:dyDescent="0.25">
      <c r="A161" t="s">
        <v>171</v>
      </c>
      <c r="B161">
        <v>2635080.3334128992</v>
      </c>
      <c r="C161">
        <v>15908616.954742299</v>
      </c>
      <c r="D161">
        <v>91964011.670337275</v>
      </c>
      <c r="E161">
        <v>1626947.912195283</v>
      </c>
      <c r="F161">
        <v>40.937130931930753</v>
      </c>
      <c r="G161">
        <f t="shared" si="12"/>
        <v>1008132.4212176162</v>
      </c>
      <c r="H161" t="s">
        <v>9</v>
      </c>
      <c r="I161">
        <v>921221.91127259214</v>
      </c>
      <c r="J161">
        <v>126971328.28743909</v>
      </c>
      <c r="K161">
        <v>48.184993329212318</v>
      </c>
      <c r="L161">
        <f t="shared" si="13"/>
        <v>-1713858.422140307</v>
      </c>
      <c r="M161">
        <f t="shared" si="14"/>
        <v>40.937130931930753</v>
      </c>
      <c r="N161">
        <f t="shared" si="15"/>
        <v>-0.15041742037323316</v>
      </c>
      <c r="O161">
        <f t="shared" si="16"/>
        <v>-7.2478623972815654</v>
      </c>
      <c r="P161">
        <f t="shared" si="17"/>
        <v>0.65040082475229688</v>
      </c>
    </row>
    <row r="162" spans="1:16" x14ac:dyDescent="0.25">
      <c r="A162" t="s">
        <v>172</v>
      </c>
      <c r="B162">
        <v>351699365.47420162</v>
      </c>
      <c r="C162">
        <v>16005666314.365311</v>
      </c>
      <c r="D162">
        <v>0</v>
      </c>
      <c r="E162">
        <v>-168742232.95522541</v>
      </c>
      <c r="F162">
        <v>30.28916544488613</v>
      </c>
      <c r="G162">
        <f t="shared" si="12"/>
        <v>520441598.42942703</v>
      </c>
      <c r="H162" t="s">
        <v>6</v>
      </c>
      <c r="I162">
        <v>350247048.44674331</v>
      </c>
      <c r="J162">
        <v>10652680267.70956</v>
      </c>
      <c r="K162">
        <v>30.28916544488613</v>
      </c>
      <c r="L162">
        <f t="shared" si="13"/>
        <v>-1452317.0274583101</v>
      </c>
      <c r="M162">
        <f t="shared" si="14"/>
        <v>30.28916544488613</v>
      </c>
      <c r="N162">
        <f t="shared" si="15"/>
        <v>0</v>
      </c>
      <c r="O162">
        <f t="shared" si="16"/>
        <v>0</v>
      </c>
      <c r="P162">
        <f t="shared" si="17"/>
        <v>4.1294274884463578E-3</v>
      </c>
    </row>
    <row r="163" spans="1:16" x14ac:dyDescent="0.25">
      <c r="A163" t="s">
        <v>173</v>
      </c>
      <c r="B163">
        <v>421438104.35229439</v>
      </c>
      <c r="C163">
        <v>7529526351.2118883</v>
      </c>
      <c r="D163">
        <v>928606734.40899098</v>
      </c>
      <c r="E163">
        <v>27487137.221270282</v>
      </c>
      <c r="F163">
        <v>20.06969231844883</v>
      </c>
      <c r="G163">
        <f t="shared" si="12"/>
        <v>393950967.13102412</v>
      </c>
      <c r="H163" t="s">
        <v>6</v>
      </c>
      <c r="I163">
        <v>354422482.62822318</v>
      </c>
      <c r="J163">
        <v>25222279523.684399</v>
      </c>
      <c r="K163">
        <v>59.84812304157537</v>
      </c>
      <c r="L163">
        <f t="shared" si="13"/>
        <v>-67015621.724071205</v>
      </c>
      <c r="M163">
        <f t="shared" si="14"/>
        <v>20.06969231844883</v>
      </c>
      <c r="N163">
        <f t="shared" si="15"/>
        <v>-0.6646562782845038</v>
      </c>
      <c r="O163">
        <f t="shared" si="16"/>
        <v>-39.77843072312654</v>
      </c>
      <c r="P163">
        <f t="shared" si="17"/>
        <v>0.15901652231249264</v>
      </c>
    </row>
    <row r="164" spans="1:16" x14ac:dyDescent="0.25">
      <c r="A164" t="s">
        <v>174</v>
      </c>
      <c r="B164">
        <v>7532933778.4081945</v>
      </c>
      <c r="C164">
        <v>74696699606.408203</v>
      </c>
      <c r="D164">
        <v>159844975444.88739</v>
      </c>
      <c r="E164">
        <v>2968113969.5772371</v>
      </c>
      <c r="F164">
        <v>33.572995956513857</v>
      </c>
      <c r="G164">
        <f t="shared" si="12"/>
        <v>4564819808.8309574</v>
      </c>
      <c r="H164" t="s">
        <v>5</v>
      </c>
      <c r="I164">
        <v>4567194638.656271</v>
      </c>
      <c r="J164">
        <v>241559850427.5397</v>
      </c>
      <c r="K164">
        <v>32.067167657829117</v>
      </c>
      <c r="L164">
        <f t="shared" si="13"/>
        <v>-2965739139.7519236</v>
      </c>
      <c r="M164">
        <f t="shared" si="14"/>
        <v>33.572995956513857</v>
      </c>
      <c r="N164">
        <f t="shared" si="15"/>
        <v>4.6958568800107174E-2</v>
      </c>
      <c r="O164">
        <f t="shared" si="16"/>
        <v>1.5058282986847402</v>
      </c>
      <c r="P164">
        <f t="shared" si="17"/>
        <v>0.39370306802014954</v>
      </c>
    </row>
    <row r="165" spans="1:16" x14ac:dyDescent="0.25">
      <c r="A165" t="s">
        <v>175</v>
      </c>
      <c r="B165">
        <v>6195950.3510307241</v>
      </c>
      <c r="C165">
        <v>164207376.10553229</v>
      </c>
      <c r="D165">
        <v>8987679.1684989259</v>
      </c>
      <c r="E165">
        <v>287356.23695351538</v>
      </c>
      <c r="F165">
        <v>24.685271995895999</v>
      </c>
      <c r="G165">
        <f t="shared" si="12"/>
        <v>5908594.1140772086</v>
      </c>
      <c r="H165" t="s">
        <v>4</v>
      </c>
      <c r="I165">
        <v>6133122.6639291542</v>
      </c>
      <c r="J165">
        <v>143961040.5197618</v>
      </c>
      <c r="K165">
        <v>23.23469885387529</v>
      </c>
      <c r="L165">
        <f t="shared" si="13"/>
        <v>-62827.687101569958</v>
      </c>
      <c r="M165">
        <f t="shared" si="14"/>
        <v>24.685271995895999</v>
      </c>
      <c r="N165">
        <f t="shared" si="15"/>
        <v>6.2431329587849117E-2</v>
      </c>
      <c r="O165">
        <f t="shared" si="16"/>
        <v>1.4505731420207084</v>
      </c>
      <c r="P165">
        <f t="shared" si="17"/>
        <v>1.0140121134301627E-2</v>
      </c>
    </row>
    <row r="166" spans="1:16" x14ac:dyDescent="0.25">
      <c r="A166" t="s">
        <v>176</v>
      </c>
      <c r="B166">
        <v>2614024168.8994408</v>
      </c>
      <c r="C166">
        <v>71250893501.771713</v>
      </c>
      <c r="D166">
        <v>1766046494.08514</v>
      </c>
      <c r="E166">
        <v>39164782.60707555</v>
      </c>
      <c r="F166">
        <v>27.93277157288049</v>
      </c>
      <c r="G166">
        <f t="shared" si="12"/>
        <v>2574859386.2923651</v>
      </c>
      <c r="H166" t="s">
        <v>6</v>
      </c>
      <c r="I166">
        <v>2581896723.424202</v>
      </c>
      <c r="J166">
        <v>82611179349.364899</v>
      </c>
      <c r="K166">
        <v>31.603066387923239</v>
      </c>
      <c r="L166">
        <f t="shared" si="13"/>
        <v>-32127445.4752388</v>
      </c>
      <c r="M166">
        <f t="shared" si="14"/>
        <v>27.93277157288049</v>
      </c>
      <c r="N166">
        <f t="shared" si="15"/>
        <v>-0.11613730041225717</v>
      </c>
      <c r="O166">
        <f t="shared" si="16"/>
        <v>-3.6702948150427481</v>
      </c>
      <c r="P166">
        <f t="shared" si="17"/>
        <v>1.2290416384621694E-2</v>
      </c>
    </row>
    <row r="167" spans="1:16" x14ac:dyDescent="0.25">
      <c r="A167" t="s">
        <v>177</v>
      </c>
      <c r="B167">
        <v>92941261.863197953</v>
      </c>
      <c r="C167">
        <v>1033291399.623975</v>
      </c>
      <c r="D167">
        <v>87369338.554511651</v>
      </c>
      <c r="E167">
        <v>3564714.8955649999</v>
      </c>
      <c r="F167">
        <v>12.05773104122482</v>
      </c>
      <c r="G167">
        <f t="shared" si="12"/>
        <v>89376546.967632949</v>
      </c>
      <c r="H167" t="s">
        <v>4</v>
      </c>
      <c r="I167">
        <v>92127590.067477688</v>
      </c>
      <c r="J167">
        <v>2112895784.299206</v>
      </c>
      <c r="K167">
        <v>22.733667931141479</v>
      </c>
      <c r="L167">
        <f t="shared" si="13"/>
        <v>-813671.79572026432</v>
      </c>
      <c r="M167">
        <f t="shared" si="14"/>
        <v>12.05773104122482</v>
      </c>
      <c r="N167">
        <f t="shared" si="15"/>
        <v>-0.46960908034080756</v>
      </c>
      <c r="O167">
        <f t="shared" si="16"/>
        <v>-10.67593688991666</v>
      </c>
      <c r="P167">
        <f t="shared" si="17"/>
        <v>8.7546884925870927E-3</v>
      </c>
    </row>
    <row r="168" spans="1:16" x14ac:dyDescent="0.25">
      <c r="A168" t="s">
        <v>178</v>
      </c>
      <c r="B168">
        <v>31148493.646780759</v>
      </c>
      <c r="C168">
        <v>973726548.26030731</v>
      </c>
      <c r="D168">
        <v>0</v>
      </c>
      <c r="E168">
        <v>-291940.02422883012</v>
      </c>
      <c r="F168">
        <v>28.002224835538939</v>
      </c>
      <c r="G168">
        <f t="shared" si="12"/>
        <v>31440433.671009589</v>
      </c>
      <c r="H168" t="s">
        <v>4</v>
      </c>
      <c r="I168">
        <v>30726448.403006889</v>
      </c>
      <c r="J168">
        <v>872227122.3855108</v>
      </c>
      <c r="K168">
        <v>28.002224835538939</v>
      </c>
      <c r="L168">
        <f t="shared" si="13"/>
        <v>-422045.24377387017</v>
      </c>
      <c r="M168">
        <f t="shared" si="14"/>
        <v>28.002224835538939</v>
      </c>
      <c r="N168">
        <f t="shared" si="15"/>
        <v>0</v>
      </c>
      <c r="O168">
        <f t="shared" si="16"/>
        <v>0</v>
      </c>
      <c r="P168">
        <f t="shared" si="17"/>
        <v>1.3549459198887726E-2</v>
      </c>
    </row>
    <row r="169" spans="1:16" x14ac:dyDescent="0.25">
      <c r="A169" t="s">
        <v>179</v>
      </c>
      <c r="B169">
        <v>401201934.29880393</v>
      </c>
      <c r="C169">
        <v>1500508858.143476</v>
      </c>
      <c r="D169">
        <v>21216378912.743969</v>
      </c>
      <c r="E169">
        <v>384477018.37116241</v>
      </c>
      <c r="F169">
        <v>56.622079379030488</v>
      </c>
      <c r="G169">
        <f t="shared" si="12"/>
        <v>16724915.927641511</v>
      </c>
      <c r="H169" t="s">
        <v>9</v>
      </c>
      <c r="I169">
        <v>11853964.348622641</v>
      </c>
      <c r="J169">
        <v>28787316775.612541</v>
      </c>
      <c r="K169">
        <v>71.752686900488769</v>
      </c>
      <c r="L169">
        <f t="shared" si="13"/>
        <v>-389347969.95018131</v>
      </c>
      <c r="M169">
        <f t="shared" si="14"/>
        <v>56.622079379030488</v>
      </c>
      <c r="N169">
        <f t="shared" si="15"/>
        <v>-0.21087165059675575</v>
      </c>
      <c r="O169">
        <f t="shared" si="16"/>
        <v>-15.13060752145828</v>
      </c>
      <c r="P169">
        <f t="shared" si="17"/>
        <v>0.97045387039486664</v>
      </c>
    </row>
    <row r="170" spans="1:16" x14ac:dyDescent="0.25">
      <c r="A170" t="s">
        <v>180</v>
      </c>
      <c r="B170">
        <v>60319.245653728562</v>
      </c>
      <c r="C170">
        <v>3314825.366952118</v>
      </c>
      <c r="D170">
        <v>0</v>
      </c>
      <c r="E170">
        <v>0</v>
      </c>
      <c r="F170">
        <v>48.7465067445752</v>
      </c>
      <c r="G170">
        <f t="shared" si="12"/>
        <v>60319.245653728562</v>
      </c>
      <c r="H170" t="s">
        <v>4</v>
      </c>
      <c r="I170">
        <v>58005.217501752682</v>
      </c>
      <c r="J170">
        <v>2940352.5150871682</v>
      </c>
      <c r="K170">
        <v>48.7465067445752</v>
      </c>
      <c r="L170">
        <f t="shared" si="13"/>
        <v>-2314.0281519758792</v>
      </c>
      <c r="M170">
        <f t="shared" si="14"/>
        <v>48.7465067445752</v>
      </c>
      <c r="N170">
        <f t="shared" si="15"/>
        <v>0</v>
      </c>
      <c r="O170">
        <f t="shared" si="16"/>
        <v>0</v>
      </c>
      <c r="P170">
        <f t="shared" si="17"/>
        <v>3.8363015433911407E-2</v>
      </c>
    </row>
    <row r="171" spans="1:16" x14ac:dyDescent="0.25">
      <c r="A171" t="s">
        <v>181</v>
      </c>
      <c r="B171">
        <v>476267.56736966048</v>
      </c>
      <c r="C171">
        <v>2627297.2512238738</v>
      </c>
      <c r="D171">
        <v>25906359.837289661</v>
      </c>
      <c r="E171">
        <v>435786.23831227858</v>
      </c>
      <c r="F171">
        <v>59.9109808087495</v>
      </c>
      <c r="G171">
        <f t="shared" si="12"/>
        <v>40481.329057381896</v>
      </c>
      <c r="H171" t="s">
        <v>9</v>
      </c>
      <c r="I171">
        <v>22765.335963416841</v>
      </c>
      <c r="J171">
        <v>34240798.178917311</v>
      </c>
      <c r="K171">
        <v>71.89403714391689</v>
      </c>
      <c r="L171">
        <f t="shared" si="13"/>
        <v>-453502.23140624363</v>
      </c>
      <c r="M171">
        <f t="shared" si="14"/>
        <v>59.9109808087495</v>
      </c>
      <c r="N171">
        <f t="shared" si="15"/>
        <v>-0.16667663705099503</v>
      </c>
      <c r="O171">
        <f t="shared" si="16"/>
        <v>-11.98305633516739</v>
      </c>
      <c r="P171">
        <f t="shared" si="17"/>
        <v>0.95220053280313488</v>
      </c>
    </row>
    <row r="172" spans="1:16" x14ac:dyDescent="0.25">
      <c r="A172" t="s">
        <v>182</v>
      </c>
      <c r="B172">
        <v>1959938.170410485</v>
      </c>
      <c r="C172">
        <v>36210671.636608563</v>
      </c>
      <c r="D172">
        <v>221105.4890615388</v>
      </c>
      <c r="E172">
        <v>-3230.9411984070412</v>
      </c>
      <c r="F172">
        <v>16.269056313225811</v>
      </c>
      <c r="G172">
        <f t="shared" si="12"/>
        <v>1963169.111608892</v>
      </c>
      <c r="H172" t="s">
        <v>4</v>
      </c>
      <c r="I172">
        <v>1941639.6584838449</v>
      </c>
      <c r="J172">
        <v>31665238.975787401</v>
      </c>
      <c r="K172">
        <v>16.156243831485519</v>
      </c>
      <c r="L172">
        <f t="shared" si="13"/>
        <v>-18298.511926640058</v>
      </c>
      <c r="M172">
        <f t="shared" si="14"/>
        <v>16.156243831485519</v>
      </c>
      <c r="N172">
        <f t="shared" si="15"/>
        <v>0</v>
      </c>
      <c r="O172">
        <f t="shared" si="16"/>
        <v>0</v>
      </c>
      <c r="P172">
        <f t="shared" si="17"/>
        <v>9.3362699920312986E-3</v>
      </c>
    </row>
    <row r="173" spans="1:16" x14ac:dyDescent="0.25">
      <c r="A173" t="s">
        <v>183</v>
      </c>
      <c r="B173">
        <v>46235829.030297853</v>
      </c>
      <c r="C173">
        <v>1341201737.8115489</v>
      </c>
      <c r="D173">
        <v>-29632781.929702651</v>
      </c>
      <c r="E173">
        <v>981467.42902104591</v>
      </c>
      <c r="F173">
        <v>24.596686254814159</v>
      </c>
      <c r="G173">
        <f t="shared" si="12"/>
        <v>45254361.601276807</v>
      </c>
      <c r="H173" t="s">
        <v>7</v>
      </c>
      <c r="I173">
        <v>45773728.676868923</v>
      </c>
      <c r="J173">
        <v>1166880962.3191669</v>
      </c>
      <c r="K173">
        <v>25.237591426218891</v>
      </c>
      <c r="L173">
        <f t="shared" si="13"/>
        <v>-462100.35342893004</v>
      </c>
      <c r="M173">
        <f t="shared" si="14"/>
        <v>24.596686254814159</v>
      </c>
      <c r="N173">
        <f t="shared" si="15"/>
        <v>-2.5394862789438262E-2</v>
      </c>
      <c r="O173">
        <f t="shared" si="16"/>
        <v>-0.64090517140473224</v>
      </c>
      <c r="P173">
        <f t="shared" si="17"/>
        <v>9.9944212771900798E-3</v>
      </c>
    </row>
    <row r="174" spans="1:16" x14ac:dyDescent="0.25">
      <c r="A174" t="s">
        <v>184</v>
      </c>
      <c r="B174">
        <v>2617760.2088486869</v>
      </c>
      <c r="C174">
        <v>323889085.96217299</v>
      </c>
      <c r="D174">
        <v>0</v>
      </c>
      <c r="E174">
        <v>-26438750.631576478</v>
      </c>
      <c r="F174">
        <v>21.229784204318658</v>
      </c>
      <c r="G174">
        <f t="shared" si="12"/>
        <v>29056510.840425164</v>
      </c>
      <c r="H174" t="s">
        <v>4</v>
      </c>
      <c r="I174">
        <v>2530767.4496286488</v>
      </c>
      <c r="J174">
        <v>55574484.332509793</v>
      </c>
      <c r="K174">
        <v>21.229784204318669</v>
      </c>
      <c r="L174">
        <f t="shared" si="13"/>
        <v>-86992.759220038075</v>
      </c>
      <c r="M174">
        <f t="shared" si="14"/>
        <v>21.229784204318669</v>
      </c>
      <c r="N174">
        <f t="shared" si="15"/>
        <v>0</v>
      </c>
      <c r="O174">
        <f t="shared" si="16"/>
        <v>0</v>
      </c>
      <c r="P174">
        <f t="shared" si="17"/>
        <v>3.3231752444697116E-2</v>
      </c>
    </row>
    <row r="175" spans="1:16" x14ac:dyDescent="0.25">
      <c r="A175" t="s">
        <v>185</v>
      </c>
      <c r="B175">
        <v>216395.5912377738</v>
      </c>
      <c r="C175">
        <v>2065093.153434617</v>
      </c>
      <c r="D175">
        <v>-3398206.328745876</v>
      </c>
      <c r="E175">
        <v>197944.4532841529</v>
      </c>
      <c r="F175">
        <v>-6.1605375954561143</v>
      </c>
      <c r="G175">
        <f t="shared" si="12"/>
        <v>18451.137953620899</v>
      </c>
      <c r="H175" t="s">
        <v>7</v>
      </c>
      <c r="I175">
        <v>36509.341078279132</v>
      </c>
      <c r="J175">
        <v>14740646.08127897</v>
      </c>
      <c r="K175">
        <v>68.118975978036744</v>
      </c>
      <c r="L175">
        <f t="shared" si="13"/>
        <v>-179886.25015949467</v>
      </c>
      <c r="M175">
        <f t="shared" si="14"/>
        <v>-6.1605375954561143</v>
      </c>
      <c r="N175">
        <f t="shared" si="15"/>
        <v>-1.0904379067213581</v>
      </c>
      <c r="O175">
        <f t="shared" si="16"/>
        <v>-74.279513573492864</v>
      </c>
      <c r="P175">
        <f t="shared" si="17"/>
        <v>0.83128426568467861</v>
      </c>
    </row>
    <row r="176" spans="1:16" x14ac:dyDescent="0.25">
      <c r="A176" t="s">
        <v>186</v>
      </c>
      <c r="B176">
        <v>146834234.58192021</v>
      </c>
      <c r="C176">
        <v>2203266608.5009179</v>
      </c>
      <c r="D176">
        <v>2488402894.3780541</v>
      </c>
      <c r="E176">
        <v>71513314.676936269</v>
      </c>
      <c r="F176">
        <v>31.952150097949009</v>
      </c>
      <c r="G176">
        <f t="shared" si="12"/>
        <v>75320919.904983938</v>
      </c>
      <c r="H176" t="s">
        <v>6</v>
      </c>
      <c r="I176">
        <v>127380208.4903198</v>
      </c>
      <c r="J176">
        <v>6121773660.5397396</v>
      </c>
      <c r="K176">
        <v>41.691732707772204</v>
      </c>
      <c r="L176">
        <f t="shared" si="13"/>
        <v>-19454026.091600403</v>
      </c>
      <c r="M176">
        <f t="shared" si="14"/>
        <v>31.952150097949009</v>
      </c>
      <c r="N176">
        <f t="shared" si="15"/>
        <v>-0.23360944669990977</v>
      </c>
      <c r="O176">
        <f t="shared" si="16"/>
        <v>-9.739582609823195</v>
      </c>
      <c r="P176">
        <f t="shared" si="17"/>
        <v>0.13248971635934681</v>
      </c>
    </row>
    <row r="177" spans="1:16" x14ac:dyDescent="0.25">
      <c r="A177" t="s">
        <v>187</v>
      </c>
      <c r="B177">
        <v>655958.62724075257</v>
      </c>
      <c r="C177">
        <v>8940501.4398549199</v>
      </c>
      <c r="D177">
        <v>10338974.74197641</v>
      </c>
      <c r="E177">
        <v>507993.56327996752</v>
      </c>
      <c r="F177">
        <v>29.39129905635847</v>
      </c>
      <c r="G177">
        <f t="shared" si="12"/>
        <v>147965.06396078505</v>
      </c>
      <c r="H177" t="s">
        <v>4</v>
      </c>
      <c r="I177">
        <v>36934.307195247537</v>
      </c>
      <c r="J177">
        <v>42404781.824747689</v>
      </c>
      <c r="K177">
        <v>64.645512786561937</v>
      </c>
      <c r="L177">
        <f t="shared" si="13"/>
        <v>-619024.32004550507</v>
      </c>
      <c r="M177">
        <f t="shared" si="14"/>
        <v>29.39129905635847</v>
      </c>
      <c r="N177">
        <f t="shared" si="15"/>
        <v>-0.54534664836832836</v>
      </c>
      <c r="O177">
        <f t="shared" si="16"/>
        <v>-35.254213730203467</v>
      </c>
      <c r="P177">
        <f t="shared" si="17"/>
        <v>0.94369415133602352</v>
      </c>
    </row>
    <row r="178" spans="1:16" x14ac:dyDescent="0.25">
      <c r="A178" t="s">
        <v>188</v>
      </c>
      <c r="B178">
        <v>13482714.650339389</v>
      </c>
      <c r="C178">
        <v>429226851.48917383</v>
      </c>
      <c r="D178">
        <v>5315343.2549471501</v>
      </c>
      <c r="E178">
        <v>212036.45383043171</v>
      </c>
      <c r="F178">
        <v>24.299677240066909</v>
      </c>
      <c r="G178">
        <f t="shared" si="12"/>
        <v>13270678.196508957</v>
      </c>
      <c r="H178" t="s">
        <v>8</v>
      </c>
      <c r="I178">
        <v>13444215.275740219</v>
      </c>
      <c r="J178">
        <v>322310271.06822139</v>
      </c>
      <c r="K178">
        <v>23.905443334448101</v>
      </c>
      <c r="L178">
        <f t="shared" si="13"/>
        <v>-38499.37459916994</v>
      </c>
      <c r="M178">
        <f t="shared" si="14"/>
        <v>24.299677240066909</v>
      </c>
      <c r="N178">
        <f t="shared" si="15"/>
        <v>1.6491386505713169E-2</v>
      </c>
      <c r="O178">
        <f t="shared" si="16"/>
        <v>0.39423390561880822</v>
      </c>
      <c r="P178">
        <f t="shared" si="17"/>
        <v>2.8554616483114081E-3</v>
      </c>
    </row>
    <row r="179" spans="1:16" x14ac:dyDescent="0.25">
      <c r="A179" t="s">
        <v>189</v>
      </c>
      <c r="B179">
        <v>222977608.12822461</v>
      </c>
      <c r="C179">
        <v>3037506212.989068</v>
      </c>
      <c r="D179">
        <v>3431436540.855227</v>
      </c>
      <c r="E179">
        <v>106397370.6320423</v>
      </c>
      <c r="F179">
        <v>29.011625015388489</v>
      </c>
      <c r="G179">
        <f t="shared" si="12"/>
        <v>116580237.49618231</v>
      </c>
      <c r="H179" t="s">
        <v>6</v>
      </c>
      <c r="I179">
        <v>120549144.4231192</v>
      </c>
      <c r="J179">
        <v>10363505394.295521</v>
      </c>
      <c r="K179">
        <v>46.477785286565293</v>
      </c>
      <c r="L179">
        <f t="shared" si="13"/>
        <v>-102428463.70510541</v>
      </c>
      <c r="M179">
        <f t="shared" si="14"/>
        <v>29.011625015388489</v>
      </c>
      <c r="N179">
        <f t="shared" si="15"/>
        <v>-0.37579588105342687</v>
      </c>
      <c r="O179">
        <f t="shared" si="16"/>
        <v>-17.466160271176804</v>
      </c>
      <c r="P179">
        <f t="shared" si="17"/>
        <v>0.45936659095474419</v>
      </c>
    </row>
    <row r="180" spans="1:16" x14ac:dyDescent="0.25">
      <c r="A180" t="s">
        <v>190</v>
      </c>
      <c r="B180">
        <v>68060590.165937394</v>
      </c>
      <c r="C180">
        <v>1353739250.848722</v>
      </c>
      <c r="D180">
        <v>952144770.45847869</v>
      </c>
      <c r="E180">
        <v>26175352.594417311</v>
      </c>
      <c r="F180">
        <v>33.87987109258475</v>
      </c>
      <c r="G180">
        <f t="shared" si="12"/>
        <v>41885237.571520083</v>
      </c>
      <c r="H180" t="s">
        <v>6</v>
      </c>
      <c r="I180">
        <v>42257732.947474703</v>
      </c>
      <c r="J180">
        <v>2641786136.9066892</v>
      </c>
      <c r="K180">
        <v>38.815210542044873</v>
      </c>
      <c r="L180">
        <f t="shared" si="13"/>
        <v>-25802857.218462691</v>
      </c>
      <c r="M180">
        <f t="shared" si="14"/>
        <v>33.87987109258475</v>
      </c>
      <c r="N180">
        <f t="shared" si="15"/>
        <v>-0.12714962460693427</v>
      </c>
      <c r="O180">
        <f t="shared" si="16"/>
        <v>-4.9353394494601233</v>
      </c>
      <c r="P180">
        <f t="shared" si="17"/>
        <v>0.37911597821225429</v>
      </c>
    </row>
    <row r="181" spans="1:16" x14ac:dyDescent="0.25">
      <c r="A181" t="s">
        <v>191</v>
      </c>
      <c r="B181">
        <v>631659343.5629487</v>
      </c>
      <c r="C181">
        <v>8823368668.1689453</v>
      </c>
      <c r="D181">
        <v>858407799.62945914</v>
      </c>
      <c r="E181">
        <v>1724900.3759276201</v>
      </c>
      <c r="F181">
        <v>19.25450726643631</v>
      </c>
      <c r="G181">
        <f t="shared" si="12"/>
        <v>629934443.18702114</v>
      </c>
      <c r="H181" t="s">
        <v>6</v>
      </c>
      <c r="I181">
        <v>543085910.71032381</v>
      </c>
      <c r="J181">
        <v>13228076582.56422</v>
      </c>
      <c r="K181">
        <v>20.941788825523741</v>
      </c>
      <c r="L181">
        <f t="shared" si="13"/>
        <v>-88573432.852624893</v>
      </c>
      <c r="M181">
        <f t="shared" si="14"/>
        <v>19.25450726643631</v>
      </c>
      <c r="N181">
        <f t="shared" si="15"/>
        <v>-8.0570077997872913E-2</v>
      </c>
      <c r="O181">
        <f t="shared" si="16"/>
        <v>-1.687281559087431</v>
      </c>
      <c r="P181">
        <f t="shared" si="17"/>
        <v>0.14022341908696556</v>
      </c>
    </row>
    <row r="182" spans="1:16" x14ac:dyDescent="0.25">
      <c r="A182" t="s">
        <v>192</v>
      </c>
      <c r="B182">
        <v>13638536.022734649</v>
      </c>
      <c r="C182">
        <v>221123011.3598139</v>
      </c>
      <c r="D182">
        <v>145116966.11007959</v>
      </c>
      <c r="E182">
        <v>5409418.3145640818</v>
      </c>
      <c r="F182">
        <v>26.85332039006185</v>
      </c>
      <c r="G182">
        <f t="shared" si="12"/>
        <v>8229117.7081705676</v>
      </c>
      <c r="H182" t="s">
        <v>4</v>
      </c>
      <c r="I182">
        <v>13480606.5537594</v>
      </c>
      <c r="J182">
        <v>385470154.83152097</v>
      </c>
      <c r="K182">
        <v>28.263308773681018</v>
      </c>
      <c r="L182">
        <f t="shared" si="13"/>
        <v>-157929.46897524968</v>
      </c>
      <c r="M182">
        <f t="shared" si="14"/>
        <v>26.85332039006185</v>
      </c>
      <c r="N182">
        <f t="shared" si="15"/>
        <v>-4.9887590830559769E-2</v>
      </c>
      <c r="O182">
        <f t="shared" si="16"/>
        <v>-1.4099883836191687</v>
      </c>
      <c r="P182">
        <f t="shared" si="17"/>
        <v>1.1579649656824675E-2</v>
      </c>
    </row>
    <row r="183" spans="1:16" x14ac:dyDescent="0.25">
      <c r="A183" t="s">
        <v>193</v>
      </c>
      <c r="B183">
        <v>3264660.6290048431</v>
      </c>
      <c r="C183">
        <v>20190934.92808757</v>
      </c>
      <c r="D183">
        <v>66331817.089269876</v>
      </c>
      <c r="E183">
        <v>3219904.110199681</v>
      </c>
      <c r="F183">
        <v>26.502831947874451</v>
      </c>
      <c r="G183">
        <f t="shared" si="12"/>
        <v>44756.51880516205</v>
      </c>
      <c r="H183" t="s">
        <v>4</v>
      </c>
      <c r="I183">
        <v>28794.801737338421</v>
      </c>
      <c r="J183">
        <v>223757459.2951667</v>
      </c>
      <c r="K183">
        <v>68.53927091446991</v>
      </c>
      <c r="L183">
        <f t="shared" si="13"/>
        <v>-3235865.8272675048</v>
      </c>
      <c r="M183">
        <f t="shared" si="14"/>
        <v>26.502831947874451</v>
      </c>
      <c r="N183">
        <f t="shared" si="15"/>
        <v>-0.61331902726325593</v>
      </c>
      <c r="O183">
        <f t="shared" si="16"/>
        <v>-42.036438966595455</v>
      </c>
      <c r="P183">
        <f t="shared" si="17"/>
        <v>0.99117984837948814</v>
      </c>
    </row>
    <row r="184" spans="1:16" x14ac:dyDescent="0.25">
      <c r="A184" t="s">
        <v>194</v>
      </c>
      <c r="B184">
        <v>115648961.87058771</v>
      </c>
      <c r="C184">
        <v>26019191815.08202</v>
      </c>
      <c r="D184">
        <v>0</v>
      </c>
      <c r="E184">
        <v>-1133987927.937305</v>
      </c>
      <c r="F184">
        <v>19.26448544610977</v>
      </c>
      <c r="G184">
        <f t="shared" si="12"/>
        <v>1249636889.8078928</v>
      </c>
      <c r="H184" t="s">
        <v>6</v>
      </c>
      <c r="I184">
        <v>114352552.7179881</v>
      </c>
      <c r="J184">
        <v>2227917742.8136411</v>
      </c>
      <c r="K184">
        <v>19.26448544610977</v>
      </c>
      <c r="L184">
        <f t="shared" si="13"/>
        <v>-1296409.1525996029</v>
      </c>
      <c r="M184">
        <f t="shared" si="14"/>
        <v>19.26448544610977</v>
      </c>
      <c r="N184">
        <f t="shared" si="15"/>
        <v>0</v>
      </c>
      <c r="O184">
        <f t="shared" si="16"/>
        <v>0</v>
      </c>
      <c r="P184">
        <f t="shared" si="17"/>
        <v>1.1209864158143512E-2</v>
      </c>
    </row>
    <row r="185" spans="1:16" x14ac:dyDescent="0.25">
      <c r="A185" t="s">
        <v>195</v>
      </c>
      <c r="B185">
        <v>1507990.100551032</v>
      </c>
      <c r="C185">
        <v>5978031.7310389699</v>
      </c>
      <c r="D185">
        <v>30910719.00843551</v>
      </c>
      <c r="E185">
        <v>1492227.879473561</v>
      </c>
      <c r="F185">
        <v>24.462196884445749</v>
      </c>
      <c r="G185">
        <f t="shared" si="12"/>
        <v>15762.22107747104</v>
      </c>
      <c r="H185" t="s">
        <v>8</v>
      </c>
      <c r="I185">
        <v>2786.315556117625</v>
      </c>
      <c r="J185">
        <v>103495318.6925659</v>
      </c>
      <c r="K185">
        <v>68.631298477853292</v>
      </c>
      <c r="L185">
        <f t="shared" si="13"/>
        <v>-1505203.7849949144</v>
      </c>
      <c r="M185">
        <f t="shared" si="14"/>
        <v>24.462196884445749</v>
      </c>
      <c r="N185">
        <f t="shared" si="15"/>
        <v>-0.64357082807722954</v>
      </c>
      <c r="O185">
        <f t="shared" si="16"/>
        <v>-44.169101593407547</v>
      </c>
      <c r="P185">
        <f t="shared" si="17"/>
        <v>0.99815229850971865</v>
      </c>
    </row>
    <row r="186" spans="1:16" x14ac:dyDescent="0.25">
      <c r="A186" t="s">
        <v>196</v>
      </c>
      <c r="B186">
        <v>1726603.7440130161</v>
      </c>
      <c r="C186">
        <v>59715295.548762411</v>
      </c>
      <c r="D186">
        <v>22402497.41576428</v>
      </c>
      <c r="E186">
        <v>1160544.3458893599</v>
      </c>
      <c r="F186">
        <v>40.989823228442937</v>
      </c>
      <c r="G186">
        <f t="shared" si="12"/>
        <v>566059.39812365617</v>
      </c>
      <c r="H186" t="s">
        <v>4</v>
      </c>
      <c r="I186">
        <v>1699611.9829112189</v>
      </c>
      <c r="J186">
        <v>50549473.537145019</v>
      </c>
      <c r="K186">
        <v>29.276823771768651</v>
      </c>
      <c r="L186">
        <f t="shared" si="13"/>
        <v>-26991.761101797223</v>
      </c>
      <c r="M186">
        <f t="shared" si="14"/>
        <v>40.989823228442937</v>
      </c>
      <c r="N186">
        <f t="shared" si="15"/>
        <v>0.40007753395602341</v>
      </c>
      <c r="O186">
        <f t="shared" si="16"/>
        <v>11.712999456674286</v>
      </c>
      <c r="P186">
        <f t="shared" si="17"/>
        <v>1.5632863762395366E-2</v>
      </c>
    </row>
    <row r="187" spans="1:16" x14ac:dyDescent="0.25">
      <c r="A187" t="s">
        <v>197</v>
      </c>
      <c r="B187">
        <v>10139794.92140959</v>
      </c>
      <c r="C187">
        <v>381015930.11472952</v>
      </c>
      <c r="D187">
        <v>8463621.603838671</v>
      </c>
      <c r="E187">
        <v>403616.34350257961</v>
      </c>
      <c r="F187">
        <v>30.59808211116119</v>
      </c>
      <c r="G187">
        <f t="shared" si="12"/>
        <v>9736178.5779070109</v>
      </c>
      <c r="H187" t="s">
        <v>4</v>
      </c>
      <c r="I187">
        <v>9999086.7213382293</v>
      </c>
      <c r="J187">
        <v>301794655.99178708</v>
      </c>
      <c r="K187">
        <v>29.763388542954178</v>
      </c>
      <c r="L187">
        <f t="shared" si="13"/>
        <v>-140708.20007136092</v>
      </c>
      <c r="M187">
        <f t="shared" si="14"/>
        <v>30.59808211116119</v>
      </c>
      <c r="N187">
        <f t="shared" si="15"/>
        <v>2.8044305741679636E-2</v>
      </c>
      <c r="O187">
        <f t="shared" si="16"/>
        <v>0.83469356820701179</v>
      </c>
      <c r="P187">
        <f t="shared" si="17"/>
        <v>1.387682898539333E-2</v>
      </c>
    </row>
    <row r="188" spans="1:16" x14ac:dyDescent="0.25">
      <c r="A188" t="s">
        <v>198</v>
      </c>
      <c r="B188">
        <v>1506761655.2163379</v>
      </c>
      <c r="C188">
        <v>20582004441.557659</v>
      </c>
      <c r="D188">
        <v>54253195380.408127</v>
      </c>
      <c r="E188">
        <v>1080340612.34219</v>
      </c>
      <c r="F188">
        <v>49.666249179417207</v>
      </c>
      <c r="G188">
        <f t="shared" si="12"/>
        <v>426421042.87414789</v>
      </c>
      <c r="H188" t="s">
        <v>9</v>
      </c>
      <c r="I188">
        <v>320360931.01374358</v>
      </c>
      <c r="J188">
        <v>86322771953.322205</v>
      </c>
      <c r="K188">
        <v>57.290263297102634</v>
      </c>
      <c r="L188">
        <f t="shared" si="13"/>
        <v>-1186400724.2025943</v>
      </c>
      <c r="M188">
        <f t="shared" si="14"/>
        <v>49.666249179417207</v>
      </c>
      <c r="N188">
        <f t="shared" si="15"/>
        <v>-0.13307696070705613</v>
      </c>
      <c r="O188">
        <f t="shared" si="16"/>
        <v>-7.6240141176854266</v>
      </c>
      <c r="P188">
        <f t="shared" si="17"/>
        <v>0.78738446793846317</v>
      </c>
    </row>
    <row r="189" spans="1:16" x14ac:dyDescent="0.25">
      <c r="A189" t="s">
        <v>199</v>
      </c>
      <c r="B189">
        <v>115225497.9843979</v>
      </c>
      <c r="C189">
        <v>1216056515.8487301</v>
      </c>
      <c r="D189">
        <v>143388020.60404551</v>
      </c>
      <c r="E189">
        <v>-64726119.577850029</v>
      </c>
      <c r="F189">
        <v>13.67813531031522</v>
      </c>
      <c r="G189">
        <f t="shared" si="12"/>
        <v>179951617.56224793</v>
      </c>
      <c r="H189" t="s">
        <v>5</v>
      </c>
      <c r="I189">
        <v>113680095.58848821</v>
      </c>
      <c r="J189">
        <v>1876550534.010252</v>
      </c>
      <c r="K189">
        <v>16.285896497182812</v>
      </c>
      <c r="L189">
        <f t="shared" si="13"/>
        <v>-1545402.3959096968</v>
      </c>
      <c r="M189">
        <f t="shared" si="14"/>
        <v>16.285896497182812</v>
      </c>
      <c r="N189">
        <f t="shared" si="15"/>
        <v>0</v>
      </c>
      <c r="O189">
        <f t="shared" si="16"/>
        <v>0</v>
      </c>
      <c r="P189">
        <f t="shared" si="17"/>
        <v>1.3411982789772403E-2</v>
      </c>
    </row>
    <row r="190" spans="1:16" x14ac:dyDescent="0.25">
      <c r="A190" t="s">
        <v>200</v>
      </c>
      <c r="B190">
        <v>122333831.3157008</v>
      </c>
      <c r="C190">
        <v>12059026165.56525</v>
      </c>
      <c r="D190">
        <v>0</v>
      </c>
      <c r="E190">
        <v>-678665105.09836948</v>
      </c>
      <c r="F190">
        <v>24.065854157583711</v>
      </c>
      <c r="G190">
        <f t="shared" si="12"/>
        <v>800998936.41407025</v>
      </c>
      <c r="H190" t="s">
        <v>5</v>
      </c>
      <c r="I190">
        <v>110385330.1764719</v>
      </c>
      <c r="J190">
        <v>2944068142.982101</v>
      </c>
      <c r="K190">
        <v>24.065854157583701</v>
      </c>
      <c r="L190">
        <f t="shared" si="13"/>
        <v>-11948501.139228895</v>
      </c>
      <c r="M190">
        <f t="shared" si="14"/>
        <v>24.065854157583701</v>
      </c>
      <c r="N190">
        <f t="shared" si="15"/>
        <v>0</v>
      </c>
      <c r="O190">
        <f t="shared" si="16"/>
        <v>0</v>
      </c>
      <c r="P190">
        <f t="shared" si="17"/>
        <v>9.7671273847330098E-2</v>
      </c>
    </row>
    <row r="191" spans="1:16" x14ac:dyDescent="0.25">
      <c r="A191" t="s">
        <v>201</v>
      </c>
      <c r="B191">
        <v>247936.28292927911</v>
      </c>
      <c r="C191">
        <v>1256268.037928157</v>
      </c>
      <c r="D191">
        <v>11371150.525734739</v>
      </c>
      <c r="E191">
        <v>194280.4294236424</v>
      </c>
      <c r="F191">
        <v>50.930095484510908</v>
      </c>
      <c r="G191">
        <f t="shared" si="12"/>
        <v>53655.853505636711</v>
      </c>
      <c r="H191" t="s">
        <v>9</v>
      </c>
      <c r="I191">
        <v>45530.671926834038</v>
      </c>
      <c r="J191">
        <v>15336371.343412209</v>
      </c>
      <c r="K191">
        <v>61.856099326078578</v>
      </c>
      <c r="L191">
        <f t="shared" si="13"/>
        <v>-202405.61100244508</v>
      </c>
      <c r="M191">
        <f t="shared" si="14"/>
        <v>50.930095484510908</v>
      </c>
      <c r="N191">
        <f t="shared" si="15"/>
        <v>-0.17663583641073952</v>
      </c>
      <c r="O191">
        <f t="shared" si="16"/>
        <v>-10.92600384156767</v>
      </c>
      <c r="P191">
        <f t="shared" si="17"/>
        <v>0.81636139983666234</v>
      </c>
    </row>
    <row r="192" spans="1:16" x14ac:dyDescent="0.25">
      <c r="A192" t="s">
        <v>202</v>
      </c>
      <c r="B192">
        <v>66852606.261327371</v>
      </c>
      <c r="C192">
        <v>649040279.43255961</v>
      </c>
      <c r="D192">
        <v>1152059294.829571</v>
      </c>
      <c r="E192">
        <v>56016674.196687713</v>
      </c>
      <c r="F192">
        <v>26.941351653840059</v>
      </c>
      <c r="G192">
        <f t="shared" si="12"/>
        <v>10835932.064639658</v>
      </c>
      <c r="H192" t="s">
        <v>8</v>
      </c>
      <c r="I192">
        <v>8001768.4315416273</v>
      </c>
      <c r="J192">
        <v>4407766698.4924412</v>
      </c>
      <c r="K192">
        <v>65.932608240618862</v>
      </c>
      <c r="L192">
        <f t="shared" si="13"/>
        <v>-58850837.829785742</v>
      </c>
      <c r="M192">
        <f t="shared" si="14"/>
        <v>26.941351653840059</v>
      </c>
      <c r="N192">
        <f t="shared" si="15"/>
        <v>-0.59138046601283401</v>
      </c>
      <c r="O192">
        <f t="shared" si="16"/>
        <v>-38.991256586778803</v>
      </c>
      <c r="P192">
        <f t="shared" si="17"/>
        <v>0.88030730768726273</v>
      </c>
    </row>
    <row r="193" spans="1:16" x14ac:dyDescent="0.25">
      <c r="A193" t="s">
        <v>203</v>
      </c>
      <c r="B193">
        <v>128421037.3554406</v>
      </c>
      <c r="C193">
        <v>2439487669.3142018</v>
      </c>
      <c r="D193">
        <v>595418477.21939671</v>
      </c>
      <c r="E193">
        <v>21809328.878685229</v>
      </c>
      <c r="F193">
        <v>23.632468706304401</v>
      </c>
      <c r="G193">
        <f t="shared" si="12"/>
        <v>106611708.47675538</v>
      </c>
      <c r="H193" t="s">
        <v>6</v>
      </c>
      <c r="I193">
        <v>122971397.80984791</v>
      </c>
      <c r="J193">
        <v>3464889646.0856838</v>
      </c>
      <c r="K193">
        <v>26.980701273231791</v>
      </c>
      <c r="L193">
        <f t="shared" si="13"/>
        <v>-5449639.5455926955</v>
      </c>
      <c r="M193">
        <f t="shared" si="14"/>
        <v>23.632468706304401</v>
      </c>
      <c r="N193">
        <f t="shared" si="15"/>
        <v>-0.12409731433664598</v>
      </c>
      <c r="O193">
        <f t="shared" si="16"/>
        <v>-3.3482325669273898</v>
      </c>
      <c r="P193">
        <f t="shared" si="17"/>
        <v>4.2435722820937216E-2</v>
      </c>
    </row>
    <row r="194" spans="1:16" x14ac:dyDescent="0.25">
      <c r="A194" t="s">
        <v>204</v>
      </c>
      <c r="B194">
        <v>2092703685.9426799</v>
      </c>
      <c r="C194">
        <v>20504302689.30373</v>
      </c>
      <c r="D194">
        <v>24739329141.759102</v>
      </c>
      <c r="E194">
        <v>1030742439.766422</v>
      </c>
      <c r="F194">
        <v>21.619702844209581</v>
      </c>
      <c r="G194">
        <f t="shared" si="12"/>
        <v>1061961246.1762578</v>
      </c>
      <c r="H194" t="s">
        <v>6</v>
      </c>
      <c r="I194">
        <v>1886361557.6799729</v>
      </c>
      <c r="J194">
        <v>72088457523.719696</v>
      </c>
      <c r="K194">
        <v>34.447522603395583</v>
      </c>
      <c r="L194">
        <f t="shared" si="13"/>
        <v>-206342128.262707</v>
      </c>
      <c r="M194">
        <f t="shared" si="14"/>
        <v>21.619702844209581</v>
      </c>
      <c r="N194">
        <f t="shared" si="15"/>
        <v>-0.3723872949261533</v>
      </c>
      <c r="O194">
        <f t="shared" si="16"/>
        <v>-12.827819759186003</v>
      </c>
      <c r="P194">
        <f t="shared" si="17"/>
        <v>9.8600738197561877E-2</v>
      </c>
    </row>
    <row r="195" spans="1:16" x14ac:dyDescent="0.25">
      <c r="A195" t="s">
        <v>205</v>
      </c>
      <c r="B195">
        <v>2004656655.282588</v>
      </c>
      <c r="C195">
        <v>45117086546.892189</v>
      </c>
      <c r="D195">
        <v>32483951683.91428</v>
      </c>
      <c r="E195">
        <v>564710040.31096494</v>
      </c>
      <c r="F195">
        <v>40.65731862737784</v>
      </c>
      <c r="G195">
        <f t="shared" ref="G195:G212" si="18">B195-E195</f>
        <v>1439946614.9716229</v>
      </c>
      <c r="H195" t="s">
        <v>5</v>
      </c>
      <c r="I195">
        <v>1309451733.30808</v>
      </c>
      <c r="J195">
        <v>79093214078.032013</v>
      </c>
      <c r="K195">
        <v>39.454743469216467</v>
      </c>
      <c r="L195">
        <f t="shared" ref="L195:L212" si="19">I195-B195</f>
        <v>-695204921.97450805</v>
      </c>
      <c r="M195">
        <f t="shared" ref="M195:M212" si="20">IF(E195&gt;0,F195,K195)</f>
        <v>40.65731862737784</v>
      </c>
      <c r="N195">
        <f t="shared" ref="N195:N212" si="21">(M195-K195)/K195</f>
        <v>3.0479862556948345E-2</v>
      </c>
      <c r="O195">
        <f t="shared" ref="O195:O212" si="22">M195-K195</f>
        <v>1.2025751581613733</v>
      </c>
      <c r="P195">
        <f t="shared" ref="P195:P212" si="23">1-I195/B195</f>
        <v>0.34679500858290768</v>
      </c>
    </row>
    <row r="196" spans="1:16" x14ac:dyDescent="0.25">
      <c r="A196" t="s">
        <v>206</v>
      </c>
      <c r="B196">
        <v>47122699.612598792</v>
      </c>
      <c r="C196">
        <v>1117154001.2529171</v>
      </c>
      <c r="D196">
        <v>62352786.62826705</v>
      </c>
      <c r="E196">
        <v>751980.76884616958</v>
      </c>
      <c r="F196">
        <v>21.86972247440762</v>
      </c>
      <c r="G196">
        <f t="shared" si="18"/>
        <v>46370718.843752623</v>
      </c>
      <c r="H196" t="s">
        <v>4</v>
      </c>
      <c r="I196">
        <v>46625687.01560761</v>
      </c>
      <c r="J196">
        <v>1099268389.508589</v>
      </c>
      <c r="K196">
        <v>23.327788911624399</v>
      </c>
      <c r="L196">
        <f t="shared" si="19"/>
        <v>-497012.59699118137</v>
      </c>
      <c r="M196">
        <f t="shared" si="20"/>
        <v>21.86972247440762</v>
      </c>
      <c r="N196">
        <f t="shared" si="21"/>
        <v>-6.2503413535700089E-2</v>
      </c>
      <c r="O196">
        <f t="shared" si="22"/>
        <v>-1.4580664372167789</v>
      </c>
      <c r="P196">
        <f t="shared" si="23"/>
        <v>1.0547201265572181E-2</v>
      </c>
    </row>
    <row r="197" spans="1:16" x14ac:dyDescent="0.25">
      <c r="A197" t="s">
        <v>207</v>
      </c>
      <c r="B197">
        <v>28651412.074656371</v>
      </c>
      <c r="C197">
        <v>528917837.3874805</v>
      </c>
      <c r="D197">
        <v>6473220.973872046</v>
      </c>
      <c r="E197">
        <v>-53470.94206214603</v>
      </c>
      <c r="F197">
        <v>18.069653513059421</v>
      </c>
      <c r="G197">
        <f t="shared" si="18"/>
        <v>28704883.016718518</v>
      </c>
      <c r="H197" t="s">
        <v>4</v>
      </c>
      <c r="I197">
        <v>28401926.33446971</v>
      </c>
      <c r="J197">
        <v>511247867.87505561</v>
      </c>
      <c r="K197">
        <v>17.843723253252161</v>
      </c>
      <c r="L197">
        <f t="shared" si="19"/>
        <v>-249485.74018666148</v>
      </c>
      <c r="M197">
        <f t="shared" si="20"/>
        <v>17.843723253252161</v>
      </c>
      <c r="N197">
        <f t="shared" si="21"/>
        <v>0</v>
      </c>
      <c r="O197">
        <f t="shared" si="22"/>
        <v>0</v>
      </c>
      <c r="P197">
        <f t="shared" si="23"/>
        <v>8.7076245853635603E-3</v>
      </c>
    </row>
    <row r="198" spans="1:16" x14ac:dyDescent="0.25">
      <c r="A198" t="s">
        <v>208</v>
      </c>
      <c r="B198">
        <v>1031217789.104705</v>
      </c>
      <c r="C198">
        <v>20384258422.33363</v>
      </c>
      <c r="D198">
        <v>5950321766.3712692</v>
      </c>
      <c r="E198">
        <v>244110425.00850189</v>
      </c>
      <c r="F198">
        <v>25.537360261762331</v>
      </c>
      <c r="G198">
        <f t="shared" si="18"/>
        <v>787107364.09620309</v>
      </c>
      <c r="H198" t="s">
        <v>6</v>
      </c>
      <c r="I198">
        <v>587200187.50814414</v>
      </c>
      <c r="J198">
        <v>34887996026.782753</v>
      </c>
      <c r="K198">
        <v>33.831840757006553</v>
      </c>
      <c r="L198">
        <f t="shared" si="19"/>
        <v>-444017601.59656084</v>
      </c>
      <c r="M198">
        <f t="shared" si="20"/>
        <v>25.537360261762331</v>
      </c>
      <c r="N198">
        <f t="shared" si="21"/>
        <v>-0.24516787468995285</v>
      </c>
      <c r="O198">
        <f t="shared" si="22"/>
        <v>-8.2944804952442226</v>
      </c>
      <c r="P198">
        <f t="shared" si="23"/>
        <v>0.43057597171791751</v>
      </c>
    </row>
    <row r="199" spans="1:16" x14ac:dyDescent="0.25">
      <c r="A199" t="s">
        <v>209</v>
      </c>
      <c r="B199">
        <v>95760130.572834194</v>
      </c>
      <c r="C199">
        <v>913401542.95202041</v>
      </c>
      <c r="D199">
        <v>123507115.116497</v>
      </c>
      <c r="E199">
        <v>5488855.2524666591</v>
      </c>
      <c r="F199">
        <v>10.82818759608786</v>
      </c>
      <c r="G199">
        <f t="shared" si="18"/>
        <v>90271275.32036753</v>
      </c>
      <c r="H199" t="s">
        <v>8</v>
      </c>
      <c r="I199">
        <v>93770679.682208508</v>
      </c>
      <c r="J199">
        <v>1183343812.152982</v>
      </c>
      <c r="K199">
        <v>12.357374672259271</v>
      </c>
      <c r="L199">
        <f t="shared" si="19"/>
        <v>-1989450.8906256855</v>
      </c>
      <c r="M199">
        <f t="shared" si="20"/>
        <v>10.82818759608786</v>
      </c>
      <c r="N199">
        <f t="shared" si="21"/>
        <v>-0.12374692171503392</v>
      </c>
      <c r="O199">
        <f t="shared" si="22"/>
        <v>-1.5291870761714108</v>
      </c>
      <c r="P199">
        <f t="shared" si="23"/>
        <v>2.0775356912368981E-2</v>
      </c>
    </row>
    <row r="200" spans="1:16" x14ac:dyDescent="0.25">
      <c r="A200" t="s">
        <v>210</v>
      </c>
      <c r="B200">
        <v>19549538872.263378</v>
      </c>
      <c r="C200">
        <v>381149015070.82788</v>
      </c>
      <c r="D200">
        <v>0</v>
      </c>
      <c r="E200">
        <v>-282845835.40658021</v>
      </c>
      <c r="F200">
        <v>20.964239579406669</v>
      </c>
      <c r="G200">
        <f t="shared" si="18"/>
        <v>19832384707.66996</v>
      </c>
      <c r="H200" t="s">
        <v>7</v>
      </c>
      <c r="I200">
        <v>19239626351.724899</v>
      </c>
      <c r="J200">
        <v>409841216585.05322</v>
      </c>
      <c r="K200">
        <v>20.964239579406669</v>
      </c>
      <c r="L200">
        <f t="shared" si="19"/>
        <v>-309912520.53847885</v>
      </c>
      <c r="M200">
        <f t="shared" si="20"/>
        <v>20.964239579406669</v>
      </c>
      <c r="N200">
        <f t="shared" si="21"/>
        <v>0</v>
      </c>
      <c r="O200">
        <f t="shared" si="22"/>
        <v>0</v>
      </c>
      <c r="P200">
        <f t="shared" si="23"/>
        <v>1.585267675945945E-2</v>
      </c>
    </row>
    <row r="201" spans="1:16" x14ac:dyDescent="0.25">
      <c r="A201" t="s">
        <v>211</v>
      </c>
      <c r="B201">
        <v>398893550.82371467</v>
      </c>
      <c r="C201">
        <v>1648375398.3149791</v>
      </c>
      <c r="D201">
        <v>14208413611.110121</v>
      </c>
      <c r="E201">
        <v>231878178.15324381</v>
      </c>
      <c r="F201">
        <v>39.751931252538043</v>
      </c>
      <c r="G201">
        <f t="shared" si="18"/>
        <v>167015372.67047086</v>
      </c>
      <c r="H201" t="s">
        <v>5</v>
      </c>
      <c r="I201">
        <v>315112038.95069838</v>
      </c>
      <c r="J201">
        <v>18828545190.187241</v>
      </c>
      <c r="K201">
        <v>47.201929314992221</v>
      </c>
      <c r="L201">
        <f t="shared" si="19"/>
        <v>-83781511.873016298</v>
      </c>
      <c r="M201">
        <f t="shared" si="20"/>
        <v>39.751931252538043</v>
      </c>
      <c r="N201">
        <f t="shared" si="21"/>
        <v>-0.15783249054796405</v>
      </c>
      <c r="O201">
        <f t="shared" si="22"/>
        <v>-7.4499980624541777</v>
      </c>
      <c r="P201">
        <f t="shared" si="23"/>
        <v>0.21003476165510215</v>
      </c>
    </row>
    <row r="202" spans="1:16" x14ac:dyDescent="0.25">
      <c r="A202" t="s">
        <v>212</v>
      </c>
      <c r="B202">
        <v>1078212.9215889799</v>
      </c>
      <c r="C202">
        <v>46815704.260302439</v>
      </c>
      <c r="D202">
        <v>5393987.3701138059</v>
      </c>
      <c r="E202">
        <v>-1607006.3387549079</v>
      </c>
      <c r="F202">
        <v>24.89898421187435</v>
      </c>
      <c r="G202">
        <f t="shared" si="18"/>
        <v>2685219.2603438878</v>
      </c>
      <c r="H202" t="s">
        <v>8</v>
      </c>
      <c r="I202">
        <v>990249.92916413909</v>
      </c>
      <c r="J202">
        <v>44232763.610436812</v>
      </c>
      <c r="K202">
        <v>41.024145347145591</v>
      </c>
      <c r="L202">
        <f t="shared" si="19"/>
        <v>-87962.992424840806</v>
      </c>
      <c r="M202">
        <f t="shared" si="20"/>
        <v>41.024145347145591</v>
      </c>
      <c r="N202">
        <f t="shared" si="21"/>
        <v>0</v>
      </c>
      <c r="O202">
        <f t="shared" si="22"/>
        <v>0</v>
      </c>
      <c r="P202">
        <f t="shared" si="23"/>
        <v>8.1582209472326084E-2</v>
      </c>
    </row>
    <row r="203" spans="1:16" x14ac:dyDescent="0.25">
      <c r="A203" t="s">
        <v>213</v>
      </c>
      <c r="B203">
        <v>524217092.79467559</v>
      </c>
      <c r="C203">
        <v>5974146696.8221407</v>
      </c>
      <c r="D203">
        <v>0</v>
      </c>
      <c r="E203">
        <v>-61982362.040649399</v>
      </c>
      <c r="F203">
        <v>16.14724233022044</v>
      </c>
      <c r="G203">
        <f t="shared" si="18"/>
        <v>586199454.835325</v>
      </c>
      <c r="H203" t="s">
        <v>8</v>
      </c>
      <c r="I203">
        <v>514255547.72848111</v>
      </c>
      <c r="J203">
        <v>8464660430.9992828</v>
      </c>
      <c r="K203">
        <v>16.14724233022044</v>
      </c>
      <c r="L203">
        <f t="shared" si="19"/>
        <v>-9961545.0661944747</v>
      </c>
      <c r="M203">
        <f t="shared" si="20"/>
        <v>16.14724233022044</v>
      </c>
      <c r="N203">
        <f t="shared" si="21"/>
        <v>0</v>
      </c>
      <c r="O203">
        <f t="shared" si="22"/>
        <v>0</v>
      </c>
      <c r="P203">
        <f t="shared" si="23"/>
        <v>1.9002709379597027E-2</v>
      </c>
    </row>
    <row r="204" spans="1:16" x14ac:dyDescent="0.25">
      <c r="A204" t="s">
        <v>214</v>
      </c>
      <c r="B204">
        <v>765742.29276046541</v>
      </c>
      <c r="C204">
        <v>7383080.3496791143</v>
      </c>
      <c r="D204">
        <v>13874432.39306104</v>
      </c>
      <c r="E204">
        <v>666612.40210428403</v>
      </c>
      <c r="F204">
        <v>27.76066170526876</v>
      </c>
      <c r="G204">
        <f t="shared" si="18"/>
        <v>99129.890656181378</v>
      </c>
      <c r="H204" t="s">
        <v>8</v>
      </c>
      <c r="I204">
        <v>1266.507070962427</v>
      </c>
      <c r="J204">
        <v>52590949.597977526</v>
      </c>
      <c r="K204">
        <v>68.679698242067317</v>
      </c>
      <c r="L204">
        <f t="shared" si="19"/>
        <v>-764475.78568950295</v>
      </c>
      <c r="M204">
        <f t="shared" si="20"/>
        <v>27.76066170526876</v>
      </c>
      <c r="N204">
        <f t="shared" si="21"/>
        <v>-0.5957952289274191</v>
      </c>
      <c r="O204">
        <f t="shared" si="22"/>
        <v>-40.919036536798558</v>
      </c>
      <c r="P204">
        <f t="shared" si="23"/>
        <v>0.99834604006734862</v>
      </c>
    </row>
    <row r="205" spans="1:16" x14ac:dyDescent="0.25">
      <c r="A205" t="s">
        <v>215</v>
      </c>
      <c r="B205">
        <v>4485378.7244589161</v>
      </c>
      <c r="C205">
        <v>46486618.465805531</v>
      </c>
      <c r="D205">
        <v>78997080.457110867</v>
      </c>
      <c r="E205">
        <v>3818915.6953044408</v>
      </c>
      <c r="F205">
        <v>27.976165811517699</v>
      </c>
      <c r="G205">
        <f t="shared" si="18"/>
        <v>666463.02915447531</v>
      </c>
      <c r="H205" t="s">
        <v>8</v>
      </c>
      <c r="I205">
        <v>150439.5892410193</v>
      </c>
      <c r="J205">
        <v>299074189.46092129</v>
      </c>
      <c r="K205">
        <v>66.67757793339949</v>
      </c>
      <c r="L205">
        <f t="shared" si="19"/>
        <v>-4334939.1352178967</v>
      </c>
      <c r="M205">
        <f t="shared" si="20"/>
        <v>27.976165811517699</v>
      </c>
      <c r="N205">
        <f t="shared" si="21"/>
        <v>-0.58042618405453283</v>
      </c>
      <c r="O205">
        <f t="shared" si="22"/>
        <v>-38.701412121881788</v>
      </c>
      <c r="P205">
        <f t="shared" si="23"/>
        <v>0.96646000293784173</v>
      </c>
    </row>
    <row r="206" spans="1:16" x14ac:dyDescent="0.25">
      <c r="A206" t="s">
        <v>216</v>
      </c>
      <c r="B206">
        <v>1759284678.3752091</v>
      </c>
      <c r="C206">
        <v>15779677644.026199</v>
      </c>
      <c r="D206">
        <v>52820335553.891479</v>
      </c>
      <c r="E206">
        <v>1084091090.211473</v>
      </c>
      <c r="F206">
        <v>38.99312831012282</v>
      </c>
      <c r="G206">
        <f t="shared" si="18"/>
        <v>675193588.1637361</v>
      </c>
      <c r="H206" t="s">
        <v>9</v>
      </c>
      <c r="I206">
        <v>610751134.61700249</v>
      </c>
      <c r="J206">
        <v>81338269820.567993</v>
      </c>
      <c r="K206">
        <v>46.233716930728988</v>
      </c>
      <c r="L206">
        <f t="shared" si="19"/>
        <v>-1148533543.7582066</v>
      </c>
      <c r="M206">
        <f t="shared" si="20"/>
        <v>38.99312831012282</v>
      </c>
      <c r="N206">
        <f t="shared" si="21"/>
        <v>-0.15660840402372561</v>
      </c>
      <c r="O206">
        <f t="shared" si="22"/>
        <v>-7.240588620606168</v>
      </c>
      <c r="P206">
        <f t="shared" si="23"/>
        <v>0.65284121317928889</v>
      </c>
    </row>
    <row r="207" spans="1:16" x14ac:dyDescent="0.25">
      <c r="A207" t="s">
        <v>217</v>
      </c>
      <c r="B207">
        <v>315988.03032219189</v>
      </c>
      <c r="C207">
        <v>56685319.405294918</v>
      </c>
      <c r="D207">
        <v>6204736.0873534475</v>
      </c>
      <c r="E207">
        <v>-2661111.06848981</v>
      </c>
      <c r="F207">
        <v>42.826608682080703</v>
      </c>
      <c r="G207">
        <f t="shared" si="18"/>
        <v>2977099.0988120018</v>
      </c>
      <c r="H207" t="s">
        <v>9</v>
      </c>
      <c r="I207">
        <v>298390.51056314207</v>
      </c>
      <c r="J207">
        <v>12461606.780095899</v>
      </c>
      <c r="K207">
        <v>39.436958315761608</v>
      </c>
      <c r="L207">
        <f t="shared" si="19"/>
        <v>-17597.519759049814</v>
      </c>
      <c r="M207">
        <f t="shared" si="20"/>
        <v>39.436958315761608</v>
      </c>
      <c r="N207">
        <f t="shared" si="21"/>
        <v>0</v>
      </c>
      <c r="O207">
        <f t="shared" si="22"/>
        <v>0</v>
      </c>
      <c r="P207">
        <f t="shared" si="23"/>
        <v>5.5690463151742753E-2</v>
      </c>
    </row>
    <row r="208" spans="1:16" x14ac:dyDescent="0.25">
      <c r="A208" t="s">
        <v>218</v>
      </c>
      <c r="B208">
        <v>599302.56580365379</v>
      </c>
      <c r="C208">
        <v>3101984.0436846181</v>
      </c>
      <c r="D208">
        <v>17524285.252251651</v>
      </c>
      <c r="E208">
        <v>319874.38735060999</v>
      </c>
      <c r="F208">
        <v>34.417121622492672</v>
      </c>
      <c r="G208">
        <f t="shared" si="18"/>
        <v>279428.1784530438</v>
      </c>
      <c r="H208" t="s">
        <v>9</v>
      </c>
      <c r="I208">
        <v>264164.70673411759</v>
      </c>
      <c r="J208">
        <v>24767256.033121221</v>
      </c>
      <c r="K208">
        <v>41.326797925366428</v>
      </c>
      <c r="L208">
        <f t="shared" si="19"/>
        <v>-335137.85906953621</v>
      </c>
      <c r="M208">
        <f t="shared" si="20"/>
        <v>34.417121622492672</v>
      </c>
      <c r="N208">
        <f t="shared" si="21"/>
        <v>-0.16719602412343176</v>
      </c>
      <c r="O208">
        <f t="shared" si="22"/>
        <v>-6.9096763028737556</v>
      </c>
      <c r="P208">
        <f t="shared" si="23"/>
        <v>0.5592131223735417</v>
      </c>
    </row>
    <row r="209" spans="1:16" x14ac:dyDescent="0.25">
      <c r="A209" t="s">
        <v>219</v>
      </c>
      <c r="B209">
        <v>21510734.47745597</v>
      </c>
      <c r="C209">
        <v>844814530.04530227</v>
      </c>
      <c r="D209">
        <v>0</v>
      </c>
      <c r="E209">
        <v>-22988977.38842582</v>
      </c>
      <c r="F209">
        <v>16.419162135919329</v>
      </c>
      <c r="G209">
        <f t="shared" si="18"/>
        <v>44499711.865881786</v>
      </c>
      <c r="H209" t="s">
        <v>6</v>
      </c>
      <c r="I209">
        <v>21150098.57701103</v>
      </c>
      <c r="J209">
        <v>353188237.04805928</v>
      </c>
      <c r="K209">
        <v>16.419162135919329</v>
      </c>
      <c r="L209">
        <f t="shared" si="19"/>
        <v>-360635.90044493973</v>
      </c>
      <c r="M209">
        <f t="shared" si="20"/>
        <v>16.419162135919329</v>
      </c>
      <c r="N209">
        <f t="shared" si="21"/>
        <v>0</v>
      </c>
      <c r="O209">
        <f t="shared" si="22"/>
        <v>0</v>
      </c>
      <c r="P209">
        <f t="shared" si="23"/>
        <v>1.6765392219540431E-2</v>
      </c>
    </row>
    <row r="210" spans="1:16" x14ac:dyDescent="0.25">
      <c r="A210" t="s">
        <v>220</v>
      </c>
      <c r="B210">
        <v>1674241862.181138</v>
      </c>
      <c r="C210">
        <v>37368145128.721153</v>
      </c>
      <c r="D210">
        <v>0</v>
      </c>
      <c r="E210">
        <v>-10344579.41960982</v>
      </c>
      <c r="F210">
        <v>23.572029000296769</v>
      </c>
      <c r="G210">
        <f t="shared" si="18"/>
        <v>1684586441.6007478</v>
      </c>
      <c r="H210" t="s">
        <v>4</v>
      </c>
      <c r="I210">
        <v>1628233278.865684</v>
      </c>
      <c r="J210">
        <v>39465277728.844643</v>
      </c>
      <c r="K210">
        <v>23.572029000296769</v>
      </c>
      <c r="L210">
        <f t="shared" si="19"/>
        <v>-46008583.315454006</v>
      </c>
      <c r="M210">
        <f t="shared" si="20"/>
        <v>23.572029000296769</v>
      </c>
      <c r="N210">
        <f t="shared" si="21"/>
        <v>0</v>
      </c>
      <c r="O210">
        <f t="shared" si="22"/>
        <v>0</v>
      </c>
      <c r="P210">
        <f t="shared" si="23"/>
        <v>2.7480249033742243E-2</v>
      </c>
    </row>
    <row r="211" spans="1:16" x14ac:dyDescent="0.25">
      <c r="A211" t="s">
        <v>221</v>
      </c>
      <c r="B211">
        <v>106179128.6469591</v>
      </c>
      <c r="C211">
        <v>1823616318.1044569</v>
      </c>
      <c r="D211">
        <v>27505161.953815799</v>
      </c>
      <c r="E211">
        <v>916227.15700424742</v>
      </c>
      <c r="F211">
        <v>17.433948683202789</v>
      </c>
      <c r="G211">
        <f t="shared" si="18"/>
        <v>105262901.48995484</v>
      </c>
      <c r="H211" t="s">
        <v>4</v>
      </c>
      <c r="I211">
        <v>105212041.452538</v>
      </c>
      <c r="J211">
        <v>1973279168.1981649</v>
      </c>
      <c r="K211">
        <v>18.58443550388542</v>
      </c>
      <c r="L211">
        <f t="shared" si="19"/>
        <v>-967087.19442109764</v>
      </c>
      <c r="M211">
        <f t="shared" si="20"/>
        <v>17.433948683202789</v>
      </c>
      <c r="N211">
        <f t="shared" si="21"/>
        <v>-6.1905933082664774E-2</v>
      </c>
      <c r="O211">
        <f t="shared" si="22"/>
        <v>-1.1504868206826302</v>
      </c>
      <c r="P211">
        <f t="shared" si="23"/>
        <v>9.108072431415537E-3</v>
      </c>
    </row>
    <row r="212" spans="1:16" x14ac:dyDescent="0.25">
      <c r="A212" t="s">
        <v>222</v>
      </c>
      <c r="B212">
        <v>60001039.525310829</v>
      </c>
      <c r="C212">
        <v>1068755315.36801</v>
      </c>
      <c r="D212">
        <v>443741849.47675651</v>
      </c>
      <c r="E212">
        <v>14383030.478516821</v>
      </c>
      <c r="F212">
        <v>25.207849344122359</v>
      </c>
      <c r="G212">
        <f t="shared" si="18"/>
        <v>45618009.046794012</v>
      </c>
      <c r="H212" t="s">
        <v>4</v>
      </c>
      <c r="I212">
        <v>59209291.138916627</v>
      </c>
      <c r="J212">
        <v>1713115195.393332</v>
      </c>
      <c r="K212">
        <v>28.551425257735271</v>
      </c>
      <c r="L212">
        <f t="shared" si="19"/>
        <v>-791748.38639420271</v>
      </c>
      <c r="M212">
        <f t="shared" si="20"/>
        <v>25.207849344122359</v>
      </c>
      <c r="N212">
        <f t="shared" si="21"/>
        <v>-0.11710714556034492</v>
      </c>
      <c r="O212">
        <f t="shared" si="22"/>
        <v>-3.3435759136129128</v>
      </c>
      <c r="P212">
        <f t="shared" si="23"/>
        <v>1.3195577820951154E-2</v>
      </c>
    </row>
    <row r="213" spans="1:16" x14ac:dyDescent="0.25">
      <c r="A213" t="s">
        <v>282</v>
      </c>
    </row>
    <row r="214" spans="1:16" x14ac:dyDescent="0.25">
      <c r="N214">
        <f>COUNTIFS(N2:N212,"&lt;0",E2:E212,"&gt;0")</f>
        <v>115</v>
      </c>
    </row>
    <row r="215" spans="1:16" x14ac:dyDescent="0.25">
      <c r="N215">
        <f>COUNTIFS(N2:N212,"&lt;-0.1",E2:E212,"&gt;0")</f>
        <v>92</v>
      </c>
      <c r="O215">
        <f>N215/N217</f>
        <v>0.68656716417910446</v>
      </c>
    </row>
    <row r="216" spans="1:16" x14ac:dyDescent="0.25">
      <c r="N216">
        <f>COUNTIFS(N2:N212,"&lt;-0.2",E2:E212,"&gt;0.2")</f>
        <v>55</v>
      </c>
      <c r="O216">
        <f>N216/N217</f>
        <v>0.41044776119402987</v>
      </c>
    </row>
    <row r="217" spans="1:16" x14ac:dyDescent="0.25">
      <c r="N217">
        <f>COUNTIF(E$2:E$212,"&gt;0")</f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12"/>
  <sheetViews>
    <sheetView workbookViewId="0">
      <selection activeCell="A13" sqref="A13:F13"/>
    </sheetView>
  </sheetViews>
  <sheetFormatPr defaultRowHeight="15" x14ac:dyDescent="0.25"/>
  <cols>
    <col min="10" max="10" width="9" customWidth="1"/>
  </cols>
  <sheetData>
    <row r="1" spans="1:15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t="s">
        <v>252</v>
      </c>
      <c r="H1" t="s">
        <v>290</v>
      </c>
      <c r="I1" s="3" t="s">
        <v>249</v>
      </c>
      <c r="J1" s="3" t="s">
        <v>313</v>
      </c>
    </row>
    <row r="2" spans="1:15" hidden="1" x14ac:dyDescent="0.25">
      <c r="A2" t="s">
        <v>12</v>
      </c>
      <c r="B2" t="s">
        <v>8</v>
      </c>
      <c r="C2">
        <v>1320300.616419062</v>
      </c>
      <c r="D2">
        <v>1677832.549328685</v>
      </c>
      <c r="E2">
        <v>70437777.377900511</v>
      </c>
      <c r="F2">
        <v>53.099897296015868</v>
      </c>
      <c r="G2">
        <v>1.579791171875E-3</v>
      </c>
      <c r="H2">
        <v>146712</v>
      </c>
      <c r="I2">
        <f t="shared" ref="I2" si="0">G2+H2/10^9</f>
        <v>1.726503171875E-3</v>
      </c>
      <c r="J2">
        <f t="shared" ref="J2" si="1">I2-D2/10^9</f>
        <v>4.867062254631507E-5</v>
      </c>
      <c r="L2" t="s">
        <v>4</v>
      </c>
      <c r="M2">
        <f>SUMIF(B$2:B$212,L2,D$2:D$212)/10^9</f>
        <v>0.9267422303526911</v>
      </c>
      <c r="N2">
        <f t="shared" ref="N2:N7" si="2">SUMIF(B$2:B$212,L2,I$2:I$212)</f>
        <v>925.82305560011253</v>
      </c>
      <c r="O2">
        <f>N2/M2</f>
        <v>999.0081656770634</v>
      </c>
    </row>
    <row r="3" spans="1:15" hidden="1" x14ac:dyDescent="0.25">
      <c r="A3" t="s">
        <v>101</v>
      </c>
      <c r="B3" t="s">
        <v>5</v>
      </c>
      <c r="C3">
        <v>4607324052.2444859</v>
      </c>
      <c r="D3">
        <v>5199436423.3063974</v>
      </c>
      <c r="E3">
        <v>256709509615.4888</v>
      </c>
      <c r="F3">
        <v>54.593800745847027</v>
      </c>
      <c r="G3">
        <v>184.55654113599999</v>
      </c>
      <c r="H3">
        <v>283045000</v>
      </c>
      <c r="I3">
        <f t="shared" ref="I3:I66" si="3">G3+H3/10^9</f>
        <v>184.83958613599998</v>
      </c>
      <c r="J3">
        <f t="shared" ref="J3:J66" si="4">I3-D3/10^9</f>
        <v>179.64014971269359</v>
      </c>
      <c r="L3" t="s">
        <v>5</v>
      </c>
      <c r="M3">
        <f t="shared" ref="M3:M7" si="5">SUMIF(B$2:B$212,L3,D$2:D$212)/10^9</f>
        <v>22.960576821075115</v>
      </c>
      <c r="N3">
        <f t="shared" si="2"/>
        <v>628.22542168088182</v>
      </c>
      <c r="O3">
        <f t="shared" ref="O3:O7" si="6">N3/M3</f>
        <v>27.361047005763574</v>
      </c>
    </row>
    <row r="4" spans="1:15" hidden="1" x14ac:dyDescent="0.25">
      <c r="A4" t="s">
        <v>14</v>
      </c>
      <c r="B4" t="s">
        <v>4</v>
      </c>
      <c r="C4">
        <v>37030441.724754684</v>
      </c>
      <c r="D4">
        <v>37310576.577220313</v>
      </c>
      <c r="E4">
        <v>1251832733.9823811</v>
      </c>
      <c r="F4">
        <v>26.529189394441101</v>
      </c>
      <c r="G4">
        <v>38.819682594062499</v>
      </c>
      <c r="H4">
        <v>8864660</v>
      </c>
      <c r="I4">
        <f t="shared" si="3"/>
        <v>38.828547254062499</v>
      </c>
      <c r="J4">
        <f t="shared" si="4"/>
        <v>38.79123667748528</v>
      </c>
      <c r="L4" t="s">
        <v>6</v>
      </c>
      <c r="M4">
        <f t="shared" si="5"/>
        <v>7.6108562426350801</v>
      </c>
      <c r="N4">
        <f t="shared" si="2"/>
        <v>632.07314504906219</v>
      </c>
      <c r="O4">
        <f t="shared" si="6"/>
        <v>83.048887654488368</v>
      </c>
    </row>
    <row r="5" spans="1:15" x14ac:dyDescent="0.25">
      <c r="A5" t="s">
        <v>176</v>
      </c>
      <c r="B5" t="s">
        <v>6</v>
      </c>
      <c r="C5">
        <v>695001336.467363</v>
      </c>
      <c r="D5">
        <v>697145006.2148006</v>
      </c>
      <c r="E5">
        <v>40765672289.489304</v>
      </c>
      <c r="F5">
        <v>48.773921042830118</v>
      </c>
      <c r="G5">
        <v>131.00366081600001</v>
      </c>
      <c r="H5">
        <v>159800</v>
      </c>
      <c r="I5">
        <f t="shared" si="3"/>
        <v>131.00382061600001</v>
      </c>
      <c r="J5">
        <f t="shared" si="4"/>
        <v>130.3066756097852</v>
      </c>
      <c r="L5" t="s">
        <v>7</v>
      </c>
      <c r="M5">
        <f t="shared" si="5"/>
        <v>6.176755983830307</v>
      </c>
      <c r="N5">
        <f t="shared" si="2"/>
        <v>476.76939841869375</v>
      </c>
      <c r="O5">
        <f t="shared" si="6"/>
        <v>77.187669331084905</v>
      </c>
    </row>
    <row r="6" spans="1:15" hidden="1" x14ac:dyDescent="0.25">
      <c r="A6" t="s">
        <v>16</v>
      </c>
      <c r="B6" t="s">
        <v>8</v>
      </c>
      <c r="C6">
        <v>1350478.799555291</v>
      </c>
      <c r="D6">
        <v>1365232.5528221279</v>
      </c>
      <c r="E6">
        <v>63891370.467416763</v>
      </c>
      <c r="F6">
        <v>57.103993730229043</v>
      </c>
      <c r="G6">
        <v>1.2713443499999999E-2</v>
      </c>
      <c r="H6">
        <v>298320</v>
      </c>
      <c r="I6">
        <f t="shared" si="3"/>
        <v>1.3011763499999999E-2</v>
      </c>
      <c r="J6">
        <f t="shared" si="4"/>
        <v>1.1646530947177871E-2</v>
      </c>
      <c r="L6" t="s">
        <v>8</v>
      </c>
      <c r="M6">
        <f t="shared" si="5"/>
        <v>1.9454319249786565</v>
      </c>
      <c r="N6">
        <f t="shared" si="2"/>
        <v>446.97725312072072</v>
      </c>
      <c r="O6">
        <f t="shared" si="6"/>
        <v>229.75733428741</v>
      </c>
    </row>
    <row r="7" spans="1:15" x14ac:dyDescent="0.25">
      <c r="A7" t="s">
        <v>66</v>
      </c>
      <c r="B7" t="s">
        <v>6</v>
      </c>
      <c r="C7">
        <v>133235029.1402311</v>
      </c>
      <c r="D7">
        <v>134208599.4590579</v>
      </c>
      <c r="E7">
        <v>7514920391.084918</v>
      </c>
      <c r="F7">
        <v>53.616409991125067</v>
      </c>
      <c r="G7">
        <v>115.087248024</v>
      </c>
      <c r="H7">
        <v>729830</v>
      </c>
      <c r="I7">
        <f t="shared" si="3"/>
        <v>115.087977854</v>
      </c>
      <c r="J7">
        <f t="shared" si="4"/>
        <v>114.95376925454094</v>
      </c>
      <c r="L7" t="s">
        <v>9</v>
      </c>
      <c r="M7">
        <f t="shared" si="5"/>
        <v>3.0906814522533552</v>
      </c>
      <c r="N7">
        <f t="shared" si="2"/>
        <v>389.16127620036156</v>
      </c>
      <c r="O7">
        <f t="shared" si="6"/>
        <v>125.91439208871937</v>
      </c>
    </row>
    <row r="8" spans="1:15" hidden="1" x14ac:dyDescent="0.25">
      <c r="A8" t="s">
        <v>18</v>
      </c>
      <c r="B8" t="s">
        <v>8</v>
      </c>
      <c r="C8">
        <v>233041716.92187589</v>
      </c>
      <c r="D8">
        <v>233345991.15304241</v>
      </c>
      <c r="E8">
        <v>8861443490.1075325</v>
      </c>
      <c r="F8">
        <v>39.978547995041538</v>
      </c>
      <c r="G8">
        <v>96.081278151999996</v>
      </c>
      <c r="H8">
        <v>34843150</v>
      </c>
      <c r="I8">
        <f t="shared" si="3"/>
        <v>96.116121301999996</v>
      </c>
      <c r="J8">
        <f t="shared" si="4"/>
        <v>95.882775310846952</v>
      </c>
    </row>
    <row r="9" spans="1:15" x14ac:dyDescent="0.25">
      <c r="A9" t="s">
        <v>122</v>
      </c>
      <c r="B9" t="s">
        <v>6</v>
      </c>
      <c r="C9">
        <v>55416422.597317994</v>
      </c>
      <c r="D9">
        <v>55560661.181685068</v>
      </c>
      <c r="E9">
        <v>2125045614.395581</v>
      </c>
      <c r="F9">
        <v>48.754890264451973</v>
      </c>
      <c r="G9">
        <v>84.278190456531249</v>
      </c>
      <c r="H9">
        <v>8000</v>
      </c>
      <c r="I9">
        <f t="shared" si="3"/>
        <v>84.278198456531243</v>
      </c>
      <c r="J9">
        <f t="shared" si="4"/>
        <v>84.222637795349556</v>
      </c>
    </row>
    <row r="10" spans="1:15" hidden="1" x14ac:dyDescent="0.25">
      <c r="A10" t="s">
        <v>20</v>
      </c>
      <c r="B10" t="s">
        <v>9</v>
      </c>
      <c r="C10">
        <v>13012.52337520002</v>
      </c>
      <c r="D10">
        <v>213074.59724891049</v>
      </c>
      <c r="E10">
        <v>8739607.8680470008</v>
      </c>
      <c r="F10">
        <v>127.4924632945641</v>
      </c>
      <c r="G10">
        <v>0</v>
      </c>
      <c r="H10">
        <v>0</v>
      </c>
      <c r="I10">
        <f t="shared" si="3"/>
        <v>0</v>
      </c>
      <c r="J10">
        <f t="shared" si="4"/>
        <v>-2.1307459724891048E-4</v>
      </c>
    </row>
    <row r="11" spans="1:15" hidden="1" x14ac:dyDescent="0.25">
      <c r="A11" t="s">
        <v>21</v>
      </c>
      <c r="B11" t="s">
        <v>8</v>
      </c>
      <c r="C11">
        <v>15876.09256706433</v>
      </c>
      <c r="D11">
        <v>586762.01718596078</v>
      </c>
      <c r="E11">
        <v>24257835.645410821</v>
      </c>
      <c r="F11">
        <v>62.664329499057047</v>
      </c>
      <c r="G11">
        <v>4.8321676249999997E-3</v>
      </c>
      <c r="H11">
        <v>13073</v>
      </c>
      <c r="I11">
        <f t="shared" si="3"/>
        <v>4.8452406249999995E-3</v>
      </c>
      <c r="J11">
        <f t="shared" si="4"/>
        <v>4.2584786078140383E-3</v>
      </c>
    </row>
    <row r="12" spans="1:15" hidden="1" x14ac:dyDescent="0.25">
      <c r="A12" t="s">
        <v>22</v>
      </c>
      <c r="B12" t="s">
        <v>9</v>
      </c>
      <c r="C12">
        <v>328550105.61055237</v>
      </c>
      <c r="D12">
        <v>329300739.02156931</v>
      </c>
      <c r="E12">
        <v>11341169371.96426</v>
      </c>
      <c r="F12">
        <v>48.480739331316236</v>
      </c>
      <c r="G12">
        <v>313.63174374925001</v>
      </c>
      <c r="H12">
        <v>44443000</v>
      </c>
      <c r="I12">
        <f t="shared" si="3"/>
        <v>313.67618674925001</v>
      </c>
      <c r="J12">
        <f t="shared" si="4"/>
        <v>313.34688601022845</v>
      </c>
    </row>
    <row r="13" spans="1:15" x14ac:dyDescent="0.25">
      <c r="A13" t="s">
        <v>68</v>
      </c>
      <c r="B13" t="s">
        <v>6</v>
      </c>
      <c r="C13">
        <v>324278926.48477262</v>
      </c>
      <c r="D13">
        <v>325606088.7908445</v>
      </c>
      <c r="E13">
        <v>14186768491.977989</v>
      </c>
      <c r="F13">
        <v>52.408612346300153</v>
      </c>
      <c r="G13">
        <v>58.846615293500001</v>
      </c>
      <c r="H13">
        <v>16944864</v>
      </c>
      <c r="I13">
        <f t="shared" si="3"/>
        <v>58.863560157500004</v>
      </c>
      <c r="J13">
        <f t="shared" si="4"/>
        <v>58.537954068709162</v>
      </c>
    </row>
    <row r="14" spans="1:15" x14ac:dyDescent="0.25">
      <c r="A14" t="s">
        <v>104</v>
      </c>
      <c r="B14" t="s">
        <v>6</v>
      </c>
      <c r="C14">
        <v>94924359.71296452</v>
      </c>
      <c r="D14">
        <v>95083982.118037403</v>
      </c>
      <c r="E14">
        <v>4926739105.2792625</v>
      </c>
      <c r="F14">
        <v>49.530315620283972</v>
      </c>
      <c r="G14">
        <v>29.109373169000001</v>
      </c>
      <c r="H14">
        <v>1856820</v>
      </c>
      <c r="I14">
        <f t="shared" si="3"/>
        <v>29.111229989000002</v>
      </c>
      <c r="J14">
        <f t="shared" si="4"/>
        <v>29.016146006881964</v>
      </c>
    </row>
    <row r="15" spans="1:15" hidden="1" x14ac:dyDescent="0.25">
      <c r="A15" t="s">
        <v>25</v>
      </c>
      <c r="B15" t="s">
        <v>4</v>
      </c>
      <c r="C15">
        <v>1215966.1665037591</v>
      </c>
      <c r="D15">
        <v>1219756.88106833</v>
      </c>
      <c r="E15">
        <v>57591204.148686416</v>
      </c>
      <c r="F15">
        <v>55.451212049495602</v>
      </c>
      <c r="G15">
        <v>0.5905340255</v>
      </c>
      <c r="H15">
        <v>163788</v>
      </c>
      <c r="I15">
        <f t="shared" si="3"/>
        <v>0.59069781350000006</v>
      </c>
      <c r="J15">
        <f t="shared" si="4"/>
        <v>0.58947805661893171</v>
      </c>
    </row>
    <row r="16" spans="1:15" x14ac:dyDescent="0.25">
      <c r="A16" t="s">
        <v>159</v>
      </c>
      <c r="B16" t="s">
        <v>6</v>
      </c>
      <c r="C16">
        <v>68690015.712114632</v>
      </c>
      <c r="D16">
        <v>68691606.324769661</v>
      </c>
      <c r="E16">
        <v>3155517098.871356</v>
      </c>
      <c r="F16">
        <v>42.08517688500843</v>
      </c>
      <c r="G16">
        <v>24.578476652500001</v>
      </c>
      <c r="H16">
        <v>4000</v>
      </c>
      <c r="I16">
        <f t="shared" si="3"/>
        <v>24.578480652500001</v>
      </c>
      <c r="J16">
        <f t="shared" si="4"/>
        <v>24.509789046175232</v>
      </c>
    </row>
    <row r="17" spans="1:10" hidden="1" x14ac:dyDescent="0.25">
      <c r="A17" t="s">
        <v>27</v>
      </c>
      <c r="B17" t="s">
        <v>4</v>
      </c>
      <c r="C17">
        <v>4268788.2510140371</v>
      </c>
      <c r="D17">
        <v>4277304.2723435713</v>
      </c>
      <c r="E17">
        <v>245448081.37390429</v>
      </c>
      <c r="F17">
        <v>61.283874798814317</v>
      </c>
      <c r="G17">
        <v>7.4266218767499996</v>
      </c>
      <c r="H17">
        <v>5200</v>
      </c>
      <c r="I17">
        <f t="shared" si="3"/>
        <v>7.42662707675</v>
      </c>
      <c r="J17">
        <f t="shared" si="4"/>
        <v>7.4223497724776566</v>
      </c>
    </row>
    <row r="18" spans="1:10" hidden="1" x14ac:dyDescent="0.25">
      <c r="A18" t="s">
        <v>28</v>
      </c>
      <c r="B18" t="s">
        <v>4</v>
      </c>
      <c r="C18">
        <v>6322270.1853255685</v>
      </c>
      <c r="D18">
        <v>6334746.0085134264</v>
      </c>
      <c r="E18">
        <v>345079268.31171</v>
      </c>
      <c r="F18">
        <v>58.10749525152238</v>
      </c>
      <c r="G18">
        <v>18.389976630250001</v>
      </c>
      <c r="H18">
        <v>182300</v>
      </c>
      <c r="I18">
        <f t="shared" si="3"/>
        <v>18.390158930249999</v>
      </c>
      <c r="J18">
        <f t="shared" si="4"/>
        <v>18.383824184241487</v>
      </c>
    </row>
    <row r="19" spans="1:10" hidden="1" x14ac:dyDescent="0.25">
      <c r="A19" t="s">
        <v>47</v>
      </c>
      <c r="B19" t="s">
        <v>5</v>
      </c>
      <c r="C19">
        <v>12512810703.69883</v>
      </c>
      <c r="D19">
        <v>12645149689.64439</v>
      </c>
      <c r="E19">
        <v>837620498291.25879</v>
      </c>
      <c r="F19">
        <v>52.227096901677413</v>
      </c>
      <c r="G19">
        <v>129.40007679999999</v>
      </c>
      <c r="H19">
        <v>1834333500</v>
      </c>
      <c r="I19">
        <f t="shared" si="3"/>
        <v>131.23441030000001</v>
      </c>
      <c r="J19">
        <f t="shared" si="4"/>
        <v>118.58926061035562</v>
      </c>
    </row>
    <row r="20" spans="1:10" x14ac:dyDescent="0.25">
      <c r="A20" t="s">
        <v>130</v>
      </c>
      <c r="B20" t="s">
        <v>6</v>
      </c>
      <c r="C20">
        <v>63858252.128861107</v>
      </c>
      <c r="D20">
        <v>64179054.833540373</v>
      </c>
      <c r="E20">
        <v>3451197541.4318171</v>
      </c>
      <c r="F20">
        <v>76.797200525335199</v>
      </c>
      <c r="G20">
        <v>22.004418300000001</v>
      </c>
      <c r="H20">
        <v>6481323</v>
      </c>
      <c r="I20">
        <f t="shared" si="3"/>
        <v>22.010899623</v>
      </c>
      <c r="J20">
        <f t="shared" si="4"/>
        <v>21.946720568166459</v>
      </c>
    </row>
    <row r="21" spans="1:10" x14ac:dyDescent="0.25">
      <c r="A21" t="s">
        <v>219</v>
      </c>
      <c r="B21" t="s">
        <v>6</v>
      </c>
      <c r="C21">
        <v>5731706.3472783826</v>
      </c>
      <c r="D21">
        <v>5736788.5421716236</v>
      </c>
      <c r="E21">
        <v>241680588.99316141</v>
      </c>
      <c r="F21">
        <v>45.564896072629793</v>
      </c>
      <c r="G21">
        <v>19.313935023999999</v>
      </c>
      <c r="H21">
        <v>458000</v>
      </c>
      <c r="I21">
        <f t="shared" si="3"/>
        <v>19.314393023999997</v>
      </c>
      <c r="J21">
        <f t="shared" si="4"/>
        <v>19.308656235457825</v>
      </c>
    </row>
    <row r="22" spans="1:10" hidden="1" x14ac:dyDescent="0.25">
      <c r="A22" t="s">
        <v>32</v>
      </c>
      <c r="B22" t="s">
        <v>8</v>
      </c>
      <c r="C22">
        <v>1218460.115031607</v>
      </c>
      <c r="D22">
        <v>3303716.6327145221</v>
      </c>
      <c r="E22">
        <v>131973274.65353461</v>
      </c>
      <c r="F22">
        <v>72.137938251530528</v>
      </c>
      <c r="G22">
        <v>0.186362438125</v>
      </c>
      <c r="H22">
        <v>3493</v>
      </c>
      <c r="I22">
        <f t="shared" si="3"/>
        <v>0.186365931125</v>
      </c>
      <c r="J22">
        <f t="shared" si="4"/>
        <v>0.18306221449228546</v>
      </c>
    </row>
    <row r="23" spans="1:10" x14ac:dyDescent="0.25">
      <c r="A23" t="s">
        <v>70</v>
      </c>
      <c r="B23" t="s">
        <v>6</v>
      </c>
      <c r="C23">
        <v>358679201.93488288</v>
      </c>
      <c r="D23">
        <v>359868515.33147371</v>
      </c>
      <c r="E23">
        <v>26852523762.630322</v>
      </c>
      <c r="F23">
        <v>68.517144733713877</v>
      </c>
      <c r="G23">
        <v>19.406175944000001</v>
      </c>
      <c r="H23">
        <v>102631000</v>
      </c>
      <c r="I23">
        <f t="shared" si="3"/>
        <v>19.508806944</v>
      </c>
      <c r="J23">
        <f t="shared" si="4"/>
        <v>19.148938428668526</v>
      </c>
    </row>
    <row r="24" spans="1:10" x14ac:dyDescent="0.25">
      <c r="A24" t="s">
        <v>204</v>
      </c>
      <c r="B24" t="s">
        <v>6</v>
      </c>
      <c r="C24">
        <v>538920485.89057708</v>
      </c>
      <c r="D24">
        <v>558115337.8878454</v>
      </c>
      <c r="E24">
        <v>41944540036.598259</v>
      </c>
      <c r="F24">
        <v>100.7711338050062</v>
      </c>
      <c r="G24">
        <v>18.529351760000001</v>
      </c>
      <c r="H24">
        <v>96690000</v>
      </c>
      <c r="I24">
        <f t="shared" si="3"/>
        <v>18.62604176</v>
      </c>
      <c r="J24">
        <f t="shared" si="4"/>
        <v>18.067926422112155</v>
      </c>
    </row>
    <row r="25" spans="1:10" hidden="1" x14ac:dyDescent="0.25">
      <c r="A25" t="s">
        <v>35</v>
      </c>
      <c r="B25" t="s">
        <v>7</v>
      </c>
      <c r="C25">
        <v>243710.34373220091</v>
      </c>
      <c r="D25">
        <v>1059258.7692381041</v>
      </c>
      <c r="E25">
        <v>34807898.614957437</v>
      </c>
      <c r="F25">
        <v>53.020966247541203</v>
      </c>
      <c r="G25">
        <v>0.81692669556249997</v>
      </c>
      <c r="H25">
        <v>385585</v>
      </c>
      <c r="I25">
        <f t="shared" si="3"/>
        <v>0.81731228056249994</v>
      </c>
      <c r="J25">
        <f t="shared" si="4"/>
        <v>0.81625302179326187</v>
      </c>
    </row>
    <row r="26" spans="1:10" hidden="1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32484798.64751219</v>
      </c>
      <c r="F26">
        <v>124.4668649386591</v>
      </c>
      <c r="G26">
        <v>1.073590078125E-4</v>
      </c>
      <c r="H26">
        <v>0</v>
      </c>
      <c r="I26">
        <f t="shared" si="3"/>
        <v>1.073590078125E-4</v>
      </c>
      <c r="J26">
        <f t="shared" si="4"/>
        <v>-5.9660305194777238E-4</v>
      </c>
    </row>
    <row r="27" spans="1:10" hidden="1" x14ac:dyDescent="0.25">
      <c r="A27" t="s">
        <v>37</v>
      </c>
      <c r="B27" t="s">
        <v>8</v>
      </c>
      <c r="C27">
        <v>15541297.53974504</v>
      </c>
      <c r="D27">
        <v>15577831.13165338</v>
      </c>
      <c r="E27">
        <v>474070595.25627017</v>
      </c>
      <c r="F27">
        <v>32.4352133086796</v>
      </c>
      <c r="G27">
        <v>13.821110102</v>
      </c>
      <c r="H27">
        <v>2968000</v>
      </c>
      <c r="I27">
        <f t="shared" si="3"/>
        <v>13.824078102</v>
      </c>
      <c r="J27">
        <f t="shared" si="4"/>
        <v>13.808500270868347</v>
      </c>
    </row>
    <row r="28" spans="1:10" hidden="1" x14ac:dyDescent="0.25">
      <c r="A28" t="s">
        <v>38</v>
      </c>
      <c r="B28" t="s">
        <v>8</v>
      </c>
      <c r="C28">
        <v>982929565.20513618</v>
      </c>
      <c r="D28">
        <v>986415641.5137651</v>
      </c>
      <c r="E28">
        <v>25602634408.698872</v>
      </c>
      <c r="F28">
        <v>26.914365692454499</v>
      </c>
      <c r="G28">
        <v>230.12028358399999</v>
      </c>
      <c r="H28">
        <v>490928000</v>
      </c>
      <c r="I28">
        <f t="shared" si="3"/>
        <v>230.61121158399999</v>
      </c>
      <c r="J28">
        <f t="shared" si="4"/>
        <v>229.62479594248623</v>
      </c>
    </row>
    <row r="29" spans="1:10" hidden="1" x14ac:dyDescent="0.25">
      <c r="A29" t="s">
        <v>39</v>
      </c>
      <c r="B29" t="s">
        <v>8</v>
      </c>
      <c r="C29">
        <v>1846113.135410988</v>
      </c>
      <c r="D29">
        <v>1848134.5331713441</v>
      </c>
      <c r="E29">
        <v>129386369.4321956</v>
      </c>
      <c r="F29">
        <v>76.335772533552088</v>
      </c>
      <c r="G29">
        <v>2.3356556671875001E-2</v>
      </c>
      <c r="H29">
        <v>37296</v>
      </c>
      <c r="I29">
        <f t="shared" si="3"/>
        <v>2.3393852671875E-2</v>
      </c>
      <c r="J29">
        <f t="shared" si="4"/>
        <v>2.1545718138703655E-2</v>
      </c>
    </row>
    <row r="30" spans="1:10" hidden="1" x14ac:dyDescent="0.25">
      <c r="A30" t="s">
        <v>40</v>
      </c>
      <c r="B30" t="s">
        <v>9</v>
      </c>
      <c r="C30">
        <v>1917762.206452427</v>
      </c>
      <c r="D30">
        <v>9881315.8706001248</v>
      </c>
      <c r="E30">
        <v>428592884.46724391</v>
      </c>
      <c r="F30">
        <v>69.237208672218955</v>
      </c>
      <c r="G30">
        <v>0.23780841218750001</v>
      </c>
      <c r="H30">
        <v>2000</v>
      </c>
      <c r="I30">
        <f t="shared" si="3"/>
        <v>0.23781041218750001</v>
      </c>
      <c r="J30">
        <f t="shared" si="4"/>
        <v>0.22792909631689989</v>
      </c>
    </row>
    <row r="31" spans="1:10" hidden="1" x14ac:dyDescent="0.25">
      <c r="A31" t="s">
        <v>103</v>
      </c>
      <c r="B31" t="s">
        <v>5</v>
      </c>
      <c r="C31">
        <v>550732350.29035366</v>
      </c>
      <c r="D31">
        <v>550802579.40044892</v>
      </c>
      <c r="E31">
        <v>36541864682.296722</v>
      </c>
      <c r="F31">
        <v>58.110140471594079</v>
      </c>
      <c r="G31">
        <v>81.352539616000001</v>
      </c>
      <c r="H31">
        <v>16221166</v>
      </c>
      <c r="I31">
        <f t="shared" si="3"/>
        <v>81.368760781999995</v>
      </c>
      <c r="J31">
        <f t="shared" si="4"/>
        <v>80.817958202599542</v>
      </c>
    </row>
    <row r="32" spans="1:10" hidden="1" x14ac:dyDescent="0.25">
      <c r="A32" t="s">
        <v>42</v>
      </c>
      <c r="B32" t="s">
        <v>4</v>
      </c>
      <c r="C32">
        <v>11847261.75045591</v>
      </c>
      <c r="D32">
        <v>11882590.784813341</v>
      </c>
      <c r="E32">
        <v>614633733.47039115</v>
      </c>
      <c r="F32">
        <v>53.564123255216231</v>
      </c>
      <c r="G32">
        <v>27.180359402843749</v>
      </c>
      <c r="H32">
        <v>5000</v>
      </c>
      <c r="I32">
        <f t="shared" si="3"/>
        <v>27.18036440284375</v>
      </c>
      <c r="J32">
        <f t="shared" si="4"/>
        <v>27.168481812058936</v>
      </c>
    </row>
    <row r="33" spans="1:10" hidden="1" x14ac:dyDescent="0.25">
      <c r="A33" t="s">
        <v>43</v>
      </c>
      <c r="B33" t="s">
        <v>4</v>
      </c>
      <c r="C33">
        <v>502387.1351327374</v>
      </c>
      <c r="D33">
        <v>505569.90502221812</v>
      </c>
      <c r="E33">
        <v>23411022.60643005</v>
      </c>
      <c r="F33">
        <v>34.114060746092051</v>
      </c>
      <c r="G33">
        <v>10.328857453140625</v>
      </c>
      <c r="H33">
        <v>150000</v>
      </c>
      <c r="I33">
        <f t="shared" si="3"/>
        <v>10.329007453140624</v>
      </c>
      <c r="J33">
        <f t="shared" si="4"/>
        <v>10.328501883235603</v>
      </c>
    </row>
    <row r="34" spans="1:10" hidden="1" x14ac:dyDescent="0.25">
      <c r="A34" t="s">
        <v>44</v>
      </c>
      <c r="B34" t="s">
        <v>7</v>
      </c>
      <c r="C34">
        <v>701414821.72370422</v>
      </c>
      <c r="D34">
        <v>702590730.65152001</v>
      </c>
      <c r="E34">
        <v>17737605676.410221</v>
      </c>
      <c r="F34">
        <v>26.736694815460119</v>
      </c>
      <c r="G34">
        <v>32.091003952000001</v>
      </c>
      <c r="H34">
        <v>429615000</v>
      </c>
      <c r="I34">
        <f t="shared" si="3"/>
        <v>32.520618952</v>
      </c>
      <c r="J34">
        <f t="shared" si="4"/>
        <v>31.818028221348481</v>
      </c>
    </row>
    <row r="35" spans="1:10" x14ac:dyDescent="0.25">
      <c r="A35" t="s">
        <v>194</v>
      </c>
      <c r="B35" t="s">
        <v>6</v>
      </c>
      <c r="C35">
        <v>30764067.987548649</v>
      </c>
      <c r="D35">
        <v>30842909.619065329</v>
      </c>
      <c r="E35">
        <v>1139029375.9913521</v>
      </c>
      <c r="F35">
        <v>36.928426710001872</v>
      </c>
      <c r="G35">
        <v>14.6829452954375</v>
      </c>
      <c r="H35">
        <v>779460</v>
      </c>
      <c r="I35">
        <f t="shared" si="3"/>
        <v>14.683724755437501</v>
      </c>
      <c r="J35">
        <f t="shared" si="4"/>
        <v>14.652881845818435</v>
      </c>
    </row>
    <row r="36" spans="1:10" hidden="1" x14ac:dyDescent="0.25">
      <c r="A36" t="s">
        <v>46</v>
      </c>
      <c r="B36" t="s">
        <v>8</v>
      </c>
      <c r="C36">
        <v>140936256.68495309</v>
      </c>
      <c r="D36">
        <v>141032675.03983101</v>
      </c>
      <c r="E36">
        <v>8293394452.1305141</v>
      </c>
      <c r="F36">
        <v>48.303079260410868</v>
      </c>
      <c r="G36">
        <v>22.176805510000001</v>
      </c>
      <c r="H36">
        <v>37507000</v>
      </c>
      <c r="I36">
        <f t="shared" si="3"/>
        <v>22.214312510000003</v>
      </c>
      <c r="J36">
        <f t="shared" si="4"/>
        <v>22.073279834960172</v>
      </c>
    </row>
    <row r="37" spans="1:10" hidden="1" x14ac:dyDescent="0.25">
      <c r="A37" t="s">
        <v>111</v>
      </c>
      <c r="B37" t="s">
        <v>5</v>
      </c>
      <c r="C37">
        <v>192225294.12650311</v>
      </c>
      <c r="D37">
        <v>193503674.89670351</v>
      </c>
      <c r="E37">
        <v>9266739936.9483356</v>
      </c>
      <c r="F37">
        <v>63.572412067123921</v>
      </c>
      <c r="G37">
        <v>52.138548157499997</v>
      </c>
      <c r="H37">
        <v>11137050</v>
      </c>
      <c r="I37">
        <f t="shared" si="3"/>
        <v>52.149685207499999</v>
      </c>
      <c r="J37">
        <f t="shared" si="4"/>
        <v>51.956181532603296</v>
      </c>
    </row>
    <row r="38" spans="1:10" hidden="1" x14ac:dyDescent="0.25">
      <c r="A38" t="s">
        <v>48</v>
      </c>
      <c r="B38" t="s">
        <v>4</v>
      </c>
      <c r="C38">
        <v>24019236.053909279</v>
      </c>
      <c r="D38">
        <v>24071933.308519062</v>
      </c>
      <c r="E38">
        <v>1240998367.708158</v>
      </c>
      <c r="F38">
        <v>55.079482985887303</v>
      </c>
      <c r="G38">
        <v>17.64398031296875</v>
      </c>
      <c r="H38">
        <v>3000380</v>
      </c>
      <c r="I38">
        <f t="shared" si="3"/>
        <v>17.64698069296875</v>
      </c>
      <c r="J38">
        <f t="shared" si="4"/>
        <v>17.622908759660231</v>
      </c>
    </row>
    <row r="39" spans="1:10" hidden="1" x14ac:dyDescent="0.25">
      <c r="A39" t="s">
        <v>49</v>
      </c>
      <c r="B39" t="s">
        <v>4</v>
      </c>
      <c r="C39">
        <v>24126468.682207141</v>
      </c>
      <c r="D39">
        <v>24276319.834574431</v>
      </c>
      <c r="E39">
        <v>1182259140.011528</v>
      </c>
      <c r="F39">
        <v>33.565556069031942</v>
      </c>
      <c r="G39">
        <v>14.000299665363281</v>
      </c>
      <c r="H39">
        <v>5031770</v>
      </c>
      <c r="I39">
        <f t="shared" si="3"/>
        <v>14.005331435363281</v>
      </c>
      <c r="J39">
        <f t="shared" si="4"/>
        <v>13.981055115528706</v>
      </c>
    </row>
    <row r="40" spans="1:10" hidden="1" x14ac:dyDescent="0.25">
      <c r="A40" t="s">
        <v>50</v>
      </c>
      <c r="B40" t="s">
        <v>4</v>
      </c>
      <c r="C40">
        <v>30689690.97892689</v>
      </c>
      <c r="D40">
        <v>30940460.57962374</v>
      </c>
      <c r="E40">
        <v>1004463776.7356811</v>
      </c>
      <c r="F40">
        <v>26.081071180036481</v>
      </c>
      <c r="G40">
        <v>40.552323696000002</v>
      </c>
      <c r="H40">
        <v>10469620</v>
      </c>
      <c r="I40">
        <f t="shared" si="3"/>
        <v>40.562793316000004</v>
      </c>
      <c r="J40">
        <f t="shared" si="4"/>
        <v>40.531852855420382</v>
      </c>
    </row>
    <row r="41" spans="1:10" hidden="1" x14ac:dyDescent="0.25">
      <c r="A41" t="s">
        <v>51</v>
      </c>
      <c r="B41" t="s">
        <v>4</v>
      </c>
      <c r="C41">
        <v>7222268.8760394473</v>
      </c>
      <c r="D41">
        <v>7266806.8527180571</v>
      </c>
      <c r="E41">
        <v>397564774.52367038</v>
      </c>
      <c r="F41">
        <v>36.702200496598273</v>
      </c>
      <c r="G41">
        <v>2.7848114702500002</v>
      </c>
      <c r="H41">
        <v>1227610</v>
      </c>
      <c r="I41">
        <f t="shared" si="3"/>
        <v>2.7860390802500001</v>
      </c>
      <c r="J41">
        <f t="shared" si="4"/>
        <v>2.7787722733972822</v>
      </c>
    </row>
    <row r="42" spans="1:10" hidden="1" x14ac:dyDescent="0.25">
      <c r="A42" t="s">
        <v>52</v>
      </c>
      <c r="B42" t="s">
        <v>9</v>
      </c>
      <c r="C42">
        <v>15334.537021309339</v>
      </c>
      <c r="D42">
        <v>54548.40386266962</v>
      </c>
      <c r="E42">
        <v>1856407.1708969141</v>
      </c>
      <c r="F42">
        <v>100.24161438778199</v>
      </c>
      <c r="G42">
        <v>0</v>
      </c>
      <c r="H42">
        <v>10729</v>
      </c>
      <c r="I42">
        <f t="shared" si="3"/>
        <v>1.0729E-5</v>
      </c>
      <c r="J42">
        <f t="shared" si="4"/>
        <v>-4.381940386266962E-5</v>
      </c>
    </row>
    <row r="43" spans="1:10" hidden="1" x14ac:dyDescent="0.25">
      <c r="A43" t="s">
        <v>53</v>
      </c>
      <c r="B43" t="s">
        <v>8</v>
      </c>
      <c r="C43">
        <v>130508444.743957</v>
      </c>
      <c r="D43">
        <v>131011918.0265145</v>
      </c>
      <c r="E43">
        <v>4160814490.4879832</v>
      </c>
      <c r="F43">
        <v>29.970661409873351</v>
      </c>
      <c r="G43">
        <v>14.69669526575</v>
      </c>
      <c r="H43">
        <v>60854680</v>
      </c>
      <c r="I43">
        <f t="shared" si="3"/>
        <v>14.75754994575</v>
      </c>
      <c r="J43">
        <f t="shared" si="4"/>
        <v>14.626538027723486</v>
      </c>
    </row>
    <row r="44" spans="1:10" hidden="1" x14ac:dyDescent="0.25">
      <c r="A44" t="s">
        <v>54</v>
      </c>
      <c r="B44" t="s">
        <v>4</v>
      </c>
      <c r="C44">
        <v>4380.0000000010477</v>
      </c>
      <c r="D44">
        <v>336147.64851099619</v>
      </c>
      <c r="E44">
        <v>13448199.33755609</v>
      </c>
      <c r="F44">
        <v>108.7204236632853</v>
      </c>
      <c r="G44">
        <v>7.5905921875000002E-5</v>
      </c>
      <c r="H44">
        <v>400</v>
      </c>
      <c r="I44">
        <f t="shared" si="3"/>
        <v>7.6305921874999998E-5</v>
      </c>
      <c r="J44">
        <f t="shared" si="4"/>
        <v>-2.5984172663599619E-4</v>
      </c>
    </row>
    <row r="45" spans="1:10" hidden="1" x14ac:dyDescent="0.25">
      <c r="A45" t="s">
        <v>55</v>
      </c>
      <c r="B45" t="s">
        <v>4</v>
      </c>
      <c r="C45">
        <v>1634903.611260728</v>
      </c>
      <c r="D45">
        <v>1637276.8333720439</v>
      </c>
      <c r="E45">
        <v>155803547.84914681</v>
      </c>
      <c r="F45">
        <v>59.934142293524737</v>
      </c>
      <c r="G45">
        <v>0.15640410399999999</v>
      </c>
      <c r="H45">
        <v>89000</v>
      </c>
      <c r="I45">
        <f t="shared" si="3"/>
        <v>0.15649310399999999</v>
      </c>
      <c r="J45">
        <f t="shared" si="4"/>
        <v>0.15485582716662796</v>
      </c>
    </row>
    <row r="46" spans="1:10" hidden="1" x14ac:dyDescent="0.25">
      <c r="A46" t="s">
        <v>56</v>
      </c>
      <c r="B46" t="s">
        <v>7</v>
      </c>
      <c r="C46">
        <v>18556761.412726019</v>
      </c>
      <c r="D46">
        <v>18783063.482820291</v>
      </c>
      <c r="E46">
        <v>487346378.05312312</v>
      </c>
      <c r="F46">
        <v>34.719976667657903</v>
      </c>
      <c r="G46">
        <v>1.091410515609375</v>
      </c>
      <c r="H46">
        <v>11257570</v>
      </c>
      <c r="I46">
        <f t="shared" si="3"/>
        <v>1.1026680856093749</v>
      </c>
      <c r="J46">
        <f t="shared" si="4"/>
        <v>1.0838850221265546</v>
      </c>
    </row>
    <row r="47" spans="1:10" hidden="1" x14ac:dyDescent="0.25">
      <c r="A47" t="s">
        <v>57</v>
      </c>
      <c r="B47" t="s">
        <v>8</v>
      </c>
      <c r="C47">
        <v>30462698.20868393</v>
      </c>
      <c r="D47">
        <v>30496787.74183619</v>
      </c>
      <c r="E47">
        <v>2148397073.7987199</v>
      </c>
      <c r="F47">
        <v>65.671246367266392</v>
      </c>
      <c r="G47">
        <v>6.1874767735898439</v>
      </c>
      <c r="H47">
        <v>757000</v>
      </c>
      <c r="I47">
        <f t="shared" si="3"/>
        <v>6.1882337735898441</v>
      </c>
      <c r="J47">
        <f t="shared" si="4"/>
        <v>6.1577369858480075</v>
      </c>
    </row>
    <row r="48" spans="1:10" hidden="1" x14ac:dyDescent="0.25">
      <c r="A48" t="s">
        <v>58</v>
      </c>
      <c r="B48" t="s">
        <v>8</v>
      </c>
      <c r="C48">
        <v>19322.31660286128</v>
      </c>
      <c r="D48">
        <v>1174175.7649012259</v>
      </c>
      <c r="E48">
        <v>49770995.485478789</v>
      </c>
      <c r="F48">
        <v>68.77038311775496</v>
      </c>
      <c r="G48">
        <v>8.4355868749999997E-3</v>
      </c>
      <c r="H48">
        <v>16164.999999999998</v>
      </c>
      <c r="I48">
        <f t="shared" si="3"/>
        <v>8.4517518749999999E-3</v>
      </c>
      <c r="J48">
        <f t="shared" si="4"/>
        <v>7.2775761100987739E-3</v>
      </c>
    </row>
    <row r="49" spans="1:10" x14ac:dyDescent="0.25">
      <c r="A49" t="s">
        <v>203</v>
      </c>
      <c r="B49" t="s">
        <v>6</v>
      </c>
      <c r="C49">
        <v>33345478.616515301</v>
      </c>
      <c r="D49">
        <v>34249153.886757173</v>
      </c>
      <c r="E49">
        <v>1681944783.5426581</v>
      </c>
      <c r="F49">
        <v>82.871582559486271</v>
      </c>
      <c r="G49">
        <v>9.6491000959999997</v>
      </c>
      <c r="H49">
        <v>643830</v>
      </c>
      <c r="I49">
        <f t="shared" si="3"/>
        <v>9.6497439259999993</v>
      </c>
      <c r="J49">
        <f t="shared" si="4"/>
        <v>9.6154947721132427</v>
      </c>
    </row>
    <row r="50" spans="1:10" x14ac:dyDescent="0.25">
      <c r="A50" t="s">
        <v>109</v>
      </c>
      <c r="B50" t="s">
        <v>6</v>
      </c>
      <c r="C50">
        <v>37561187.009941623</v>
      </c>
      <c r="D50">
        <v>37591908.525674157</v>
      </c>
      <c r="E50">
        <v>1991727264.6569569</v>
      </c>
      <c r="F50">
        <v>44.307365917486422</v>
      </c>
      <c r="G50">
        <v>7.249431629</v>
      </c>
      <c r="H50">
        <v>2187770</v>
      </c>
      <c r="I50">
        <f t="shared" si="3"/>
        <v>7.251619399</v>
      </c>
      <c r="J50">
        <f t="shared" si="4"/>
        <v>7.2140274904743258</v>
      </c>
    </row>
    <row r="51" spans="1:10" x14ac:dyDescent="0.25">
      <c r="A51" t="s">
        <v>76</v>
      </c>
      <c r="B51" t="s">
        <v>6</v>
      </c>
      <c r="C51">
        <v>644524286.63712513</v>
      </c>
      <c r="D51">
        <v>659204451.28800535</v>
      </c>
      <c r="E51">
        <v>45367897773.471046</v>
      </c>
      <c r="F51">
        <v>147.47171411861319</v>
      </c>
      <c r="G51">
        <v>7.6090592485000004</v>
      </c>
      <c r="H51">
        <v>115634000</v>
      </c>
      <c r="I51">
        <f t="shared" si="3"/>
        <v>7.7246932485000004</v>
      </c>
      <c r="J51">
        <f t="shared" si="4"/>
        <v>7.0654887972119953</v>
      </c>
    </row>
    <row r="52" spans="1:10" hidden="1" x14ac:dyDescent="0.25">
      <c r="A52" t="s">
        <v>62</v>
      </c>
      <c r="B52" t="s">
        <v>4</v>
      </c>
      <c r="C52">
        <v>136758.5550224054</v>
      </c>
      <c r="D52">
        <v>137271.45064491921</v>
      </c>
      <c r="E52">
        <v>5457018.9050745079</v>
      </c>
      <c r="F52">
        <v>42.541860779303093</v>
      </c>
      <c r="G52">
        <v>0.92151068571289063</v>
      </c>
      <c r="H52">
        <v>1000</v>
      </c>
      <c r="I52">
        <f t="shared" si="3"/>
        <v>0.92151168571289066</v>
      </c>
      <c r="J52">
        <f t="shared" si="4"/>
        <v>0.92137441426224576</v>
      </c>
    </row>
    <row r="53" spans="1:10" hidden="1" x14ac:dyDescent="0.25">
      <c r="A53" t="s">
        <v>63</v>
      </c>
      <c r="B53" t="s">
        <v>8</v>
      </c>
      <c r="C53">
        <v>110891.30144292</v>
      </c>
      <c r="D53">
        <v>111387.8148584313</v>
      </c>
      <c r="E53">
        <v>15140982.05181054</v>
      </c>
      <c r="F53">
        <v>195.59558548396771</v>
      </c>
      <c r="G53">
        <v>2.372809343359375E-2</v>
      </c>
      <c r="H53">
        <v>25178</v>
      </c>
      <c r="I53">
        <f t="shared" si="3"/>
        <v>2.3753271433593751E-2</v>
      </c>
      <c r="J53">
        <f t="shared" si="4"/>
        <v>2.3641883618735319E-2</v>
      </c>
    </row>
    <row r="54" spans="1:10" x14ac:dyDescent="0.25">
      <c r="A54" t="s">
        <v>79</v>
      </c>
      <c r="B54" t="s">
        <v>6</v>
      </c>
      <c r="C54">
        <v>425482312.39824897</v>
      </c>
      <c r="D54">
        <v>431898500.93827599</v>
      </c>
      <c r="E54">
        <v>35150792343.233459</v>
      </c>
      <c r="F54">
        <v>104.2796729696053</v>
      </c>
      <c r="G54">
        <v>6.4596227822500003</v>
      </c>
      <c r="H54">
        <v>115392000</v>
      </c>
      <c r="I54">
        <f t="shared" si="3"/>
        <v>6.5750147822500002</v>
      </c>
      <c r="J54">
        <f t="shared" si="4"/>
        <v>6.1431162813117242</v>
      </c>
    </row>
    <row r="55" spans="1:10" hidden="1" x14ac:dyDescent="0.25">
      <c r="A55" t="s">
        <v>65</v>
      </c>
      <c r="B55" t="s">
        <v>8</v>
      </c>
      <c r="C55">
        <v>29906087.6620568</v>
      </c>
      <c r="D55">
        <v>29984876.857736949</v>
      </c>
      <c r="E55">
        <v>1698877213.32759</v>
      </c>
      <c r="F55">
        <v>59.917668597999267</v>
      </c>
      <c r="G55">
        <v>2.6482646427500001</v>
      </c>
      <c r="H55">
        <v>2698000</v>
      </c>
      <c r="I55">
        <f t="shared" si="3"/>
        <v>2.6509626427500002</v>
      </c>
      <c r="J55">
        <f t="shared" si="4"/>
        <v>2.6209777658922633</v>
      </c>
    </row>
    <row r="56" spans="1:10" x14ac:dyDescent="0.25">
      <c r="A56" t="s">
        <v>17</v>
      </c>
      <c r="B56" t="s">
        <v>6</v>
      </c>
      <c r="C56">
        <v>258073810.30549079</v>
      </c>
      <c r="D56">
        <v>258313730.7400212</v>
      </c>
      <c r="E56">
        <v>14535786895.673361</v>
      </c>
      <c r="F56">
        <v>58.890635313492773</v>
      </c>
      <c r="G56">
        <v>5.6790372255000001</v>
      </c>
      <c r="H56">
        <v>1310000</v>
      </c>
      <c r="I56">
        <f t="shared" si="3"/>
        <v>5.6803472255000003</v>
      </c>
      <c r="J56">
        <f t="shared" si="4"/>
        <v>5.4220334947599795</v>
      </c>
    </row>
    <row r="57" spans="1:10" hidden="1" x14ac:dyDescent="0.25">
      <c r="A57" t="s">
        <v>67</v>
      </c>
      <c r="B57" t="s">
        <v>8</v>
      </c>
      <c r="C57">
        <v>45903256.063790567</v>
      </c>
      <c r="D57">
        <v>45915364.842556432</v>
      </c>
      <c r="E57">
        <v>1790013359.3253031</v>
      </c>
      <c r="F57">
        <v>34.090674347183693</v>
      </c>
      <c r="G57">
        <v>1.7254313751093751</v>
      </c>
      <c r="H57">
        <v>21017220</v>
      </c>
      <c r="I57">
        <f t="shared" si="3"/>
        <v>1.7464485951093751</v>
      </c>
      <c r="J57">
        <f t="shared" si="4"/>
        <v>1.7005332302668186</v>
      </c>
    </row>
    <row r="58" spans="1:10" x14ac:dyDescent="0.25">
      <c r="A58" t="s">
        <v>155</v>
      </c>
      <c r="B58" t="s">
        <v>6</v>
      </c>
      <c r="C58">
        <v>176578685.9499847</v>
      </c>
      <c r="D58">
        <v>176578685.9499847</v>
      </c>
      <c r="E58">
        <v>7887564257.8431873</v>
      </c>
      <c r="F58">
        <v>21.144330633877889</v>
      </c>
      <c r="G58">
        <v>5.2360552935390627</v>
      </c>
      <c r="H58">
        <v>142455000</v>
      </c>
      <c r="I58">
        <f t="shared" si="3"/>
        <v>5.3785102935390627</v>
      </c>
      <c r="J58">
        <f t="shared" si="4"/>
        <v>5.2019316075890778</v>
      </c>
    </row>
    <row r="59" spans="1:10" hidden="1" x14ac:dyDescent="0.25">
      <c r="A59" t="s">
        <v>69</v>
      </c>
      <c r="B59" t="s">
        <v>4</v>
      </c>
      <c r="C59">
        <v>1461251.2017114221</v>
      </c>
      <c r="D59">
        <v>1468620.912605593</v>
      </c>
      <c r="E59">
        <v>76742418.463163406</v>
      </c>
      <c r="F59">
        <v>50.347609825889137</v>
      </c>
      <c r="G59">
        <v>4.1003013314999999</v>
      </c>
      <c r="H59">
        <v>45000</v>
      </c>
      <c r="I59">
        <f t="shared" si="3"/>
        <v>4.1003463314999999</v>
      </c>
      <c r="J59">
        <f t="shared" si="4"/>
        <v>4.0988777105873941</v>
      </c>
    </row>
    <row r="60" spans="1:10" x14ac:dyDescent="0.25">
      <c r="A60" t="s">
        <v>208</v>
      </c>
      <c r="B60" t="s">
        <v>6</v>
      </c>
      <c r="C60">
        <v>141359451.82510841</v>
      </c>
      <c r="D60">
        <v>151056272.09285119</v>
      </c>
      <c r="E60">
        <v>6525466473.6959333</v>
      </c>
      <c r="F60">
        <v>111.64890338354979</v>
      </c>
      <c r="G60">
        <v>4.34740267875</v>
      </c>
      <c r="H60">
        <v>12920720</v>
      </c>
      <c r="I60">
        <f t="shared" si="3"/>
        <v>4.3603233987500003</v>
      </c>
      <c r="J60">
        <f t="shared" si="4"/>
        <v>4.2092671266571493</v>
      </c>
    </row>
    <row r="61" spans="1:10" x14ac:dyDescent="0.25">
      <c r="A61" t="s">
        <v>107</v>
      </c>
      <c r="B61" t="s">
        <v>6</v>
      </c>
      <c r="C61">
        <v>362290215.66487932</v>
      </c>
      <c r="D61">
        <v>442261055.47358268</v>
      </c>
      <c r="E61">
        <v>20714941484.906921</v>
      </c>
      <c r="F61">
        <v>130.2096559219658</v>
      </c>
      <c r="G61">
        <v>4.4389827120312502</v>
      </c>
      <c r="H61">
        <v>116017130</v>
      </c>
      <c r="I61">
        <f t="shared" si="3"/>
        <v>4.5549998420312505</v>
      </c>
      <c r="J61">
        <f t="shared" si="4"/>
        <v>4.1127387865576681</v>
      </c>
    </row>
    <row r="62" spans="1:10" hidden="1" x14ac:dyDescent="0.25">
      <c r="A62" t="s">
        <v>72</v>
      </c>
      <c r="B62" t="s">
        <v>4</v>
      </c>
      <c r="C62">
        <v>32320889.544328399</v>
      </c>
      <c r="D62">
        <v>32351917.92671366</v>
      </c>
      <c r="E62">
        <v>875309246.04868627</v>
      </c>
      <c r="F62">
        <v>26.037849781219691</v>
      </c>
      <c r="G62">
        <v>35.406417376625001</v>
      </c>
      <c r="H62">
        <v>13470418</v>
      </c>
      <c r="I62">
        <f t="shared" si="3"/>
        <v>35.419887794624998</v>
      </c>
      <c r="J62">
        <f t="shared" si="4"/>
        <v>35.387535876698287</v>
      </c>
    </row>
    <row r="63" spans="1:10" x14ac:dyDescent="0.25">
      <c r="A63" t="s">
        <v>105</v>
      </c>
      <c r="B63" t="s">
        <v>6</v>
      </c>
      <c r="C63">
        <v>26531795.47044104</v>
      </c>
      <c r="D63">
        <v>26535169.404650871</v>
      </c>
      <c r="E63">
        <v>1808771749.096446</v>
      </c>
      <c r="F63">
        <v>40.131036850714608</v>
      </c>
      <c r="G63">
        <v>3.5052881409999999</v>
      </c>
      <c r="H63">
        <v>19430000</v>
      </c>
      <c r="I63">
        <f t="shared" si="3"/>
        <v>3.5247181409999997</v>
      </c>
      <c r="J63">
        <f t="shared" si="4"/>
        <v>3.498182971595349</v>
      </c>
    </row>
    <row r="64" spans="1:10" hidden="1" x14ac:dyDescent="0.25">
      <c r="A64" t="s">
        <v>74</v>
      </c>
      <c r="B64" t="s">
        <v>9</v>
      </c>
      <c r="C64">
        <v>1396357.372684496</v>
      </c>
      <c r="D64">
        <v>1401215.1535502679</v>
      </c>
      <c r="E64">
        <v>76336442.831721172</v>
      </c>
      <c r="F64">
        <v>46.323393521479012</v>
      </c>
      <c r="G64">
        <v>0.1059860235</v>
      </c>
      <c r="H64">
        <v>635916</v>
      </c>
      <c r="I64">
        <f t="shared" si="3"/>
        <v>0.1066219395</v>
      </c>
      <c r="J64">
        <f t="shared" si="4"/>
        <v>0.10522072434644973</v>
      </c>
    </row>
    <row r="65" spans="1:10" hidden="1" x14ac:dyDescent="0.25">
      <c r="A65" t="s">
        <v>75</v>
      </c>
      <c r="B65" t="s">
        <v>8</v>
      </c>
      <c r="C65">
        <v>34095.816874474331</v>
      </c>
      <c r="D65">
        <v>34189.149479871558</v>
      </c>
      <c r="E65">
        <v>2020140.523333733</v>
      </c>
      <c r="F65">
        <v>40.11532955526868</v>
      </c>
      <c r="G65">
        <v>6.4927861500000003E-2</v>
      </c>
      <c r="H65">
        <v>6700</v>
      </c>
      <c r="I65">
        <f t="shared" si="3"/>
        <v>6.4934561500000001E-2</v>
      </c>
      <c r="J65">
        <f t="shared" si="4"/>
        <v>6.4900372350520125E-2</v>
      </c>
    </row>
    <row r="66" spans="1:10" x14ac:dyDescent="0.25">
      <c r="A66" t="s">
        <v>173</v>
      </c>
      <c r="B66" t="s">
        <v>6</v>
      </c>
      <c r="C66">
        <v>61357854.202992193</v>
      </c>
      <c r="D66">
        <v>61733768.107617393</v>
      </c>
      <c r="E66">
        <v>8771276376.8250504</v>
      </c>
      <c r="F66">
        <v>28.427205158144702</v>
      </c>
      <c r="G66">
        <v>3.3321301820625</v>
      </c>
      <c r="H66">
        <v>26017360</v>
      </c>
      <c r="I66">
        <f t="shared" si="3"/>
        <v>3.3581475420625</v>
      </c>
      <c r="J66">
        <f t="shared" si="4"/>
        <v>3.2964137739548827</v>
      </c>
    </row>
    <row r="67" spans="1:10" x14ac:dyDescent="0.25">
      <c r="A67" t="s">
        <v>102</v>
      </c>
      <c r="B67" t="s">
        <v>6</v>
      </c>
      <c r="C67">
        <v>38000390.26126989</v>
      </c>
      <c r="D67">
        <v>38153688.103094287</v>
      </c>
      <c r="E67">
        <v>2218905891.8708892</v>
      </c>
      <c r="F67">
        <v>64.537403844636074</v>
      </c>
      <c r="G67">
        <v>3.2628176839999998</v>
      </c>
      <c r="H67">
        <v>10490000</v>
      </c>
      <c r="I67">
        <f t="shared" ref="I67:I130" si="7">G67+H67/10^9</f>
        <v>3.2733076839999997</v>
      </c>
      <c r="J67">
        <f t="shared" ref="J67:J130" si="8">I67-D67/10^9</f>
        <v>3.2351539958969053</v>
      </c>
    </row>
    <row r="68" spans="1:10" hidden="1" x14ac:dyDescent="0.25">
      <c r="A68" t="s">
        <v>78</v>
      </c>
      <c r="B68" t="s">
        <v>4</v>
      </c>
      <c r="C68">
        <v>4248712.0762950843</v>
      </c>
      <c r="D68">
        <v>8029391.8936818875</v>
      </c>
      <c r="E68">
        <v>283523224.90121973</v>
      </c>
      <c r="F68">
        <v>35.102460104894263</v>
      </c>
      <c r="G68">
        <v>1.3030075075000001</v>
      </c>
      <c r="H68">
        <v>904990</v>
      </c>
      <c r="I68">
        <f t="shared" si="7"/>
        <v>1.3039124975</v>
      </c>
      <c r="J68">
        <f t="shared" si="8"/>
        <v>1.2958831056063183</v>
      </c>
    </row>
    <row r="69" spans="1:10" x14ac:dyDescent="0.25">
      <c r="A69" t="s">
        <v>168</v>
      </c>
      <c r="B69" t="s">
        <v>6</v>
      </c>
      <c r="C69">
        <v>70341203.226372004</v>
      </c>
      <c r="D69">
        <v>70986061.670235187</v>
      </c>
      <c r="E69">
        <v>3353211399.8027558</v>
      </c>
      <c r="F69">
        <v>46.43219603665117</v>
      </c>
      <c r="G69">
        <v>3.1959192394375</v>
      </c>
      <c r="H69">
        <v>29462000</v>
      </c>
      <c r="I69">
        <f t="shared" si="7"/>
        <v>3.2253812394375001</v>
      </c>
      <c r="J69">
        <f t="shared" si="8"/>
        <v>3.154395177767265</v>
      </c>
    </row>
    <row r="70" spans="1:10" x14ac:dyDescent="0.25">
      <c r="A70" t="s">
        <v>191</v>
      </c>
      <c r="B70" t="s">
        <v>6</v>
      </c>
      <c r="C70">
        <v>182153491.63101009</v>
      </c>
      <c r="D70">
        <v>183194444.51076591</v>
      </c>
      <c r="E70">
        <v>20689251875.18964</v>
      </c>
      <c r="F70">
        <v>121.5247594903053</v>
      </c>
      <c r="G70">
        <v>2.8973184719999998</v>
      </c>
      <c r="H70">
        <v>92302000</v>
      </c>
      <c r="I70">
        <f t="shared" si="7"/>
        <v>2.9896204719999999</v>
      </c>
      <c r="J70">
        <f t="shared" si="8"/>
        <v>2.8064260274892341</v>
      </c>
    </row>
    <row r="71" spans="1:10" hidden="1" x14ac:dyDescent="0.25">
      <c r="A71" t="s">
        <v>81</v>
      </c>
      <c r="B71" t="s">
        <v>4</v>
      </c>
      <c r="C71">
        <v>31334968.656871311</v>
      </c>
      <c r="D71">
        <v>31832010.643162139</v>
      </c>
      <c r="E71">
        <v>1696349093.864186</v>
      </c>
      <c r="F71">
        <v>77.809281383620188</v>
      </c>
      <c r="G71">
        <v>13.179907665281251</v>
      </c>
      <c r="H71">
        <v>6007087</v>
      </c>
      <c r="I71">
        <f t="shared" si="7"/>
        <v>13.185914752281251</v>
      </c>
      <c r="J71">
        <f t="shared" si="8"/>
        <v>13.154082741638089</v>
      </c>
    </row>
    <row r="72" spans="1:10" x14ac:dyDescent="0.25">
      <c r="A72" t="s">
        <v>24</v>
      </c>
      <c r="B72" t="s">
        <v>6</v>
      </c>
      <c r="C72">
        <v>43194871.269287497</v>
      </c>
      <c r="D72">
        <v>43866514.233917363</v>
      </c>
      <c r="E72">
        <v>1642587318.2388971</v>
      </c>
      <c r="F72">
        <v>46.639331514828903</v>
      </c>
      <c r="G72">
        <v>2.580599680515625</v>
      </c>
      <c r="H72">
        <v>2033000</v>
      </c>
      <c r="I72">
        <f t="shared" si="7"/>
        <v>2.582632680515625</v>
      </c>
      <c r="J72">
        <f t="shared" si="8"/>
        <v>2.5387661662817078</v>
      </c>
    </row>
    <row r="73" spans="1:10" hidden="1" x14ac:dyDescent="0.25">
      <c r="A73" t="s">
        <v>83</v>
      </c>
      <c r="B73" t="s">
        <v>4</v>
      </c>
      <c r="C73">
        <v>7123051.485483868</v>
      </c>
      <c r="D73">
        <v>7138473.4223643448</v>
      </c>
      <c r="E73">
        <v>318554723.4426983</v>
      </c>
      <c r="F73">
        <v>47.34819824819072</v>
      </c>
      <c r="G73">
        <v>4.7430338848125002</v>
      </c>
      <c r="H73">
        <v>762024</v>
      </c>
      <c r="I73">
        <f t="shared" si="7"/>
        <v>4.7437959088125004</v>
      </c>
      <c r="J73">
        <f t="shared" si="8"/>
        <v>4.7366574353901356</v>
      </c>
    </row>
    <row r="74" spans="1:10" hidden="1" x14ac:dyDescent="0.25">
      <c r="A74" t="s">
        <v>84</v>
      </c>
      <c r="B74" t="s">
        <v>8</v>
      </c>
      <c r="C74">
        <v>2873398.0460711899</v>
      </c>
      <c r="D74">
        <v>2880665.7869883212</v>
      </c>
      <c r="E74">
        <v>171565660.22868031</v>
      </c>
      <c r="F74">
        <v>65.138652757360006</v>
      </c>
      <c r="G74">
        <v>5.7218969445312497E-2</v>
      </c>
      <c r="H74">
        <v>214745</v>
      </c>
      <c r="I74">
        <f t="shared" si="7"/>
        <v>5.7433714445312499E-2</v>
      </c>
      <c r="J74">
        <f t="shared" si="8"/>
        <v>5.455304865832418E-2</v>
      </c>
    </row>
    <row r="75" spans="1:10" hidden="1" x14ac:dyDescent="0.25">
      <c r="A75" t="s">
        <v>85</v>
      </c>
      <c r="B75" t="s">
        <v>4</v>
      </c>
      <c r="C75">
        <v>1046303.150850574</v>
      </c>
      <c r="D75">
        <v>1048325.923624111</v>
      </c>
      <c r="E75">
        <v>59074290.232720546</v>
      </c>
      <c r="F75">
        <v>60.049067220098721</v>
      </c>
      <c r="G75">
        <v>0.39924133418750002</v>
      </c>
      <c r="H75">
        <v>3100</v>
      </c>
      <c r="I75">
        <f t="shared" si="7"/>
        <v>0.3992444341875</v>
      </c>
      <c r="J75">
        <f t="shared" si="8"/>
        <v>0.39819610826387586</v>
      </c>
    </row>
    <row r="76" spans="1:10" hidden="1" x14ac:dyDescent="0.25">
      <c r="A76" t="s">
        <v>86</v>
      </c>
      <c r="B76" t="s">
        <v>4</v>
      </c>
      <c r="C76">
        <v>140353.66411089181</v>
      </c>
      <c r="D76">
        <v>140625.0037988195</v>
      </c>
      <c r="E76">
        <v>8675086.3450670093</v>
      </c>
      <c r="F76">
        <v>60.634755414711869</v>
      </c>
      <c r="G76">
        <v>0.197610600375</v>
      </c>
      <c r="H76">
        <v>2000</v>
      </c>
      <c r="I76">
        <f t="shared" si="7"/>
        <v>0.197612600375</v>
      </c>
      <c r="J76">
        <f t="shared" si="8"/>
        <v>0.19747197537120117</v>
      </c>
    </row>
    <row r="77" spans="1:10" hidden="1" x14ac:dyDescent="0.25">
      <c r="A77" t="s">
        <v>87</v>
      </c>
      <c r="B77" t="s">
        <v>4</v>
      </c>
      <c r="C77">
        <v>1044402.2878403401</v>
      </c>
      <c r="D77">
        <v>4757390.1262699384</v>
      </c>
      <c r="E77">
        <v>166290924.3588717</v>
      </c>
      <c r="F77">
        <v>35.127547012656848</v>
      </c>
      <c r="G77">
        <v>0.40613401801562499</v>
      </c>
      <c r="H77">
        <v>580140</v>
      </c>
      <c r="I77">
        <f t="shared" si="7"/>
        <v>0.40671415801562499</v>
      </c>
      <c r="J77">
        <f t="shared" si="8"/>
        <v>0.40195676788935508</v>
      </c>
    </row>
    <row r="78" spans="1:10" x14ac:dyDescent="0.25">
      <c r="A78" t="s">
        <v>30</v>
      </c>
      <c r="B78" t="s">
        <v>6</v>
      </c>
      <c r="C78">
        <v>38380856.132737741</v>
      </c>
      <c r="D78">
        <v>39630336.198470257</v>
      </c>
      <c r="E78">
        <v>4025736228.937223</v>
      </c>
      <c r="F78">
        <v>39.085235556733487</v>
      </c>
      <c r="G78">
        <v>2.0550930936874998</v>
      </c>
      <c r="H78">
        <v>9348530</v>
      </c>
      <c r="I78">
        <f t="shared" si="7"/>
        <v>2.0644416236874998</v>
      </c>
      <c r="J78">
        <f t="shared" si="8"/>
        <v>2.0248112874890296</v>
      </c>
    </row>
    <row r="79" spans="1:10" hidden="1" x14ac:dyDescent="0.25">
      <c r="A79" t="s">
        <v>89</v>
      </c>
      <c r="B79" t="s">
        <v>8</v>
      </c>
      <c r="C79">
        <v>3906.8426336796838</v>
      </c>
      <c r="D79">
        <v>370440.21595740179</v>
      </c>
      <c r="E79">
        <v>15770017.880155791</v>
      </c>
      <c r="F79">
        <v>66.180021901984318</v>
      </c>
      <c r="G79">
        <v>1.30277440625E-3</v>
      </c>
      <c r="H79">
        <v>3495</v>
      </c>
      <c r="I79">
        <f t="shared" si="7"/>
        <v>1.3062694062500001E-3</v>
      </c>
      <c r="J79">
        <f t="shared" si="8"/>
        <v>9.358291902925983E-4</v>
      </c>
    </row>
    <row r="80" spans="1:10" hidden="1" x14ac:dyDescent="0.25">
      <c r="A80" t="s">
        <v>90</v>
      </c>
      <c r="B80" t="s">
        <v>7</v>
      </c>
      <c r="C80">
        <v>621686.84481332498</v>
      </c>
      <c r="D80">
        <v>623061.62214186497</v>
      </c>
      <c r="E80">
        <v>24170197.281464461</v>
      </c>
      <c r="F80">
        <v>34.372748873235679</v>
      </c>
      <c r="G80">
        <v>2.7821939449999999</v>
      </c>
      <c r="H80">
        <v>413820</v>
      </c>
      <c r="I80">
        <f t="shared" si="7"/>
        <v>2.7826077649999998</v>
      </c>
      <c r="J80">
        <f t="shared" si="8"/>
        <v>2.7819847033778582</v>
      </c>
    </row>
    <row r="81" spans="1:10" hidden="1" x14ac:dyDescent="0.25">
      <c r="A81" t="s">
        <v>91</v>
      </c>
      <c r="B81" t="s">
        <v>7</v>
      </c>
      <c r="C81">
        <v>19594498.875906799</v>
      </c>
      <c r="D81">
        <v>19726114.243118301</v>
      </c>
      <c r="E81">
        <v>810686093.41362023</v>
      </c>
      <c r="F81">
        <v>47.254495950435107</v>
      </c>
      <c r="G81">
        <v>1.699720924875</v>
      </c>
      <c r="H81">
        <v>8658890</v>
      </c>
      <c r="I81">
        <f t="shared" si="7"/>
        <v>1.708379814875</v>
      </c>
      <c r="J81">
        <f t="shared" si="8"/>
        <v>1.6886537006318818</v>
      </c>
    </row>
    <row r="82" spans="1:10" hidden="1" x14ac:dyDescent="0.25">
      <c r="A82" t="s">
        <v>92</v>
      </c>
      <c r="B82" t="s">
        <v>8</v>
      </c>
      <c r="C82">
        <v>1907362.682204403</v>
      </c>
      <c r="D82">
        <v>1908433.099272056</v>
      </c>
      <c r="E82">
        <v>83123923.015029922</v>
      </c>
      <c r="F82">
        <v>33.271982573243363</v>
      </c>
      <c r="G82">
        <v>0.88693414800000003</v>
      </c>
      <c r="H82">
        <v>599651</v>
      </c>
      <c r="I82">
        <f t="shared" si="7"/>
        <v>0.88753379900000007</v>
      </c>
      <c r="J82">
        <f t="shared" si="8"/>
        <v>0.88562536590072805</v>
      </c>
    </row>
    <row r="83" spans="1:10" hidden="1" x14ac:dyDescent="0.25">
      <c r="A83" t="s">
        <v>93</v>
      </c>
      <c r="B83" t="s">
        <v>9</v>
      </c>
      <c r="C83">
        <v>89900.97081169486</v>
      </c>
      <c r="D83">
        <v>2303721.671645097</v>
      </c>
      <c r="E83">
        <v>96110939.209309682</v>
      </c>
      <c r="F83">
        <v>130.22611155444761</v>
      </c>
      <c r="G83">
        <v>0</v>
      </c>
      <c r="H83">
        <v>67962</v>
      </c>
      <c r="I83">
        <f t="shared" si="7"/>
        <v>6.7961999999999997E-5</v>
      </c>
      <c r="J83">
        <f t="shared" si="8"/>
        <v>-2.2357596716450971E-3</v>
      </c>
    </row>
    <row r="84" spans="1:10" hidden="1" x14ac:dyDescent="0.25">
      <c r="A84" t="s">
        <v>94</v>
      </c>
      <c r="B84" t="s">
        <v>8</v>
      </c>
      <c r="C84">
        <v>14600.65728316549</v>
      </c>
      <c r="D84">
        <v>1587926.5188661821</v>
      </c>
      <c r="E84">
        <v>65393989.950741231</v>
      </c>
      <c r="F84">
        <v>43.622046154274351</v>
      </c>
      <c r="G84">
        <v>0.73082217246875003</v>
      </c>
      <c r="H84">
        <v>18925</v>
      </c>
      <c r="I84">
        <f t="shared" si="7"/>
        <v>0.73084109746875003</v>
      </c>
      <c r="J84">
        <f t="shared" si="8"/>
        <v>0.72925317094988384</v>
      </c>
    </row>
    <row r="85" spans="1:10" hidden="1" x14ac:dyDescent="0.25">
      <c r="A85" t="s">
        <v>174</v>
      </c>
      <c r="B85" t="s">
        <v>5</v>
      </c>
      <c r="C85">
        <v>1048616835.379035</v>
      </c>
      <c r="D85">
        <v>1049516078.126943</v>
      </c>
      <c r="E85">
        <v>42123900831.300797</v>
      </c>
      <c r="F85">
        <v>35.273472711305807</v>
      </c>
      <c r="G85">
        <v>41.312440688000002</v>
      </c>
      <c r="H85">
        <v>193221580</v>
      </c>
      <c r="I85">
        <f t="shared" si="7"/>
        <v>41.505662268000002</v>
      </c>
      <c r="J85">
        <f t="shared" si="8"/>
        <v>40.45614618987306</v>
      </c>
    </row>
    <row r="86" spans="1:10" hidden="1" x14ac:dyDescent="0.25">
      <c r="A86" t="s">
        <v>96</v>
      </c>
      <c r="B86" t="s">
        <v>7</v>
      </c>
      <c r="C86">
        <v>12442187.9221303</v>
      </c>
      <c r="D86">
        <v>12495888.614989299</v>
      </c>
      <c r="E86">
        <v>562437095.47345519</v>
      </c>
      <c r="F86">
        <v>51.099526280553967</v>
      </c>
      <c r="G86">
        <v>0.90203221950000001</v>
      </c>
      <c r="H86">
        <v>6365380</v>
      </c>
      <c r="I86">
        <f t="shared" si="7"/>
        <v>0.90839759949999999</v>
      </c>
      <c r="J86">
        <f t="shared" si="8"/>
        <v>0.89590171088501069</v>
      </c>
    </row>
    <row r="87" spans="1:10" x14ac:dyDescent="0.25">
      <c r="A87" t="s">
        <v>88</v>
      </c>
      <c r="B87" t="s">
        <v>6</v>
      </c>
      <c r="C87">
        <v>74906560.723671168</v>
      </c>
      <c r="D87">
        <v>75305226.981478527</v>
      </c>
      <c r="E87">
        <v>4667893465.7192116</v>
      </c>
      <c r="F87">
        <v>70.561484108799206</v>
      </c>
      <c r="G87">
        <v>1.9980989755</v>
      </c>
      <c r="H87">
        <v>15726000</v>
      </c>
      <c r="I87">
        <f t="shared" si="7"/>
        <v>2.0138249754999999</v>
      </c>
      <c r="J87">
        <f t="shared" si="8"/>
        <v>1.9385197485185215</v>
      </c>
    </row>
    <row r="88" spans="1:10" hidden="1" x14ac:dyDescent="0.25">
      <c r="A88" t="s">
        <v>98</v>
      </c>
      <c r="B88" t="s">
        <v>8</v>
      </c>
      <c r="C88">
        <v>662055.20165396517</v>
      </c>
      <c r="D88">
        <v>670806.68065335182</v>
      </c>
      <c r="E88">
        <v>19461048.770005979</v>
      </c>
      <c r="F88">
        <v>36.563899908614978</v>
      </c>
      <c r="G88">
        <v>0.60993794017578129</v>
      </c>
      <c r="H88">
        <v>196030</v>
      </c>
      <c r="I88">
        <f t="shared" si="7"/>
        <v>0.6101339701757813</v>
      </c>
      <c r="J88">
        <f t="shared" si="8"/>
        <v>0.60946316349512797</v>
      </c>
    </row>
    <row r="89" spans="1:10" x14ac:dyDescent="0.25">
      <c r="A89" t="s">
        <v>61</v>
      </c>
      <c r="B89" t="s">
        <v>6</v>
      </c>
      <c r="C89">
        <v>743938778.16378033</v>
      </c>
      <c r="D89">
        <v>781752127.72912276</v>
      </c>
      <c r="E89">
        <v>51104845600.110992</v>
      </c>
      <c r="F89">
        <v>118.6055716178293</v>
      </c>
      <c r="G89">
        <v>2.4706038698476562</v>
      </c>
      <c r="H89">
        <v>231053000</v>
      </c>
      <c r="I89">
        <f t="shared" si="7"/>
        <v>2.7016568698476564</v>
      </c>
      <c r="J89">
        <f t="shared" si="8"/>
        <v>1.9199047421185336</v>
      </c>
    </row>
    <row r="90" spans="1:10" hidden="1" x14ac:dyDescent="0.25">
      <c r="A90" t="s">
        <v>100</v>
      </c>
      <c r="B90" t="s">
        <v>9</v>
      </c>
      <c r="C90">
        <v>192829044.08605161</v>
      </c>
      <c r="D90">
        <v>691858779.05461049</v>
      </c>
      <c r="E90">
        <v>24729562246.321831</v>
      </c>
      <c r="F90">
        <v>64.758319636320465</v>
      </c>
      <c r="G90">
        <v>11.251172135999999</v>
      </c>
      <c r="H90">
        <v>49133640</v>
      </c>
      <c r="I90">
        <f t="shared" si="7"/>
        <v>11.300305776</v>
      </c>
      <c r="J90">
        <f t="shared" si="8"/>
        <v>10.608446996945389</v>
      </c>
    </row>
    <row r="91" spans="1:10" hidden="1" x14ac:dyDescent="0.25">
      <c r="A91" t="s">
        <v>160</v>
      </c>
      <c r="B91" t="s">
        <v>5</v>
      </c>
      <c r="C91">
        <v>254338772.3383885</v>
      </c>
      <c r="D91">
        <v>254536195.2576845</v>
      </c>
      <c r="E91">
        <v>10730417231.965139</v>
      </c>
      <c r="F91">
        <v>40.405970026791387</v>
      </c>
      <c r="G91">
        <v>40.311104952000001</v>
      </c>
      <c r="H91">
        <v>44207597</v>
      </c>
      <c r="I91">
        <f t="shared" si="7"/>
        <v>40.355312549000004</v>
      </c>
      <c r="J91">
        <f t="shared" si="8"/>
        <v>40.100776353742319</v>
      </c>
    </row>
    <row r="92" spans="1:10" x14ac:dyDescent="0.25">
      <c r="A92" t="s">
        <v>64</v>
      </c>
      <c r="B92" t="s">
        <v>6</v>
      </c>
      <c r="C92">
        <v>45974082.209436387</v>
      </c>
      <c r="D92">
        <v>46195572.07037963</v>
      </c>
      <c r="E92">
        <v>2497569185.4509282</v>
      </c>
      <c r="F92">
        <v>63.917919013743202</v>
      </c>
      <c r="G92">
        <v>1.636239612</v>
      </c>
      <c r="H92">
        <v>21470000</v>
      </c>
      <c r="I92">
        <f t="shared" si="7"/>
        <v>1.6577096120000001</v>
      </c>
      <c r="J92">
        <f t="shared" si="8"/>
        <v>1.6115140399296204</v>
      </c>
    </row>
    <row r="93" spans="1:10" hidden="1" x14ac:dyDescent="0.25">
      <c r="A93" t="s">
        <v>140</v>
      </c>
      <c r="B93" t="s">
        <v>5</v>
      </c>
      <c r="C93">
        <v>14612280.66493959</v>
      </c>
      <c r="D93">
        <v>14634877.92696326</v>
      </c>
      <c r="E93">
        <v>3325305127.5255318</v>
      </c>
      <c r="F93">
        <v>45.067759037971491</v>
      </c>
      <c r="G93">
        <v>28.474575729125</v>
      </c>
      <c r="H93">
        <v>457150</v>
      </c>
      <c r="I93">
        <f t="shared" si="7"/>
        <v>28.475032879124999</v>
      </c>
      <c r="J93">
        <f t="shared" si="8"/>
        <v>28.460398001198037</v>
      </c>
    </row>
    <row r="94" spans="1:10" x14ac:dyDescent="0.25">
      <c r="A94" t="s">
        <v>165</v>
      </c>
      <c r="B94" t="s">
        <v>6</v>
      </c>
      <c r="C94">
        <v>179237260.733291</v>
      </c>
      <c r="D94">
        <v>186342056.19996509</v>
      </c>
      <c r="E94">
        <v>17542737235.67329</v>
      </c>
      <c r="F94">
        <v>207.1797652027843</v>
      </c>
      <c r="G94">
        <v>1.5243550141875</v>
      </c>
      <c r="H94">
        <v>21764000</v>
      </c>
      <c r="I94">
        <f t="shared" si="7"/>
        <v>1.5461190141874999</v>
      </c>
      <c r="J94">
        <f t="shared" si="8"/>
        <v>1.3597769579875347</v>
      </c>
    </row>
    <row r="95" spans="1:10" x14ac:dyDescent="0.25">
      <c r="A95" t="s">
        <v>118</v>
      </c>
      <c r="B95" t="s">
        <v>6</v>
      </c>
      <c r="C95">
        <v>128065072.137521</v>
      </c>
      <c r="D95">
        <v>128183903.06043629</v>
      </c>
      <c r="E95">
        <v>7396635482.3738422</v>
      </c>
      <c r="F95">
        <v>50.972399430564813</v>
      </c>
      <c r="G95">
        <v>1.3766733799999999</v>
      </c>
      <c r="H95">
        <v>84000</v>
      </c>
      <c r="I95">
        <f t="shared" si="7"/>
        <v>1.3767573799999999</v>
      </c>
      <c r="J95">
        <f t="shared" si="8"/>
        <v>1.2485734769395636</v>
      </c>
    </row>
    <row r="96" spans="1:10" x14ac:dyDescent="0.25">
      <c r="A96" t="s">
        <v>186</v>
      </c>
      <c r="B96" t="s">
        <v>6</v>
      </c>
      <c r="C96">
        <v>40063613.633619308</v>
      </c>
      <c r="D96">
        <v>44417886.935986511</v>
      </c>
      <c r="E96">
        <v>2493169803.2418661</v>
      </c>
      <c r="F96">
        <v>88.691604147949292</v>
      </c>
      <c r="G96">
        <v>1.25621450575</v>
      </c>
      <c r="H96">
        <v>10802610</v>
      </c>
      <c r="I96">
        <f t="shared" si="7"/>
        <v>1.2670171157500001</v>
      </c>
      <c r="J96">
        <f t="shared" si="8"/>
        <v>1.2225992288140135</v>
      </c>
    </row>
    <row r="97" spans="1:10" x14ac:dyDescent="0.25">
      <c r="A97" t="s">
        <v>154</v>
      </c>
      <c r="B97" t="s">
        <v>6</v>
      </c>
      <c r="C97">
        <v>162924808.0036343</v>
      </c>
      <c r="D97">
        <v>163524737.99540651</v>
      </c>
      <c r="E97">
        <v>19035817355.29892</v>
      </c>
      <c r="F97">
        <v>136.87065824388361</v>
      </c>
      <c r="G97">
        <v>1.2243158240000001</v>
      </c>
      <c r="H97">
        <v>20992000</v>
      </c>
      <c r="I97">
        <f t="shared" si="7"/>
        <v>1.245307824</v>
      </c>
      <c r="J97">
        <f t="shared" si="8"/>
        <v>1.0817830860045934</v>
      </c>
    </row>
    <row r="98" spans="1:10" hidden="1" x14ac:dyDescent="0.25">
      <c r="A98" t="s">
        <v>108</v>
      </c>
      <c r="B98" t="s">
        <v>8</v>
      </c>
      <c r="C98">
        <v>5634476.3184296004</v>
      </c>
      <c r="D98">
        <v>5644717.9765443653</v>
      </c>
      <c r="E98">
        <v>352555928.43673408</v>
      </c>
      <c r="F98">
        <v>67.562443735312243</v>
      </c>
      <c r="G98">
        <v>0.28161616206250001</v>
      </c>
      <c r="H98">
        <v>544000</v>
      </c>
      <c r="I98">
        <f t="shared" si="7"/>
        <v>0.2821601620625</v>
      </c>
      <c r="J98">
        <f t="shared" si="8"/>
        <v>0.27651544408595563</v>
      </c>
    </row>
    <row r="99" spans="1:10" x14ac:dyDescent="0.25">
      <c r="A99" t="s">
        <v>106</v>
      </c>
      <c r="B99" t="s">
        <v>6</v>
      </c>
      <c r="C99">
        <v>121832947.4501891</v>
      </c>
      <c r="D99">
        <v>121942032.14227881</v>
      </c>
      <c r="E99">
        <v>6878793579.9150486</v>
      </c>
      <c r="F99">
        <v>57.356279584788687</v>
      </c>
      <c r="G99">
        <v>1.1604224125</v>
      </c>
      <c r="H99">
        <v>1808882</v>
      </c>
      <c r="I99">
        <f t="shared" si="7"/>
        <v>1.1622312945</v>
      </c>
      <c r="J99">
        <f t="shared" si="8"/>
        <v>1.0402892623577211</v>
      </c>
    </row>
    <row r="100" spans="1:10" hidden="1" x14ac:dyDescent="0.25">
      <c r="A100" t="s">
        <v>200</v>
      </c>
      <c r="B100" t="s">
        <v>5</v>
      </c>
      <c r="C100">
        <v>31752595.70505679</v>
      </c>
      <c r="D100">
        <v>31853665.98646694</v>
      </c>
      <c r="E100">
        <v>1673252308.8452849</v>
      </c>
      <c r="F100">
        <v>61.220864284549712</v>
      </c>
      <c r="G100">
        <v>17.728160458687501</v>
      </c>
      <c r="H100">
        <v>3000</v>
      </c>
      <c r="I100">
        <f t="shared" si="7"/>
        <v>17.728163458687501</v>
      </c>
      <c r="J100">
        <f t="shared" si="8"/>
        <v>17.696309792701033</v>
      </c>
    </row>
    <row r="101" spans="1:10" hidden="1" x14ac:dyDescent="0.25">
      <c r="A101" t="s">
        <v>13</v>
      </c>
      <c r="B101" t="s">
        <v>5</v>
      </c>
      <c r="C101">
        <v>12673418.4600609</v>
      </c>
      <c r="D101">
        <v>12715751.527884509</v>
      </c>
      <c r="E101">
        <v>445741309.6569308</v>
      </c>
      <c r="F101">
        <v>37.806634958241922</v>
      </c>
      <c r="G101">
        <v>14.263064586</v>
      </c>
      <c r="H101">
        <v>965000</v>
      </c>
      <c r="I101">
        <f t="shared" si="7"/>
        <v>14.264029586000001</v>
      </c>
      <c r="J101">
        <f t="shared" si="8"/>
        <v>14.251313834472116</v>
      </c>
    </row>
    <row r="102" spans="1:10" hidden="1" x14ac:dyDescent="0.25">
      <c r="A102" t="s">
        <v>112</v>
      </c>
      <c r="B102" t="s">
        <v>4</v>
      </c>
      <c r="C102">
        <v>31287669.21368913</v>
      </c>
      <c r="D102">
        <v>31398383.561638631</v>
      </c>
      <c r="E102">
        <v>1506293512.6828051</v>
      </c>
      <c r="F102">
        <v>49.704965128008922</v>
      </c>
      <c r="G102">
        <v>21.2395817361875</v>
      </c>
      <c r="H102">
        <v>9651554</v>
      </c>
      <c r="I102">
        <f t="shared" si="7"/>
        <v>21.249233290187501</v>
      </c>
      <c r="J102">
        <f t="shared" si="8"/>
        <v>21.217834906625864</v>
      </c>
    </row>
    <row r="103" spans="1:10" hidden="1" x14ac:dyDescent="0.25">
      <c r="A103" t="s">
        <v>211</v>
      </c>
      <c r="B103" t="s">
        <v>5</v>
      </c>
      <c r="C103">
        <v>93233622.325778291</v>
      </c>
      <c r="D103">
        <v>103865151.614096</v>
      </c>
      <c r="E103">
        <v>7611536536.648221</v>
      </c>
      <c r="F103">
        <v>60.653875484034629</v>
      </c>
      <c r="G103">
        <v>14.161649472500001</v>
      </c>
      <c r="H103">
        <v>5844857</v>
      </c>
      <c r="I103">
        <f t="shared" si="7"/>
        <v>14.1674943295</v>
      </c>
      <c r="J103">
        <f t="shared" si="8"/>
        <v>14.063629177885904</v>
      </c>
    </row>
    <row r="104" spans="1:10" hidden="1" x14ac:dyDescent="0.25">
      <c r="A104" t="s">
        <v>114</v>
      </c>
      <c r="B104" t="s">
        <v>9</v>
      </c>
      <c r="C104">
        <v>23349468.137735549</v>
      </c>
      <c r="D104">
        <v>23349468.137735549</v>
      </c>
      <c r="E104">
        <v>1259892569.3506949</v>
      </c>
      <c r="F104">
        <v>42.705427498862733</v>
      </c>
      <c r="G104">
        <v>1.2922809930000001</v>
      </c>
      <c r="H104">
        <v>4769930</v>
      </c>
      <c r="I104">
        <f t="shared" si="7"/>
        <v>1.297050923</v>
      </c>
      <c r="J104">
        <f t="shared" si="8"/>
        <v>1.2737014548622645</v>
      </c>
    </row>
    <row r="105" spans="1:10" hidden="1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1430796.384709788</v>
      </c>
      <c r="F105">
        <v>110.5883980784086</v>
      </c>
      <c r="G105">
        <v>0</v>
      </c>
      <c r="H105">
        <v>4837</v>
      </c>
      <c r="I105">
        <f t="shared" si="7"/>
        <v>4.8369999999999996E-6</v>
      </c>
      <c r="J105">
        <f t="shared" si="8"/>
        <v>-3.4166109366759563E-5</v>
      </c>
    </row>
    <row r="106" spans="1:10" hidden="1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14635548.534516999</v>
      </c>
      <c r="F106">
        <v>133.64284041974031</v>
      </c>
      <c r="G106">
        <v>0</v>
      </c>
      <c r="H106">
        <v>7600</v>
      </c>
      <c r="I106">
        <f t="shared" si="7"/>
        <v>7.6000000000000001E-6</v>
      </c>
      <c r="J106">
        <f t="shared" si="8"/>
        <v>-3.3535603255668991E-4</v>
      </c>
    </row>
    <row r="107" spans="1:10" hidden="1" x14ac:dyDescent="0.25">
      <c r="A107" t="s">
        <v>29</v>
      </c>
      <c r="B107" t="s">
        <v>5</v>
      </c>
      <c r="C107">
        <v>5223455.5897612274</v>
      </c>
      <c r="D107">
        <v>149039677.06489721</v>
      </c>
      <c r="E107">
        <v>6765395742.9249039</v>
      </c>
      <c r="F107">
        <v>70.951734921956273</v>
      </c>
      <c r="G107">
        <v>6.9546222169999998</v>
      </c>
      <c r="H107">
        <v>1375017</v>
      </c>
      <c r="I107">
        <f t="shared" si="7"/>
        <v>6.9559972339999998</v>
      </c>
      <c r="J107">
        <f t="shared" si="8"/>
        <v>6.8069575569351022</v>
      </c>
    </row>
    <row r="108" spans="1:10" x14ac:dyDescent="0.25">
      <c r="A108" t="s">
        <v>99</v>
      </c>
      <c r="B108" t="s">
        <v>6</v>
      </c>
      <c r="C108">
        <v>38162307.097791366</v>
      </c>
      <c r="D108">
        <v>49093019.610451497</v>
      </c>
      <c r="E108">
        <v>4571613542.5358105</v>
      </c>
      <c r="F108">
        <v>167.8729200203785</v>
      </c>
      <c r="G108">
        <v>0.992084454</v>
      </c>
      <c r="H108">
        <v>4066000</v>
      </c>
      <c r="I108">
        <f t="shared" si="7"/>
        <v>0.99615045400000002</v>
      </c>
      <c r="J108">
        <f t="shared" si="8"/>
        <v>0.94705743438954848</v>
      </c>
    </row>
    <row r="109" spans="1:10" hidden="1" x14ac:dyDescent="0.25">
      <c r="A109" t="s">
        <v>119</v>
      </c>
      <c r="B109" t="s">
        <v>9</v>
      </c>
      <c r="C109">
        <v>11279520.90390035</v>
      </c>
      <c r="D109">
        <v>11279520.90390035</v>
      </c>
      <c r="E109">
        <v>356389065.82345402</v>
      </c>
      <c r="F109">
        <v>32.242583104376642</v>
      </c>
      <c r="G109">
        <v>2.8011486065</v>
      </c>
      <c r="H109">
        <v>22166720</v>
      </c>
      <c r="I109">
        <f t="shared" si="7"/>
        <v>2.8233153264999999</v>
      </c>
      <c r="J109">
        <f t="shared" si="8"/>
        <v>2.8120358055960994</v>
      </c>
    </row>
    <row r="110" spans="1:10" x14ac:dyDescent="0.25">
      <c r="A110" t="s">
        <v>80</v>
      </c>
      <c r="B110" t="s">
        <v>6</v>
      </c>
      <c r="C110">
        <v>24098651.98271903</v>
      </c>
      <c r="D110">
        <v>25854191.005926531</v>
      </c>
      <c r="E110">
        <v>500134657.70933181</v>
      </c>
      <c r="F110">
        <v>30.334644268632431</v>
      </c>
      <c r="G110">
        <v>0.92766426590624995</v>
      </c>
      <c r="H110">
        <v>9934000</v>
      </c>
      <c r="I110">
        <f t="shared" si="7"/>
        <v>0.93759826590624995</v>
      </c>
      <c r="J110">
        <f t="shared" si="8"/>
        <v>0.91174407490032339</v>
      </c>
    </row>
    <row r="111" spans="1:10" hidden="1" x14ac:dyDescent="0.25">
      <c r="A111" t="s">
        <v>121</v>
      </c>
      <c r="B111" t="s">
        <v>4</v>
      </c>
      <c r="C111">
        <v>1249512.634520825</v>
      </c>
      <c r="D111">
        <v>1252232.1797324121</v>
      </c>
      <c r="E111">
        <v>53988562.044426851</v>
      </c>
      <c r="F111">
        <v>30.68998341969467</v>
      </c>
      <c r="G111">
        <v>2.2479161960312499</v>
      </c>
      <c r="H111">
        <v>4000</v>
      </c>
      <c r="I111">
        <f t="shared" si="7"/>
        <v>2.24792019603125</v>
      </c>
      <c r="J111">
        <f t="shared" si="8"/>
        <v>2.2466679638515177</v>
      </c>
    </row>
    <row r="112" spans="1:10" x14ac:dyDescent="0.25">
      <c r="A112" t="s">
        <v>128</v>
      </c>
      <c r="B112" t="s">
        <v>6</v>
      </c>
      <c r="C112">
        <v>9804532.6259477511</v>
      </c>
      <c r="D112">
        <v>9805987.1594127174</v>
      </c>
      <c r="E112">
        <v>477097350.85247701</v>
      </c>
      <c r="F112">
        <v>41.906249903238823</v>
      </c>
      <c r="G112">
        <v>0.82510407948437503</v>
      </c>
      <c r="H112">
        <v>3483000</v>
      </c>
      <c r="I112">
        <f t="shared" si="7"/>
        <v>0.82858707948437504</v>
      </c>
      <c r="J112">
        <f t="shared" si="8"/>
        <v>0.81878109232496232</v>
      </c>
    </row>
    <row r="113" spans="1:10" hidden="1" x14ac:dyDescent="0.25">
      <c r="A113" t="s">
        <v>123</v>
      </c>
      <c r="B113" t="s">
        <v>8</v>
      </c>
      <c r="C113">
        <v>408388.16050418961</v>
      </c>
      <c r="D113">
        <v>656340.78437456023</v>
      </c>
      <c r="E113">
        <v>30409679.8060055</v>
      </c>
      <c r="F113">
        <v>65.201906879063998</v>
      </c>
      <c r="G113">
        <v>3.1141381562500002E-3</v>
      </c>
      <c r="H113">
        <v>3162</v>
      </c>
      <c r="I113">
        <f t="shared" si="7"/>
        <v>3.1173001562500003E-3</v>
      </c>
      <c r="J113">
        <f t="shared" si="8"/>
        <v>2.4609593718754401E-3</v>
      </c>
    </row>
    <row r="114" spans="1:10" hidden="1" x14ac:dyDescent="0.25">
      <c r="A114" t="s">
        <v>110</v>
      </c>
      <c r="B114" t="s">
        <v>5</v>
      </c>
      <c r="C114">
        <v>322788005.65114802</v>
      </c>
      <c r="D114">
        <v>869108646.65681243</v>
      </c>
      <c r="E114">
        <v>32915474796.645451</v>
      </c>
      <c r="F114">
        <v>107.3939242517136</v>
      </c>
      <c r="G114">
        <v>4.6204204889999998</v>
      </c>
      <c r="H114">
        <v>216343000</v>
      </c>
      <c r="I114">
        <f t="shared" si="7"/>
        <v>4.836763489</v>
      </c>
      <c r="J114">
        <f t="shared" si="8"/>
        <v>3.9676548423431877</v>
      </c>
    </row>
    <row r="115" spans="1:10" hidden="1" x14ac:dyDescent="0.25">
      <c r="A115" t="s">
        <v>125</v>
      </c>
      <c r="B115" t="s">
        <v>4</v>
      </c>
      <c r="C115">
        <v>3235868.3501172671</v>
      </c>
      <c r="D115">
        <v>3246788.8727889238</v>
      </c>
      <c r="E115">
        <v>150658362.65303591</v>
      </c>
      <c r="F115">
        <v>47.968127375196197</v>
      </c>
      <c r="G115">
        <v>0.32619758168750002</v>
      </c>
      <c r="H115">
        <v>539674</v>
      </c>
      <c r="I115">
        <f t="shared" si="7"/>
        <v>0.32673725568750001</v>
      </c>
      <c r="J115">
        <f t="shared" si="8"/>
        <v>0.32349046681471111</v>
      </c>
    </row>
    <row r="116" spans="1:10" x14ac:dyDescent="0.25">
      <c r="A116" t="s">
        <v>172</v>
      </c>
      <c r="B116" t="s">
        <v>6</v>
      </c>
      <c r="C116">
        <v>93709066.722554773</v>
      </c>
      <c r="D116">
        <v>93796187.762880698</v>
      </c>
      <c r="E116">
        <v>5363966211.4165955</v>
      </c>
      <c r="F116">
        <v>58.85392171289363</v>
      </c>
      <c r="G116">
        <v>0.86643615574999999</v>
      </c>
      <c r="H116">
        <v>123208</v>
      </c>
      <c r="I116">
        <f t="shared" si="7"/>
        <v>0.86655936374999998</v>
      </c>
      <c r="J116">
        <f t="shared" si="8"/>
        <v>0.7727631759871193</v>
      </c>
    </row>
    <row r="117" spans="1:10" x14ac:dyDescent="0.25">
      <c r="A117" t="s">
        <v>73</v>
      </c>
      <c r="B117" t="s">
        <v>6</v>
      </c>
      <c r="C117">
        <v>38433605.936422497</v>
      </c>
      <c r="D117">
        <v>119451335.22933</v>
      </c>
      <c r="E117">
        <v>4202564133.0843039</v>
      </c>
      <c r="F117">
        <v>106.3704509226329</v>
      </c>
      <c r="G117">
        <v>0.85783347934374998</v>
      </c>
      <c r="H117">
        <v>32523000.000000004</v>
      </c>
      <c r="I117">
        <f t="shared" si="7"/>
        <v>0.89035647934374995</v>
      </c>
      <c r="J117">
        <f t="shared" si="8"/>
        <v>0.7709051441144199</v>
      </c>
    </row>
    <row r="118" spans="1:10" x14ac:dyDescent="0.25">
      <c r="A118" t="s">
        <v>97</v>
      </c>
      <c r="B118" t="s">
        <v>6</v>
      </c>
      <c r="C118">
        <v>24463620.860705741</v>
      </c>
      <c r="D118">
        <v>24592464.73825743</v>
      </c>
      <c r="E118">
        <v>1404863823.0194449</v>
      </c>
      <c r="F118">
        <v>50.215621355679488</v>
      </c>
      <c r="G118">
        <v>0.69152206137500005</v>
      </c>
      <c r="H118">
        <v>9703990</v>
      </c>
      <c r="I118">
        <f t="shared" si="7"/>
        <v>0.70122605137500005</v>
      </c>
      <c r="J118">
        <f t="shared" si="8"/>
        <v>0.67663358663674267</v>
      </c>
    </row>
    <row r="119" spans="1:10" hidden="1" x14ac:dyDescent="0.25">
      <c r="A119" t="s">
        <v>124</v>
      </c>
      <c r="B119" t="s">
        <v>5</v>
      </c>
      <c r="C119">
        <v>28200778.377634339</v>
      </c>
      <c r="D119">
        <v>28369915.318096239</v>
      </c>
      <c r="E119">
        <v>874447661.20612156</v>
      </c>
      <c r="F119">
        <v>38.182144676201638</v>
      </c>
      <c r="G119">
        <v>2.4989428551718751</v>
      </c>
      <c r="H119">
        <v>6865990</v>
      </c>
      <c r="I119">
        <f t="shared" si="7"/>
        <v>2.5058088451718752</v>
      </c>
      <c r="J119">
        <f t="shared" si="8"/>
        <v>2.4774389298537791</v>
      </c>
    </row>
    <row r="120" spans="1:10" x14ac:dyDescent="0.25">
      <c r="A120" t="s">
        <v>131</v>
      </c>
      <c r="B120" t="s">
        <v>6</v>
      </c>
      <c r="C120">
        <v>3688298.322942121</v>
      </c>
      <c r="D120">
        <v>6472545.0210969159</v>
      </c>
      <c r="E120">
        <v>330220528.59884429</v>
      </c>
      <c r="F120">
        <v>46.864329140035757</v>
      </c>
      <c r="G120">
        <v>0.52534743399999995</v>
      </c>
      <c r="H120">
        <v>329240</v>
      </c>
      <c r="I120">
        <f t="shared" si="7"/>
        <v>0.52567667399999995</v>
      </c>
      <c r="J120">
        <f t="shared" si="8"/>
        <v>0.519204128978903</v>
      </c>
    </row>
    <row r="121" spans="1:10" x14ac:dyDescent="0.25">
      <c r="A121" t="s">
        <v>19</v>
      </c>
      <c r="B121" t="s">
        <v>6</v>
      </c>
      <c r="C121">
        <v>11538319.47118471</v>
      </c>
      <c r="D121">
        <v>11576032.86969571</v>
      </c>
      <c r="E121">
        <v>462831425.34832507</v>
      </c>
      <c r="F121">
        <v>41.650518835866357</v>
      </c>
      <c r="G121">
        <v>0.51509444811730953</v>
      </c>
      <c r="H121">
        <v>2315820</v>
      </c>
      <c r="I121">
        <f t="shared" si="7"/>
        <v>0.5174102681173095</v>
      </c>
      <c r="J121">
        <f t="shared" si="8"/>
        <v>0.50583423524761384</v>
      </c>
    </row>
    <row r="122" spans="1:10" hidden="1" x14ac:dyDescent="0.25">
      <c r="A122" t="s">
        <v>132</v>
      </c>
      <c r="B122" t="s">
        <v>4</v>
      </c>
      <c r="C122">
        <v>7599718.3427050952</v>
      </c>
      <c r="D122">
        <v>7619837.7562784739</v>
      </c>
      <c r="E122">
        <v>333315034.469428</v>
      </c>
      <c r="F122">
        <v>38.945261749159513</v>
      </c>
      <c r="G122">
        <v>14.065009705874999</v>
      </c>
      <c r="H122">
        <v>1007819.9999999999</v>
      </c>
      <c r="I122">
        <f t="shared" si="7"/>
        <v>14.066017525874999</v>
      </c>
      <c r="J122">
        <f t="shared" si="8"/>
        <v>14.05839768811872</v>
      </c>
    </row>
    <row r="123" spans="1:10" hidden="1" x14ac:dyDescent="0.25">
      <c r="A123" t="s">
        <v>113</v>
      </c>
      <c r="B123" t="s">
        <v>5</v>
      </c>
      <c r="C123">
        <v>22641237.221960429</v>
      </c>
      <c r="D123">
        <v>24782954.27783937</v>
      </c>
      <c r="E123">
        <v>2171095830.2380352</v>
      </c>
      <c r="F123">
        <v>43.544556094072483</v>
      </c>
      <c r="G123">
        <v>1.8824311565</v>
      </c>
      <c r="H123">
        <v>14174820</v>
      </c>
      <c r="I123">
        <f t="shared" si="7"/>
        <v>1.8966059765000001</v>
      </c>
      <c r="J123">
        <f t="shared" si="8"/>
        <v>1.8718230222221608</v>
      </c>
    </row>
    <row r="124" spans="1:10" hidden="1" x14ac:dyDescent="0.25">
      <c r="A124" t="s">
        <v>134</v>
      </c>
      <c r="B124" t="s">
        <v>7</v>
      </c>
      <c r="C124">
        <v>502833255.96320069</v>
      </c>
      <c r="D124">
        <v>505269312.3999961</v>
      </c>
      <c r="E124">
        <v>24129632639.507999</v>
      </c>
      <c r="F124">
        <v>52.016205842550193</v>
      </c>
      <c r="G124">
        <v>83.453988710000004</v>
      </c>
      <c r="H124">
        <v>54007000</v>
      </c>
      <c r="I124">
        <f t="shared" si="7"/>
        <v>83.507995710000003</v>
      </c>
      <c r="J124">
        <f t="shared" si="8"/>
        <v>83.0027263976</v>
      </c>
    </row>
    <row r="125" spans="1:10" x14ac:dyDescent="0.25">
      <c r="A125" t="s">
        <v>126</v>
      </c>
      <c r="B125" t="s">
        <v>6</v>
      </c>
      <c r="C125">
        <v>15689583.072871819</v>
      </c>
      <c r="D125">
        <v>15761079.056298651</v>
      </c>
      <c r="E125">
        <v>1250744294.7006569</v>
      </c>
      <c r="F125">
        <v>70.947129929831661</v>
      </c>
      <c r="G125">
        <v>0.49407810962499998</v>
      </c>
      <c r="H125">
        <v>2277000</v>
      </c>
      <c r="I125">
        <f t="shared" si="7"/>
        <v>0.49635510962499996</v>
      </c>
      <c r="J125">
        <f t="shared" si="8"/>
        <v>0.48059403056870131</v>
      </c>
    </row>
    <row r="126" spans="1:10" hidden="1" x14ac:dyDescent="0.25">
      <c r="A126" t="s">
        <v>136</v>
      </c>
      <c r="B126" t="s">
        <v>4</v>
      </c>
      <c r="C126">
        <v>10923043.27200404</v>
      </c>
      <c r="D126">
        <v>10945672.84292422</v>
      </c>
      <c r="E126">
        <v>554458630.19809055</v>
      </c>
      <c r="F126">
        <v>52.049700275924643</v>
      </c>
      <c r="G126">
        <v>44.033856235562503</v>
      </c>
      <c r="H126">
        <v>1447230</v>
      </c>
      <c r="I126">
        <f t="shared" si="7"/>
        <v>44.0353034655625</v>
      </c>
      <c r="J126">
        <f t="shared" si="8"/>
        <v>44.024357792719577</v>
      </c>
    </row>
    <row r="127" spans="1:10" x14ac:dyDescent="0.25">
      <c r="A127" t="s">
        <v>33</v>
      </c>
      <c r="B127" t="s">
        <v>6</v>
      </c>
      <c r="C127">
        <v>17005478.394410249</v>
      </c>
      <c r="D127">
        <v>17966995.758051869</v>
      </c>
      <c r="E127">
        <v>681898490.08281791</v>
      </c>
      <c r="F127">
        <v>46.503324655799403</v>
      </c>
      <c r="G127">
        <v>0.42425719374999998</v>
      </c>
      <c r="H127">
        <v>6485820</v>
      </c>
      <c r="I127">
        <f t="shared" si="7"/>
        <v>0.43074301374999996</v>
      </c>
      <c r="J127">
        <f t="shared" si="8"/>
        <v>0.41277601799194807</v>
      </c>
    </row>
    <row r="128" spans="1:10" hidden="1" x14ac:dyDescent="0.25">
      <c r="A128" t="s">
        <v>138</v>
      </c>
      <c r="B128" t="s">
        <v>9</v>
      </c>
      <c r="C128">
        <v>20991794.188102908</v>
      </c>
      <c r="D128">
        <v>50091730.39180778</v>
      </c>
      <c r="E128">
        <v>1531576722.82389</v>
      </c>
      <c r="F128">
        <v>36.027077293159863</v>
      </c>
      <c r="G128">
        <v>10.80056177675</v>
      </c>
      <c r="H128">
        <v>14018070</v>
      </c>
      <c r="I128">
        <f t="shared" si="7"/>
        <v>10.81457984675</v>
      </c>
      <c r="J128">
        <f t="shared" si="8"/>
        <v>10.764488116358192</v>
      </c>
    </row>
    <row r="129" spans="1:10" x14ac:dyDescent="0.25">
      <c r="A129" t="s">
        <v>71</v>
      </c>
      <c r="B129" t="s">
        <v>6</v>
      </c>
      <c r="C129">
        <v>12733713.27026945</v>
      </c>
      <c r="D129">
        <v>12794879.393584279</v>
      </c>
      <c r="E129">
        <v>856955883.57913518</v>
      </c>
      <c r="F129">
        <v>81.212672989537353</v>
      </c>
      <c r="G129">
        <v>0.35061073271093751</v>
      </c>
      <c r="H129">
        <v>2085999.9999999998</v>
      </c>
      <c r="I129">
        <f t="shared" si="7"/>
        <v>0.35269673271093749</v>
      </c>
      <c r="J129">
        <f t="shared" si="8"/>
        <v>0.33990185331735323</v>
      </c>
    </row>
    <row r="130" spans="1:10" hidden="1" x14ac:dyDescent="0.25">
      <c r="A130" t="s">
        <v>156</v>
      </c>
      <c r="B130" t="s">
        <v>5</v>
      </c>
      <c r="C130">
        <v>13845043.68072864</v>
      </c>
      <c r="D130">
        <v>13853019.52996311</v>
      </c>
      <c r="E130">
        <v>787885598.78367484</v>
      </c>
      <c r="F130">
        <v>39.270228266932747</v>
      </c>
      <c r="G130">
        <v>1.7126109490000001</v>
      </c>
      <c r="H130">
        <v>4940629</v>
      </c>
      <c r="I130">
        <f t="shared" si="7"/>
        <v>1.7175515780000001</v>
      </c>
      <c r="J130">
        <f t="shared" si="8"/>
        <v>1.703698558470037</v>
      </c>
    </row>
    <row r="131" spans="1:10" hidden="1" x14ac:dyDescent="0.25">
      <c r="A131" t="s">
        <v>141</v>
      </c>
      <c r="B131" t="s">
        <v>4</v>
      </c>
      <c r="C131">
        <v>48075815.491167746</v>
      </c>
      <c r="D131">
        <v>48204851.720552459</v>
      </c>
      <c r="E131">
        <v>2394638443.051125</v>
      </c>
      <c r="F131">
        <v>43.552932728869919</v>
      </c>
      <c r="G131">
        <v>32.269313513</v>
      </c>
      <c r="H131">
        <v>13845247</v>
      </c>
      <c r="I131">
        <f t="shared" ref="I131:I194" si="9">G131+H131/10^9</f>
        <v>32.283158759999999</v>
      </c>
      <c r="J131">
        <f t="shared" ref="J131:J194" si="10">I131-D131/10^9</f>
        <v>32.234953908279444</v>
      </c>
    </row>
    <row r="132" spans="1:10" hidden="1" x14ac:dyDescent="0.25">
      <c r="A132" t="s">
        <v>142</v>
      </c>
      <c r="B132" t="s">
        <v>4</v>
      </c>
      <c r="C132">
        <v>3170713.651741209</v>
      </c>
      <c r="D132">
        <v>3175111.6994006271</v>
      </c>
      <c r="E132">
        <v>152743911.1913304</v>
      </c>
      <c r="F132">
        <v>43.701196538422032</v>
      </c>
      <c r="G132">
        <v>30.448548880874998</v>
      </c>
      <c r="H132">
        <v>438300</v>
      </c>
      <c r="I132">
        <f t="shared" si="9"/>
        <v>30.448987180874997</v>
      </c>
      <c r="J132">
        <f t="shared" si="10"/>
        <v>30.445812069175595</v>
      </c>
    </row>
    <row r="133" spans="1:10" hidden="1" x14ac:dyDescent="0.25">
      <c r="A133" t="s">
        <v>143</v>
      </c>
      <c r="B133" t="s">
        <v>8</v>
      </c>
      <c r="C133">
        <v>0</v>
      </c>
      <c r="D133">
        <v>27769.71951876827</v>
      </c>
      <c r="E133">
        <v>1190831.8183738231</v>
      </c>
      <c r="F133">
        <v>134.98278738676041</v>
      </c>
      <c r="G133">
        <v>0</v>
      </c>
      <c r="H133">
        <v>0</v>
      </c>
      <c r="I133">
        <f t="shared" si="9"/>
        <v>0</v>
      </c>
      <c r="J133">
        <f t="shared" si="10"/>
        <v>-2.7769719518768271E-5</v>
      </c>
    </row>
    <row r="134" spans="1:10" hidden="1" x14ac:dyDescent="0.25">
      <c r="A134" t="s">
        <v>144</v>
      </c>
      <c r="B134" t="s">
        <v>8</v>
      </c>
      <c r="C134">
        <v>1484917.2741962271</v>
      </c>
      <c r="D134">
        <v>2674656.1259434191</v>
      </c>
      <c r="E134">
        <v>113930309.1817753</v>
      </c>
      <c r="F134">
        <v>70.378252289991821</v>
      </c>
      <c r="G134">
        <v>1.9683990781250001E-2</v>
      </c>
      <c r="H134">
        <v>96049</v>
      </c>
      <c r="I134">
        <f t="shared" si="9"/>
        <v>1.9780039781250001E-2</v>
      </c>
      <c r="J134">
        <f t="shared" si="10"/>
        <v>1.7105383655306582E-2</v>
      </c>
    </row>
    <row r="135" spans="1:10" hidden="1" x14ac:dyDescent="0.25">
      <c r="A135" t="s">
        <v>145</v>
      </c>
      <c r="B135" t="s">
        <v>4</v>
      </c>
      <c r="C135">
        <v>10030184.19105215</v>
      </c>
      <c r="D135">
        <v>10079425.33995292</v>
      </c>
      <c r="E135">
        <v>575280586.77503932</v>
      </c>
      <c r="F135">
        <v>67.163316877592763</v>
      </c>
      <c r="G135">
        <v>0.116189689</v>
      </c>
      <c r="H135">
        <v>647750</v>
      </c>
      <c r="I135">
        <f t="shared" si="9"/>
        <v>0.116837439</v>
      </c>
      <c r="J135">
        <f t="shared" si="10"/>
        <v>0.10675801366004709</v>
      </c>
    </row>
    <row r="136" spans="1:10" hidden="1" x14ac:dyDescent="0.25">
      <c r="A136" t="s">
        <v>146</v>
      </c>
      <c r="B136" t="s">
        <v>4</v>
      </c>
      <c r="C136">
        <v>5442606.0631744741</v>
      </c>
      <c r="D136">
        <v>5455110.5123119103</v>
      </c>
      <c r="E136">
        <v>219024157.24221119</v>
      </c>
      <c r="F136">
        <v>38.300553215242147</v>
      </c>
      <c r="G136">
        <v>4.9742198320000002</v>
      </c>
      <c r="H136">
        <v>1457323</v>
      </c>
      <c r="I136">
        <f t="shared" si="9"/>
        <v>4.9756771550000005</v>
      </c>
      <c r="J136">
        <f t="shared" si="10"/>
        <v>4.9702220444876888</v>
      </c>
    </row>
    <row r="137" spans="1:10" hidden="1" x14ac:dyDescent="0.25">
      <c r="A137" t="s">
        <v>147</v>
      </c>
      <c r="B137" t="s">
        <v>9</v>
      </c>
      <c r="C137">
        <v>45073509.158458233</v>
      </c>
      <c r="D137">
        <v>409123904.91668957</v>
      </c>
      <c r="E137">
        <v>15322034141.656059</v>
      </c>
      <c r="F137">
        <v>78.764598027920982</v>
      </c>
      <c r="G137">
        <v>6.87804139075</v>
      </c>
      <c r="H137">
        <v>27957000</v>
      </c>
      <c r="I137">
        <f t="shared" si="9"/>
        <v>6.9059983907499998</v>
      </c>
      <c r="J137">
        <f t="shared" si="10"/>
        <v>6.4968744858333105</v>
      </c>
    </row>
    <row r="138" spans="1:10" hidden="1" x14ac:dyDescent="0.25">
      <c r="A138" t="s">
        <v>148</v>
      </c>
      <c r="B138" t="s">
        <v>4</v>
      </c>
      <c r="C138">
        <v>14966877.734573189</v>
      </c>
      <c r="D138">
        <v>15063295.90678384</v>
      </c>
      <c r="E138">
        <v>644258443.49816585</v>
      </c>
      <c r="F138">
        <v>43.482262570777984</v>
      </c>
      <c r="G138">
        <v>69.118488682500001</v>
      </c>
      <c r="H138">
        <v>1163560</v>
      </c>
      <c r="I138">
        <f t="shared" si="9"/>
        <v>69.119652242499996</v>
      </c>
      <c r="J138">
        <f t="shared" si="10"/>
        <v>69.104588946593211</v>
      </c>
    </row>
    <row r="139" spans="1:10" hidden="1" x14ac:dyDescent="0.25">
      <c r="A139" t="s">
        <v>149</v>
      </c>
      <c r="B139" t="s">
        <v>9</v>
      </c>
      <c r="C139">
        <v>503231.61261010449</v>
      </c>
      <c r="D139">
        <v>3852647.5455403309</v>
      </c>
      <c r="E139">
        <v>151506415.26323101</v>
      </c>
      <c r="F139">
        <v>68.98179006342869</v>
      </c>
      <c r="G139">
        <v>0.11083162972656251</v>
      </c>
      <c r="H139">
        <v>362238</v>
      </c>
      <c r="I139">
        <f t="shared" si="9"/>
        <v>0.11119386772656251</v>
      </c>
      <c r="J139">
        <f t="shared" si="10"/>
        <v>0.10734122018102217</v>
      </c>
    </row>
    <row r="140" spans="1:10" hidden="1" x14ac:dyDescent="0.25">
      <c r="A140" t="s">
        <v>150</v>
      </c>
      <c r="B140" t="s">
        <v>4</v>
      </c>
      <c r="C140">
        <v>5699235.5359887173</v>
      </c>
      <c r="D140">
        <v>5710253.6223461945</v>
      </c>
      <c r="E140">
        <v>304152243.04950649</v>
      </c>
      <c r="F140">
        <v>52.394662731089703</v>
      </c>
      <c r="G140">
        <v>53.6357187375</v>
      </c>
      <c r="H140">
        <v>24000</v>
      </c>
      <c r="I140">
        <f t="shared" si="9"/>
        <v>53.635742737500003</v>
      </c>
      <c r="J140">
        <f t="shared" si="10"/>
        <v>53.630032483877656</v>
      </c>
    </row>
    <row r="141" spans="1:10" hidden="1" x14ac:dyDescent="0.25">
      <c r="A141" t="s">
        <v>151</v>
      </c>
      <c r="B141" t="s">
        <v>4</v>
      </c>
      <c r="C141">
        <v>104381677.6728874</v>
      </c>
      <c r="D141">
        <v>104447831.7394173</v>
      </c>
      <c r="E141">
        <v>7989968926.947567</v>
      </c>
      <c r="F141">
        <v>77.170922482057904</v>
      </c>
      <c r="G141">
        <v>50.872559971000001</v>
      </c>
      <c r="H141">
        <v>6449880</v>
      </c>
      <c r="I141">
        <f t="shared" si="9"/>
        <v>50.879009850999999</v>
      </c>
      <c r="J141">
        <f t="shared" si="10"/>
        <v>50.774562019260586</v>
      </c>
    </row>
    <row r="142" spans="1:10" hidden="1" x14ac:dyDescent="0.25">
      <c r="A142" t="s">
        <v>152</v>
      </c>
      <c r="B142" t="s">
        <v>7</v>
      </c>
      <c r="C142">
        <v>6946612.9280682076</v>
      </c>
      <c r="D142">
        <v>6976287.9384614909</v>
      </c>
      <c r="E142">
        <v>349779620.96134478</v>
      </c>
      <c r="F142">
        <v>58.63522930112169</v>
      </c>
      <c r="G142">
        <v>2.121171854625</v>
      </c>
      <c r="H142">
        <v>2731000</v>
      </c>
      <c r="I142">
        <f t="shared" si="9"/>
        <v>2.1239028546249998</v>
      </c>
      <c r="J142">
        <f t="shared" si="10"/>
        <v>2.1169265666865384</v>
      </c>
    </row>
    <row r="143" spans="1:10" hidden="1" x14ac:dyDescent="0.25">
      <c r="A143" t="s">
        <v>153</v>
      </c>
      <c r="B143" t="s">
        <v>9</v>
      </c>
      <c r="C143">
        <v>770.57974981451889</v>
      </c>
      <c r="D143">
        <v>3921.6187284477328</v>
      </c>
      <c r="E143">
        <v>143994.91344473511</v>
      </c>
      <c r="F143">
        <v>110.72133721302561</v>
      </c>
      <c r="G143">
        <v>0</v>
      </c>
      <c r="H143">
        <v>0</v>
      </c>
      <c r="I143">
        <f t="shared" si="9"/>
        <v>0</v>
      </c>
      <c r="J143">
        <f t="shared" si="10"/>
        <v>-3.9216187284477332E-6</v>
      </c>
    </row>
    <row r="144" spans="1:10" x14ac:dyDescent="0.25">
      <c r="A144" t="s">
        <v>34</v>
      </c>
      <c r="B144" t="s">
        <v>6</v>
      </c>
      <c r="C144">
        <v>15423897.507313341</v>
      </c>
      <c r="D144">
        <v>39027355.341616184</v>
      </c>
      <c r="E144">
        <v>1911368871.5754781</v>
      </c>
      <c r="F144">
        <v>47.383674228297082</v>
      </c>
      <c r="G144">
        <v>0.28302122039843752</v>
      </c>
      <c r="H144">
        <v>802760</v>
      </c>
      <c r="I144">
        <f t="shared" si="9"/>
        <v>0.28382398039843754</v>
      </c>
      <c r="J144">
        <f t="shared" si="10"/>
        <v>0.24479662505682134</v>
      </c>
    </row>
    <row r="145" spans="1:10" x14ac:dyDescent="0.25">
      <c r="A145" t="s">
        <v>135</v>
      </c>
      <c r="B145" t="s">
        <v>6</v>
      </c>
      <c r="C145">
        <v>8156832.6590656182</v>
      </c>
      <c r="D145">
        <v>9229964.0002808645</v>
      </c>
      <c r="E145">
        <v>416568891.85170102</v>
      </c>
      <c r="F145">
        <v>83.59414854803326</v>
      </c>
      <c r="G145">
        <v>0.22719236032812501</v>
      </c>
      <c r="H145">
        <v>1947000</v>
      </c>
      <c r="I145">
        <f t="shared" si="9"/>
        <v>0.22913936032812501</v>
      </c>
      <c r="J145">
        <f t="shared" si="10"/>
        <v>0.21990939632784415</v>
      </c>
    </row>
    <row r="146" spans="1:10" hidden="1" x14ac:dyDescent="0.25">
      <c r="A146" t="s">
        <v>199</v>
      </c>
      <c r="B146" t="s">
        <v>5</v>
      </c>
      <c r="C146">
        <v>29995883.8121989</v>
      </c>
      <c r="D146">
        <v>30002775.899504028</v>
      </c>
      <c r="E146">
        <v>1112588368.6612229</v>
      </c>
      <c r="F146">
        <v>29.394796163706118</v>
      </c>
      <c r="G146">
        <v>1.3265744499877929</v>
      </c>
      <c r="H146">
        <v>18210060</v>
      </c>
      <c r="I146">
        <f t="shared" si="9"/>
        <v>1.3447845099877929</v>
      </c>
      <c r="J146">
        <f t="shared" si="10"/>
        <v>1.3147817340882888</v>
      </c>
    </row>
    <row r="147" spans="1:10" hidden="1" x14ac:dyDescent="0.25">
      <c r="A147" t="s">
        <v>157</v>
      </c>
      <c r="B147" t="s">
        <v>9</v>
      </c>
      <c r="C147">
        <v>2568.5991660482978</v>
      </c>
      <c r="D147">
        <v>45752.213832636473</v>
      </c>
      <c r="E147">
        <v>1883760.361882101</v>
      </c>
      <c r="F147">
        <v>128.10284214621839</v>
      </c>
      <c r="G147">
        <v>0</v>
      </c>
      <c r="H147">
        <v>0</v>
      </c>
      <c r="I147">
        <f t="shared" si="9"/>
        <v>0</v>
      </c>
      <c r="J147">
        <f t="shared" si="10"/>
        <v>-4.5752213832636471E-5</v>
      </c>
    </row>
    <row r="148" spans="1:10" hidden="1" x14ac:dyDescent="0.25">
      <c r="A148" t="s">
        <v>158</v>
      </c>
      <c r="B148" t="s">
        <v>9</v>
      </c>
      <c r="C148">
        <v>52913602.955164827</v>
      </c>
      <c r="D148">
        <v>56577213.268807307</v>
      </c>
      <c r="E148">
        <v>1992936085.318171</v>
      </c>
      <c r="F148">
        <v>61.585290163716479</v>
      </c>
      <c r="G148">
        <v>13.2352189075</v>
      </c>
      <c r="H148">
        <v>36319000</v>
      </c>
      <c r="I148">
        <f t="shared" si="9"/>
        <v>13.271537907500001</v>
      </c>
      <c r="J148">
        <f t="shared" si="10"/>
        <v>13.214960694231193</v>
      </c>
    </row>
    <row r="149" spans="1:10" x14ac:dyDescent="0.25">
      <c r="A149" t="s">
        <v>60</v>
      </c>
      <c r="B149" t="s">
        <v>6</v>
      </c>
      <c r="C149">
        <v>61360185.623287201</v>
      </c>
      <c r="D149">
        <v>75848268.336675823</v>
      </c>
      <c r="E149">
        <v>4918327185.6857319</v>
      </c>
      <c r="F149">
        <v>49.539176660631043</v>
      </c>
      <c r="G149">
        <v>0.28475690399999998</v>
      </c>
      <c r="H149">
        <v>9523000</v>
      </c>
      <c r="I149">
        <f t="shared" si="9"/>
        <v>0.29427990399999998</v>
      </c>
      <c r="J149">
        <f t="shared" si="10"/>
        <v>0.21843163566332416</v>
      </c>
    </row>
    <row r="150" spans="1:10" hidden="1" x14ac:dyDescent="0.25">
      <c r="A150" t="s">
        <v>205</v>
      </c>
      <c r="B150" t="s">
        <v>5</v>
      </c>
      <c r="C150">
        <v>421373459.24977589</v>
      </c>
      <c r="D150">
        <v>521979819.34266651</v>
      </c>
      <c r="E150">
        <v>26383564438.07378</v>
      </c>
      <c r="F150">
        <v>98.629569982225178</v>
      </c>
      <c r="G150">
        <v>1.400073409</v>
      </c>
      <c r="H150">
        <v>12655564</v>
      </c>
      <c r="I150">
        <f t="shared" si="9"/>
        <v>1.4127289729999999</v>
      </c>
      <c r="J150">
        <f t="shared" si="10"/>
        <v>0.89074915365733343</v>
      </c>
    </row>
    <row r="151" spans="1:10" hidden="1" x14ac:dyDescent="0.25">
      <c r="A151" t="s">
        <v>161</v>
      </c>
      <c r="B151" t="s">
        <v>7</v>
      </c>
      <c r="C151">
        <v>11684818.980074739</v>
      </c>
      <c r="D151">
        <v>17277982.34714435</v>
      </c>
      <c r="E151">
        <v>388901836.13966417</v>
      </c>
      <c r="F151">
        <v>43.937043503981023</v>
      </c>
      <c r="G151">
        <v>0.89225521012499998</v>
      </c>
      <c r="H151">
        <v>8630000</v>
      </c>
      <c r="I151">
        <f t="shared" si="9"/>
        <v>0.900885210125</v>
      </c>
      <c r="J151">
        <f t="shared" si="10"/>
        <v>0.88360722777785561</v>
      </c>
    </row>
    <row r="152" spans="1:10" hidden="1" x14ac:dyDescent="0.25">
      <c r="A152" t="s">
        <v>162</v>
      </c>
      <c r="B152" t="s">
        <v>8</v>
      </c>
      <c r="C152">
        <v>88172022.417590439</v>
      </c>
      <c r="D152">
        <v>88475750.908520892</v>
      </c>
      <c r="E152">
        <v>3384961109.3752699</v>
      </c>
      <c r="F152">
        <v>32.974436523190938</v>
      </c>
      <c r="G152">
        <v>10.987435438</v>
      </c>
      <c r="H152">
        <v>33085780</v>
      </c>
      <c r="I152">
        <f t="shared" si="9"/>
        <v>11.020521218000001</v>
      </c>
      <c r="J152">
        <f t="shared" si="10"/>
        <v>10.932045467091481</v>
      </c>
    </row>
    <row r="153" spans="1:10" hidden="1" x14ac:dyDescent="0.25">
      <c r="A153" t="s">
        <v>163</v>
      </c>
      <c r="B153" t="s">
        <v>9</v>
      </c>
      <c r="C153">
        <v>77496218.748181432</v>
      </c>
      <c r="D153">
        <v>237638159.61496949</v>
      </c>
      <c r="E153">
        <v>8382762083.8992462</v>
      </c>
      <c r="F153">
        <v>55.379605935685397</v>
      </c>
      <c r="G153">
        <v>4.8782633111562497</v>
      </c>
      <c r="H153">
        <v>22660000</v>
      </c>
      <c r="I153">
        <f t="shared" si="9"/>
        <v>4.9009233111562498</v>
      </c>
      <c r="J153">
        <f t="shared" si="10"/>
        <v>4.6632851515412801</v>
      </c>
    </row>
    <row r="154" spans="1:10" hidden="1" x14ac:dyDescent="0.25">
      <c r="A154" t="s">
        <v>164</v>
      </c>
      <c r="B154" t="s">
        <v>9</v>
      </c>
      <c r="C154">
        <v>5298573.0372836692</v>
      </c>
      <c r="D154">
        <v>5309469.9405898536</v>
      </c>
      <c r="E154">
        <v>292807745.33762878</v>
      </c>
      <c r="F154">
        <v>46.395165867268361</v>
      </c>
      <c r="G154">
        <v>0.46744853487499999</v>
      </c>
      <c r="H154">
        <v>821693</v>
      </c>
      <c r="I154">
        <f t="shared" si="9"/>
        <v>0.468270227875</v>
      </c>
      <c r="J154">
        <f t="shared" si="10"/>
        <v>0.46296075793441016</v>
      </c>
    </row>
    <row r="155" spans="1:10" x14ac:dyDescent="0.25">
      <c r="A155" t="s">
        <v>170</v>
      </c>
      <c r="B155" t="s">
        <v>6</v>
      </c>
      <c r="C155">
        <v>11872829.160618531</v>
      </c>
      <c r="D155">
        <v>11883867.29453942</v>
      </c>
      <c r="E155">
        <v>689316178.14037085</v>
      </c>
      <c r="F155">
        <v>60.733840118568843</v>
      </c>
      <c r="G155">
        <v>0.20023248390625001</v>
      </c>
      <c r="H155">
        <v>276</v>
      </c>
      <c r="I155">
        <f t="shared" si="9"/>
        <v>0.20023275990625</v>
      </c>
      <c r="J155">
        <f t="shared" si="10"/>
        <v>0.18834889261171059</v>
      </c>
    </row>
    <row r="156" spans="1:10" hidden="1" x14ac:dyDescent="0.25">
      <c r="A156" t="s">
        <v>166</v>
      </c>
      <c r="B156" t="s">
        <v>8</v>
      </c>
      <c r="C156">
        <v>11214819.307123359</v>
      </c>
      <c r="D156">
        <v>28862646.1416815</v>
      </c>
      <c r="E156">
        <v>1102846874.8694911</v>
      </c>
      <c r="F156">
        <v>78.356435612437636</v>
      </c>
      <c r="G156">
        <v>0.14191689499999999</v>
      </c>
      <c r="H156">
        <v>1214629</v>
      </c>
      <c r="I156">
        <f t="shared" si="9"/>
        <v>0.14313152399999998</v>
      </c>
      <c r="J156">
        <f t="shared" si="10"/>
        <v>0.11426887785831849</v>
      </c>
    </row>
    <row r="157" spans="1:10" hidden="1" x14ac:dyDescent="0.25">
      <c r="A157" t="s">
        <v>167</v>
      </c>
      <c r="B157" t="s">
        <v>5</v>
      </c>
      <c r="C157">
        <v>24261901.543115251</v>
      </c>
      <c r="D157">
        <v>26827214.304837149</v>
      </c>
      <c r="E157">
        <v>354067606.66154301</v>
      </c>
      <c r="F157">
        <v>26.55568520093717</v>
      </c>
      <c r="G157">
        <v>0.77356390623437499</v>
      </c>
      <c r="H157">
        <v>12688100</v>
      </c>
      <c r="I157">
        <f t="shared" si="9"/>
        <v>0.78625200623437497</v>
      </c>
      <c r="J157">
        <f t="shared" si="10"/>
        <v>0.75942479192953782</v>
      </c>
    </row>
    <row r="158" spans="1:10" x14ac:dyDescent="0.25">
      <c r="A158" t="s">
        <v>59</v>
      </c>
      <c r="B158" t="s">
        <v>6</v>
      </c>
      <c r="C158">
        <v>9997293.5351227876</v>
      </c>
      <c r="D158">
        <v>10005187.65901958</v>
      </c>
      <c r="E158">
        <v>573735154.1982137</v>
      </c>
      <c r="F158">
        <v>59.566161438890951</v>
      </c>
      <c r="G158">
        <v>0.18668450065234374</v>
      </c>
      <c r="H158">
        <v>477000</v>
      </c>
      <c r="I158">
        <f t="shared" si="9"/>
        <v>0.18716150065234374</v>
      </c>
      <c r="J158">
        <f t="shared" si="10"/>
        <v>0.17715631299332416</v>
      </c>
    </row>
    <row r="159" spans="1:10" hidden="1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577095287.81311166</v>
      </c>
      <c r="F159">
        <v>20.696880634395448</v>
      </c>
      <c r="G159">
        <v>8.7323304680390628</v>
      </c>
      <c r="H159">
        <v>59320295</v>
      </c>
      <c r="I159">
        <f t="shared" si="9"/>
        <v>8.7916507630390619</v>
      </c>
      <c r="J159">
        <f t="shared" si="10"/>
        <v>8.7672121916865073</v>
      </c>
    </row>
    <row r="160" spans="1:10" x14ac:dyDescent="0.25">
      <c r="A160" t="s">
        <v>23</v>
      </c>
      <c r="B160" t="s">
        <v>6</v>
      </c>
      <c r="C160">
        <v>83171604.787057489</v>
      </c>
      <c r="D160">
        <v>96471919.862224013</v>
      </c>
      <c r="E160">
        <v>4376595307.883647</v>
      </c>
      <c r="F160">
        <v>79.116155397301497</v>
      </c>
      <c r="G160">
        <v>0.203288600875</v>
      </c>
      <c r="H160">
        <v>48466100</v>
      </c>
      <c r="I160">
        <f t="shared" si="9"/>
        <v>0.25175470087500001</v>
      </c>
      <c r="J160">
        <f t="shared" si="10"/>
        <v>0.15528278101277598</v>
      </c>
    </row>
    <row r="161" spans="1:10" hidden="1" x14ac:dyDescent="0.25">
      <c r="A161" t="s">
        <v>171</v>
      </c>
      <c r="B161" t="s">
        <v>9</v>
      </c>
      <c r="C161">
        <v>308566.29397581372</v>
      </c>
      <c r="D161">
        <v>764118.18561337946</v>
      </c>
      <c r="E161">
        <v>21726502.071428992</v>
      </c>
      <c r="F161">
        <v>83.341838420206955</v>
      </c>
      <c r="G161">
        <v>1.2669749450683599E-7</v>
      </c>
      <c r="H161">
        <v>202543</v>
      </c>
      <c r="I161">
        <f t="shared" si="9"/>
        <v>2.0266969749450683E-4</v>
      </c>
      <c r="J161">
        <f t="shared" si="10"/>
        <v>-5.6144848811887256E-4</v>
      </c>
    </row>
    <row r="162" spans="1:10" x14ac:dyDescent="0.25">
      <c r="A162" t="s">
        <v>15</v>
      </c>
      <c r="B162" t="s">
        <v>6</v>
      </c>
      <c r="C162">
        <v>7110796.9925173093</v>
      </c>
      <c r="D162">
        <v>7110796.9925173093</v>
      </c>
      <c r="E162">
        <v>294716084.63400429</v>
      </c>
      <c r="F162">
        <v>28.883780482496281</v>
      </c>
      <c r="G162">
        <v>0.109893968375</v>
      </c>
      <c r="H162">
        <v>8467480</v>
      </c>
      <c r="I162">
        <f t="shared" si="9"/>
        <v>0.118361448375</v>
      </c>
      <c r="J162">
        <f t="shared" si="10"/>
        <v>0.11125065138248269</v>
      </c>
    </row>
    <row r="163" spans="1:10" x14ac:dyDescent="0.25">
      <c r="A163" t="s">
        <v>26</v>
      </c>
      <c r="B163" t="s">
        <v>6</v>
      </c>
      <c r="C163">
        <v>114740846.17852169</v>
      </c>
      <c r="D163">
        <v>122325501.20764691</v>
      </c>
      <c r="E163">
        <v>8491662459.9517746</v>
      </c>
      <c r="F163">
        <v>83.021347066034011</v>
      </c>
      <c r="G163">
        <v>0.21144429200000001</v>
      </c>
      <c r="H163">
        <v>18340000</v>
      </c>
      <c r="I163">
        <f t="shared" si="9"/>
        <v>0.229784292</v>
      </c>
      <c r="J163">
        <f t="shared" si="10"/>
        <v>0.1074587907923531</v>
      </c>
    </row>
    <row r="164" spans="1:10" hidden="1" x14ac:dyDescent="0.25">
      <c r="A164" t="s">
        <v>41</v>
      </c>
      <c r="B164" t="s">
        <v>5</v>
      </c>
      <c r="C164">
        <v>5036733.4701321982</v>
      </c>
      <c r="D164">
        <v>5036733.4701321982</v>
      </c>
      <c r="E164">
        <v>131089388.11797979</v>
      </c>
      <c r="F164">
        <v>20.607301260055369</v>
      </c>
      <c r="G164">
        <v>5.4381782562500001E-2</v>
      </c>
      <c r="H164">
        <v>6890662</v>
      </c>
      <c r="I164">
        <f t="shared" si="9"/>
        <v>6.12724445625E-2</v>
      </c>
      <c r="J164">
        <f t="shared" si="10"/>
        <v>5.6235711092367802E-2</v>
      </c>
    </row>
    <row r="165" spans="1:10" hidden="1" x14ac:dyDescent="0.25">
      <c r="A165" t="s">
        <v>175</v>
      </c>
      <c r="B165" t="s">
        <v>4</v>
      </c>
      <c r="C165">
        <v>2741730.3348473548</v>
      </c>
      <c r="D165">
        <v>2751402.6338803191</v>
      </c>
      <c r="E165">
        <v>137251097.4620322</v>
      </c>
      <c r="F165">
        <v>58.693926174453907</v>
      </c>
      <c r="G165">
        <v>0.53747556524999995</v>
      </c>
      <c r="H165">
        <v>387010</v>
      </c>
      <c r="I165">
        <f t="shared" si="9"/>
        <v>0.53786257524999992</v>
      </c>
      <c r="J165">
        <f t="shared" si="10"/>
        <v>0.53511117261611962</v>
      </c>
    </row>
    <row r="166" spans="1:10" x14ac:dyDescent="0.25">
      <c r="A166" t="s">
        <v>190</v>
      </c>
      <c r="B166" t="s">
        <v>6</v>
      </c>
      <c r="C166">
        <v>13694588.786988551</v>
      </c>
      <c r="D166">
        <v>20588574.639524471</v>
      </c>
      <c r="E166">
        <v>750020301.43552244</v>
      </c>
      <c r="F166">
        <v>139.80649845209749</v>
      </c>
      <c r="G166">
        <v>8.4104508687499996E-2</v>
      </c>
      <c r="H166">
        <v>5184000</v>
      </c>
      <c r="I166">
        <f t="shared" si="9"/>
        <v>8.928850868749999E-2</v>
      </c>
      <c r="J166">
        <f t="shared" si="10"/>
        <v>6.8699934047975517E-2</v>
      </c>
    </row>
    <row r="167" spans="1:10" hidden="1" x14ac:dyDescent="0.25">
      <c r="A167" t="s">
        <v>177</v>
      </c>
      <c r="B167" t="s">
        <v>4</v>
      </c>
      <c r="C167">
        <v>41183311.463870823</v>
      </c>
      <c r="D167">
        <v>41272021.040362179</v>
      </c>
      <c r="E167">
        <v>2213330371.5116911</v>
      </c>
      <c r="F167">
        <v>42.306245376189601</v>
      </c>
      <c r="G167">
        <v>90.933335462984374</v>
      </c>
      <c r="H167">
        <v>9698485</v>
      </c>
      <c r="I167">
        <f t="shared" si="9"/>
        <v>90.943033947984375</v>
      </c>
      <c r="J167">
        <f t="shared" si="10"/>
        <v>90.901761926944019</v>
      </c>
    </row>
    <row r="168" spans="1:10" hidden="1" x14ac:dyDescent="0.25">
      <c r="A168" t="s">
        <v>178</v>
      </c>
      <c r="B168" t="s">
        <v>4</v>
      </c>
      <c r="C168">
        <v>13804698.83136064</v>
      </c>
      <c r="D168">
        <v>13831981.251659701</v>
      </c>
      <c r="E168">
        <v>747810405.59720433</v>
      </c>
      <c r="F168">
        <v>57.661295228793712</v>
      </c>
      <c r="G168">
        <v>10.65516259</v>
      </c>
      <c r="H168">
        <v>525400</v>
      </c>
      <c r="I168">
        <f t="shared" si="9"/>
        <v>10.655687990000001</v>
      </c>
      <c r="J168">
        <f t="shared" si="10"/>
        <v>10.641856008748341</v>
      </c>
    </row>
    <row r="169" spans="1:10" hidden="1" x14ac:dyDescent="0.25">
      <c r="A169" t="s">
        <v>179</v>
      </c>
      <c r="B169" t="s">
        <v>9</v>
      </c>
      <c r="C169">
        <v>3922599.0525062382</v>
      </c>
      <c r="D169">
        <v>137530514.82110009</v>
      </c>
      <c r="E169">
        <v>6161954122.3900661</v>
      </c>
      <c r="F169">
        <v>140.99181049096379</v>
      </c>
      <c r="G169">
        <v>5.8346847500000002E-3</v>
      </c>
      <c r="H169">
        <v>1668000</v>
      </c>
      <c r="I169">
        <f t="shared" si="9"/>
        <v>7.5026847500000004E-3</v>
      </c>
      <c r="J169">
        <f t="shared" si="10"/>
        <v>-0.13002783007110011</v>
      </c>
    </row>
    <row r="170" spans="1:10" hidden="1" x14ac:dyDescent="0.25">
      <c r="A170" t="s">
        <v>180</v>
      </c>
      <c r="B170" t="s">
        <v>4</v>
      </c>
      <c r="C170">
        <v>26723.667063453478</v>
      </c>
      <c r="D170">
        <v>26785.714914058859</v>
      </c>
      <c r="E170">
        <v>3405491.6878722119</v>
      </c>
      <c r="F170">
        <v>161.4889223743217</v>
      </c>
      <c r="G170">
        <v>2.4885425E-3</v>
      </c>
      <c r="H170">
        <v>0</v>
      </c>
      <c r="I170">
        <f t="shared" si="9"/>
        <v>2.4885425E-3</v>
      </c>
      <c r="J170">
        <f t="shared" si="10"/>
        <v>2.461756785085941E-3</v>
      </c>
    </row>
    <row r="171" spans="1:10" hidden="1" x14ac:dyDescent="0.25">
      <c r="A171" t="s">
        <v>181</v>
      </c>
      <c r="B171" t="s">
        <v>9</v>
      </c>
      <c r="C171">
        <v>7705.7974981451553</v>
      </c>
      <c r="D171">
        <v>138107.63337988421</v>
      </c>
      <c r="E171">
        <v>5687835.4670499209</v>
      </c>
      <c r="F171">
        <v>128.1456826239237</v>
      </c>
      <c r="G171">
        <v>0</v>
      </c>
      <c r="H171">
        <v>5651</v>
      </c>
      <c r="I171">
        <f t="shared" si="9"/>
        <v>5.6509999999999998E-6</v>
      </c>
      <c r="J171">
        <f t="shared" si="10"/>
        <v>-1.3245663337988422E-4</v>
      </c>
    </row>
    <row r="172" spans="1:10" hidden="1" x14ac:dyDescent="0.25">
      <c r="A172" t="s">
        <v>182</v>
      </c>
      <c r="B172" t="s">
        <v>4</v>
      </c>
      <c r="C172">
        <v>868456.58393190941</v>
      </c>
      <c r="D172">
        <v>870341.54343739734</v>
      </c>
      <c r="E172">
        <v>37032095.171088994</v>
      </c>
      <c r="F172">
        <v>39.100571974424767</v>
      </c>
      <c r="G172">
        <v>1.9618068252031251</v>
      </c>
      <c r="H172">
        <v>179942</v>
      </c>
      <c r="I172">
        <f t="shared" si="9"/>
        <v>1.961986767203125</v>
      </c>
      <c r="J172">
        <f t="shared" si="10"/>
        <v>1.9611164256596876</v>
      </c>
    </row>
    <row r="173" spans="1:10" hidden="1" x14ac:dyDescent="0.25">
      <c r="A173" t="s">
        <v>183</v>
      </c>
      <c r="B173" t="s">
        <v>7</v>
      </c>
      <c r="C173">
        <v>10597882.642814631</v>
      </c>
      <c r="D173">
        <v>10642941.13557275</v>
      </c>
      <c r="E173">
        <v>481914074.53974253</v>
      </c>
      <c r="F173">
        <v>51.245623598208162</v>
      </c>
      <c r="G173">
        <v>0.69116102878906249</v>
      </c>
      <c r="H173">
        <v>3599831</v>
      </c>
      <c r="I173">
        <f t="shared" si="9"/>
        <v>0.69476085978906255</v>
      </c>
      <c r="J173">
        <f t="shared" si="10"/>
        <v>0.68411791865348981</v>
      </c>
    </row>
    <row r="174" spans="1:10" hidden="1" x14ac:dyDescent="0.25">
      <c r="A174" t="s">
        <v>184</v>
      </c>
      <c r="B174" t="s">
        <v>4</v>
      </c>
      <c r="C174">
        <v>1158111.466853474</v>
      </c>
      <c r="D174">
        <v>1162454.8170858221</v>
      </c>
      <c r="E174">
        <v>48677598.723333232</v>
      </c>
      <c r="F174">
        <v>52.737228151681883</v>
      </c>
      <c r="G174">
        <v>24.017350716999999</v>
      </c>
      <c r="H174">
        <v>17200</v>
      </c>
      <c r="I174">
        <f t="shared" si="9"/>
        <v>24.017367916999998</v>
      </c>
      <c r="J174">
        <f t="shared" si="10"/>
        <v>24.016205462182914</v>
      </c>
    </row>
    <row r="175" spans="1:10" hidden="1" x14ac:dyDescent="0.25">
      <c r="A175" t="s">
        <v>185</v>
      </c>
      <c r="B175" t="s">
        <v>7</v>
      </c>
      <c r="C175">
        <v>14323.112490342461</v>
      </c>
      <c r="D175">
        <v>56129.865047321233</v>
      </c>
      <c r="E175">
        <v>2498048.9703171328</v>
      </c>
      <c r="F175">
        <v>49.926240552184382</v>
      </c>
      <c r="G175">
        <v>2.4107705000000002E-3</v>
      </c>
      <c r="H175">
        <v>0</v>
      </c>
      <c r="I175">
        <f t="shared" si="9"/>
        <v>2.4107705000000002E-3</v>
      </c>
      <c r="J175">
        <f t="shared" si="10"/>
        <v>2.3546406349526788E-3</v>
      </c>
    </row>
    <row r="176" spans="1:10" x14ac:dyDescent="0.25">
      <c r="A176" t="s">
        <v>120</v>
      </c>
      <c r="B176" t="s">
        <v>6</v>
      </c>
      <c r="C176">
        <v>37198230.314679638</v>
      </c>
      <c r="D176">
        <v>38291561.715849712</v>
      </c>
      <c r="E176">
        <v>2241355516.289185</v>
      </c>
      <c r="F176">
        <v>58.077277444669782</v>
      </c>
      <c r="G176">
        <v>9.6145445874999999E-2</v>
      </c>
      <c r="H176">
        <v>418520</v>
      </c>
      <c r="I176">
        <f t="shared" si="9"/>
        <v>9.6563965875000005E-2</v>
      </c>
      <c r="J176">
        <f t="shared" si="10"/>
        <v>5.827240415915029E-2</v>
      </c>
    </row>
    <row r="177" spans="1:10" hidden="1" x14ac:dyDescent="0.25">
      <c r="A177" t="s">
        <v>187</v>
      </c>
      <c r="B177" t="s">
        <v>4</v>
      </c>
      <c r="C177">
        <v>12038.08959254768</v>
      </c>
      <c r="D177">
        <v>291288.62093995343</v>
      </c>
      <c r="E177">
        <v>11322484.995056991</v>
      </c>
      <c r="F177">
        <v>65.289213073624722</v>
      </c>
      <c r="G177">
        <v>7.6364054648437501E-3</v>
      </c>
      <c r="H177">
        <v>7000</v>
      </c>
      <c r="I177">
        <f t="shared" si="9"/>
        <v>7.6434054648437501E-3</v>
      </c>
      <c r="J177">
        <f t="shared" si="10"/>
        <v>7.3521168439037964E-3</v>
      </c>
    </row>
    <row r="178" spans="1:10" hidden="1" x14ac:dyDescent="0.25">
      <c r="A178" t="s">
        <v>188</v>
      </c>
      <c r="B178" t="s">
        <v>8</v>
      </c>
      <c r="C178">
        <v>3101743.448664187</v>
      </c>
      <c r="D178">
        <v>3103561.4887792822</v>
      </c>
      <c r="E178">
        <v>134623330.40800181</v>
      </c>
      <c r="F178">
        <v>33.872067363666652</v>
      </c>
      <c r="G178">
        <v>1.3119441783750001</v>
      </c>
      <c r="H178">
        <v>1006451</v>
      </c>
      <c r="I178">
        <f t="shared" si="9"/>
        <v>1.3129506293750002</v>
      </c>
      <c r="J178">
        <f t="shared" si="10"/>
        <v>1.3098470678862209</v>
      </c>
    </row>
    <row r="179" spans="1:10" x14ac:dyDescent="0.25">
      <c r="A179" t="s">
        <v>45</v>
      </c>
      <c r="B179" t="s">
        <v>6</v>
      </c>
      <c r="C179">
        <v>56292958.472387657</v>
      </c>
      <c r="D179">
        <v>84896351.825979456</v>
      </c>
      <c r="E179">
        <v>4240849312.0740781</v>
      </c>
      <c r="F179">
        <v>88.777664250077706</v>
      </c>
      <c r="G179">
        <v>0.10055907078125</v>
      </c>
      <c r="H179">
        <v>39785000</v>
      </c>
      <c r="I179">
        <f t="shared" si="9"/>
        <v>0.14034407078125</v>
      </c>
      <c r="J179">
        <f t="shared" si="10"/>
        <v>5.5447718955270536E-2</v>
      </c>
    </row>
    <row r="180" spans="1:10" x14ac:dyDescent="0.25">
      <c r="A180" t="s">
        <v>139</v>
      </c>
      <c r="B180" t="s">
        <v>6</v>
      </c>
      <c r="C180">
        <v>4269141.302625116</v>
      </c>
      <c r="D180">
        <v>4395339.6529022846</v>
      </c>
      <c r="E180">
        <v>129287952.7727585</v>
      </c>
      <c r="F180">
        <v>38.670856178513922</v>
      </c>
      <c r="G180">
        <v>5.1047535125000001E-2</v>
      </c>
      <c r="H180">
        <v>2234870</v>
      </c>
      <c r="I180">
        <f t="shared" si="9"/>
        <v>5.3282405125000001E-2</v>
      </c>
      <c r="J180">
        <f t="shared" si="10"/>
        <v>4.8887065472097715E-2</v>
      </c>
    </row>
    <row r="181" spans="1:10" x14ac:dyDescent="0.25">
      <c r="A181" t="s">
        <v>189</v>
      </c>
      <c r="B181" t="s">
        <v>6</v>
      </c>
      <c r="C181">
        <v>25837409.75527142</v>
      </c>
      <c r="D181">
        <v>32662561.385569111</v>
      </c>
      <c r="E181">
        <v>2147862279.1117382</v>
      </c>
      <c r="F181">
        <v>82.377525749330104</v>
      </c>
      <c r="G181">
        <v>6.6394651750000006E-2</v>
      </c>
      <c r="H181">
        <v>5839000</v>
      </c>
      <c r="I181">
        <f t="shared" si="9"/>
        <v>7.2233651750000002E-2</v>
      </c>
      <c r="J181">
        <f t="shared" si="10"/>
        <v>3.9571090364430891E-2</v>
      </c>
    </row>
    <row r="182" spans="1:10" hidden="1" x14ac:dyDescent="0.25">
      <c r="A182" t="s">
        <v>192</v>
      </c>
      <c r="B182" t="s">
        <v>4</v>
      </c>
      <c r="C182">
        <v>6037560.3890681099</v>
      </c>
      <c r="D182">
        <v>6056398.3680879893</v>
      </c>
      <c r="E182">
        <v>333812003.30076319</v>
      </c>
      <c r="F182">
        <v>58.044425299460478</v>
      </c>
      <c r="G182">
        <v>0.66077788389062497</v>
      </c>
      <c r="H182">
        <v>412208</v>
      </c>
      <c r="I182">
        <f t="shared" si="9"/>
        <v>0.66119009189062494</v>
      </c>
      <c r="J182">
        <f t="shared" si="10"/>
        <v>0.65513369352253692</v>
      </c>
    </row>
    <row r="183" spans="1:10" hidden="1" x14ac:dyDescent="0.25">
      <c r="A183" t="s">
        <v>193</v>
      </c>
      <c r="B183" t="s">
        <v>4</v>
      </c>
      <c r="C183">
        <v>9460.3873124190141</v>
      </c>
      <c r="D183">
        <v>1449720.437225688</v>
      </c>
      <c r="E183">
        <v>58591209.658477999</v>
      </c>
      <c r="F183">
        <v>93.836820004788166</v>
      </c>
      <c r="G183">
        <v>7.9421706250000002E-4</v>
      </c>
      <c r="H183">
        <v>5000</v>
      </c>
      <c r="I183">
        <f t="shared" si="9"/>
        <v>7.9921706250000004E-4</v>
      </c>
      <c r="J183">
        <f t="shared" si="10"/>
        <v>-6.5050337472568795E-4</v>
      </c>
    </row>
    <row r="184" spans="1:10" x14ac:dyDescent="0.25">
      <c r="A184" t="s">
        <v>77</v>
      </c>
      <c r="B184" t="s">
        <v>6</v>
      </c>
      <c r="C184">
        <v>444119.46807213489</v>
      </c>
      <c r="D184">
        <v>444200.42473712761</v>
      </c>
      <c r="E184">
        <v>32979464.060626909</v>
      </c>
      <c r="F184">
        <v>58.186094680755609</v>
      </c>
      <c r="G184">
        <v>4.3912146249999997E-3</v>
      </c>
      <c r="H184">
        <v>170800</v>
      </c>
      <c r="I184">
        <f t="shared" si="9"/>
        <v>4.5620146249999993E-3</v>
      </c>
      <c r="J184">
        <f t="shared" si="10"/>
        <v>4.1178142002628714E-3</v>
      </c>
    </row>
    <row r="185" spans="1:10" hidden="1" x14ac:dyDescent="0.25">
      <c r="A185" t="s">
        <v>195</v>
      </c>
      <c r="B185" t="s">
        <v>8</v>
      </c>
      <c r="C185">
        <v>864.19155970076099</v>
      </c>
      <c r="D185">
        <v>347121.48998449091</v>
      </c>
      <c r="E185">
        <v>14859340.289595939</v>
      </c>
      <c r="F185">
        <v>63.737174388462023</v>
      </c>
      <c r="G185">
        <v>7.7406096250000004E-3</v>
      </c>
      <c r="H185">
        <v>0</v>
      </c>
      <c r="I185">
        <f t="shared" si="9"/>
        <v>7.7406096250000004E-3</v>
      </c>
      <c r="J185">
        <f t="shared" si="10"/>
        <v>7.3934881350155093E-3</v>
      </c>
    </row>
    <row r="186" spans="1:10" hidden="1" x14ac:dyDescent="0.25">
      <c r="A186" t="s">
        <v>196</v>
      </c>
      <c r="B186" t="s">
        <v>4</v>
      </c>
      <c r="C186">
        <v>762263.87610211084</v>
      </c>
      <c r="D186">
        <v>766725.22027872922</v>
      </c>
      <c r="E186">
        <v>40639613.510098167</v>
      </c>
      <c r="F186">
        <v>39.532119490574381</v>
      </c>
      <c r="G186">
        <v>18.859862465125001</v>
      </c>
      <c r="H186">
        <v>9000</v>
      </c>
      <c r="I186">
        <f t="shared" si="9"/>
        <v>18.859871465125</v>
      </c>
      <c r="J186">
        <f t="shared" si="10"/>
        <v>18.859104739904723</v>
      </c>
    </row>
    <row r="187" spans="1:10" hidden="1" x14ac:dyDescent="0.25">
      <c r="A187" t="s">
        <v>197</v>
      </c>
      <c r="B187" t="s">
        <v>4</v>
      </c>
      <c r="C187">
        <v>4493769.3429172449</v>
      </c>
      <c r="D187">
        <v>4502736.3057203135</v>
      </c>
      <c r="E187">
        <v>261044061.9304831</v>
      </c>
      <c r="F187">
        <v>61.92702864037102</v>
      </c>
      <c r="G187">
        <v>3.66257753425</v>
      </c>
      <c r="H187">
        <v>6960</v>
      </c>
      <c r="I187">
        <f t="shared" si="9"/>
        <v>3.6625844942499999</v>
      </c>
      <c r="J187">
        <f t="shared" si="10"/>
        <v>3.6580817579442795</v>
      </c>
    </row>
    <row r="188" spans="1:10" hidden="1" x14ac:dyDescent="0.25">
      <c r="A188" t="s">
        <v>198</v>
      </c>
      <c r="B188" t="s">
        <v>9</v>
      </c>
      <c r="C188">
        <v>106252478.28286961</v>
      </c>
      <c r="D188">
        <v>516509640.63797891</v>
      </c>
      <c r="E188">
        <v>20644935281.535938</v>
      </c>
      <c r="F188">
        <v>87.278625786288785</v>
      </c>
      <c r="G188">
        <v>17.33508190625</v>
      </c>
      <c r="H188">
        <v>29996350</v>
      </c>
      <c r="I188">
        <f t="shared" si="9"/>
        <v>17.365078256250001</v>
      </c>
      <c r="J188">
        <f t="shared" si="10"/>
        <v>16.848568615612024</v>
      </c>
    </row>
    <row r="189" spans="1:10" hidden="1" x14ac:dyDescent="0.25">
      <c r="A189" t="s">
        <v>133</v>
      </c>
      <c r="B189" t="s">
        <v>5</v>
      </c>
      <c r="C189">
        <v>21953.555742487079</v>
      </c>
      <c r="D189">
        <v>1192784.5525979849</v>
      </c>
      <c r="E189">
        <v>48991304.526363373</v>
      </c>
      <c r="F189">
        <v>131.4783206282479</v>
      </c>
      <c r="G189">
        <v>0</v>
      </c>
      <c r="H189">
        <v>2500</v>
      </c>
      <c r="I189">
        <f t="shared" si="9"/>
        <v>2.5000000000000002E-6</v>
      </c>
      <c r="J189">
        <f t="shared" si="10"/>
        <v>-1.190284552597985E-3</v>
      </c>
    </row>
    <row r="190" spans="1:10" hidden="1" x14ac:dyDescent="0.25">
      <c r="A190" t="s">
        <v>129</v>
      </c>
      <c r="B190" t="s">
        <v>5</v>
      </c>
      <c r="C190">
        <v>78918.995259083807</v>
      </c>
      <c r="D190">
        <v>11353097.978485949</v>
      </c>
      <c r="E190">
        <v>468930811.59759599</v>
      </c>
      <c r="F190">
        <v>132.76439870867461</v>
      </c>
      <c r="G190">
        <v>7.9952984375000007E-5</v>
      </c>
      <c r="H190">
        <v>0</v>
      </c>
      <c r="I190">
        <f t="shared" si="9"/>
        <v>7.9952984375000007E-5</v>
      </c>
      <c r="J190">
        <f t="shared" si="10"/>
        <v>-1.127314499411095E-2</v>
      </c>
    </row>
    <row r="191" spans="1:10" hidden="1" x14ac:dyDescent="0.25">
      <c r="A191" t="s">
        <v>201</v>
      </c>
      <c r="B191" t="s">
        <v>9</v>
      </c>
      <c r="C191">
        <v>15411.594996290591</v>
      </c>
      <c r="D191">
        <v>71896.336022714517</v>
      </c>
      <c r="E191">
        <v>2605505.9053621488</v>
      </c>
      <c r="F191">
        <v>108.5976516298004</v>
      </c>
      <c r="G191">
        <v>0</v>
      </c>
      <c r="H191">
        <v>0</v>
      </c>
      <c r="I191">
        <f t="shared" si="9"/>
        <v>0</v>
      </c>
      <c r="J191">
        <f t="shared" si="10"/>
        <v>-7.1896336022714513E-5</v>
      </c>
    </row>
    <row r="192" spans="1:10" hidden="1" x14ac:dyDescent="0.25">
      <c r="A192" t="s">
        <v>202</v>
      </c>
      <c r="B192" t="s">
        <v>8</v>
      </c>
      <c r="C192">
        <v>2638346.8796588238</v>
      </c>
      <c r="D192">
        <v>15388679.474367309</v>
      </c>
      <c r="E192">
        <v>687174158.91409552</v>
      </c>
      <c r="F192">
        <v>85.200993277086411</v>
      </c>
      <c r="G192">
        <v>0.21213302028125</v>
      </c>
      <c r="H192">
        <v>5000</v>
      </c>
      <c r="I192">
        <f t="shared" si="9"/>
        <v>0.21213802028125001</v>
      </c>
      <c r="J192">
        <f t="shared" si="10"/>
        <v>0.19674934080688269</v>
      </c>
    </row>
    <row r="193" spans="1:10" x14ac:dyDescent="0.25">
      <c r="A193" t="s">
        <v>127</v>
      </c>
      <c r="B193" t="s">
        <v>6</v>
      </c>
      <c r="C193">
        <v>4157762.3205868271</v>
      </c>
      <c r="D193">
        <v>9491932.6922770049</v>
      </c>
      <c r="E193">
        <v>460443055.68322837</v>
      </c>
      <c r="F193">
        <v>67.750708906155722</v>
      </c>
      <c r="G193">
        <v>1.2263782250000001E-2</v>
      </c>
      <c r="H193">
        <v>758000</v>
      </c>
      <c r="I193">
        <f t="shared" si="9"/>
        <v>1.3021782250000001E-2</v>
      </c>
      <c r="J193">
        <f t="shared" si="10"/>
        <v>3.5298495577229961E-3</v>
      </c>
    </row>
    <row r="194" spans="1:10" x14ac:dyDescent="0.25">
      <c r="A194" t="s">
        <v>137</v>
      </c>
      <c r="B194" t="s">
        <v>6</v>
      </c>
      <c r="C194">
        <v>1992090.498287783</v>
      </c>
      <c r="D194">
        <v>3422350.7493275031</v>
      </c>
      <c r="E194">
        <v>148240821.54702899</v>
      </c>
      <c r="F194">
        <v>70.77880771722576</v>
      </c>
      <c r="G194">
        <v>3.3728273593749999E-3</v>
      </c>
      <c r="H194">
        <v>199580</v>
      </c>
      <c r="I194">
        <f t="shared" si="9"/>
        <v>3.5724073593749999E-3</v>
      </c>
      <c r="J194">
        <f t="shared" si="10"/>
        <v>1.5005661004749687E-4</v>
      </c>
    </row>
    <row r="195" spans="1:10" hidden="1" x14ac:dyDescent="0.25">
      <c r="A195" t="s">
        <v>95</v>
      </c>
      <c r="B195" t="s">
        <v>5</v>
      </c>
      <c r="C195">
        <v>6626983.0292041749</v>
      </c>
      <c r="D195">
        <v>94426194.216314182</v>
      </c>
      <c r="E195">
        <v>3620862861.6162529</v>
      </c>
      <c r="F195">
        <v>119.80825271997711</v>
      </c>
      <c r="G195">
        <v>4.4418346284179691E-3</v>
      </c>
      <c r="H195">
        <v>93000</v>
      </c>
      <c r="I195">
        <f t="shared" ref="I195:I209" si="11">G195+H195/10^9</f>
        <v>4.5348346284179693E-3</v>
      </c>
      <c r="J195">
        <f t="shared" ref="J195:J209" si="12">I195-D195/10^9</f>
        <v>-8.9891359587896208E-2</v>
      </c>
    </row>
    <row r="196" spans="1:10" hidden="1" x14ac:dyDescent="0.25">
      <c r="A196" t="s">
        <v>206</v>
      </c>
      <c r="B196" t="s">
        <v>4</v>
      </c>
      <c r="C196">
        <v>20849572.92649724</v>
      </c>
      <c r="D196">
        <v>20925525.94489735</v>
      </c>
      <c r="E196">
        <v>1022763958.560119</v>
      </c>
      <c r="F196">
        <v>43.626892389854859</v>
      </c>
      <c r="G196">
        <v>38.332642462000003</v>
      </c>
      <c r="H196">
        <v>2371660</v>
      </c>
      <c r="I196">
        <f t="shared" si="11"/>
        <v>38.335014122000004</v>
      </c>
      <c r="J196">
        <f t="shared" si="12"/>
        <v>38.314088596055107</v>
      </c>
    </row>
    <row r="197" spans="1:10" hidden="1" x14ac:dyDescent="0.25">
      <c r="A197" t="s">
        <v>207</v>
      </c>
      <c r="B197" t="s">
        <v>4</v>
      </c>
      <c r="C197">
        <v>12689439.64669027</v>
      </c>
      <c r="D197">
        <v>12723079.78392962</v>
      </c>
      <c r="E197">
        <v>548087976.73316956</v>
      </c>
      <c r="F197">
        <v>34.76603052673012</v>
      </c>
      <c r="G197">
        <v>14.303463208102738</v>
      </c>
      <c r="H197">
        <v>4178619.9999999995</v>
      </c>
      <c r="I197">
        <f t="shared" si="11"/>
        <v>14.307641828102737</v>
      </c>
      <c r="J197">
        <f t="shared" si="12"/>
        <v>14.294918748318807</v>
      </c>
    </row>
    <row r="198" spans="1:10" x14ac:dyDescent="0.25">
      <c r="A198" t="s">
        <v>82</v>
      </c>
      <c r="B198" t="s">
        <v>6</v>
      </c>
      <c r="C198">
        <v>214104.66386104</v>
      </c>
      <c r="D198">
        <v>286768.87009970122</v>
      </c>
      <c r="E198">
        <v>15889869.52305354</v>
      </c>
      <c r="F198">
        <v>79.573904126821589</v>
      </c>
      <c r="G198">
        <v>2.4995210937500001E-4</v>
      </c>
      <c r="H198">
        <v>0</v>
      </c>
      <c r="I198">
        <f t="shared" si="11"/>
        <v>2.4995210937500001E-4</v>
      </c>
      <c r="J198">
        <f t="shared" si="12"/>
        <v>-3.681676072470123E-5</v>
      </c>
    </row>
    <row r="199" spans="1:10" hidden="1" x14ac:dyDescent="0.25">
      <c r="A199" t="s">
        <v>209</v>
      </c>
      <c r="B199" t="s">
        <v>8</v>
      </c>
      <c r="C199">
        <v>22013602.90192458</v>
      </c>
      <c r="D199">
        <v>22042849.759682208</v>
      </c>
      <c r="E199">
        <v>478306285.07525319</v>
      </c>
      <c r="F199">
        <v>26.877047866080119</v>
      </c>
      <c r="G199">
        <v>9.4420957619609371</v>
      </c>
      <c r="H199">
        <v>14193000</v>
      </c>
      <c r="I199">
        <f t="shared" si="11"/>
        <v>9.4562887619609377</v>
      </c>
      <c r="J199">
        <f t="shared" si="12"/>
        <v>9.4342459122012556</v>
      </c>
    </row>
    <row r="200" spans="1:10" hidden="1" x14ac:dyDescent="0.25">
      <c r="A200" t="s">
        <v>210</v>
      </c>
      <c r="B200" t="s">
        <v>7</v>
      </c>
      <c r="C200">
        <v>4845718252.7694082</v>
      </c>
      <c r="D200">
        <v>4880551250.7004967</v>
      </c>
      <c r="E200">
        <v>192224927381.40189</v>
      </c>
      <c r="F200">
        <v>46.876302373403611</v>
      </c>
      <c r="G200">
        <v>348.950022864</v>
      </c>
      <c r="H200">
        <v>749328293.10000002</v>
      </c>
      <c r="I200">
        <f t="shared" si="11"/>
        <v>349.69935115710001</v>
      </c>
      <c r="J200">
        <f t="shared" si="12"/>
        <v>344.81879990639953</v>
      </c>
    </row>
    <row r="201" spans="1:10" hidden="1" x14ac:dyDescent="0.25">
      <c r="A201" t="s">
        <v>117</v>
      </c>
      <c r="B201" t="s">
        <v>5</v>
      </c>
      <c r="C201">
        <v>30993185.328495741</v>
      </c>
      <c r="D201">
        <v>1128589900.775001</v>
      </c>
      <c r="E201">
        <v>43023092410.227783</v>
      </c>
      <c r="F201">
        <v>89.554720088178286</v>
      </c>
      <c r="G201">
        <v>0.58922584099999997</v>
      </c>
      <c r="H201">
        <v>25676000</v>
      </c>
      <c r="I201">
        <f t="shared" si="11"/>
        <v>0.614901841</v>
      </c>
      <c r="J201">
        <f t="shared" si="12"/>
        <v>-0.51368805977500109</v>
      </c>
    </row>
    <row r="202" spans="1:10" hidden="1" x14ac:dyDescent="0.25">
      <c r="A202" t="s">
        <v>212</v>
      </c>
      <c r="B202" t="s">
        <v>8</v>
      </c>
      <c r="C202">
        <v>246974.6874213522</v>
      </c>
      <c r="D202">
        <v>248191.86532391029</v>
      </c>
      <c r="E202">
        <v>36747626.198174819</v>
      </c>
      <c r="F202">
        <v>215.665707170171</v>
      </c>
      <c r="G202">
        <v>4.8470369394531254E-3</v>
      </c>
      <c r="H202">
        <v>25000</v>
      </c>
      <c r="I202">
        <f t="shared" si="11"/>
        <v>4.8720369394531253E-3</v>
      </c>
      <c r="J202">
        <f t="shared" si="12"/>
        <v>4.6238450741292146E-3</v>
      </c>
    </row>
    <row r="203" spans="1:10" hidden="1" x14ac:dyDescent="0.25">
      <c r="A203" t="s">
        <v>213</v>
      </c>
      <c r="B203" t="s">
        <v>8</v>
      </c>
      <c r="C203">
        <v>119841205.13995621</v>
      </c>
      <c r="D203">
        <v>120668576.2679245</v>
      </c>
      <c r="E203">
        <v>3400089356.9003019</v>
      </c>
      <c r="F203">
        <v>30.256859832114891</v>
      </c>
      <c r="G203">
        <v>24.942550541999999</v>
      </c>
      <c r="H203">
        <v>57645500</v>
      </c>
      <c r="I203">
        <f t="shared" si="11"/>
        <v>25.000196041999999</v>
      </c>
      <c r="J203">
        <f t="shared" si="12"/>
        <v>24.879527465732075</v>
      </c>
    </row>
    <row r="204" spans="1:10" hidden="1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7560210.9738322981</v>
      </c>
      <c r="F204">
        <v>134.7713049532525</v>
      </c>
      <c r="G204">
        <v>0</v>
      </c>
      <c r="H204">
        <v>1558</v>
      </c>
      <c r="I204">
        <f t="shared" si="11"/>
        <v>1.5579999999999999E-6</v>
      </c>
      <c r="J204">
        <f t="shared" si="12"/>
        <v>-1.747068213716342E-4</v>
      </c>
    </row>
    <row r="205" spans="1:10" hidden="1" x14ac:dyDescent="0.25">
      <c r="A205" t="s">
        <v>215</v>
      </c>
      <c r="B205" t="s">
        <v>8</v>
      </c>
      <c r="C205">
        <v>50081.951900105807</v>
      </c>
      <c r="D205">
        <v>1032481.1463923811</v>
      </c>
      <c r="E205">
        <v>43570786.222884789</v>
      </c>
      <c r="F205">
        <v>129.83302181549419</v>
      </c>
      <c r="G205">
        <v>3.9433902343749999E-5</v>
      </c>
      <c r="H205">
        <v>7240</v>
      </c>
      <c r="I205">
        <f t="shared" si="11"/>
        <v>4.6673902343749998E-5</v>
      </c>
      <c r="J205">
        <f t="shared" si="12"/>
        <v>-9.8580724404863113E-4</v>
      </c>
    </row>
    <row r="206" spans="1:10" hidden="1" x14ac:dyDescent="0.25">
      <c r="A206" t="s">
        <v>216</v>
      </c>
      <c r="B206" t="s">
        <v>9</v>
      </c>
      <c r="C206">
        <v>189952943.54664859</v>
      </c>
      <c r="D206">
        <v>603077574.07394004</v>
      </c>
      <c r="E206">
        <v>21658496923.840599</v>
      </c>
      <c r="F206">
        <v>72.532710960617081</v>
      </c>
      <c r="G206">
        <v>5.7827781999687504</v>
      </c>
      <c r="H206">
        <v>83929750</v>
      </c>
      <c r="I206">
        <f t="shared" si="11"/>
        <v>5.8667079499687507</v>
      </c>
      <c r="J206">
        <f t="shared" si="12"/>
        <v>5.2636303758948104</v>
      </c>
    </row>
    <row r="207" spans="1:10" hidden="1" x14ac:dyDescent="0.25">
      <c r="A207" t="s">
        <v>217</v>
      </c>
      <c r="B207" t="s">
        <v>9</v>
      </c>
      <c r="C207">
        <v>91562.197175909067</v>
      </c>
      <c r="D207">
        <v>91629.919592563092</v>
      </c>
      <c r="E207">
        <v>8916425.3092923164</v>
      </c>
      <c r="F207">
        <v>117.68236187263869</v>
      </c>
      <c r="G207">
        <v>7.8477424999999993E-3</v>
      </c>
      <c r="H207">
        <v>10096</v>
      </c>
      <c r="I207">
        <f t="shared" si="11"/>
        <v>7.8578384999999987E-3</v>
      </c>
      <c r="J207">
        <f t="shared" si="12"/>
        <v>7.7662085804074358E-3</v>
      </c>
    </row>
    <row r="208" spans="1:10" hidden="1" x14ac:dyDescent="0.25">
      <c r="A208" t="s">
        <v>218</v>
      </c>
      <c r="B208" t="s">
        <v>9</v>
      </c>
      <c r="C208">
        <v>88604.028793794234</v>
      </c>
      <c r="D208">
        <v>173785.21067282281</v>
      </c>
      <c r="E208">
        <v>4340581.9394392688</v>
      </c>
      <c r="F208">
        <v>70.119908214452451</v>
      </c>
      <c r="G208">
        <v>0</v>
      </c>
      <c r="H208">
        <v>42944</v>
      </c>
      <c r="I208">
        <f t="shared" si="11"/>
        <v>4.2944000000000001E-5</v>
      </c>
      <c r="J208">
        <f t="shared" si="12"/>
        <v>-1.308412106728228E-4</v>
      </c>
    </row>
    <row r="209" spans="1:10" x14ac:dyDescent="0.25">
      <c r="A209" t="s">
        <v>31</v>
      </c>
      <c r="B209" t="s">
        <v>6</v>
      </c>
      <c r="C209">
        <v>20990121.689888049</v>
      </c>
      <c r="D209">
        <v>59353187.837057471</v>
      </c>
      <c r="E209">
        <v>2363447408.285882</v>
      </c>
      <c r="F209">
        <v>93.788960484006438</v>
      </c>
      <c r="G209">
        <v>3.0860185875000001E-2</v>
      </c>
      <c r="H209">
        <v>9250</v>
      </c>
      <c r="I209">
        <f t="shared" si="11"/>
        <v>3.0869435875E-2</v>
      </c>
      <c r="J209">
        <f t="shared" si="12"/>
        <v>-2.8483751962057473E-2</v>
      </c>
    </row>
    <row r="210" spans="1:10" hidden="1" x14ac:dyDescent="0.25">
      <c r="A210" t="s">
        <v>220</v>
      </c>
      <c r="B210" t="s">
        <v>4</v>
      </c>
      <c r="C210">
        <v>261912139.21892649</v>
      </c>
      <c r="D210">
        <v>262754714.9770416</v>
      </c>
      <c r="E210">
        <v>12591230407.957769</v>
      </c>
      <c r="F210">
        <v>59.79893781424736</v>
      </c>
      <c r="G210">
        <v>88.145784653999996</v>
      </c>
      <c r="H210">
        <v>12243960</v>
      </c>
      <c r="I210">
        <f t="shared" ref="I210:I212" si="13">G210+H210/10^9</f>
        <v>88.158028614000003</v>
      </c>
      <c r="J210">
        <f t="shared" ref="J210:J212" si="14">I210-D210/10^9</f>
        <v>87.895273899022968</v>
      </c>
    </row>
    <row r="211" spans="1:10" hidden="1" x14ac:dyDescent="0.25">
      <c r="A211" t="s">
        <v>221</v>
      </c>
      <c r="B211" t="s">
        <v>4</v>
      </c>
      <c r="C211">
        <v>47016064.440962642</v>
      </c>
      <c r="D211">
        <v>47150399.474165618</v>
      </c>
      <c r="E211">
        <v>2016483257.8223701</v>
      </c>
      <c r="F211">
        <v>39.952631886137937</v>
      </c>
      <c r="G211">
        <v>45.159623693</v>
      </c>
      <c r="H211">
        <v>13634764</v>
      </c>
      <c r="I211">
        <f t="shared" si="13"/>
        <v>45.173258457000003</v>
      </c>
      <c r="J211">
        <f t="shared" si="14"/>
        <v>45.12610805752584</v>
      </c>
    </row>
    <row r="212" spans="1:10" hidden="1" x14ac:dyDescent="0.25">
      <c r="A212" t="s">
        <v>222</v>
      </c>
      <c r="B212" t="s">
        <v>4</v>
      </c>
      <c r="C212">
        <v>26510206.790042799</v>
      </c>
      <c r="D212">
        <v>26644341.675771829</v>
      </c>
      <c r="E212">
        <v>1420472899.1858029</v>
      </c>
      <c r="F212">
        <v>59.447948975021284</v>
      </c>
      <c r="G212">
        <v>26.567061037999999</v>
      </c>
      <c r="H212">
        <v>5201000</v>
      </c>
      <c r="I212">
        <f t="shared" si="13"/>
        <v>26.572262037999998</v>
      </c>
      <c r="J212">
        <f t="shared" si="14"/>
        <v>26.545617696324225</v>
      </c>
    </row>
  </sheetData>
  <autoFilter ref="A1:J212">
    <filterColumn colId="1">
      <filters>
        <filter val="European super grid"/>
      </filters>
    </filterColumn>
    <sortState ref="A3:J201">
      <sortCondition descending="1" ref="J1:J21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12"/>
  <sheetViews>
    <sheetView workbookViewId="0">
      <selection activeCell="L20" sqref="L20"/>
    </sheetView>
  </sheetViews>
  <sheetFormatPr defaultRowHeight="15" x14ac:dyDescent="0.25"/>
  <sheetData>
    <row r="1" spans="1:15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t="s">
        <v>252</v>
      </c>
      <c r="H1" t="s">
        <v>290</v>
      </c>
      <c r="I1" s="3" t="s">
        <v>249</v>
      </c>
      <c r="J1" s="3" t="s">
        <v>313</v>
      </c>
    </row>
    <row r="2" spans="1:15" hidden="1" x14ac:dyDescent="0.25">
      <c r="A2" t="s">
        <v>12</v>
      </c>
      <c r="B2" t="s">
        <v>8</v>
      </c>
      <c r="C2">
        <v>1320380.6196145811</v>
      </c>
      <c r="D2">
        <v>1677832.549328685</v>
      </c>
      <c r="E2">
        <v>70437777.377900511</v>
      </c>
      <c r="F2">
        <v>62.018861360358251</v>
      </c>
      <c r="G2">
        <v>1.2422814375E-3</v>
      </c>
      <c r="H2">
        <v>146712</v>
      </c>
      <c r="I2">
        <f t="shared" ref="I2" si="0">G2+H2/10^9</f>
        <v>1.3889934375E-3</v>
      </c>
      <c r="J2">
        <f t="shared" ref="J2" si="1">I2-D2/10^9</f>
        <v>-2.8883911182868492E-4</v>
      </c>
      <c r="L2" t="s">
        <v>4</v>
      </c>
      <c r="M2">
        <f>SUMIF(B$2:B$212,L2,E$2:E$212)/10^9</f>
        <v>46.393245624231</v>
      </c>
      <c r="N2">
        <f>SUMIF(B$2:B$212,L2,I$2:I$212)</f>
        <v>218.45282687361254</v>
      </c>
      <c r="O2">
        <f>N2/M2</f>
        <v>4.708720503044856</v>
      </c>
    </row>
    <row r="3" spans="1:15" hidden="1" x14ac:dyDescent="0.25">
      <c r="A3" t="s">
        <v>140</v>
      </c>
      <c r="B3" t="s">
        <v>5</v>
      </c>
      <c r="C3">
        <v>14634877.92696326</v>
      </c>
      <c r="D3">
        <v>14634877.92696326</v>
      </c>
      <c r="E3">
        <v>3325305127.5255318</v>
      </c>
      <c r="F3">
        <v>230.5828241671249</v>
      </c>
      <c r="G3">
        <v>3.92831191875E-2</v>
      </c>
      <c r="H3">
        <v>457150</v>
      </c>
      <c r="I3">
        <f t="shared" ref="I3:I66" si="2">G3+H3/10^9</f>
        <v>3.9740269187500003E-2</v>
      </c>
      <c r="J3">
        <f t="shared" ref="J3:J66" si="3">I3-D3/10^9</f>
        <v>2.5105391260536743E-2</v>
      </c>
      <c r="L3" t="s">
        <v>5</v>
      </c>
      <c r="M3">
        <f t="shared" ref="M3:M7" si="4">SUMIF(B$2:B$212,L3,D$2:D$212)/10^9</f>
        <v>22.960576821075126</v>
      </c>
      <c r="N3">
        <f t="shared" ref="N3:N7" si="5">SUMIF(B$2:B$212,L3,I$2:I$212)</f>
        <v>70.666868357098636</v>
      </c>
      <c r="O3">
        <f t="shared" ref="O3:O7" si="6">N3/M3</f>
        <v>3.0777479550180424</v>
      </c>
    </row>
    <row r="4" spans="1:15" hidden="1" x14ac:dyDescent="0.25">
      <c r="A4" t="s">
        <v>180</v>
      </c>
      <c r="B4" t="s">
        <v>4</v>
      </c>
      <c r="C4">
        <v>26785.714914058859</v>
      </c>
      <c r="D4">
        <v>26785.714914058859</v>
      </c>
      <c r="E4">
        <v>3405491.6878722119</v>
      </c>
      <c r="F4">
        <v>161.4889223743217</v>
      </c>
      <c r="G4">
        <v>2.2780744999999999E-3</v>
      </c>
      <c r="H4">
        <v>0</v>
      </c>
      <c r="I4">
        <f t="shared" si="2"/>
        <v>2.2780744999999999E-3</v>
      </c>
      <c r="J4">
        <f t="shared" si="3"/>
        <v>2.2512887850859409E-3</v>
      </c>
      <c r="L4" t="s">
        <v>6</v>
      </c>
      <c r="M4">
        <f t="shared" si="4"/>
        <v>7.6108562426350774</v>
      </c>
      <c r="N4">
        <f t="shared" si="5"/>
        <v>218.55408488276382</v>
      </c>
      <c r="O4">
        <f t="shared" si="6"/>
        <v>28.716096837889381</v>
      </c>
    </row>
    <row r="5" spans="1:15" x14ac:dyDescent="0.25">
      <c r="A5" t="s">
        <v>173</v>
      </c>
      <c r="B5" t="s">
        <v>6</v>
      </c>
      <c r="C5">
        <v>61544692.659569263</v>
      </c>
      <c r="D5">
        <v>61733768.107617393</v>
      </c>
      <c r="E5">
        <v>8771276376.8250504</v>
      </c>
      <c r="F5">
        <v>159.54710415112029</v>
      </c>
      <c r="G5">
        <v>0.24189379624999999</v>
      </c>
      <c r="H5">
        <v>26017360</v>
      </c>
      <c r="I5">
        <f t="shared" si="2"/>
        <v>0.26791115625</v>
      </c>
      <c r="J5">
        <f t="shared" si="3"/>
        <v>0.20617738814238262</v>
      </c>
      <c r="L5" t="s">
        <v>7</v>
      </c>
      <c r="M5">
        <f t="shared" si="4"/>
        <v>6.176755983830307</v>
      </c>
      <c r="N5">
        <f t="shared" si="5"/>
        <v>75.938653255994524</v>
      </c>
      <c r="O5">
        <f t="shared" si="6"/>
        <v>12.294261494996558</v>
      </c>
    </row>
    <row r="6" spans="1:15" hidden="1" x14ac:dyDescent="0.25">
      <c r="A6" t="s">
        <v>16</v>
      </c>
      <c r="B6" t="s">
        <v>8</v>
      </c>
      <c r="C6">
        <v>1365232.5528221279</v>
      </c>
      <c r="D6">
        <v>1365232.5528221279</v>
      </c>
      <c r="E6">
        <v>63891370.467416763</v>
      </c>
      <c r="F6">
        <v>63.193314218652468</v>
      </c>
      <c r="G6">
        <v>2.8739113750000001E-3</v>
      </c>
      <c r="H6">
        <v>298320</v>
      </c>
      <c r="I6">
        <f t="shared" si="2"/>
        <v>3.172231375E-3</v>
      </c>
      <c r="J6">
        <f t="shared" si="3"/>
        <v>1.806998822177872E-3</v>
      </c>
      <c r="L6" t="s">
        <v>8</v>
      </c>
      <c r="M6">
        <f t="shared" si="4"/>
        <v>1.9454319249786565</v>
      </c>
      <c r="N6">
        <f t="shared" si="5"/>
        <v>51.376495592953134</v>
      </c>
      <c r="O6">
        <f t="shared" si="6"/>
        <v>26.408786107237749</v>
      </c>
    </row>
    <row r="7" spans="1:15" x14ac:dyDescent="0.25">
      <c r="A7" t="s">
        <v>154</v>
      </c>
      <c r="B7" t="s">
        <v>6</v>
      </c>
      <c r="C7">
        <v>163382163.76377571</v>
      </c>
      <c r="D7">
        <v>163524737.99540651</v>
      </c>
      <c r="E7">
        <v>19035817355.29892</v>
      </c>
      <c r="F7">
        <v>142.4180393091531</v>
      </c>
      <c r="G7">
        <v>0.50194662400000001</v>
      </c>
      <c r="H7">
        <v>20992000</v>
      </c>
      <c r="I7">
        <f t="shared" si="2"/>
        <v>0.52293862400000002</v>
      </c>
      <c r="J7">
        <f t="shared" si="3"/>
        <v>0.35941388600459351</v>
      </c>
      <c r="L7" t="s">
        <v>9</v>
      </c>
      <c r="M7">
        <f t="shared" si="4"/>
        <v>3.0906814522533552</v>
      </c>
      <c r="N7">
        <f t="shared" si="5"/>
        <v>36.964308300635011</v>
      </c>
      <c r="O7">
        <f t="shared" si="6"/>
        <v>11.959921742722809</v>
      </c>
    </row>
    <row r="8" spans="1:15" hidden="1" x14ac:dyDescent="0.25">
      <c r="A8" t="s">
        <v>18</v>
      </c>
      <c r="B8" t="s">
        <v>8</v>
      </c>
      <c r="C8">
        <v>233345991.15304241</v>
      </c>
      <c r="D8">
        <v>233345991.15304241</v>
      </c>
      <c r="E8">
        <v>8861443490.1075325</v>
      </c>
      <c r="F8">
        <v>43.304984175290073</v>
      </c>
      <c r="G8">
        <v>7.5962896999999998</v>
      </c>
      <c r="H8">
        <v>34843150</v>
      </c>
      <c r="I8">
        <f t="shared" si="2"/>
        <v>7.6311328500000002</v>
      </c>
      <c r="J8">
        <f t="shared" si="3"/>
        <v>7.397786858846958</v>
      </c>
    </row>
    <row r="9" spans="1:15" x14ac:dyDescent="0.25">
      <c r="A9" t="s">
        <v>126</v>
      </c>
      <c r="B9" t="s">
        <v>6</v>
      </c>
      <c r="C9">
        <v>15761079.056298651</v>
      </c>
      <c r="D9">
        <v>15761079.056298651</v>
      </c>
      <c r="E9">
        <v>1250744294.7006569</v>
      </c>
      <c r="F9">
        <v>126.1832423622693</v>
      </c>
      <c r="G9">
        <v>6.8337545E-2</v>
      </c>
      <c r="H9">
        <v>2277000</v>
      </c>
      <c r="I9">
        <f t="shared" si="2"/>
        <v>7.0614545000000001E-2</v>
      </c>
      <c r="J9">
        <f t="shared" si="3"/>
        <v>5.485346594370135E-2</v>
      </c>
    </row>
    <row r="10" spans="1:15" hidden="1" x14ac:dyDescent="0.25">
      <c r="A10" t="s">
        <v>22</v>
      </c>
      <c r="B10" t="s">
        <v>9</v>
      </c>
      <c r="C10">
        <v>329300739.02156931</v>
      </c>
      <c r="D10">
        <v>329300739.02156931</v>
      </c>
      <c r="E10">
        <v>11341169371.96426</v>
      </c>
      <c r="F10">
        <v>48.721668119265502</v>
      </c>
      <c r="G10">
        <v>33.709665280000003</v>
      </c>
      <c r="H10">
        <v>44443000</v>
      </c>
      <c r="I10">
        <f t="shared" si="2"/>
        <v>33.754108280000004</v>
      </c>
      <c r="J10">
        <f t="shared" si="3"/>
        <v>33.424807540978435</v>
      </c>
    </row>
    <row r="11" spans="1:15" hidden="1" x14ac:dyDescent="0.25">
      <c r="A11" t="s">
        <v>21</v>
      </c>
      <c r="B11" t="s">
        <v>8</v>
      </c>
      <c r="C11">
        <v>15876.09256706433</v>
      </c>
      <c r="D11">
        <v>586762.01718596078</v>
      </c>
      <c r="E11">
        <v>24257835.645410821</v>
      </c>
      <c r="F11">
        <v>128.75427406785309</v>
      </c>
      <c r="G11">
        <v>0</v>
      </c>
      <c r="H11">
        <v>13073</v>
      </c>
      <c r="I11">
        <f t="shared" si="2"/>
        <v>1.3073E-5</v>
      </c>
      <c r="J11">
        <f t="shared" si="3"/>
        <v>-5.7368901718596083E-4</v>
      </c>
    </row>
    <row r="12" spans="1:15" hidden="1" x14ac:dyDescent="0.25">
      <c r="A12" t="s">
        <v>158</v>
      </c>
      <c r="B12" t="s">
        <v>9</v>
      </c>
      <c r="C12">
        <v>56577213.268807307</v>
      </c>
      <c r="D12">
        <v>56577213.268807307</v>
      </c>
      <c r="E12">
        <v>1992936085.318171</v>
      </c>
      <c r="F12">
        <v>154.615354205925</v>
      </c>
      <c r="G12">
        <v>2.3261183028359373</v>
      </c>
      <c r="H12">
        <v>36319000</v>
      </c>
      <c r="I12">
        <f t="shared" si="2"/>
        <v>2.3624373028359376</v>
      </c>
      <c r="J12">
        <f t="shared" si="3"/>
        <v>2.3058600895671302</v>
      </c>
    </row>
    <row r="13" spans="1:15" x14ac:dyDescent="0.25">
      <c r="A13" t="s">
        <v>79</v>
      </c>
      <c r="B13" t="s">
        <v>6</v>
      </c>
      <c r="C13">
        <v>431898500.93827599</v>
      </c>
      <c r="D13">
        <v>431898500.93827599</v>
      </c>
      <c r="E13">
        <v>35150792343.233459</v>
      </c>
      <c r="F13">
        <v>119.2353472045962</v>
      </c>
      <c r="G13">
        <v>3.4790563200000002</v>
      </c>
      <c r="H13">
        <v>115392000</v>
      </c>
      <c r="I13">
        <f t="shared" si="2"/>
        <v>3.5944483200000001</v>
      </c>
      <c r="J13">
        <f t="shared" si="3"/>
        <v>3.1625498190617241</v>
      </c>
    </row>
    <row r="14" spans="1:15" x14ac:dyDescent="0.25">
      <c r="A14" t="s">
        <v>191</v>
      </c>
      <c r="B14" t="s">
        <v>6</v>
      </c>
      <c r="C14">
        <v>182272487.5486888</v>
      </c>
      <c r="D14">
        <v>183194444.51076591</v>
      </c>
      <c r="E14">
        <v>20689251875.18964</v>
      </c>
      <c r="F14">
        <v>118.3507804612065</v>
      </c>
      <c r="G14">
        <v>0.50820075778124996</v>
      </c>
      <c r="H14">
        <v>92302000</v>
      </c>
      <c r="I14">
        <f t="shared" si="2"/>
        <v>0.60050275778124995</v>
      </c>
      <c r="J14">
        <f t="shared" si="3"/>
        <v>0.41730831327048401</v>
      </c>
    </row>
    <row r="15" spans="1:15" hidden="1" x14ac:dyDescent="0.25">
      <c r="A15" t="s">
        <v>193</v>
      </c>
      <c r="B15" t="s">
        <v>4</v>
      </c>
      <c r="C15">
        <v>9460.3873124190141</v>
      </c>
      <c r="D15">
        <v>1449720.437225688</v>
      </c>
      <c r="E15">
        <v>58591209.658477999</v>
      </c>
      <c r="F15">
        <v>131.91490864567439</v>
      </c>
      <c r="G15">
        <v>0</v>
      </c>
      <c r="H15">
        <v>5000</v>
      </c>
      <c r="I15">
        <f t="shared" si="2"/>
        <v>5.0000000000000004E-6</v>
      </c>
      <c r="J15">
        <f t="shared" si="3"/>
        <v>-1.444720437225688E-3</v>
      </c>
    </row>
    <row r="16" spans="1:15" x14ac:dyDescent="0.25">
      <c r="A16" t="s">
        <v>99</v>
      </c>
      <c r="B16" t="s">
        <v>6</v>
      </c>
      <c r="C16">
        <v>38243386.898362622</v>
      </c>
      <c r="D16">
        <v>49093019.610451497</v>
      </c>
      <c r="E16">
        <v>4571613542.5358105</v>
      </c>
      <c r="F16">
        <v>116.9802976753857</v>
      </c>
      <c r="G16">
        <v>8.7894370515625E-2</v>
      </c>
      <c r="H16">
        <v>4066000</v>
      </c>
      <c r="I16">
        <f t="shared" si="2"/>
        <v>9.1960370515625001E-2</v>
      </c>
      <c r="J16">
        <f t="shared" si="3"/>
        <v>4.2867350905173504E-2</v>
      </c>
    </row>
    <row r="17" spans="1:10" hidden="1" x14ac:dyDescent="0.25">
      <c r="A17" t="s">
        <v>54</v>
      </c>
      <c r="B17" t="s">
        <v>4</v>
      </c>
      <c r="C17">
        <v>4379.9999999998254</v>
      </c>
      <c r="D17">
        <v>336147.64851099619</v>
      </c>
      <c r="E17">
        <v>13448199.33755609</v>
      </c>
      <c r="F17">
        <v>130.90715726998951</v>
      </c>
      <c r="G17">
        <v>0</v>
      </c>
      <c r="H17">
        <v>400</v>
      </c>
      <c r="I17">
        <f t="shared" si="2"/>
        <v>3.9999999999999998E-7</v>
      </c>
      <c r="J17">
        <f t="shared" si="3"/>
        <v>-3.3574764851099616E-4</v>
      </c>
    </row>
    <row r="18" spans="1:10" hidden="1" x14ac:dyDescent="0.25">
      <c r="A18" t="s">
        <v>187</v>
      </c>
      <c r="B18" t="s">
        <v>4</v>
      </c>
      <c r="C18">
        <v>12038.08959254774</v>
      </c>
      <c r="D18">
        <v>291288.62093995343</v>
      </c>
      <c r="E18">
        <v>11322484.995056991</v>
      </c>
      <c r="F18">
        <v>127.1644976458156</v>
      </c>
      <c r="G18">
        <v>2.81746508789063E-6</v>
      </c>
      <c r="H18">
        <v>7000</v>
      </c>
      <c r="I18">
        <f t="shared" si="2"/>
        <v>9.8174650878906303E-6</v>
      </c>
      <c r="J18">
        <f t="shared" si="3"/>
        <v>-2.814711558520628E-4</v>
      </c>
    </row>
    <row r="19" spans="1:10" hidden="1" x14ac:dyDescent="0.25">
      <c r="A19" t="s">
        <v>29</v>
      </c>
      <c r="B19" t="s">
        <v>5</v>
      </c>
      <c r="C19">
        <v>5223455.5897608399</v>
      </c>
      <c r="D19">
        <v>149039677.06489721</v>
      </c>
      <c r="E19">
        <v>6765395742.9249039</v>
      </c>
      <c r="F19">
        <v>142.61883109891059</v>
      </c>
      <c r="G19">
        <v>3.994633E-3</v>
      </c>
      <c r="H19">
        <v>1375017</v>
      </c>
      <c r="I19">
        <f t="shared" si="2"/>
        <v>5.3696500000000001E-3</v>
      </c>
      <c r="J19">
        <f t="shared" si="3"/>
        <v>-0.1436700270648972</v>
      </c>
    </row>
    <row r="20" spans="1:10" x14ac:dyDescent="0.25">
      <c r="A20" t="s">
        <v>34</v>
      </c>
      <c r="B20" t="s">
        <v>6</v>
      </c>
      <c r="C20">
        <v>15459257.66701602</v>
      </c>
      <c r="D20">
        <v>39027355.341616184</v>
      </c>
      <c r="E20">
        <v>1911368871.5754781</v>
      </c>
      <c r="F20">
        <v>111.5032216862172</v>
      </c>
      <c r="G20">
        <v>1.444689E-2</v>
      </c>
      <c r="H20">
        <v>802760</v>
      </c>
      <c r="I20">
        <f t="shared" si="2"/>
        <v>1.524965E-2</v>
      </c>
      <c r="J20">
        <f t="shared" si="3"/>
        <v>-2.3777705341616186E-2</v>
      </c>
    </row>
    <row r="21" spans="1:10" x14ac:dyDescent="0.25">
      <c r="A21" t="s">
        <v>127</v>
      </c>
      <c r="B21" t="s">
        <v>6</v>
      </c>
      <c r="C21">
        <v>4159042.631873772</v>
      </c>
      <c r="D21">
        <v>9491932.6922770049</v>
      </c>
      <c r="E21">
        <v>460443055.68322837</v>
      </c>
      <c r="F21">
        <v>109.6477940536445</v>
      </c>
      <c r="G21">
        <v>3.4753784687500001E-3</v>
      </c>
      <c r="H21">
        <v>758000</v>
      </c>
      <c r="I21">
        <f t="shared" si="2"/>
        <v>4.2333784687500001E-3</v>
      </c>
      <c r="J21">
        <f t="shared" si="3"/>
        <v>-5.2585542235270046E-3</v>
      </c>
    </row>
    <row r="22" spans="1:10" hidden="1" x14ac:dyDescent="0.25">
      <c r="A22" t="s">
        <v>32</v>
      </c>
      <c r="B22" t="s">
        <v>8</v>
      </c>
      <c r="C22">
        <v>1219443.0563473301</v>
      </c>
      <c r="D22">
        <v>3303716.6327145221</v>
      </c>
      <c r="E22">
        <v>131973274.65353461</v>
      </c>
      <c r="F22">
        <v>99.175958770210102</v>
      </c>
      <c r="G22">
        <v>1.2258863125000001E-3</v>
      </c>
      <c r="H22">
        <v>3493</v>
      </c>
      <c r="I22">
        <f t="shared" si="2"/>
        <v>1.2293793125000001E-3</v>
      </c>
      <c r="J22">
        <f t="shared" si="3"/>
        <v>-2.0743373202145223E-3</v>
      </c>
    </row>
    <row r="23" spans="1:10" x14ac:dyDescent="0.25">
      <c r="A23" t="s">
        <v>30</v>
      </c>
      <c r="B23" t="s">
        <v>6</v>
      </c>
      <c r="C23">
        <v>38385146.138683267</v>
      </c>
      <c r="D23">
        <v>39630336.198470257</v>
      </c>
      <c r="E23">
        <v>4025736228.937223</v>
      </c>
      <c r="F23">
        <v>106.8333723221014</v>
      </c>
      <c r="G23">
        <v>0.106525113</v>
      </c>
      <c r="H23">
        <v>9348530</v>
      </c>
      <c r="I23">
        <f t="shared" si="2"/>
        <v>0.115873643</v>
      </c>
      <c r="J23">
        <f t="shared" si="3"/>
        <v>7.6243306801529742E-2</v>
      </c>
    </row>
    <row r="24" spans="1:10" x14ac:dyDescent="0.25">
      <c r="A24" t="s">
        <v>31</v>
      </c>
      <c r="B24" t="s">
        <v>6</v>
      </c>
      <c r="C24">
        <v>20990121.689888041</v>
      </c>
      <c r="D24">
        <v>59353187.837057471</v>
      </c>
      <c r="E24">
        <v>2363447408.285882</v>
      </c>
      <c r="F24">
        <v>105.44851358960381</v>
      </c>
      <c r="G24">
        <v>2.1609086999999999E-2</v>
      </c>
      <c r="H24">
        <v>9250</v>
      </c>
      <c r="I24">
        <f t="shared" si="2"/>
        <v>2.1618336999999998E-2</v>
      </c>
      <c r="J24">
        <f t="shared" si="3"/>
        <v>-3.7734850837057479E-2</v>
      </c>
    </row>
    <row r="25" spans="1:10" hidden="1" x14ac:dyDescent="0.25">
      <c r="A25" t="s">
        <v>35</v>
      </c>
      <c r="B25" t="s">
        <v>7</v>
      </c>
      <c r="C25">
        <v>243710.34373220339</v>
      </c>
      <c r="D25">
        <v>1059258.7692381041</v>
      </c>
      <c r="E25">
        <v>34807898.614957437</v>
      </c>
      <c r="F25">
        <v>103.770900494318</v>
      </c>
      <c r="G25">
        <v>0</v>
      </c>
      <c r="H25">
        <v>385585</v>
      </c>
      <c r="I25">
        <f t="shared" si="2"/>
        <v>3.8558499999999998E-4</v>
      </c>
      <c r="J25">
        <f t="shared" si="3"/>
        <v>-6.7367376923810427E-4</v>
      </c>
    </row>
    <row r="26" spans="1:10" hidden="1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32484798.64751219</v>
      </c>
      <c r="F26">
        <v>124.4668649386591</v>
      </c>
      <c r="G26">
        <v>1.07359E-4</v>
      </c>
      <c r="H26">
        <v>0</v>
      </c>
      <c r="I26">
        <f t="shared" si="2"/>
        <v>1.07359E-4</v>
      </c>
      <c r="J26">
        <f t="shared" si="3"/>
        <v>-5.9660305976027238E-4</v>
      </c>
    </row>
    <row r="27" spans="1:10" hidden="1" x14ac:dyDescent="0.25">
      <c r="A27" t="s">
        <v>37</v>
      </c>
      <c r="B27" t="s">
        <v>8</v>
      </c>
      <c r="C27">
        <v>15577831.13165338</v>
      </c>
      <c r="D27">
        <v>15577831.13165338</v>
      </c>
      <c r="E27">
        <v>474070595.25627017</v>
      </c>
      <c r="F27">
        <v>37.988160339567202</v>
      </c>
      <c r="G27">
        <v>5.6479633890000001</v>
      </c>
      <c r="H27">
        <v>2968000</v>
      </c>
      <c r="I27">
        <f t="shared" si="2"/>
        <v>5.6509313890000001</v>
      </c>
      <c r="J27">
        <f t="shared" si="3"/>
        <v>5.6353535578683465</v>
      </c>
    </row>
    <row r="28" spans="1:10" hidden="1" x14ac:dyDescent="0.25">
      <c r="A28" t="s">
        <v>38</v>
      </c>
      <c r="B28" t="s">
        <v>8</v>
      </c>
      <c r="C28">
        <v>986415641.5137651</v>
      </c>
      <c r="D28">
        <v>986415641.5137651</v>
      </c>
      <c r="E28">
        <v>25602634408.698872</v>
      </c>
      <c r="F28">
        <v>31.56992146624609</v>
      </c>
      <c r="G28">
        <v>15.277337253375</v>
      </c>
      <c r="H28">
        <v>490928000</v>
      </c>
      <c r="I28">
        <f t="shared" si="2"/>
        <v>15.768265253375001</v>
      </c>
      <c r="J28">
        <f t="shared" si="3"/>
        <v>14.781849611861235</v>
      </c>
    </row>
    <row r="29" spans="1:10" hidden="1" x14ac:dyDescent="0.25">
      <c r="A29" t="s">
        <v>39</v>
      </c>
      <c r="B29" t="s">
        <v>8</v>
      </c>
      <c r="C29">
        <v>1848134.5331713441</v>
      </c>
      <c r="D29">
        <v>1848134.5331713441</v>
      </c>
      <c r="E29">
        <v>129386369.4321956</v>
      </c>
      <c r="F29">
        <v>81.858071522458317</v>
      </c>
      <c r="G29">
        <v>4.8231435E-3</v>
      </c>
      <c r="H29">
        <v>37296</v>
      </c>
      <c r="I29">
        <f t="shared" si="2"/>
        <v>4.8604395E-3</v>
      </c>
      <c r="J29">
        <f t="shared" si="3"/>
        <v>3.0123049668286557E-3</v>
      </c>
    </row>
    <row r="30" spans="1:10" hidden="1" x14ac:dyDescent="0.25">
      <c r="A30" t="s">
        <v>114</v>
      </c>
      <c r="B30" t="s">
        <v>9</v>
      </c>
      <c r="C30">
        <v>23349468.137735549</v>
      </c>
      <c r="D30">
        <v>23349468.137735549</v>
      </c>
      <c r="E30">
        <v>1259892569.3506949</v>
      </c>
      <c r="F30">
        <v>52.512335654334748</v>
      </c>
      <c r="G30">
        <v>7.3116327999999994E-2</v>
      </c>
      <c r="H30">
        <v>4769930</v>
      </c>
      <c r="I30">
        <f t="shared" si="2"/>
        <v>7.7886258E-2</v>
      </c>
      <c r="J30">
        <f t="shared" si="3"/>
        <v>5.453678986226445E-2</v>
      </c>
    </row>
    <row r="31" spans="1:10" hidden="1" x14ac:dyDescent="0.25">
      <c r="A31" t="s">
        <v>129</v>
      </c>
      <c r="B31" t="s">
        <v>5</v>
      </c>
      <c r="C31">
        <v>78918.995259083807</v>
      </c>
      <c r="D31">
        <v>11353097.978485949</v>
      </c>
      <c r="E31">
        <v>468930811.59759599</v>
      </c>
      <c r="F31">
        <v>132.76439870867461</v>
      </c>
      <c r="G31">
        <v>7.9952976562499997E-5</v>
      </c>
      <c r="H31">
        <v>0</v>
      </c>
      <c r="I31">
        <f t="shared" si="2"/>
        <v>7.9952976562499997E-5</v>
      </c>
      <c r="J31">
        <f t="shared" si="3"/>
        <v>-1.1273145001923449E-2</v>
      </c>
    </row>
    <row r="32" spans="1:10" hidden="1" x14ac:dyDescent="0.25">
      <c r="A32" t="s">
        <v>55</v>
      </c>
      <c r="B32" t="s">
        <v>4</v>
      </c>
      <c r="C32">
        <v>1637276.8333720439</v>
      </c>
      <c r="D32">
        <v>1637276.8333720439</v>
      </c>
      <c r="E32">
        <v>155803547.84914681</v>
      </c>
      <c r="F32">
        <v>119.8259941287335</v>
      </c>
      <c r="G32">
        <v>2.3531019906249999E-2</v>
      </c>
      <c r="H32">
        <v>89000</v>
      </c>
      <c r="I32">
        <f t="shared" si="2"/>
        <v>2.3620019906249998E-2</v>
      </c>
      <c r="J32">
        <f t="shared" si="3"/>
        <v>2.1982743072877953E-2</v>
      </c>
    </row>
    <row r="33" spans="1:10" hidden="1" x14ac:dyDescent="0.25">
      <c r="A33" t="s">
        <v>87</v>
      </c>
      <c r="B33" t="s">
        <v>4</v>
      </c>
      <c r="C33">
        <v>1044402.287840348</v>
      </c>
      <c r="D33">
        <v>4757390.1262699384</v>
      </c>
      <c r="E33">
        <v>166290924.3588717</v>
      </c>
      <c r="F33">
        <v>106.83559323271911</v>
      </c>
      <c r="G33">
        <v>4.8944782812499995E-4</v>
      </c>
      <c r="H33">
        <v>580140</v>
      </c>
      <c r="I33">
        <f t="shared" si="2"/>
        <v>1.0695878281249999E-3</v>
      </c>
      <c r="J33">
        <f t="shared" si="3"/>
        <v>-3.6878022981449384E-3</v>
      </c>
    </row>
    <row r="34" spans="1:10" hidden="1" x14ac:dyDescent="0.25">
      <c r="A34" t="s">
        <v>44</v>
      </c>
      <c r="B34" t="s">
        <v>7</v>
      </c>
      <c r="C34">
        <v>702590730.65152001</v>
      </c>
      <c r="D34">
        <v>702590730.65152001</v>
      </c>
      <c r="E34">
        <v>17737605676.410221</v>
      </c>
      <c r="F34">
        <v>32.493755308102799</v>
      </c>
      <c r="G34">
        <v>3.741020638015625</v>
      </c>
      <c r="H34">
        <v>429615000</v>
      </c>
      <c r="I34">
        <f t="shared" si="2"/>
        <v>4.1706356380156251</v>
      </c>
      <c r="J34">
        <f t="shared" si="3"/>
        <v>3.4680449073641051</v>
      </c>
    </row>
    <row r="35" spans="1:10" x14ac:dyDescent="0.25">
      <c r="A35" t="s">
        <v>203</v>
      </c>
      <c r="B35" t="s">
        <v>6</v>
      </c>
      <c r="C35">
        <v>34249153.886757173</v>
      </c>
      <c r="D35">
        <v>34249153.886757173</v>
      </c>
      <c r="E35">
        <v>1681944783.5426581</v>
      </c>
      <c r="F35">
        <v>103.4781778978797</v>
      </c>
      <c r="G35">
        <v>4.1602326959999996</v>
      </c>
      <c r="H35">
        <v>643830</v>
      </c>
      <c r="I35">
        <f t="shared" si="2"/>
        <v>4.1608765259999991</v>
      </c>
      <c r="J35">
        <f t="shared" si="3"/>
        <v>4.1266273721132416</v>
      </c>
    </row>
    <row r="36" spans="1:10" hidden="1" x14ac:dyDescent="0.25">
      <c r="A36" t="s">
        <v>46</v>
      </c>
      <c r="B36" t="s">
        <v>8</v>
      </c>
      <c r="C36">
        <v>141032675.03983101</v>
      </c>
      <c r="D36">
        <v>141032675.03983101</v>
      </c>
      <c r="E36">
        <v>8293394452.1305141</v>
      </c>
      <c r="F36">
        <v>62.407654331805247</v>
      </c>
      <c r="G36">
        <v>9.5925947709999999</v>
      </c>
      <c r="H36">
        <v>37507000</v>
      </c>
      <c r="I36">
        <f t="shared" si="2"/>
        <v>9.6301017709999996</v>
      </c>
      <c r="J36">
        <f t="shared" si="3"/>
        <v>9.4890690959601685</v>
      </c>
    </row>
    <row r="37" spans="1:10" hidden="1" x14ac:dyDescent="0.25">
      <c r="A37" t="s">
        <v>133</v>
      </c>
      <c r="B37" t="s">
        <v>5</v>
      </c>
      <c r="C37">
        <v>21953.555742487079</v>
      </c>
      <c r="D37">
        <v>1192784.5525979849</v>
      </c>
      <c r="E37">
        <v>48991304.526363373</v>
      </c>
      <c r="F37">
        <v>131.4783206282479</v>
      </c>
      <c r="G37">
        <v>0</v>
      </c>
      <c r="H37">
        <v>2500</v>
      </c>
      <c r="I37">
        <f t="shared" si="2"/>
        <v>2.5000000000000002E-6</v>
      </c>
      <c r="J37">
        <f t="shared" si="3"/>
        <v>-1.190284552597985E-3</v>
      </c>
    </row>
    <row r="38" spans="1:10" hidden="1" x14ac:dyDescent="0.25">
      <c r="A38" t="s">
        <v>78</v>
      </c>
      <c r="B38" t="s">
        <v>4</v>
      </c>
      <c r="C38">
        <v>4250433.959044585</v>
      </c>
      <c r="D38">
        <v>8029391.8936818875</v>
      </c>
      <c r="E38">
        <v>283523224.90121973</v>
      </c>
      <c r="F38">
        <v>83.600879260688146</v>
      </c>
      <c r="G38">
        <v>2.8529667499999998E-3</v>
      </c>
      <c r="H38">
        <v>904990</v>
      </c>
      <c r="I38">
        <f t="shared" si="2"/>
        <v>3.7579567499999998E-3</v>
      </c>
      <c r="J38">
        <f t="shared" si="3"/>
        <v>-4.2714351436818881E-3</v>
      </c>
    </row>
    <row r="39" spans="1:10" hidden="1" x14ac:dyDescent="0.25">
      <c r="A39" t="s">
        <v>151</v>
      </c>
      <c r="B39" t="s">
        <v>4</v>
      </c>
      <c r="C39">
        <v>104447831.7394173</v>
      </c>
      <c r="D39">
        <v>104447831.7394173</v>
      </c>
      <c r="E39">
        <v>7989968926.947567</v>
      </c>
      <c r="F39">
        <v>80.380689785124886</v>
      </c>
      <c r="G39">
        <v>8.6970292239999996</v>
      </c>
      <c r="H39">
        <v>6449880</v>
      </c>
      <c r="I39">
        <f t="shared" si="2"/>
        <v>8.7034791039999995</v>
      </c>
      <c r="J39">
        <f t="shared" si="3"/>
        <v>8.5990312722605822</v>
      </c>
    </row>
    <row r="40" spans="1:10" hidden="1" x14ac:dyDescent="0.25">
      <c r="A40" t="s">
        <v>81</v>
      </c>
      <c r="B40" t="s">
        <v>4</v>
      </c>
      <c r="C40">
        <v>31832010.643162139</v>
      </c>
      <c r="D40">
        <v>31832010.643162139</v>
      </c>
      <c r="E40">
        <v>1696349093.864186</v>
      </c>
      <c r="F40">
        <v>79.546370080606209</v>
      </c>
      <c r="G40">
        <v>1.285635801</v>
      </c>
      <c r="H40">
        <v>6007087</v>
      </c>
      <c r="I40">
        <f t="shared" si="2"/>
        <v>1.2916428879999999</v>
      </c>
      <c r="J40">
        <f t="shared" si="3"/>
        <v>1.2598108773568377</v>
      </c>
    </row>
    <row r="41" spans="1:10" hidden="1" x14ac:dyDescent="0.25">
      <c r="A41" t="s">
        <v>145</v>
      </c>
      <c r="B41" t="s">
        <v>4</v>
      </c>
      <c r="C41">
        <v>10079425.33995292</v>
      </c>
      <c r="D41">
        <v>10079425.33995292</v>
      </c>
      <c r="E41">
        <v>575280586.77503932</v>
      </c>
      <c r="F41">
        <v>67.163316877592734</v>
      </c>
      <c r="G41">
        <v>2.8501517000000001E-2</v>
      </c>
      <c r="H41">
        <v>647750</v>
      </c>
      <c r="I41">
        <f t="shared" si="2"/>
        <v>2.9149267E-2</v>
      </c>
      <c r="J41">
        <f t="shared" si="3"/>
        <v>1.906984166004708E-2</v>
      </c>
    </row>
    <row r="42" spans="1:10" hidden="1" x14ac:dyDescent="0.25">
      <c r="A42" t="s">
        <v>119</v>
      </c>
      <c r="B42" t="s">
        <v>9</v>
      </c>
      <c r="C42">
        <v>11279520.90390035</v>
      </c>
      <c r="D42">
        <v>11279520.90390035</v>
      </c>
      <c r="E42">
        <v>356389065.82345402</v>
      </c>
      <c r="F42">
        <v>32.242583104376642</v>
      </c>
      <c r="G42">
        <v>3.5277020000000002E-3</v>
      </c>
      <c r="H42">
        <v>22166720</v>
      </c>
      <c r="I42">
        <f t="shared" si="2"/>
        <v>2.5694422000000001E-2</v>
      </c>
      <c r="J42">
        <f t="shared" si="3"/>
        <v>1.4414901096099652E-2</v>
      </c>
    </row>
    <row r="43" spans="1:10" hidden="1" x14ac:dyDescent="0.25">
      <c r="A43" t="s">
        <v>53</v>
      </c>
      <c r="B43" t="s">
        <v>8</v>
      </c>
      <c r="C43">
        <v>131011918.0265145</v>
      </c>
      <c r="D43">
        <v>131011918.0265145</v>
      </c>
      <c r="E43">
        <v>4160814490.4879832</v>
      </c>
      <c r="F43">
        <v>37.576406719782362</v>
      </c>
      <c r="G43">
        <v>1.792877433625</v>
      </c>
      <c r="H43">
        <v>60854680</v>
      </c>
      <c r="I43">
        <f t="shared" si="2"/>
        <v>1.853732113625</v>
      </c>
      <c r="J43">
        <f t="shared" si="3"/>
        <v>1.7227201955984854</v>
      </c>
    </row>
    <row r="44" spans="1:10" hidden="1" x14ac:dyDescent="0.25">
      <c r="A44" t="s">
        <v>86</v>
      </c>
      <c r="B44" t="s">
        <v>4</v>
      </c>
      <c r="C44">
        <v>140625.0037988195</v>
      </c>
      <c r="D44">
        <v>140625.0037988195</v>
      </c>
      <c r="E44">
        <v>8675086.3450670093</v>
      </c>
      <c r="F44">
        <v>65.871957913573226</v>
      </c>
      <c r="G44">
        <v>1.81685625E-3</v>
      </c>
      <c r="H44">
        <v>2000</v>
      </c>
      <c r="I44">
        <f t="shared" si="2"/>
        <v>1.8188562500000001E-3</v>
      </c>
      <c r="J44">
        <f t="shared" si="3"/>
        <v>1.6782312462011806E-3</v>
      </c>
    </row>
    <row r="45" spans="1:10" hidden="1" x14ac:dyDescent="0.25">
      <c r="A45" t="s">
        <v>222</v>
      </c>
      <c r="B45" t="s">
        <v>4</v>
      </c>
      <c r="C45">
        <v>26644341.675771829</v>
      </c>
      <c r="D45">
        <v>26644341.675771829</v>
      </c>
      <c r="E45">
        <v>1420472899.1858029</v>
      </c>
      <c r="F45">
        <v>62.128627282013433</v>
      </c>
      <c r="G45">
        <v>9.8416603600000006</v>
      </c>
      <c r="H45">
        <v>5201000</v>
      </c>
      <c r="I45">
        <f t="shared" si="2"/>
        <v>9.8468613600000001</v>
      </c>
      <c r="J45">
        <f t="shared" si="3"/>
        <v>9.8202170183242288</v>
      </c>
    </row>
    <row r="46" spans="1:10" hidden="1" x14ac:dyDescent="0.25">
      <c r="A46" t="s">
        <v>56</v>
      </c>
      <c r="B46" t="s">
        <v>7</v>
      </c>
      <c r="C46">
        <v>18783063.482820291</v>
      </c>
      <c r="D46">
        <v>18783063.482820291</v>
      </c>
      <c r="E46">
        <v>487346378.05312312</v>
      </c>
      <c r="F46">
        <v>37.685004523725887</v>
      </c>
      <c r="G46">
        <v>4.2981612390625E-2</v>
      </c>
      <c r="H46">
        <v>11257570</v>
      </c>
      <c r="I46">
        <f t="shared" si="2"/>
        <v>5.4239182390625001E-2</v>
      </c>
      <c r="J46">
        <f t="shared" si="3"/>
        <v>3.5456118907804715E-2</v>
      </c>
    </row>
    <row r="47" spans="1:10" hidden="1" x14ac:dyDescent="0.25">
      <c r="A47" t="s">
        <v>57</v>
      </c>
      <c r="B47" t="s">
        <v>8</v>
      </c>
      <c r="C47">
        <v>30496787.74183619</v>
      </c>
      <c r="D47">
        <v>30496787.74183619</v>
      </c>
      <c r="E47">
        <v>2148397073.7987199</v>
      </c>
      <c r="F47">
        <v>82.52142431487394</v>
      </c>
      <c r="G47">
        <v>0.44086733158984376</v>
      </c>
      <c r="H47">
        <v>757000</v>
      </c>
      <c r="I47">
        <f t="shared" si="2"/>
        <v>0.44162433158984377</v>
      </c>
      <c r="J47">
        <f t="shared" si="3"/>
        <v>0.41112754384800759</v>
      </c>
    </row>
    <row r="48" spans="1:10" hidden="1" x14ac:dyDescent="0.25">
      <c r="A48" t="s">
        <v>58</v>
      </c>
      <c r="B48" t="s">
        <v>8</v>
      </c>
      <c r="C48">
        <v>19322.31660286128</v>
      </c>
      <c r="D48">
        <v>1174175.7649012259</v>
      </c>
      <c r="E48">
        <v>49770995.485478789</v>
      </c>
      <c r="F48">
        <v>132.97281959851989</v>
      </c>
      <c r="G48">
        <v>0</v>
      </c>
      <c r="H48">
        <v>16164.999999999998</v>
      </c>
      <c r="I48">
        <f t="shared" si="2"/>
        <v>1.6164999999999999E-5</v>
      </c>
      <c r="J48">
        <f t="shared" si="3"/>
        <v>-1.1580107649012258E-3</v>
      </c>
    </row>
    <row r="49" spans="1:10" x14ac:dyDescent="0.25">
      <c r="A49" t="s">
        <v>165</v>
      </c>
      <c r="B49" t="s">
        <v>6</v>
      </c>
      <c r="C49">
        <v>179573626.977676</v>
      </c>
      <c r="D49">
        <v>186342056.19996509</v>
      </c>
      <c r="E49">
        <v>17542737235.67329</v>
      </c>
      <c r="F49">
        <v>101.5239273758596</v>
      </c>
      <c r="G49">
        <v>0.38328710399999999</v>
      </c>
      <c r="H49">
        <v>21764000</v>
      </c>
      <c r="I49">
        <f t="shared" si="2"/>
        <v>0.405051104</v>
      </c>
      <c r="J49">
        <f t="shared" si="3"/>
        <v>0.21870904780003492</v>
      </c>
    </row>
    <row r="50" spans="1:10" x14ac:dyDescent="0.25">
      <c r="A50" t="s">
        <v>73</v>
      </c>
      <c r="B50" t="s">
        <v>6</v>
      </c>
      <c r="C50">
        <v>38433605.936422467</v>
      </c>
      <c r="D50">
        <v>119451335.22933</v>
      </c>
      <c r="E50">
        <v>4202564133.0843039</v>
      </c>
      <c r="F50">
        <v>96.327914645435328</v>
      </c>
      <c r="G50">
        <v>1.9043108062500001E-2</v>
      </c>
      <c r="H50">
        <v>32523000.000000004</v>
      </c>
      <c r="I50">
        <f t="shared" si="2"/>
        <v>5.1566108062500005E-2</v>
      </c>
      <c r="J50">
        <f t="shared" si="3"/>
        <v>-6.7885227166830001E-2</v>
      </c>
    </row>
    <row r="51" spans="1:10" x14ac:dyDescent="0.25">
      <c r="A51" t="s">
        <v>131</v>
      </c>
      <c r="B51" t="s">
        <v>6</v>
      </c>
      <c r="C51">
        <v>3690235.0398623361</v>
      </c>
      <c r="D51">
        <v>6472545.0210969159</v>
      </c>
      <c r="E51">
        <v>330220528.59884429</v>
      </c>
      <c r="F51">
        <v>95.514674459688649</v>
      </c>
      <c r="G51">
        <v>3.6339802500000001E-3</v>
      </c>
      <c r="H51">
        <v>329240</v>
      </c>
      <c r="I51">
        <f t="shared" si="2"/>
        <v>3.9632202499999998E-3</v>
      </c>
      <c r="J51">
        <f t="shared" si="3"/>
        <v>-2.5093247710969158E-3</v>
      </c>
    </row>
    <row r="52" spans="1:10" hidden="1" x14ac:dyDescent="0.25">
      <c r="A52" t="s">
        <v>192</v>
      </c>
      <c r="B52" t="s">
        <v>4</v>
      </c>
      <c r="C52">
        <v>6056398.3680879893</v>
      </c>
      <c r="D52">
        <v>6056398.3680879893</v>
      </c>
      <c r="E52">
        <v>333812003.30076319</v>
      </c>
      <c r="F52">
        <v>62.012974907061157</v>
      </c>
      <c r="G52">
        <v>3.5835073750000002E-2</v>
      </c>
      <c r="H52">
        <v>412208</v>
      </c>
      <c r="I52">
        <f t="shared" si="2"/>
        <v>3.6247281749999999E-2</v>
      </c>
      <c r="J52">
        <f t="shared" si="3"/>
        <v>3.0190883381912011E-2</v>
      </c>
    </row>
    <row r="53" spans="1:10" hidden="1" x14ac:dyDescent="0.25">
      <c r="A53" t="s">
        <v>63</v>
      </c>
      <c r="B53" t="s">
        <v>8</v>
      </c>
      <c r="C53">
        <v>111387.8148584313</v>
      </c>
      <c r="D53">
        <v>111387.8148584313</v>
      </c>
      <c r="E53">
        <v>15140982.05181054</v>
      </c>
      <c r="F53">
        <v>198.59791078445639</v>
      </c>
      <c r="G53">
        <v>1.0872008000000001E-2</v>
      </c>
      <c r="H53">
        <v>25178</v>
      </c>
      <c r="I53">
        <f t="shared" si="2"/>
        <v>1.0897186000000001E-2</v>
      </c>
      <c r="J53">
        <f t="shared" si="3"/>
        <v>1.078579818514157E-2</v>
      </c>
    </row>
    <row r="54" spans="1:10" x14ac:dyDescent="0.25">
      <c r="A54" t="s">
        <v>189</v>
      </c>
      <c r="B54" t="s">
        <v>6</v>
      </c>
      <c r="C54">
        <v>25869928.50137898</v>
      </c>
      <c r="D54">
        <v>32662561.385569111</v>
      </c>
      <c r="E54">
        <v>2147862279.1117382</v>
      </c>
      <c r="F54">
        <v>88.859225739663913</v>
      </c>
      <c r="G54">
        <v>3.9872042468750001E-2</v>
      </c>
      <c r="H54">
        <v>5839000</v>
      </c>
      <c r="I54">
        <f t="shared" si="2"/>
        <v>4.5711042468749997E-2</v>
      </c>
      <c r="J54">
        <f t="shared" si="3"/>
        <v>1.3048481083180886E-2</v>
      </c>
    </row>
    <row r="55" spans="1:10" hidden="1" x14ac:dyDescent="0.25">
      <c r="A55" t="s">
        <v>65</v>
      </c>
      <c r="B55" t="s">
        <v>8</v>
      </c>
      <c r="C55">
        <v>29984876.857736949</v>
      </c>
      <c r="D55">
        <v>29984876.857736949</v>
      </c>
      <c r="E55">
        <v>1698877213.32759</v>
      </c>
      <c r="F55">
        <v>62.889825713755677</v>
      </c>
      <c r="G55">
        <v>0.48373325724999999</v>
      </c>
      <c r="H55">
        <v>2698000</v>
      </c>
      <c r="I55">
        <f t="shared" si="2"/>
        <v>0.48643125724999997</v>
      </c>
      <c r="J55">
        <f t="shared" si="3"/>
        <v>0.45644638039226304</v>
      </c>
    </row>
    <row r="56" spans="1:10" x14ac:dyDescent="0.25">
      <c r="A56" t="s">
        <v>70</v>
      </c>
      <c r="B56" t="s">
        <v>6</v>
      </c>
      <c r="C56">
        <v>359315178.8719908</v>
      </c>
      <c r="D56">
        <v>359868515.33147371</v>
      </c>
      <c r="E56">
        <v>26852523762.630322</v>
      </c>
      <c r="F56">
        <v>88.792799778534572</v>
      </c>
      <c r="G56">
        <v>0.67358572800000005</v>
      </c>
      <c r="H56">
        <v>102631000</v>
      </c>
      <c r="I56">
        <f t="shared" si="2"/>
        <v>0.77621672800000008</v>
      </c>
      <c r="J56">
        <f t="shared" si="3"/>
        <v>0.4163482126685264</v>
      </c>
    </row>
    <row r="57" spans="1:10" hidden="1" x14ac:dyDescent="0.25">
      <c r="A57" t="s">
        <v>67</v>
      </c>
      <c r="B57" t="s">
        <v>8</v>
      </c>
      <c r="C57">
        <v>45915364.842556432</v>
      </c>
      <c r="D57">
        <v>45915364.842556432</v>
      </c>
      <c r="E57">
        <v>1790013359.3253031</v>
      </c>
      <c r="F57">
        <v>40.298713903280827</v>
      </c>
      <c r="G57">
        <v>6.6302600875000006E-2</v>
      </c>
      <c r="H57">
        <v>21017220</v>
      </c>
      <c r="I57">
        <f t="shared" si="2"/>
        <v>8.7319820875000009E-2</v>
      </c>
      <c r="J57">
        <f t="shared" si="3"/>
        <v>4.1404456032443575E-2</v>
      </c>
    </row>
    <row r="58" spans="1:10" x14ac:dyDescent="0.25">
      <c r="A58" t="s">
        <v>45</v>
      </c>
      <c r="B58" t="s">
        <v>6</v>
      </c>
      <c r="C58">
        <v>56294239.454289056</v>
      </c>
      <c r="D58">
        <v>84896351.825979456</v>
      </c>
      <c r="E58">
        <v>4240849312.0740781</v>
      </c>
      <c r="F58">
        <v>86.96599510073537</v>
      </c>
      <c r="G58">
        <v>4.1406855999999999E-2</v>
      </c>
      <c r="H58">
        <v>39785000</v>
      </c>
      <c r="I58">
        <f t="shared" si="2"/>
        <v>8.1191856000000007E-2</v>
      </c>
      <c r="J58">
        <f t="shared" si="3"/>
        <v>-3.7044958259794536E-3</v>
      </c>
    </row>
    <row r="59" spans="1:10" hidden="1" x14ac:dyDescent="0.25">
      <c r="A59" t="s">
        <v>197</v>
      </c>
      <c r="B59" t="s">
        <v>4</v>
      </c>
      <c r="C59">
        <v>4502736.3057203135</v>
      </c>
      <c r="D59">
        <v>4502736.3057203135</v>
      </c>
      <c r="E59">
        <v>261044061.9304831</v>
      </c>
      <c r="F59">
        <v>61.927028640371013</v>
      </c>
      <c r="G59">
        <v>1.061934014</v>
      </c>
      <c r="H59">
        <v>6960</v>
      </c>
      <c r="I59">
        <f t="shared" si="2"/>
        <v>1.0619409739999999</v>
      </c>
      <c r="J59">
        <f t="shared" si="3"/>
        <v>1.0574382376942795</v>
      </c>
    </row>
    <row r="60" spans="1:10" x14ac:dyDescent="0.25">
      <c r="A60" t="s">
        <v>137</v>
      </c>
      <c r="B60" t="s">
        <v>6</v>
      </c>
      <c r="C60">
        <v>2012052.3401990009</v>
      </c>
      <c r="D60">
        <v>3422350.7493275031</v>
      </c>
      <c r="E60">
        <v>148240821.54702899</v>
      </c>
      <c r="F60">
        <v>84.806041600674561</v>
      </c>
      <c r="G60">
        <v>1.917381734375E-3</v>
      </c>
      <c r="H60">
        <v>199580</v>
      </c>
      <c r="I60">
        <f t="shared" si="2"/>
        <v>2.1169617343750002E-3</v>
      </c>
      <c r="J60">
        <f t="shared" si="3"/>
        <v>-1.3053890149525029E-3</v>
      </c>
    </row>
    <row r="61" spans="1:10" x14ac:dyDescent="0.25">
      <c r="A61" t="s">
        <v>71</v>
      </c>
      <c r="B61" t="s">
        <v>6</v>
      </c>
      <c r="C61">
        <v>12794879.393584279</v>
      </c>
      <c r="D61">
        <v>12794879.393584279</v>
      </c>
      <c r="E61">
        <v>856955883.57913518</v>
      </c>
      <c r="F61">
        <v>81.488869200842302</v>
      </c>
      <c r="G61">
        <v>0.119283536</v>
      </c>
      <c r="H61">
        <v>2085999.9999999998</v>
      </c>
      <c r="I61">
        <f t="shared" si="2"/>
        <v>0.121369536</v>
      </c>
      <c r="J61">
        <f t="shared" si="3"/>
        <v>0.10857465660641571</v>
      </c>
    </row>
    <row r="62" spans="1:10" hidden="1" x14ac:dyDescent="0.25">
      <c r="A62" t="s">
        <v>27</v>
      </c>
      <c r="B62" t="s">
        <v>4</v>
      </c>
      <c r="C62">
        <v>4277304.2723435713</v>
      </c>
      <c r="D62">
        <v>4277304.2723435713</v>
      </c>
      <c r="E62">
        <v>245448081.37390429</v>
      </c>
      <c r="F62">
        <v>61.283874798814317</v>
      </c>
      <c r="G62">
        <v>0.91926731674999995</v>
      </c>
      <c r="H62">
        <v>5200</v>
      </c>
      <c r="I62">
        <f t="shared" si="2"/>
        <v>0.91927251674999999</v>
      </c>
      <c r="J62">
        <f t="shared" si="3"/>
        <v>0.91499521247765647</v>
      </c>
    </row>
    <row r="63" spans="1:10" x14ac:dyDescent="0.25">
      <c r="A63" t="s">
        <v>204</v>
      </c>
      <c r="B63" t="s">
        <v>6</v>
      </c>
      <c r="C63">
        <v>539872596.35420001</v>
      </c>
      <c r="D63">
        <v>558115337.8878454</v>
      </c>
      <c r="E63">
        <v>41944540036.598259</v>
      </c>
      <c r="F63">
        <v>81.160638220494278</v>
      </c>
      <c r="G63">
        <v>0.87837785025000004</v>
      </c>
      <c r="H63">
        <v>96690000</v>
      </c>
      <c r="I63">
        <f t="shared" si="2"/>
        <v>0.97506785025000009</v>
      </c>
      <c r="J63">
        <f t="shared" si="3"/>
        <v>0.41695251236215469</v>
      </c>
    </row>
    <row r="64" spans="1:10" hidden="1" x14ac:dyDescent="0.25">
      <c r="A64" t="s">
        <v>164</v>
      </c>
      <c r="B64" t="s">
        <v>9</v>
      </c>
      <c r="C64">
        <v>5309469.9405898536</v>
      </c>
      <c r="D64">
        <v>5309469.9405898536</v>
      </c>
      <c r="E64">
        <v>292807745.33762878</v>
      </c>
      <c r="F64">
        <v>61.256659416429741</v>
      </c>
      <c r="G64">
        <v>1.2392516875000001E-2</v>
      </c>
      <c r="H64">
        <v>821693</v>
      </c>
      <c r="I64">
        <f t="shared" si="2"/>
        <v>1.3214209875000001E-2</v>
      </c>
      <c r="J64">
        <f t="shared" si="3"/>
        <v>7.9047399344101474E-3</v>
      </c>
    </row>
    <row r="65" spans="1:10" hidden="1" x14ac:dyDescent="0.25">
      <c r="A65" t="s">
        <v>75</v>
      </c>
      <c r="B65" t="s">
        <v>8</v>
      </c>
      <c r="C65">
        <v>34189.149479871558</v>
      </c>
      <c r="D65">
        <v>34189.149479871558</v>
      </c>
      <c r="E65">
        <v>2020140.523333733</v>
      </c>
      <c r="F65">
        <v>83.151201727665551</v>
      </c>
      <c r="G65">
        <v>4.3073759999999999E-3</v>
      </c>
      <c r="H65">
        <v>6700</v>
      </c>
      <c r="I65">
        <f t="shared" si="2"/>
        <v>4.314076E-3</v>
      </c>
      <c r="J65">
        <f t="shared" si="3"/>
        <v>4.2798868505201284E-3</v>
      </c>
    </row>
    <row r="66" spans="1:10" x14ac:dyDescent="0.25">
      <c r="A66" t="s">
        <v>60</v>
      </c>
      <c r="B66" t="s">
        <v>6</v>
      </c>
      <c r="C66">
        <v>61360423.061582521</v>
      </c>
      <c r="D66">
        <v>75848268.336675823</v>
      </c>
      <c r="E66">
        <v>4918327185.6857319</v>
      </c>
      <c r="F66">
        <v>80.942901348288117</v>
      </c>
      <c r="G66">
        <v>9.0801960000000001E-2</v>
      </c>
      <c r="H66">
        <v>9523000</v>
      </c>
      <c r="I66">
        <f t="shared" si="2"/>
        <v>0.10032496</v>
      </c>
      <c r="J66">
        <f t="shared" si="3"/>
        <v>2.4476691663324182E-2</v>
      </c>
    </row>
    <row r="67" spans="1:10" x14ac:dyDescent="0.25">
      <c r="A67" t="s">
        <v>82</v>
      </c>
      <c r="B67" t="s">
        <v>6</v>
      </c>
      <c r="C67">
        <v>214130.5419203428</v>
      </c>
      <c r="D67">
        <v>286768.87009970122</v>
      </c>
      <c r="E67">
        <v>15889869.52305354</v>
      </c>
      <c r="F67">
        <v>79.573904964793883</v>
      </c>
      <c r="G67">
        <v>2.4995210937500001E-4</v>
      </c>
      <c r="H67">
        <v>0</v>
      </c>
      <c r="I67">
        <f t="shared" ref="I67:I130" si="7">G67+H67/10^9</f>
        <v>2.4995210937500001E-4</v>
      </c>
      <c r="J67">
        <f t="shared" ref="J67:J130" si="8">I67-D67/10^9</f>
        <v>-3.681676072470123E-5</v>
      </c>
    </row>
    <row r="68" spans="1:10" hidden="1" x14ac:dyDescent="0.25">
      <c r="A68" t="s">
        <v>177</v>
      </c>
      <c r="B68" t="s">
        <v>4</v>
      </c>
      <c r="C68">
        <v>41272021.040362179</v>
      </c>
      <c r="D68">
        <v>41272021.040362179</v>
      </c>
      <c r="E68">
        <v>2213330371.5116911</v>
      </c>
      <c r="F68">
        <v>61.19156832591829</v>
      </c>
      <c r="G68">
        <v>22.575655000734375</v>
      </c>
      <c r="H68">
        <v>9698485</v>
      </c>
      <c r="I68">
        <f t="shared" si="7"/>
        <v>22.585353485734377</v>
      </c>
      <c r="J68">
        <f t="shared" si="8"/>
        <v>22.544081464694013</v>
      </c>
    </row>
    <row r="69" spans="1:10" x14ac:dyDescent="0.25">
      <c r="A69" t="s">
        <v>130</v>
      </c>
      <c r="B69" t="s">
        <v>6</v>
      </c>
      <c r="C69">
        <v>64179054.833540373</v>
      </c>
      <c r="D69">
        <v>64179054.833540373</v>
      </c>
      <c r="E69">
        <v>3451197541.4318171</v>
      </c>
      <c r="F69">
        <v>77.175577133451824</v>
      </c>
      <c r="G69">
        <v>12.216333306999999</v>
      </c>
      <c r="H69">
        <v>6481323</v>
      </c>
      <c r="I69">
        <f t="shared" si="7"/>
        <v>12.222814629999998</v>
      </c>
      <c r="J69">
        <f t="shared" si="8"/>
        <v>12.158635575166459</v>
      </c>
    </row>
    <row r="70" spans="1:10" x14ac:dyDescent="0.25">
      <c r="A70" t="s">
        <v>26</v>
      </c>
      <c r="B70" t="s">
        <v>6</v>
      </c>
      <c r="C70">
        <v>114756715.73449659</v>
      </c>
      <c r="D70">
        <v>122325501.20764691</v>
      </c>
      <c r="E70">
        <v>8491662459.9517746</v>
      </c>
      <c r="F70">
        <v>76.956984685554843</v>
      </c>
      <c r="G70">
        <v>0.156982912</v>
      </c>
      <c r="H70">
        <v>18340000</v>
      </c>
      <c r="I70">
        <f t="shared" si="7"/>
        <v>0.175322912</v>
      </c>
      <c r="J70">
        <f t="shared" si="8"/>
        <v>5.2997410792353095E-2</v>
      </c>
    </row>
    <row r="71" spans="1:10" hidden="1" x14ac:dyDescent="0.25">
      <c r="A71" t="s">
        <v>69</v>
      </c>
      <c r="B71" t="s">
        <v>4</v>
      </c>
      <c r="C71">
        <v>1468620.912605593</v>
      </c>
      <c r="D71">
        <v>1468620.912605593</v>
      </c>
      <c r="E71">
        <v>76742418.463163406</v>
      </c>
      <c r="F71">
        <v>60.85707587110943</v>
      </c>
      <c r="G71">
        <v>0.69219428999999999</v>
      </c>
      <c r="H71">
        <v>45000</v>
      </c>
      <c r="I71">
        <f t="shared" si="7"/>
        <v>0.69223928999999995</v>
      </c>
      <c r="J71">
        <f t="shared" si="8"/>
        <v>0.69077066908739437</v>
      </c>
    </row>
    <row r="72" spans="1:10" x14ac:dyDescent="0.25">
      <c r="A72" t="s">
        <v>88</v>
      </c>
      <c r="B72" t="s">
        <v>6</v>
      </c>
      <c r="C72">
        <v>75247738.532381043</v>
      </c>
      <c r="D72">
        <v>75305226.981478527</v>
      </c>
      <c r="E72">
        <v>4667893465.7192116</v>
      </c>
      <c r="F72">
        <v>75.752623291636993</v>
      </c>
      <c r="G72">
        <v>0.12662736517187501</v>
      </c>
      <c r="H72">
        <v>15726000</v>
      </c>
      <c r="I72">
        <f t="shared" si="7"/>
        <v>0.142353365171875</v>
      </c>
      <c r="J72">
        <f t="shared" si="8"/>
        <v>6.704813819039647E-2</v>
      </c>
    </row>
    <row r="73" spans="1:10" hidden="1" x14ac:dyDescent="0.25">
      <c r="A73" t="s">
        <v>220</v>
      </c>
      <c r="B73" t="s">
        <v>4</v>
      </c>
      <c r="C73">
        <v>262754714.9770416</v>
      </c>
      <c r="D73">
        <v>262754714.9770416</v>
      </c>
      <c r="E73">
        <v>12591230407.957769</v>
      </c>
      <c r="F73">
        <v>60.335158054078477</v>
      </c>
      <c r="G73">
        <v>45.280415744000003</v>
      </c>
      <c r="H73">
        <v>12243960</v>
      </c>
      <c r="I73">
        <f t="shared" si="7"/>
        <v>45.292659704000002</v>
      </c>
      <c r="J73">
        <f t="shared" si="8"/>
        <v>45.02990498902296</v>
      </c>
    </row>
    <row r="74" spans="1:10" hidden="1" x14ac:dyDescent="0.25">
      <c r="A74" t="s">
        <v>84</v>
      </c>
      <c r="B74" t="s">
        <v>8</v>
      </c>
      <c r="C74">
        <v>2880665.7869883212</v>
      </c>
      <c r="D74">
        <v>2880665.7869883212</v>
      </c>
      <c r="E74">
        <v>171565660.22868031</v>
      </c>
      <c r="F74">
        <v>65.13865275736002</v>
      </c>
      <c r="G74">
        <v>1.24540595703125E-2</v>
      </c>
      <c r="H74">
        <v>214745</v>
      </c>
      <c r="I74">
        <f t="shared" si="7"/>
        <v>1.2668804570312501E-2</v>
      </c>
      <c r="J74">
        <f t="shared" si="8"/>
        <v>9.7881387833241799E-3</v>
      </c>
    </row>
    <row r="75" spans="1:10" hidden="1" x14ac:dyDescent="0.25">
      <c r="A75" t="s">
        <v>85</v>
      </c>
      <c r="B75" t="s">
        <v>4</v>
      </c>
      <c r="C75">
        <v>1048325.923624111</v>
      </c>
      <c r="D75">
        <v>1048325.923624111</v>
      </c>
      <c r="E75">
        <v>59074290.232720546</v>
      </c>
      <c r="F75">
        <v>60.049067220098728</v>
      </c>
      <c r="G75">
        <v>4.9604922156250002E-2</v>
      </c>
      <c r="H75">
        <v>3100</v>
      </c>
      <c r="I75">
        <f t="shared" si="7"/>
        <v>4.9608022156250001E-2</v>
      </c>
      <c r="J75">
        <f t="shared" si="8"/>
        <v>4.855969623262589E-2</v>
      </c>
    </row>
    <row r="76" spans="1:10" hidden="1" x14ac:dyDescent="0.25">
      <c r="A76" t="s">
        <v>51</v>
      </c>
      <c r="B76" t="s">
        <v>4</v>
      </c>
      <c r="C76">
        <v>7265723.2930226354</v>
      </c>
      <c r="D76">
        <v>7266806.8527180571</v>
      </c>
      <c r="E76">
        <v>397564774.52367038</v>
      </c>
      <c r="F76">
        <v>59.172435834570038</v>
      </c>
      <c r="G76">
        <v>8.6011557500000006E-3</v>
      </c>
      <c r="H76">
        <v>1227610</v>
      </c>
      <c r="I76">
        <f t="shared" si="7"/>
        <v>9.8287657500000011E-3</v>
      </c>
      <c r="J76">
        <f t="shared" si="8"/>
        <v>2.5619588972819437E-3</v>
      </c>
    </row>
    <row r="77" spans="1:10" hidden="1" x14ac:dyDescent="0.25">
      <c r="A77" t="s">
        <v>175</v>
      </c>
      <c r="B77" t="s">
        <v>4</v>
      </c>
      <c r="C77">
        <v>2751402.6338803191</v>
      </c>
      <c r="D77">
        <v>2751402.6338803191</v>
      </c>
      <c r="E77">
        <v>137251097.4620322</v>
      </c>
      <c r="F77">
        <v>58.693926174453907</v>
      </c>
      <c r="G77">
        <v>0.13747538912500001</v>
      </c>
      <c r="H77">
        <v>387010</v>
      </c>
      <c r="I77">
        <f t="shared" si="7"/>
        <v>0.13786239912500001</v>
      </c>
      <c r="J77">
        <f t="shared" si="8"/>
        <v>0.13511099649111968</v>
      </c>
    </row>
    <row r="78" spans="1:10" x14ac:dyDescent="0.25">
      <c r="A78" t="s">
        <v>76</v>
      </c>
      <c r="B78" t="s">
        <v>6</v>
      </c>
      <c r="C78">
        <v>644656473.2307086</v>
      </c>
      <c r="D78">
        <v>659204451.28800535</v>
      </c>
      <c r="E78">
        <v>45367897773.471046</v>
      </c>
      <c r="F78">
        <v>74.710587695329181</v>
      </c>
      <c r="G78">
        <v>1.1393212364062499</v>
      </c>
      <c r="H78">
        <v>115634000</v>
      </c>
      <c r="I78">
        <f t="shared" si="7"/>
        <v>1.25495523640625</v>
      </c>
      <c r="J78">
        <f t="shared" si="8"/>
        <v>0.59575078511824464</v>
      </c>
    </row>
    <row r="79" spans="1:10" hidden="1" x14ac:dyDescent="0.25">
      <c r="A79" t="s">
        <v>89</v>
      </c>
      <c r="B79" t="s">
        <v>8</v>
      </c>
      <c r="C79">
        <v>3906.8426336796838</v>
      </c>
      <c r="D79">
        <v>370440.21595740179</v>
      </c>
      <c r="E79">
        <v>15770017.880155791</v>
      </c>
      <c r="F79">
        <v>133.70008634285909</v>
      </c>
      <c r="G79">
        <v>0</v>
      </c>
      <c r="H79">
        <v>3495</v>
      </c>
      <c r="I79">
        <f t="shared" si="7"/>
        <v>3.495E-6</v>
      </c>
      <c r="J79">
        <f t="shared" si="8"/>
        <v>-3.6694521595740179E-4</v>
      </c>
    </row>
    <row r="80" spans="1:10" hidden="1" x14ac:dyDescent="0.25">
      <c r="A80" t="s">
        <v>90</v>
      </c>
      <c r="B80" t="s">
        <v>7</v>
      </c>
      <c r="C80">
        <v>623061.62214186497</v>
      </c>
      <c r="D80">
        <v>623061.62214186497</v>
      </c>
      <c r="E80">
        <v>24170197.281464461</v>
      </c>
      <c r="F80">
        <v>50.003001689820429</v>
      </c>
      <c r="G80">
        <v>6.1657992000000002E-2</v>
      </c>
      <c r="H80">
        <v>413820</v>
      </c>
      <c r="I80">
        <f t="shared" si="7"/>
        <v>6.2071812000000004E-2</v>
      </c>
      <c r="J80">
        <f t="shared" si="8"/>
        <v>6.1448750377858137E-2</v>
      </c>
    </row>
    <row r="81" spans="1:10" hidden="1" x14ac:dyDescent="0.25">
      <c r="A81" t="s">
        <v>91</v>
      </c>
      <c r="B81" t="s">
        <v>7</v>
      </c>
      <c r="C81">
        <v>19726114.243118301</v>
      </c>
      <c r="D81">
        <v>19726114.243118301</v>
      </c>
      <c r="E81">
        <v>810686093.41362023</v>
      </c>
      <c r="F81">
        <v>48.370438209782023</v>
      </c>
      <c r="G81">
        <v>0.25093246450000001</v>
      </c>
      <c r="H81">
        <v>8658890</v>
      </c>
      <c r="I81">
        <f t="shared" si="7"/>
        <v>0.25959135449999998</v>
      </c>
      <c r="J81">
        <f t="shared" si="8"/>
        <v>0.23986524025688169</v>
      </c>
    </row>
    <row r="82" spans="1:10" hidden="1" x14ac:dyDescent="0.25">
      <c r="A82" t="s">
        <v>92</v>
      </c>
      <c r="B82" t="s">
        <v>8</v>
      </c>
      <c r="C82">
        <v>1908433.099272056</v>
      </c>
      <c r="D82">
        <v>1908433.099272056</v>
      </c>
      <c r="E82">
        <v>83123923.015029922</v>
      </c>
      <c r="F82">
        <v>45.052783318557047</v>
      </c>
      <c r="G82">
        <v>5.6239200000000001E-3</v>
      </c>
      <c r="H82">
        <v>599651</v>
      </c>
      <c r="I82">
        <f t="shared" si="7"/>
        <v>6.2235709999999998E-3</v>
      </c>
      <c r="J82">
        <f t="shared" si="8"/>
        <v>4.3151379007279438E-3</v>
      </c>
    </row>
    <row r="83" spans="1:10" hidden="1" x14ac:dyDescent="0.25">
      <c r="A83" t="s">
        <v>217</v>
      </c>
      <c r="B83" t="s">
        <v>9</v>
      </c>
      <c r="C83">
        <v>91629.919592563092</v>
      </c>
      <c r="D83">
        <v>91629.919592563092</v>
      </c>
      <c r="E83">
        <v>8916425.3092923164</v>
      </c>
      <c r="F83">
        <v>117.68236187263859</v>
      </c>
      <c r="G83">
        <v>2.0658786249999998E-3</v>
      </c>
      <c r="H83">
        <v>10096</v>
      </c>
      <c r="I83">
        <f t="shared" si="7"/>
        <v>2.0759746249999996E-3</v>
      </c>
      <c r="J83">
        <f t="shared" si="8"/>
        <v>1.9843447054074363E-3</v>
      </c>
    </row>
    <row r="84" spans="1:10" hidden="1" x14ac:dyDescent="0.25">
      <c r="A84" t="s">
        <v>94</v>
      </c>
      <c r="B84" t="s">
        <v>8</v>
      </c>
      <c r="C84">
        <v>14600.657283171309</v>
      </c>
      <c r="D84">
        <v>1587926.5188661821</v>
      </c>
      <c r="E84">
        <v>65393989.950741231</v>
      </c>
      <c r="F84">
        <v>132.43555766637419</v>
      </c>
      <c r="G84">
        <v>0</v>
      </c>
      <c r="H84">
        <v>18925</v>
      </c>
      <c r="I84">
        <f t="shared" si="7"/>
        <v>1.8924999999999999E-5</v>
      </c>
      <c r="J84">
        <f t="shared" si="8"/>
        <v>-1.5690015188661822E-3</v>
      </c>
    </row>
    <row r="85" spans="1:10" hidden="1" x14ac:dyDescent="0.25">
      <c r="A85" t="s">
        <v>117</v>
      </c>
      <c r="B85" t="s">
        <v>5</v>
      </c>
      <c r="C85">
        <v>30993185.328491691</v>
      </c>
      <c r="D85">
        <v>1128589900.775001</v>
      </c>
      <c r="E85">
        <v>43023092410.227783</v>
      </c>
      <c r="F85">
        <v>123.31934021878691</v>
      </c>
      <c r="G85">
        <v>8.3844492500000003E-3</v>
      </c>
      <c r="H85">
        <v>25676000</v>
      </c>
      <c r="I85">
        <f t="shared" si="7"/>
        <v>3.4060449249999999E-2</v>
      </c>
      <c r="J85">
        <f t="shared" si="8"/>
        <v>-1.094529451525001</v>
      </c>
    </row>
    <row r="86" spans="1:10" hidden="1" x14ac:dyDescent="0.25">
      <c r="A86" t="s">
        <v>96</v>
      </c>
      <c r="B86" t="s">
        <v>7</v>
      </c>
      <c r="C86">
        <v>12495888.614989299</v>
      </c>
      <c r="D86">
        <v>12495888.614989299</v>
      </c>
      <c r="E86">
        <v>562437095.47345519</v>
      </c>
      <c r="F86">
        <v>51.305368029627751</v>
      </c>
      <c r="G86">
        <v>0.12027291475</v>
      </c>
      <c r="H86">
        <v>6365380</v>
      </c>
      <c r="I86">
        <f t="shared" si="7"/>
        <v>0.12663829474999999</v>
      </c>
      <c r="J86">
        <f t="shared" si="8"/>
        <v>0.1141424061350107</v>
      </c>
    </row>
    <row r="87" spans="1:10" x14ac:dyDescent="0.25">
      <c r="A87" t="s">
        <v>77</v>
      </c>
      <c r="B87" t="s">
        <v>6</v>
      </c>
      <c r="C87">
        <v>444122.91968189093</v>
      </c>
      <c r="D87">
        <v>444200.42473712761</v>
      </c>
      <c r="E87">
        <v>32979464.060626909</v>
      </c>
      <c r="F87">
        <v>74.389487526750472</v>
      </c>
      <c r="G87">
        <v>1.1279000625E-3</v>
      </c>
      <c r="H87">
        <v>170800</v>
      </c>
      <c r="I87">
        <f t="shared" si="7"/>
        <v>1.2987000625E-3</v>
      </c>
      <c r="J87">
        <f t="shared" si="8"/>
        <v>8.5449963776287234E-4</v>
      </c>
    </row>
    <row r="88" spans="1:10" hidden="1" x14ac:dyDescent="0.25">
      <c r="A88" t="s">
        <v>98</v>
      </c>
      <c r="B88" t="s">
        <v>8</v>
      </c>
      <c r="C88">
        <v>670806.68065335182</v>
      </c>
      <c r="D88">
        <v>670806.68065335182</v>
      </c>
      <c r="E88">
        <v>19461048.770005979</v>
      </c>
      <c r="F88">
        <v>36.563899908614992</v>
      </c>
      <c r="G88">
        <v>0.25012764261718751</v>
      </c>
      <c r="H88">
        <v>196030</v>
      </c>
      <c r="I88">
        <f t="shared" si="7"/>
        <v>0.25032367261718752</v>
      </c>
      <c r="J88">
        <f t="shared" si="8"/>
        <v>0.24965286593653416</v>
      </c>
    </row>
    <row r="89" spans="1:10" x14ac:dyDescent="0.25">
      <c r="A89" t="s">
        <v>105</v>
      </c>
      <c r="B89" t="s">
        <v>6</v>
      </c>
      <c r="C89">
        <v>26535169.404650871</v>
      </c>
      <c r="D89">
        <v>26535169.404650871</v>
      </c>
      <c r="E89">
        <v>1808771749.096446</v>
      </c>
      <c r="F89">
        <v>72.553425477814685</v>
      </c>
      <c r="G89">
        <v>0.9046542084375</v>
      </c>
      <c r="H89">
        <v>19430000</v>
      </c>
      <c r="I89">
        <f t="shared" si="7"/>
        <v>0.92408420843749994</v>
      </c>
      <c r="J89">
        <f t="shared" si="8"/>
        <v>0.89754903903284911</v>
      </c>
    </row>
    <row r="90" spans="1:10" hidden="1" x14ac:dyDescent="0.25">
      <c r="A90" t="s">
        <v>74</v>
      </c>
      <c r="B90" t="s">
        <v>9</v>
      </c>
      <c r="C90">
        <v>1396543.847487801</v>
      </c>
      <c r="D90">
        <v>1401215.1535502679</v>
      </c>
      <c r="E90">
        <v>76336442.831721172</v>
      </c>
      <c r="F90">
        <v>55.328231664808193</v>
      </c>
      <c r="G90">
        <v>1.3207116249999999E-3</v>
      </c>
      <c r="H90">
        <v>635916</v>
      </c>
      <c r="I90">
        <f t="shared" si="7"/>
        <v>1.956627625E-3</v>
      </c>
      <c r="J90">
        <f t="shared" si="8"/>
        <v>5.5541247144973204E-4</v>
      </c>
    </row>
    <row r="91" spans="1:10" hidden="1" x14ac:dyDescent="0.25">
      <c r="A91" t="s">
        <v>95</v>
      </c>
      <c r="B91" t="s">
        <v>5</v>
      </c>
      <c r="C91">
        <v>6626983.0292041749</v>
      </c>
      <c r="D91">
        <v>94426194.216314182</v>
      </c>
      <c r="E91">
        <v>3620862861.6162529</v>
      </c>
      <c r="F91">
        <v>119.81457078365879</v>
      </c>
      <c r="G91">
        <v>4.4344570000000002E-3</v>
      </c>
      <c r="H91">
        <v>93000</v>
      </c>
      <c r="I91">
        <f t="shared" si="7"/>
        <v>4.5274570000000004E-3</v>
      </c>
      <c r="J91">
        <f t="shared" si="8"/>
        <v>-8.9898737216314181E-2</v>
      </c>
    </row>
    <row r="92" spans="1:10" x14ac:dyDescent="0.25">
      <c r="A92" t="s">
        <v>61</v>
      </c>
      <c r="B92" t="s">
        <v>6</v>
      </c>
      <c r="C92">
        <v>744103611.19075143</v>
      </c>
      <c r="D92">
        <v>781752127.72912276</v>
      </c>
      <c r="E92">
        <v>51104845600.110992</v>
      </c>
      <c r="F92">
        <v>72.122446929083679</v>
      </c>
      <c r="G92">
        <v>0.95983465599999995</v>
      </c>
      <c r="H92">
        <v>231053000</v>
      </c>
      <c r="I92">
        <f t="shared" si="7"/>
        <v>1.1908876559999999</v>
      </c>
      <c r="J92">
        <f t="shared" si="8"/>
        <v>0.40913552827087718</v>
      </c>
    </row>
    <row r="93" spans="1:10" hidden="1" x14ac:dyDescent="0.25">
      <c r="A93" t="s">
        <v>113</v>
      </c>
      <c r="B93" t="s">
        <v>5</v>
      </c>
      <c r="C93">
        <v>22710125.477726899</v>
      </c>
      <c r="D93">
        <v>24782954.27783937</v>
      </c>
      <c r="E93">
        <v>2171095830.2380352</v>
      </c>
      <c r="F93">
        <v>98.077223147077433</v>
      </c>
      <c r="G93">
        <v>2.0292980453125001E-2</v>
      </c>
      <c r="H93">
        <v>14174820</v>
      </c>
      <c r="I93">
        <f t="shared" si="7"/>
        <v>3.4467800453125003E-2</v>
      </c>
      <c r="J93">
        <f t="shared" si="8"/>
        <v>9.6848461752856337E-3</v>
      </c>
    </row>
    <row r="94" spans="1:10" x14ac:dyDescent="0.25">
      <c r="A94" t="s">
        <v>176</v>
      </c>
      <c r="B94" t="s">
        <v>6</v>
      </c>
      <c r="C94">
        <v>697145006.2148006</v>
      </c>
      <c r="D94">
        <v>697145006.2148006</v>
      </c>
      <c r="E94">
        <v>40765672289.489304</v>
      </c>
      <c r="F94">
        <v>68.21872430264041</v>
      </c>
      <c r="G94">
        <v>54.006403354</v>
      </c>
      <c r="H94">
        <v>159800</v>
      </c>
      <c r="I94">
        <f t="shared" si="7"/>
        <v>54.006563153999998</v>
      </c>
      <c r="J94">
        <f t="shared" si="8"/>
        <v>53.309418147785195</v>
      </c>
    </row>
    <row r="95" spans="1:10" x14ac:dyDescent="0.25">
      <c r="A95" t="s">
        <v>186</v>
      </c>
      <c r="B95" t="s">
        <v>6</v>
      </c>
      <c r="C95">
        <v>40274767.755414911</v>
      </c>
      <c r="D95">
        <v>44417886.935986511</v>
      </c>
      <c r="E95">
        <v>2493169803.2418661</v>
      </c>
      <c r="F95">
        <v>67.88354738674343</v>
      </c>
      <c r="G95">
        <v>4.6579665648437497E-2</v>
      </c>
      <c r="H95">
        <v>10802610</v>
      </c>
      <c r="I95">
        <f t="shared" si="7"/>
        <v>5.7382275648437495E-2</v>
      </c>
      <c r="J95">
        <f t="shared" si="8"/>
        <v>1.296438871245098E-2</v>
      </c>
    </row>
    <row r="96" spans="1:10" x14ac:dyDescent="0.25">
      <c r="A96" t="s">
        <v>66</v>
      </c>
      <c r="B96" t="s">
        <v>6</v>
      </c>
      <c r="C96">
        <v>134208599.4590579</v>
      </c>
      <c r="D96">
        <v>134208599.4590579</v>
      </c>
      <c r="E96">
        <v>7514920391.084918</v>
      </c>
      <c r="F96">
        <v>67.357370942343508</v>
      </c>
      <c r="G96">
        <v>28.625395315343749</v>
      </c>
      <c r="H96">
        <v>729830</v>
      </c>
      <c r="I96">
        <f t="shared" si="7"/>
        <v>28.62612514534375</v>
      </c>
      <c r="J96">
        <f t="shared" si="8"/>
        <v>28.491916545884692</v>
      </c>
    </row>
    <row r="97" spans="1:10" x14ac:dyDescent="0.25">
      <c r="A97" t="s">
        <v>190</v>
      </c>
      <c r="B97" t="s">
        <v>6</v>
      </c>
      <c r="C97">
        <v>13717011.702472391</v>
      </c>
      <c r="D97">
        <v>20588574.639524471</v>
      </c>
      <c r="E97">
        <v>750020301.43552244</v>
      </c>
      <c r="F97">
        <v>66.800072529551585</v>
      </c>
      <c r="G97">
        <v>8.8894888437499996E-3</v>
      </c>
      <c r="H97">
        <v>5184000</v>
      </c>
      <c r="I97">
        <f t="shared" si="7"/>
        <v>1.4073488843749999E-2</v>
      </c>
      <c r="J97">
        <f t="shared" si="8"/>
        <v>-6.5150857957744709E-3</v>
      </c>
    </row>
    <row r="98" spans="1:10" hidden="1" x14ac:dyDescent="0.25">
      <c r="A98" t="s">
        <v>108</v>
      </c>
      <c r="B98" t="s">
        <v>8</v>
      </c>
      <c r="C98">
        <v>5644717.9765443653</v>
      </c>
      <c r="D98">
        <v>5644717.9765443653</v>
      </c>
      <c r="E98">
        <v>352555928.43673408</v>
      </c>
      <c r="F98">
        <v>67.758168431408947</v>
      </c>
      <c r="G98">
        <v>4.0563927999999999E-2</v>
      </c>
      <c r="H98">
        <v>544000</v>
      </c>
      <c r="I98">
        <f t="shared" si="7"/>
        <v>4.1107928000000002E-2</v>
      </c>
      <c r="J98">
        <f t="shared" si="8"/>
        <v>3.5463210023455635E-2</v>
      </c>
    </row>
    <row r="99" spans="1:10" x14ac:dyDescent="0.25">
      <c r="A99" t="s">
        <v>102</v>
      </c>
      <c r="B99" t="s">
        <v>6</v>
      </c>
      <c r="C99">
        <v>38153688.103094287</v>
      </c>
      <c r="D99">
        <v>38153688.103094287</v>
      </c>
      <c r="E99">
        <v>2218905891.8708892</v>
      </c>
      <c r="F99">
        <v>65.978470009741571</v>
      </c>
      <c r="G99">
        <v>1.4312307179999999</v>
      </c>
      <c r="H99">
        <v>10490000</v>
      </c>
      <c r="I99">
        <f t="shared" si="7"/>
        <v>1.441720718</v>
      </c>
      <c r="J99">
        <f t="shared" si="8"/>
        <v>1.4035670298969056</v>
      </c>
    </row>
    <row r="100" spans="1:10" hidden="1" x14ac:dyDescent="0.25">
      <c r="A100" t="s">
        <v>110</v>
      </c>
      <c r="B100" t="s">
        <v>5</v>
      </c>
      <c r="C100">
        <v>322788005.65114951</v>
      </c>
      <c r="D100">
        <v>869108646.65681243</v>
      </c>
      <c r="E100">
        <v>32915474796.645451</v>
      </c>
      <c r="F100">
        <v>95.345733395869942</v>
      </c>
      <c r="G100">
        <v>0.14868914999999999</v>
      </c>
      <c r="H100">
        <v>216343000</v>
      </c>
      <c r="I100">
        <f t="shared" si="7"/>
        <v>0.36503215</v>
      </c>
      <c r="J100">
        <f t="shared" si="8"/>
        <v>-0.50407649665681242</v>
      </c>
    </row>
    <row r="101" spans="1:10" hidden="1" x14ac:dyDescent="0.25">
      <c r="A101" t="s">
        <v>211</v>
      </c>
      <c r="B101" t="s">
        <v>5</v>
      </c>
      <c r="C101">
        <v>93360477.335133821</v>
      </c>
      <c r="D101">
        <v>103865151.614096</v>
      </c>
      <c r="E101">
        <v>7611536536.648221</v>
      </c>
      <c r="F101">
        <v>86.45281212744321</v>
      </c>
      <c r="G101">
        <v>0.13748434100000001</v>
      </c>
      <c r="H101">
        <v>5844857</v>
      </c>
      <c r="I101">
        <f t="shared" si="7"/>
        <v>0.14332919800000002</v>
      </c>
      <c r="J101">
        <f t="shared" si="8"/>
        <v>3.946404638590402E-2</v>
      </c>
    </row>
    <row r="102" spans="1:10" hidden="1" x14ac:dyDescent="0.25">
      <c r="A102" t="s">
        <v>28</v>
      </c>
      <c r="B102" t="s">
        <v>4</v>
      </c>
      <c r="C102">
        <v>6334746.0085134264</v>
      </c>
      <c r="D102">
        <v>6334746.0085134264</v>
      </c>
      <c r="E102">
        <v>345079268.31171</v>
      </c>
      <c r="F102">
        <v>58.10749525152238</v>
      </c>
      <c r="G102">
        <v>2.4931763739999999</v>
      </c>
      <c r="H102">
        <v>182300</v>
      </c>
      <c r="I102">
        <f t="shared" si="7"/>
        <v>2.493358674</v>
      </c>
      <c r="J102">
        <f t="shared" si="8"/>
        <v>2.4870239279914865</v>
      </c>
    </row>
    <row r="103" spans="1:10" hidden="1" x14ac:dyDescent="0.25">
      <c r="A103" t="s">
        <v>111</v>
      </c>
      <c r="B103" t="s">
        <v>5</v>
      </c>
      <c r="C103">
        <v>193503674.89670351</v>
      </c>
      <c r="D103">
        <v>193503674.89670351</v>
      </c>
      <c r="E103">
        <v>9266739936.9483356</v>
      </c>
      <c r="F103">
        <v>69.549740362672551</v>
      </c>
      <c r="G103">
        <v>0.92118647750000004</v>
      </c>
      <c r="H103">
        <v>11137050</v>
      </c>
      <c r="I103">
        <f t="shared" si="7"/>
        <v>0.93232352750000003</v>
      </c>
      <c r="J103">
        <f t="shared" si="8"/>
        <v>0.73881985260329652</v>
      </c>
    </row>
    <row r="104" spans="1:10" hidden="1" x14ac:dyDescent="0.25">
      <c r="A104" t="s">
        <v>153</v>
      </c>
      <c r="B104" t="s">
        <v>9</v>
      </c>
      <c r="C104">
        <v>770.57974981451889</v>
      </c>
      <c r="D104">
        <v>3921.6187284477328</v>
      </c>
      <c r="E104">
        <v>143994.91344473511</v>
      </c>
      <c r="F104">
        <v>110.72133721302561</v>
      </c>
      <c r="G104">
        <v>0</v>
      </c>
      <c r="H104">
        <v>0</v>
      </c>
      <c r="I104">
        <f t="shared" si="7"/>
        <v>0</v>
      </c>
      <c r="J104">
        <f t="shared" si="8"/>
        <v>-3.9216187284477332E-6</v>
      </c>
    </row>
    <row r="105" spans="1:10" hidden="1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1430796.384709788</v>
      </c>
      <c r="F105">
        <v>110.5883980784086</v>
      </c>
      <c r="G105">
        <v>0</v>
      </c>
      <c r="H105">
        <v>4837</v>
      </c>
      <c r="I105">
        <f t="shared" si="7"/>
        <v>4.8369999999999996E-6</v>
      </c>
      <c r="J105">
        <f t="shared" si="8"/>
        <v>-3.4166109366759563E-5</v>
      </c>
    </row>
    <row r="106" spans="1:10" hidden="1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14635548.534516999</v>
      </c>
      <c r="F106">
        <v>133.64284041974031</v>
      </c>
      <c r="G106">
        <v>0</v>
      </c>
      <c r="H106">
        <v>7600</v>
      </c>
      <c r="I106">
        <f t="shared" si="7"/>
        <v>7.6000000000000001E-6</v>
      </c>
      <c r="J106">
        <f t="shared" si="8"/>
        <v>-3.3535603255668991E-4</v>
      </c>
    </row>
    <row r="107" spans="1:10" hidden="1" x14ac:dyDescent="0.25">
      <c r="A107" t="s">
        <v>47</v>
      </c>
      <c r="B107" t="s">
        <v>5</v>
      </c>
      <c r="C107">
        <v>12543694154.082029</v>
      </c>
      <c r="D107">
        <v>12645149689.64439</v>
      </c>
      <c r="E107">
        <v>837620498291.25879</v>
      </c>
      <c r="F107">
        <v>69.03190678542164</v>
      </c>
      <c r="G107">
        <v>17.628614391999999</v>
      </c>
      <c r="H107">
        <v>1834333500</v>
      </c>
      <c r="I107">
        <f t="shared" si="7"/>
        <v>19.462947891999999</v>
      </c>
      <c r="J107">
        <f t="shared" si="8"/>
        <v>6.8177982023556094</v>
      </c>
    </row>
    <row r="108" spans="1:10" x14ac:dyDescent="0.25">
      <c r="A108" t="s">
        <v>64</v>
      </c>
      <c r="B108" t="s">
        <v>6</v>
      </c>
      <c r="C108">
        <v>46195572.07037963</v>
      </c>
      <c r="D108">
        <v>46195572.07037963</v>
      </c>
      <c r="E108">
        <v>2497569185.4509282</v>
      </c>
      <c r="F108">
        <v>63.917919013743202</v>
      </c>
      <c r="G108">
        <v>1.20282004</v>
      </c>
      <c r="H108">
        <v>21470000</v>
      </c>
      <c r="I108">
        <f t="shared" si="7"/>
        <v>1.2242900400000001</v>
      </c>
      <c r="J108">
        <f t="shared" si="8"/>
        <v>1.1780944679296204</v>
      </c>
    </row>
    <row r="109" spans="1:10" hidden="1" x14ac:dyDescent="0.25">
      <c r="A109" t="s">
        <v>52</v>
      </c>
      <c r="B109" t="s">
        <v>9</v>
      </c>
      <c r="C109">
        <v>15334.537021309339</v>
      </c>
      <c r="D109">
        <v>54548.40386266962</v>
      </c>
      <c r="E109">
        <v>1856407.1708969141</v>
      </c>
      <c r="F109">
        <v>100.24161438778199</v>
      </c>
      <c r="G109">
        <v>0</v>
      </c>
      <c r="H109">
        <v>10729</v>
      </c>
      <c r="I109">
        <f t="shared" si="7"/>
        <v>1.0729E-5</v>
      </c>
      <c r="J109">
        <f t="shared" si="8"/>
        <v>-4.381940386266962E-5</v>
      </c>
    </row>
    <row r="110" spans="1:10" x14ac:dyDescent="0.25">
      <c r="A110" t="s">
        <v>107</v>
      </c>
      <c r="B110" t="s">
        <v>6</v>
      </c>
      <c r="C110">
        <v>362290215.66487938</v>
      </c>
      <c r="D110">
        <v>442261055.47358268</v>
      </c>
      <c r="E110">
        <v>20714941484.906921</v>
      </c>
      <c r="F110">
        <v>63.350924651473363</v>
      </c>
      <c r="G110">
        <v>0.30577182795312502</v>
      </c>
      <c r="H110">
        <v>116017130</v>
      </c>
      <c r="I110">
        <f t="shared" si="7"/>
        <v>0.42178895795312499</v>
      </c>
      <c r="J110">
        <f t="shared" si="8"/>
        <v>-2.0472097520457699E-2</v>
      </c>
    </row>
    <row r="111" spans="1:10" hidden="1" x14ac:dyDescent="0.25">
      <c r="A111" t="s">
        <v>42</v>
      </c>
      <c r="B111" t="s">
        <v>4</v>
      </c>
      <c r="C111">
        <v>11882590.784813341</v>
      </c>
      <c r="D111">
        <v>11882590.784813341</v>
      </c>
      <c r="E111">
        <v>614633733.47039115</v>
      </c>
      <c r="F111">
        <v>57.865811066009833</v>
      </c>
      <c r="G111">
        <v>5.7324685860000004</v>
      </c>
      <c r="H111">
        <v>5000</v>
      </c>
      <c r="I111">
        <f t="shared" si="7"/>
        <v>5.7324735860000002</v>
      </c>
      <c r="J111">
        <f t="shared" si="8"/>
        <v>5.7205909952151872</v>
      </c>
    </row>
    <row r="112" spans="1:10" x14ac:dyDescent="0.25">
      <c r="A112" t="s">
        <v>120</v>
      </c>
      <c r="B112" t="s">
        <v>6</v>
      </c>
      <c r="C112">
        <v>37208010.40551798</v>
      </c>
      <c r="D112">
        <v>38291561.715849712</v>
      </c>
      <c r="E112">
        <v>2241355516.289185</v>
      </c>
      <c r="F112">
        <v>61.749934021451772</v>
      </c>
      <c r="G112">
        <v>4.3651754000000001E-2</v>
      </c>
      <c r="H112">
        <v>418520</v>
      </c>
      <c r="I112">
        <f t="shared" si="7"/>
        <v>4.4070274E-2</v>
      </c>
      <c r="J112">
        <f t="shared" si="8"/>
        <v>5.778712284150285E-3</v>
      </c>
    </row>
    <row r="113" spans="1:10" hidden="1" x14ac:dyDescent="0.25">
      <c r="A113" t="s">
        <v>123</v>
      </c>
      <c r="B113" t="s">
        <v>8</v>
      </c>
      <c r="C113">
        <v>409105.94179350749</v>
      </c>
      <c r="D113">
        <v>656340.78437456023</v>
      </c>
      <c r="E113">
        <v>30409679.8060055</v>
      </c>
      <c r="F113">
        <v>84.177942645312754</v>
      </c>
      <c r="G113">
        <v>4.1660072656249999E-4</v>
      </c>
      <c r="H113">
        <v>3162</v>
      </c>
      <c r="I113">
        <f t="shared" si="7"/>
        <v>4.1976272656250001E-4</v>
      </c>
      <c r="J113">
        <f t="shared" si="8"/>
        <v>-2.3657805781206024E-4</v>
      </c>
    </row>
    <row r="114" spans="1:10" hidden="1" x14ac:dyDescent="0.25">
      <c r="A114" t="s">
        <v>205</v>
      </c>
      <c r="B114" t="s">
        <v>5</v>
      </c>
      <c r="C114">
        <v>421373459.24977559</v>
      </c>
      <c r="D114">
        <v>521979819.34266651</v>
      </c>
      <c r="E114">
        <v>26383564438.07378</v>
      </c>
      <c r="F114">
        <v>68.2721570937466</v>
      </c>
      <c r="G114">
        <v>0.46072940817968749</v>
      </c>
      <c r="H114">
        <v>12655564</v>
      </c>
      <c r="I114">
        <f t="shared" si="7"/>
        <v>0.4733849721796875</v>
      </c>
      <c r="J114">
        <f t="shared" si="8"/>
        <v>-4.859484716297896E-2</v>
      </c>
    </row>
    <row r="115" spans="1:10" hidden="1" x14ac:dyDescent="0.25">
      <c r="A115" t="s">
        <v>178</v>
      </c>
      <c r="B115" t="s">
        <v>4</v>
      </c>
      <c r="C115">
        <v>13831981.251659701</v>
      </c>
      <c r="D115">
        <v>13831981.251659701</v>
      </c>
      <c r="E115">
        <v>747810405.59720433</v>
      </c>
      <c r="F115">
        <v>57.661295228793733</v>
      </c>
      <c r="G115">
        <v>2.3191910080000002</v>
      </c>
      <c r="H115">
        <v>525400</v>
      </c>
      <c r="I115">
        <f t="shared" si="7"/>
        <v>2.3197164080000001</v>
      </c>
      <c r="J115">
        <f t="shared" si="8"/>
        <v>2.3058844267483405</v>
      </c>
    </row>
    <row r="116" spans="1:10" x14ac:dyDescent="0.25">
      <c r="A116" t="s">
        <v>170</v>
      </c>
      <c r="B116" t="s">
        <v>6</v>
      </c>
      <c r="C116">
        <v>11883867.29453942</v>
      </c>
      <c r="D116">
        <v>11883867.29453942</v>
      </c>
      <c r="E116">
        <v>689316178.14037085</v>
      </c>
      <c r="F116">
        <v>61.065412998767862</v>
      </c>
      <c r="G116">
        <v>7.4847337312499998E-2</v>
      </c>
      <c r="H116">
        <v>276</v>
      </c>
      <c r="I116">
        <f t="shared" si="7"/>
        <v>7.4847613312499992E-2</v>
      </c>
      <c r="J116">
        <f t="shared" si="8"/>
        <v>6.2963746017960565E-2</v>
      </c>
    </row>
    <row r="117" spans="1:10" x14ac:dyDescent="0.25">
      <c r="A117" t="s">
        <v>118</v>
      </c>
      <c r="B117" t="s">
        <v>6</v>
      </c>
      <c r="C117">
        <v>128183903.06043629</v>
      </c>
      <c r="D117">
        <v>128183903.06043629</v>
      </c>
      <c r="E117">
        <v>7396635482.3738422</v>
      </c>
      <c r="F117">
        <v>60.72095810880014</v>
      </c>
      <c r="G117">
        <v>1.207055013125</v>
      </c>
      <c r="H117">
        <v>84000</v>
      </c>
      <c r="I117">
        <f t="shared" si="7"/>
        <v>1.2071390131249999</v>
      </c>
      <c r="J117">
        <f t="shared" si="8"/>
        <v>1.0789551100645636</v>
      </c>
    </row>
    <row r="118" spans="1:10" x14ac:dyDescent="0.25">
      <c r="A118" t="s">
        <v>23</v>
      </c>
      <c r="B118" t="s">
        <v>6</v>
      </c>
      <c r="C118">
        <v>83174991.901417464</v>
      </c>
      <c r="D118">
        <v>96471919.862224013</v>
      </c>
      <c r="E118">
        <v>4376595307.883647</v>
      </c>
      <c r="F118">
        <v>60.701993083494457</v>
      </c>
      <c r="G118">
        <v>6.2588607000000004E-2</v>
      </c>
      <c r="H118">
        <v>48466100</v>
      </c>
      <c r="I118">
        <f t="shared" si="7"/>
        <v>0.111054707</v>
      </c>
      <c r="J118">
        <f t="shared" si="8"/>
        <v>1.4582787137775985E-2</v>
      </c>
    </row>
    <row r="119" spans="1:10" hidden="1" x14ac:dyDescent="0.25">
      <c r="A119" t="s">
        <v>103</v>
      </c>
      <c r="B119" t="s">
        <v>5</v>
      </c>
      <c r="C119">
        <v>550802579.40044892</v>
      </c>
      <c r="D119">
        <v>550802579.40044892</v>
      </c>
      <c r="E119">
        <v>36541864682.296722</v>
      </c>
      <c r="F119">
        <v>67.786486993064003</v>
      </c>
      <c r="G119">
        <v>35.627262901406247</v>
      </c>
      <c r="H119">
        <v>16221166</v>
      </c>
      <c r="I119">
        <f t="shared" si="7"/>
        <v>35.643484067406249</v>
      </c>
      <c r="J119">
        <f t="shared" si="8"/>
        <v>35.092681488005802</v>
      </c>
    </row>
    <row r="120" spans="1:10" x14ac:dyDescent="0.25">
      <c r="A120" t="s">
        <v>172</v>
      </c>
      <c r="B120" t="s">
        <v>6</v>
      </c>
      <c r="C120">
        <v>93796187.762880698</v>
      </c>
      <c r="D120">
        <v>93796187.762880698</v>
      </c>
      <c r="E120">
        <v>5363966211.4165955</v>
      </c>
      <c r="F120">
        <v>60.164909791105543</v>
      </c>
      <c r="G120">
        <v>0.76550132000000004</v>
      </c>
      <c r="H120">
        <v>123208</v>
      </c>
      <c r="I120">
        <f t="shared" si="7"/>
        <v>0.76562452800000003</v>
      </c>
      <c r="J120">
        <f t="shared" si="8"/>
        <v>0.67182834023711935</v>
      </c>
    </row>
    <row r="121" spans="1:10" x14ac:dyDescent="0.25">
      <c r="A121" t="s">
        <v>59</v>
      </c>
      <c r="B121" t="s">
        <v>6</v>
      </c>
      <c r="C121">
        <v>10005187.65901958</v>
      </c>
      <c r="D121">
        <v>10005187.65901958</v>
      </c>
      <c r="E121">
        <v>573735154.1982137</v>
      </c>
      <c r="F121">
        <v>59.832974491103293</v>
      </c>
      <c r="G121">
        <v>9.7397521749999993E-2</v>
      </c>
      <c r="H121">
        <v>477000</v>
      </c>
      <c r="I121">
        <f t="shared" si="7"/>
        <v>9.7874521749999999E-2</v>
      </c>
      <c r="J121">
        <f t="shared" si="8"/>
        <v>8.7869334090980411E-2</v>
      </c>
    </row>
    <row r="122" spans="1:10" hidden="1" x14ac:dyDescent="0.25">
      <c r="A122" t="s">
        <v>196</v>
      </c>
      <c r="B122" t="s">
        <v>4</v>
      </c>
      <c r="C122">
        <v>766725.22027872922</v>
      </c>
      <c r="D122">
        <v>766725.22027872922</v>
      </c>
      <c r="E122">
        <v>40639613.510098167</v>
      </c>
      <c r="F122">
        <v>57.165440970901393</v>
      </c>
      <c r="G122">
        <v>1.0092784426250001</v>
      </c>
      <c r="H122">
        <v>9000</v>
      </c>
      <c r="I122">
        <f t="shared" si="7"/>
        <v>1.009287442625</v>
      </c>
      <c r="J122">
        <f t="shared" si="8"/>
        <v>1.0085207174047213</v>
      </c>
    </row>
    <row r="123" spans="1:10" hidden="1" x14ac:dyDescent="0.25">
      <c r="A123" t="s">
        <v>200</v>
      </c>
      <c r="B123" t="s">
        <v>5</v>
      </c>
      <c r="C123">
        <v>31853665.98646694</v>
      </c>
      <c r="D123">
        <v>31853665.98646694</v>
      </c>
      <c r="E123">
        <v>1673252308.8452849</v>
      </c>
      <c r="F123">
        <v>64.744543946124566</v>
      </c>
      <c r="G123">
        <v>0.38377191162500002</v>
      </c>
      <c r="H123">
        <v>3000</v>
      </c>
      <c r="I123">
        <f t="shared" si="7"/>
        <v>0.38377491162499999</v>
      </c>
      <c r="J123">
        <f t="shared" si="8"/>
        <v>0.35192124563853305</v>
      </c>
    </row>
    <row r="124" spans="1:10" hidden="1" x14ac:dyDescent="0.25">
      <c r="A124" t="s">
        <v>134</v>
      </c>
      <c r="B124" t="s">
        <v>7</v>
      </c>
      <c r="C124">
        <v>505269312.3999961</v>
      </c>
      <c r="D124">
        <v>505269312.3999961</v>
      </c>
      <c r="E124">
        <v>24129632639.507999</v>
      </c>
      <c r="F124">
        <v>53.751800748200097</v>
      </c>
      <c r="G124">
        <v>26.705459670703124</v>
      </c>
      <c r="H124">
        <v>54007000</v>
      </c>
      <c r="I124">
        <f t="shared" si="7"/>
        <v>26.759466670703123</v>
      </c>
      <c r="J124">
        <f t="shared" si="8"/>
        <v>26.254197358303127</v>
      </c>
    </row>
    <row r="125" spans="1:10" x14ac:dyDescent="0.25">
      <c r="A125" t="s">
        <v>97</v>
      </c>
      <c r="B125" t="s">
        <v>6</v>
      </c>
      <c r="C125">
        <v>24478077.490417879</v>
      </c>
      <c r="D125">
        <v>24592464.73825743</v>
      </c>
      <c r="E125">
        <v>1404863823.0194449</v>
      </c>
      <c r="F125">
        <v>59.707734245880992</v>
      </c>
      <c r="G125">
        <v>2.995231415625E-2</v>
      </c>
      <c r="H125">
        <v>9703990</v>
      </c>
      <c r="I125">
        <f t="shared" si="7"/>
        <v>3.9656304156250002E-2</v>
      </c>
      <c r="J125">
        <f t="shared" si="8"/>
        <v>1.5063839417992574E-2</v>
      </c>
    </row>
    <row r="126" spans="1:10" hidden="1" x14ac:dyDescent="0.25">
      <c r="A126" t="s">
        <v>206</v>
      </c>
      <c r="B126" t="s">
        <v>4</v>
      </c>
      <c r="C126">
        <v>20925525.94489735</v>
      </c>
      <c r="D126">
        <v>20925525.94489735</v>
      </c>
      <c r="E126">
        <v>1022763958.560119</v>
      </c>
      <c r="F126">
        <v>57.125971158864637</v>
      </c>
      <c r="G126">
        <v>8.8854136837812501</v>
      </c>
      <c r="H126">
        <v>2371660</v>
      </c>
      <c r="I126">
        <f t="shared" si="7"/>
        <v>8.8877853437812497</v>
      </c>
      <c r="J126">
        <f t="shared" si="8"/>
        <v>8.8668598178363531</v>
      </c>
    </row>
    <row r="127" spans="1:10" x14ac:dyDescent="0.25">
      <c r="A127" t="s">
        <v>106</v>
      </c>
      <c r="B127" t="s">
        <v>6</v>
      </c>
      <c r="C127">
        <v>121942032.14227881</v>
      </c>
      <c r="D127">
        <v>121942032.14227881</v>
      </c>
      <c r="E127">
        <v>6878793579.9150486</v>
      </c>
      <c r="F127">
        <v>59.237978309672577</v>
      </c>
      <c r="G127">
        <v>0.71410301425</v>
      </c>
      <c r="H127">
        <v>1808882</v>
      </c>
      <c r="I127">
        <f t="shared" si="7"/>
        <v>0.71591189624999996</v>
      </c>
      <c r="J127">
        <f t="shared" si="8"/>
        <v>0.59396986410772112</v>
      </c>
    </row>
    <row r="128" spans="1:10" hidden="1" x14ac:dyDescent="0.25">
      <c r="A128" t="s">
        <v>157</v>
      </c>
      <c r="B128" t="s">
        <v>9</v>
      </c>
      <c r="C128">
        <v>2568.5991660482978</v>
      </c>
      <c r="D128">
        <v>45752.213832636473</v>
      </c>
      <c r="E128">
        <v>1883760.361882101</v>
      </c>
      <c r="F128">
        <v>128.10284214621839</v>
      </c>
      <c r="G128">
        <v>0</v>
      </c>
      <c r="H128">
        <v>0</v>
      </c>
      <c r="I128">
        <f t="shared" si="7"/>
        <v>0</v>
      </c>
      <c r="J128">
        <f t="shared" si="8"/>
        <v>-4.5752213832636471E-5</v>
      </c>
    </row>
    <row r="129" spans="1:10" x14ac:dyDescent="0.25">
      <c r="A129" t="s">
        <v>17</v>
      </c>
      <c r="B129" t="s">
        <v>6</v>
      </c>
      <c r="C129">
        <v>258313730.7400212</v>
      </c>
      <c r="D129">
        <v>258313730.7400212</v>
      </c>
      <c r="E129">
        <v>14535786895.673361</v>
      </c>
      <c r="F129">
        <v>59.177426756394738</v>
      </c>
      <c r="G129">
        <v>4.5067860519999998</v>
      </c>
      <c r="H129">
        <v>1310000</v>
      </c>
      <c r="I129">
        <f t="shared" si="7"/>
        <v>4.508096052</v>
      </c>
      <c r="J129">
        <f t="shared" si="8"/>
        <v>4.2497823212599783</v>
      </c>
    </row>
    <row r="130" spans="1:10" hidden="1" x14ac:dyDescent="0.25">
      <c r="A130" t="s">
        <v>101</v>
      </c>
      <c r="B130" t="s">
        <v>5</v>
      </c>
      <c r="C130">
        <v>4609066667.7946558</v>
      </c>
      <c r="D130">
        <v>5199436423.3063974</v>
      </c>
      <c r="E130">
        <v>256709509615.4888</v>
      </c>
      <c r="F130">
        <v>59.788966336353973</v>
      </c>
      <c r="G130">
        <v>4.9904821392500001</v>
      </c>
      <c r="H130">
        <v>283045000</v>
      </c>
      <c r="I130">
        <f t="shared" si="7"/>
        <v>5.2735271392499996</v>
      </c>
      <c r="J130">
        <f t="shared" si="8"/>
        <v>7.409071594360217E-2</v>
      </c>
    </row>
    <row r="131" spans="1:10" hidden="1" x14ac:dyDescent="0.25">
      <c r="A131" t="s">
        <v>141</v>
      </c>
      <c r="B131" t="s">
        <v>4</v>
      </c>
      <c r="C131">
        <v>48204851.720552459</v>
      </c>
      <c r="D131">
        <v>48204851.720552459</v>
      </c>
      <c r="E131">
        <v>2394638443.051125</v>
      </c>
      <c r="F131">
        <v>56.793281327760752</v>
      </c>
      <c r="G131">
        <v>3.3962698900000001</v>
      </c>
      <c r="H131">
        <v>13845247</v>
      </c>
      <c r="I131">
        <f t="shared" ref="I131:I194" si="9">G131+H131/10^9</f>
        <v>3.410115137</v>
      </c>
      <c r="J131">
        <f t="shared" ref="J131:J194" si="10">I131-D131/10^9</f>
        <v>3.3619102852794476</v>
      </c>
    </row>
    <row r="132" spans="1:10" hidden="1" x14ac:dyDescent="0.25">
      <c r="A132" t="s">
        <v>150</v>
      </c>
      <c r="B132" t="s">
        <v>4</v>
      </c>
      <c r="C132">
        <v>5710253.6223461945</v>
      </c>
      <c r="D132">
        <v>5710253.6223461945</v>
      </c>
      <c r="E132">
        <v>304152243.04950649</v>
      </c>
      <c r="F132">
        <v>56.720677703781973</v>
      </c>
      <c r="G132">
        <v>7.9661222405625001</v>
      </c>
      <c r="H132">
        <v>24000</v>
      </c>
      <c r="I132">
        <f t="shared" si="9"/>
        <v>7.9661462405624999</v>
      </c>
      <c r="J132">
        <f t="shared" si="10"/>
        <v>7.960435986940154</v>
      </c>
    </row>
    <row r="133" spans="1:10" hidden="1" x14ac:dyDescent="0.25">
      <c r="A133" t="s">
        <v>143</v>
      </c>
      <c r="B133" t="s">
        <v>8</v>
      </c>
      <c r="C133">
        <v>0</v>
      </c>
      <c r="D133">
        <v>27769.71951876827</v>
      </c>
      <c r="E133">
        <v>1190831.8183738231</v>
      </c>
      <c r="F133">
        <v>134.98278738676041</v>
      </c>
      <c r="G133">
        <v>0</v>
      </c>
      <c r="H133">
        <v>0</v>
      </c>
      <c r="I133">
        <f t="shared" si="9"/>
        <v>0</v>
      </c>
      <c r="J133">
        <f t="shared" si="10"/>
        <v>-2.7769719518768271E-5</v>
      </c>
    </row>
    <row r="134" spans="1:10" hidden="1" x14ac:dyDescent="0.25">
      <c r="A134" t="s">
        <v>144</v>
      </c>
      <c r="B134" t="s">
        <v>8</v>
      </c>
      <c r="C134">
        <v>1485081.1178691611</v>
      </c>
      <c r="D134">
        <v>2674656.1259434191</v>
      </c>
      <c r="E134">
        <v>113930309.1817753</v>
      </c>
      <c r="F134">
        <v>83.864316507826956</v>
      </c>
      <c r="G134">
        <v>1.3189983125000001E-3</v>
      </c>
      <c r="H134">
        <v>96049</v>
      </c>
      <c r="I134">
        <f t="shared" si="9"/>
        <v>1.4150473125000001E-3</v>
      </c>
      <c r="J134">
        <f t="shared" si="10"/>
        <v>-1.2596088134434189E-3</v>
      </c>
    </row>
    <row r="135" spans="1:10" hidden="1" x14ac:dyDescent="0.25">
      <c r="A135" t="s">
        <v>112</v>
      </c>
      <c r="B135" t="s">
        <v>4</v>
      </c>
      <c r="C135">
        <v>31398383.561638631</v>
      </c>
      <c r="D135">
        <v>31398383.561638631</v>
      </c>
      <c r="E135">
        <v>1506293512.6828051</v>
      </c>
      <c r="F135">
        <v>56.268050610899969</v>
      </c>
      <c r="G135">
        <v>6.3085772302236327</v>
      </c>
      <c r="H135">
        <v>9651554</v>
      </c>
      <c r="I135">
        <f t="shared" si="9"/>
        <v>6.3182287842236331</v>
      </c>
      <c r="J135">
        <f t="shared" si="10"/>
        <v>6.2868304006619944</v>
      </c>
    </row>
    <row r="136" spans="1:10" hidden="1" x14ac:dyDescent="0.25">
      <c r="A136" t="s">
        <v>25</v>
      </c>
      <c r="B136" t="s">
        <v>4</v>
      </c>
      <c r="C136">
        <v>1219756.88106833</v>
      </c>
      <c r="D136">
        <v>1219756.88106833</v>
      </c>
      <c r="E136">
        <v>57591204.148686416</v>
      </c>
      <c r="F136">
        <v>55.451212049495602</v>
      </c>
      <c r="G136">
        <v>5.7102253499999998E-2</v>
      </c>
      <c r="H136">
        <v>163788</v>
      </c>
      <c r="I136">
        <f t="shared" si="9"/>
        <v>5.7266041499999996E-2</v>
      </c>
      <c r="J136">
        <f t="shared" si="10"/>
        <v>5.6046284618931665E-2</v>
      </c>
    </row>
    <row r="137" spans="1:10" hidden="1" x14ac:dyDescent="0.25">
      <c r="A137" t="s">
        <v>201</v>
      </c>
      <c r="B137" t="s">
        <v>9</v>
      </c>
      <c r="C137">
        <v>15411.594996290591</v>
      </c>
      <c r="D137">
        <v>71896.336022714517</v>
      </c>
      <c r="E137">
        <v>2605505.9053621488</v>
      </c>
      <c r="F137">
        <v>108.5976516298004</v>
      </c>
      <c r="G137">
        <v>0</v>
      </c>
      <c r="H137">
        <v>0</v>
      </c>
      <c r="I137">
        <f t="shared" si="9"/>
        <v>0</v>
      </c>
      <c r="J137">
        <f t="shared" si="10"/>
        <v>-7.1896336022714513E-5</v>
      </c>
    </row>
    <row r="138" spans="1:10" hidden="1" x14ac:dyDescent="0.25">
      <c r="A138" t="s">
        <v>48</v>
      </c>
      <c r="B138" t="s">
        <v>4</v>
      </c>
      <c r="C138">
        <v>24071933.308519062</v>
      </c>
      <c r="D138">
        <v>24071933.308519062</v>
      </c>
      <c r="E138">
        <v>1240998367.708158</v>
      </c>
      <c r="F138">
        <v>55.36780432493358</v>
      </c>
      <c r="G138">
        <v>1.2983040809999999</v>
      </c>
      <c r="H138">
        <v>3000380</v>
      </c>
      <c r="I138">
        <f t="shared" si="9"/>
        <v>1.301304461</v>
      </c>
      <c r="J138">
        <f t="shared" si="10"/>
        <v>1.2772325276914809</v>
      </c>
    </row>
    <row r="139" spans="1:10" hidden="1" x14ac:dyDescent="0.25">
      <c r="A139" t="s">
        <v>218</v>
      </c>
      <c r="B139" t="s">
        <v>9</v>
      </c>
      <c r="C139">
        <v>88604.028793793957</v>
      </c>
      <c r="D139">
        <v>173785.21067282281</v>
      </c>
      <c r="E139">
        <v>4340581.9394392688</v>
      </c>
      <c r="F139">
        <v>70.119908214452266</v>
      </c>
      <c r="G139">
        <v>0</v>
      </c>
      <c r="H139">
        <v>42944</v>
      </c>
      <c r="I139">
        <f t="shared" si="9"/>
        <v>4.2944000000000001E-5</v>
      </c>
      <c r="J139">
        <f t="shared" si="10"/>
        <v>-1.308412106728228E-4</v>
      </c>
    </row>
    <row r="140" spans="1:10" hidden="1" x14ac:dyDescent="0.25">
      <c r="A140" t="s">
        <v>136</v>
      </c>
      <c r="B140" t="s">
        <v>4</v>
      </c>
      <c r="C140">
        <v>10945672.84292422</v>
      </c>
      <c r="D140">
        <v>10945672.84292422</v>
      </c>
      <c r="E140">
        <v>554458630.19809055</v>
      </c>
      <c r="F140">
        <v>54.100819953596371</v>
      </c>
      <c r="G140">
        <v>6.427221243</v>
      </c>
      <c r="H140">
        <v>1447230</v>
      </c>
      <c r="I140">
        <f t="shared" si="9"/>
        <v>6.4286684730000001</v>
      </c>
      <c r="J140">
        <f t="shared" si="10"/>
        <v>6.4177228001570761</v>
      </c>
    </row>
    <row r="141" spans="1:10" hidden="1" x14ac:dyDescent="0.25">
      <c r="A141" t="s">
        <v>132</v>
      </c>
      <c r="B141" t="s">
        <v>4</v>
      </c>
      <c r="C141">
        <v>7619837.7562784739</v>
      </c>
      <c r="D141">
        <v>7619837.7562784739</v>
      </c>
      <c r="E141">
        <v>333315034.469428</v>
      </c>
      <c r="F141">
        <v>54.012759709725863</v>
      </c>
      <c r="G141">
        <v>2.4623636316874999</v>
      </c>
      <c r="H141">
        <v>1007819.9999999999</v>
      </c>
      <c r="I141">
        <f t="shared" si="9"/>
        <v>2.4633714516874998</v>
      </c>
      <c r="J141">
        <f t="shared" si="10"/>
        <v>2.4557516139312212</v>
      </c>
    </row>
    <row r="142" spans="1:10" hidden="1" x14ac:dyDescent="0.25">
      <c r="A142" t="s">
        <v>152</v>
      </c>
      <c r="B142" t="s">
        <v>7</v>
      </c>
      <c r="C142">
        <v>6976287.9384614909</v>
      </c>
      <c r="D142">
        <v>6976287.9384614909</v>
      </c>
      <c r="E142">
        <v>349779620.96134478</v>
      </c>
      <c r="F142">
        <v>58.63522930112169</v>
      </c>
      <c r="G142">
        <v>0.49132236659375</v>
      </c>
      <c r="H142">
        <v>2731000</v>
      </c>
      <c r="I142">
        <f t="shared" si="9"/>
        <v>0.49405336659374999</v>
      </c>
      <c r="J142">
        <f t="shared" si="10"/>
        <v>0.48707707865528849</v>
      </c>
    </row>
    <row r="143" spans="1:10" hidden="1" x14ac:dyDescent="0.25">
      <c r="A143" t="s">
        <v>181</v>
      </c>
      <c r="B143" t="s">
        <v>9</v>
      </c>
      <c r="C143">
        <v>7705.7974981451553</v>
      </c>
      <c r="D143">
        <v>138107.63337988421</v>
      </c>
      <c r="E143">
        <v>5687835.4670499209</v>
      </c>
      <c r="F143">
        <v>128.1456826239237</v>
      </c>
      <c r="G143">
        <v>0</v>
      </c>
      <c r="H143">
        <v>5651</v>
      </c>
      <c r="I143">
        <f t="shared" si="9"/>
        <v>5.6509999999999998E-6</v>
      </c>
      <c r="J143">
        <f t="shared" si="10"/>
        <v>-1.3245663337988422E-4</v>
      </c>
    </row>
    <row r="144" spans="1:10" x14ac:dyDescent="0.25">
      <c r="A144" t="s">
        <v>135</v>
      </c>
      <c r="B144" t="s">
        <v>6</v>
      </c>
      <c r="C144">
        <v>8190257.5693713035</v>
      </c>
      <c r="D144">
        <v>9229964.0002808645</v>
      </c>
      <c r="E144">
        <v>416568891.85170102</v>
      </c>
      <c r="F144">
        <v>57.379736483009083</v>
      </c>
      <c r="G144">
        <v>7.4249184999999997E-3</v>
      </c>
      <c r="H144">
        <v>1947000</v>
      </c>
      <c r="I144">
        <f t="shared" si="9"/>
        <v>9.3719184999999997E-3</v>
      </c>
      <c r="J144">
        <f t="shared" si="10"/>
        <v>1.4195449971913555E-4</v>
      </c>
    </row>
    <row r="145" spans="1:10" x14ac:dyDescent="0.25">
      <c r="A145" t="s">
        <v>68</v>
      </c>
      <c r="B145" t="s">
        <v>6</v>
      </c>
      <c r="C145">
        <v>325606088.7908445</v>
      </c>
      <c r="D145">
        <v>325606088.7908445</v>
      </c>
      <c r="E145">
        <v>14186768491.977989</v>
      </c>
      <c r="F145">
        <v>55.902913375799208</v>
      </c>
      <c r="G145">
        <v>22.485830764374999</v>
      </c>
      <c r="H145">
        <v>16944864</v>
      </c>
      <c r="I145">
        <f t="shared" si="9"/>
        <v>22.502775628374998</v>
      </c>
      <c r="J145">
        <f t="shared" si="10"/>
        <v>22.177169539584153</v>
      </c>
    </row>
    <row r="146" spans="1:10" hidden="1" x14ac:dyDescent="0.25">
      <c r="A146" t="s">
        <v>156</v>
      </c>
      <c r="B146" t="s">
        <v>5</v>
      </c>
      <c r="C146">
        <v>13845043.68072864</v>
      </c>
      <c r="D146">
        <v>13853019.52996311</v>
      </c>
      <c r="E146">
        <v>787885598.78367484</v>
      </c>
      <c r="F146">
        <v>55.959014751238342</v>
      </c>
      <c r="G146">
        <v>1.16290859375E-2</v>
      </c>
      <c r="H146">
        <v>4940629</v>
      </c>
      <c r="I146">
        <f t="shared" si="9"/>
        <v>1.6569714937500001E-2</v>
      </c>
      <c r="J146">
        <f t="shared" si="10"/>
        <v>2.7166954075368913E-3</v>
      </c>
    </row>
    <row r="147" spans="1:10" hidden="1" x14ac:dyDescent="0.25">
      <c r="A147" t="s">
        <v>20</v>
      </c>
      <c r="B147" t="s">
        <v>9</v>
      </c>
      <c r="C147">
        <v>13012.52337520002</v>
      </c>
      <c r="D147">
        <v>213074.59724891049</v>
      </c>
      <c r="E147">
        <v>8739607.8680470008</v>
      </c>
      <c r="F147">
        <v>127.4924632945641</v>
      </c>
      <c r="G147">
        <v>0</v>
      </c>
      <c r="H147">
        <v>0</v>
      </c>
      <c r="I147">
        <f t="shared" si="9"/>
        <v>0</v>
      </c>
      <c r="J147">
        <f t="shared" si="10"/>
        <v>-2.1307459724891048E-4</v>
      </c>
    </row>
    <row r="148" spans="1:10" hidden="1" x14ac:dyDescent="0.25">
      <c r="A148" t="s">
        <v>171</v>
      </c>
      <c r="B148" t="s">
        <v>9</v>
      </c>
      <c r="C148">
        <v>308566.29397581279</v>
      </c>
      <c r="D148">
        <v>764118.18561337946</v>
      </c>
      <c r="E148">
        <v>21726502.071428992</v>
      </c>
      <c r="F148">
        <v>83.341838420207083</v>
      </c>
      <c r="G148">
        <v>1.2669749450683599E-7</v>
      </c>
      <c r="H148">
        <v>202543</v>
      </c>
      <c r="I148">
        <f t="shared" si="9"/>
        <v>2.0266969749450683E-4</v>
      </c>
      <c r="J148">
        <f t="shared" si="10"/>
        <v>-5.6144848811887256E-4</v>
      </c>
    </row>
    <row r="149" spans="1:10" x14ac:dyDescent="0.25">
      <c r="A149" t="s">
        <v>104</v>
      </c>
      <c r="B149" t="s">
        <v>6</v>
      </c>
      <c r="C149">
        <v>95083982.118037403</v>
      </c>
      <c r="D149">
        <v>95083982.118037403</v>
      </c>
      <c r="E149">
        <v>4926739105.2792625</v>
      </c>
      <c r="F149">
        <v>55.552424828605858</v>
      </c>
      <c r="G149">
        <v>9.72311762</v>
      </c>
      <c r="H149">
        <v>1856820</v>
      </c>
      <c r="I149">
        <f t="shared" si="9"/>
        <v>9.7249744400000004</v>
      </c>
      <c r="J149">
        <f t="shared" si="10"/>
        <v>9.6298904578819631</v>
      </c>
    </row>
    <row r="150" spans="1:10" hidden="1" x14ac:dyDescent="0.25">
      <c r="A150" t="s">
        <v>160</v>
      </c>
      <c r="B150" t="s">
        <v>5</v>
      </c>
      <c r="C150">
        <v>254536195.2576845</v>
      </c>
      <c r="D150">
        <v>254536195.2576845</v>
      </c>
      <c r="E150">
        <v>10730417231.965139</v>
      </c>
      <c r="F150">
        <v>45.13882900851651</v>
      </c>
      <c r="G150">
        <v>4.1330598119999999</v>
      </c>
      <c r="H150">
        <v>44207597</v>
      </c>
      <c r="I150">
        <f t="shared" si="9"/>
        <v>4.1772674089999997</v>
      </c>
      <c r="J150">
        <f t="shared" si="10"/>
        <v>3.9227312137423151</v>
      </c>
    </row>
    <row r="151" spans="1:10" hidden="1" x14ac:dyDescent="0.25">
      <c r="A151" t="s">
        <v>161</v>
      </c>
      <c r="B151" t="s">
        <v>7</v>
      </c>
      <c r="C151">
        <v>11685327.801125949</v>
      </c>
      <c r="D151">
        <v>17277982.34714435</v>
      </c>
      <c r="E151">
        <v>388901836.13966417</v>
      </c>
      <c r="F151">
        <v>48.88981448253309</v>
      </c>
      <c r="G151">
        <v>4.02141584375E-3</v>
      </c>
      <c r="H151">
        <v>8630000</v>
      </c>
      <c r="I151">
        <f t="shared" si="9"/>
        <v>1.265141584375E-2</v>
      </c>
      <c r="J151">
        <f t="shared" si="10"/>
        <v>-4.6265665033943491E-3</v>
      </c>
    </row>
    <row r="152" spans="1:10" hidden="1" x14ac:dyDescent="0.25">
      <c r="A152" t="s">
        <v>162</v>
      </c>
      <c r="B152" t="s">
        <v>8</v>
      </c>
      <c r="C152">
        <v>88475750.908520892</v>
      </c>
      <c r="D152">
        <v>88475750.908520892</v>
      </c>
      <c r="E152">
        <v>3384961109.3752699</v>
      </c>
      <c r="F152">
        <v>47.867629535329577</v>
      </c>
      <c r="G152">
        <v>4.600088500921875</v>
      </c>
      <c r="H152">
        <v>33085780</v>
      </c>
      <c r="I152">
        <f t="shared" si="9"/>
        <v>4.6331742809218754</v>
      </c>
      <c r="J152">
        <f t="shared" si="10"/>
        <v>4.5446985300133544</v>
      </c>
    </row>
    <row r="153" spans="1:10" hidden="1" x14ac:dyDescent="0.25">
      <c r="A153" t="s">
        <v>93</v>
      </c>
      <c r="B153" t="s">
        <v>9</v>
      </c>
      <c r="C153">
        <v>89900.97081169486</v>
      </c>
      <c r="D153">
        <v>2303721.671645097</v>
      </c>
      <c r="E153">
        <v>96110939.209309682</v>
      </c>
      <c r="F153">
        <v>130.22611155444761</v>
      </c>
      <c r="G153">
        <v>0</v>
      </c>
      <c r="H153">
        <v>67962</v>
      </c>
      <c r="I153">
        <f t="shared" si="9"/>
        <v>6.7961999999999997E-5</v>
      </c>
      <c r="J153">
        <f t="shared" si="10"/>
        <v>-2.2357596716450971E-3</v>
      </c>
    </row>
    <row r="154" spans="1:10" hidden="1" x14ac:dyDescent="0.25">
      <c r="A154" t="s">
        <v>149</v>
      </c>
      <c r="B154" t="s">
        <v>9</v>
      </c>
      <c r="C154">
        <v>503231.61261011288</v>
      </c>
      <c r="D154">
        <v>3852647.5455403309</v>
      </c>
      <c r="E154">
        <v>151506415.26323101</v>
      </c>
      <c r="F154">
        <v>119.3955489686191</v>
      </c>
      <c r="G154">
        <v>1.088299765625E-4</v>
      </c>
      <c r="H154">
        <v>362238</v>
      </c>
      <c r="I154">
        <f t="shared" si="9"/>
        <v>4.7106797656250001E-4</v>
      </c>
      <c r="J154">
        <f t="shared" si="10"/>
        <v>-3.381579568977831E-3</v>
      </c>
    </row>
    <row r="155" spans="1:10" x14ac:dyDescent="0.25">
      <c r="A155" t="s">
        <v>109</v>
      </c>
      <c r="B155" t="s">
        <v>6</v>
      </c>
      <c r="C155">
        <v>37591908.525674157</v>
      </c>
      <c r="D155">
        <v>37591908.525674157</v>
      </c>
      <c r="E155">
        <v>1991727264.6569569</v>
      </c>
      <c r="F155">
        <v>55.218353311493843</v>
      </c>
      <c r="G155">
        <v>4.1704507828750002</v>
      </c>
      <c r="H155">
        <v>2187770</v>
      </c>
      <c r="I155">
        <f t="shared" si="9"/>
        <v>4.1726385528750001</v>
      </c>
      <c r="J155">
        <f t="shared" si="10"/>
        <v>4.1350466443493259</v>
      </c>
    </row>
    <row r="156" spans="1:10" hidden="1" x14ac:dyDescent="0.25">
      <c r="A156" t="s">
        <v>166</v>
      </c>
      <c r="B156" t="s">
        <v>8</v>
      </c>
      <c r="C156">
        <v>11224778.910543701</v>
      </c>
      <c r="D156">
        <v>28862646.1416815</v>
      </c>
      <c r="E156">
        <v>1102846874.8694911</v>
      </c>
      <c r="F156">
        <v>95.724258688103831</v>
      </c>
      <c r="G156">
        <v>1.0746014999999999E-2</v>
      </c>
      <c r="H156">
        <v>1214629</v>
      </c>
      <c r="I156">
        <f t="shared" si="9"/>
        <v>1.1960643999999999E-2</v>
      </c>
      <c r="J156">
        <f t="shared" si="10"/>
        <v>-1.6902002141681499E-2</v>
      </c>
    </row>
    <row r="157" spans="1:10" hidden="1" x14ac:dyDescent="0.25">
      <c r="A157" t="s">
        <v>13</v>
      </c>
      <c r="B157" t="s">
        <v>5</v>
      </c>
      <c r="C157">
        <v>12715751.527884509</v>
      </c>
      <c r="D157">
        <v>12715751.527884509</v>
      </c>
      <c r="E157">
        <v>445741309.6569308</v>
      </c>
      <c r="F157">
        <v>41.005103047375563</v>
      </c>
      <c r="G157">
        <v>1.8173790044375</v>
      </c>
      <c r="H157">
        <v>965000</v>
      </c>
      <c r="I157">
        <f t="shared" si="9"/>
        <v>1.8183440044375001</v>
      </c>
      <c r="J157">
        <f t="shared" si="10"/>
        <v>1.8056282529096157</v>
      </c>
    </row>
    <row r="158" spans="1:10" x14ac:dyDescent="0.25">
      <c r="A158" t="s">
        <v>208</v>
      </c>
      <c r="B158" t="s">
        <v>6</v>
      </c>
      <c r="C158">
        <v>141969494.962681</v>
      </c>
      <c r="D158">
        <v>151056272.09285119</v>
      </c>
      <c r="E158">
        <v>6525466473.6959333</v>
      </c>
      <c r="F158">
        <v>54.761471775155698</v>
      </c>
      <c r="G158">
        <v>0.180437504</v>
      </c>
      <c r="H158">
        <v>12920720</v>
      </c>
      <c r="I158">
        <f t="shared" si="9"/>
        <v>0.193358224</v>
      </c>
      <c r="J158">
        <f t="shared" si="10"/>
        <v>4.2301951907148805E-2</v>
      </c>
    </row>
    <row r="159" spans="1:10" hidden="1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577095287.81311166</v>
      </c>
      <c r="F159">
        <v>20.696880634395448</v>
      </c>
      <c r="G159">
        <v>2.3023635468750001E-3</v>
      </c>
      <c r="H159">
        <v>59320295</v>
      </c>
      <c r="I159">
        <f t="shared" si="9"/>
        <v>6.1622658546875E-2</v>
      </c>
      <c r="J159">
        <f t="shared" si="10"/>
        <v>3.7184087194320072E-2</v>
      </c>
    </row>
    <row r="160" spans="1:10" x14ac:dyDescent="0.25">
      <c r="A160" t="s">
        <v>122</v>
      </c>
      <c r="B160" t="s">
        <v>6</v>
      </c>
      <c r="C160">
        <v>55560661.181685068</v>
      </c>
      <c r="D160">
        <v>55560661.181685068</v>
      </c>
      <c r="E160">
        <v>2125045614.395581</v>
      </c>
      <c r="F160">
        <v>48.88410016604918</v>
      </c>
      <c r="G160">
        <v>37.702991448500001</v>
      </c>
      <c r="H160">
        <v>8000</v>
      </c>
      <c r="I160">
        <f t="shared" si="9"/>
        <v>37.702999448500002</v>
      </c>
      <c r="J160">
        <f t="shared" si="10"/>
        <v>37.647438787318315</v>
      </c>
    </row>
    <row r="161" spans="1:10" hidden="1" x14ac:dyDescent="0.25">
      <c r="A161" t="s">
        <v>40</v>
      </c>
      <c r="B161" t="s">
        <v>9</v>
      </c>
      <c r="C161">
        <v>1917762.2064524251</v>
      </c>
      <c r="D161">
        <v>9881315.8706001248</v>
      </c>
      <c r="E161">
        <v>428592884.46724391</v>
      </c>
      <c r="F161">
        <v>125.2045404737694</v>
      </c>
      <c r="G161">
        <v>1.963789125E-3</v>
      </c>
      <c r="H161">
        <v>2000</v>
      </c>
      <c r="I161">
        <f t="shared" si="9"/>
        <v>1.9657891249999998E-3</v>
      </c>
      <c r="J161">
        <f t="shared" si="10"/>
        <v>-7.9155267456001259E-3</v>
      </c>
    </row>
    <row r="162" spans="1:10" x14ac:dyDescent="0.25">
      <c r="A162" t="s">
        <v>168</v>
      </c>
      <c r="B162" t="s">
        <v>6</v>
      </c>
      <c r="C162">
        <v>70344181.979704991</v>
      </c>
      <c r="D162">
        <v>70986061.670235187</v>
      </c>
      <c r="E162">
        <v>3353211399.8027558</v>
      </c>
      <c r="F162">
        <v>48.661737478148687</v>
      </c>
      <c r="G162">
        <v>7.0623107125000001E-2</v>
      </c>
      <c r="H162">
        <v>29462000</v>
      </c>
      <c r="I162">
        <f t="shared" si="9"/>
        <v>0.100085107125</v>
      </c>
      <c r="J162">
        <f t="shared" si="10"/>
        <v>2.9099045454764813E-2</v>
      </c>
    </row>
    <row r="163" spans="1:10" x14ac:dyDescent="0.25">
      <c r="A163" t="s">
        <v>33</v>
      </c>
      <c r="B163" t="s">
        <v>6</v>
      </c>
      <c r="C163">
        <v>17074435.658954751</v>
      </c>
      <c r="D163">
        <v>17966995.758051869</v>
      </c>
      <c r="E163">
        <v>681898490.08281791</v>
      </c>
      <c r="F163">
        <v>47.826547822897567</v>
      </c>
      <c r="G163">
        <v>1.2730660351562499E-2</v>
      </c>
      <c r="H163">
        <v>6485820</v>
      </c>
      <c r="I163">
        <f t="shared" si="9"/>
        <v>1.9216480351562499E-2</v>
      </c>
      <c r="J163">
        <f t="shared" si="10"/>
        <v>1.2494845935106316E-3</v>
      </c>
    </row>
    <row r="164" spans="1:10" hidden="1" x14ac:dyDescent="0.25">
      <c r="A164" t="s">
        <v>174</v>
      </c>
      <c r="B164" t="s">
        <v>5</v>
      </c>
      <c r="C164">
        <v>1048617394.879894</v>
      </c>
      <c r="D164">
        <v>1049516078.126943</v>
      </c>
      <c r="E164">
        <v>42123900831.300797</v>
      </c>
      <c r="F164">
        <v>40.34133681423728</v>
      </c>
      <c r="G164">
        <v>1.3502397232500001</v>
      </c>
      <c r="H164">
        <v>193221580</v>
      </c>
      <c r="I164">
        <f t="shared" si="9"/>
        <v>1.54346130325</v>
      </c>
      <c r="J164">
        <f t="shared" si="10"/>
        <v>0.49394522512305694</v>
      </c>
    </row>
    <row r="165" spans="1:10" hidden="1" x14ac:dyDescent="0.25">
      <c r="A165" t="s">
        <v>49</v>
      </c>
      <c r="B165" t="s">
        <v>4</v>
      </c>
      <c r="C165">
        <v>24276319.834574431</v>
      </c>
      <c r="D165">
        <v>24276319.834574431</v>
      </c>
      <c r="E165">
        <v>1182259140.011528</v>
      </c>
      <c r="F165">
        <v>53.03524082504758</v>
      </c>
      <c r="G165">
        <v>1.6803783393359375</v>
      </c>
      <c r="H165">
        <v>5031770</v>
      </c>
      <c r="I165">
        <f t="shared" si="9"/>
        <v>1.6854101093359375</v>
      </c>
      <c r="J165">
        <f t="shared" si="10"/>
        <v>1.6611337895013631</v>
      </c>
    </row>
    <row r="166" spans="1:10" x14ac:dyDescent="0.25">
      <c r="A166" t="s">
        <v>159</v>
      </c>
      <c r="B166" t="s">
        <v>6</v>
      </c>
      <c r="C166">
        <v>68691606.324769661</v>
      </c>
      <c r="D166">
        <v>68691606.324769661</v>
      </c>
      <c r="E166">
        <v>3155517098.871356</v>
      </c>
      <c r="F166">
        <v>46.167815793926238</v>
      </c>
      <c r="G166">
        <v>11.295706686500001</v>
      </c>
      <c r="H166">
        <v>4000</v>
      </c>
      <c r="I166">
        <f t="shared" si="9"/>
        <v>11.295710686500001</v>
      </c>
      <c r="J166">
        <f t="shared" si="10"/>
        <v>11.227019080175232</v>
      </c>
    </row>
    <row r="167" spans="1:10" hidden="1" x14ac:dyDescent="0.25">
      <c r="A167" t="s">
        <v>184</v>
      </c>
      <c r="B167" t="s">
        <v>4</v>
      </c>
      <c r="C167">
        <v>1162454.8170858221</v>
      </c>
      <c r="D167">
        <v>1162454.8170858221</v>
      </c>
      <c r="E167">
        <v>48677598.723333232</v>
      </c>
      <c r="F167">
        <v>52.737228151681862</v>
      </c>
      <c r="G167">
        <v>0.9304559563125</v>
      </c>
      <c r="H167">
        <v>17200</v>
      </c>
      <c r="I167">
        <f t="shared" si="9"/>
        <v>0.93047315631250005</v>
      </c>
      <c r="J167">
        <f t="shared" si="10"/>
        <v>0.92931070149541428</v>
      </c>
    </row>
    <row r="168" spans="1:10" hidden="1" x14ac:dyDescent="0.25">
      <c r="A168" t="s">
        <v>125</v>
      </c>
      <c r="B168" t="s">
        <v>4</v>
      </c>
      <c r="C168">
        <v>3246788.8727889238</v>
      </c>
      <c r="D168">
        <v>3246788.8727889238</v>
      </c>
      <c r="E168">
        <v>150658362.65303591</v>
      </c>
      <c r="F168">
        <v>51.957216137137998</v>
      </c>
      <c r="G168">
        <v>0.18117810500000001</v>
      </c>
      <c r="H168">
        <v>539674</v>
      </c>
      <c r="I168">
        <f t="shared" si="9"/>
        <v>0.181717779</v>
      </c>
      <c r="J168">
        <f t="shared" si="10"/>
        <v>0.17847099012721107</v>
      </c>
    </row>
    <row r="169" spans="1:10" hidden="1" x14ac:dyDescent="0.25">
      <c r="A169" t="s">
        <v>138</v>
      </c>
      <c r="B169" t="s">
        <v>9</v>
      </c>
      <c r="C169">
        <v>20991794.188102979</v>
      </c>
      <c r="D169">
        <v>50091730.39180778</v>
      </c>
      <c r="E169">
        <v>1531576722.82389</v>
      </c>
      <c r="F169">
        <v>88.672397116642102</v>
      </c>
      <c r="G169">
        <v>6.5602973750000003E-3</v>
      </c>
      <c r="H169">
        <v>14018070</v>
      </c>
      <c r="I169">
        <f t="shared" si="9"/>
        <v>2.0578367375E-2</v>
      </c>
      <c r="J169">
        <f t="shared" si="10"/>
        <v>-2.9513363016807782E-2</v>
      </c>
    </row>
    <row r="170" spans="1:10" hidden="1" x14ac:dyDescent="0.25">
      <c r="A170" t="s">
        <v>142</v>
      </c>
      <c r="B170" t="s">
        <v>4</v>
      </c>
      <c r="C170">
        <v>3175111.6994006271</v>
      </c>
      <c r="D170">
        <v>3175111.6994006271</v>
      </c>
      <c r="E170">
        <v>152743911.1913304</v>
      </c>
      <c r="F170">
        <v>51.322017187442839</v>
      </c>
      <c r="G170">
        <v>2.9274134249374999</v>
      </c>
      <c r="H170">
        <v>438300</v>
      </c>
      <c r="I170">
        <f t="shared" si="9"/>
        <v>2.9278517249374998</v>
      </c>
      <c r="J170">
        <f t="shared" si="10"/>
        <v>2.9246766132380992</v>
      </c>
    </row>
    <row r="171" spans="1:10" hidden="1" x14ac:dyDescent="0.25">
      <c r="A171" t="s">
        <v>179</v>
      </c>
      <c r="B171" t="s">
        <v>9</v>
      </c>
      <c r="C171">
        <v>3922599.0525062382</v>
      </c>
      <c r="D171">
        <v>137530514.82110009</v>
      </c>
      <c r="E171">
        <v>6161954122.3900661</v>
      </c>
      <c r="F171">
        <v>142.60312370689121</v>
      </c>
      <c r="G171">
        <v>3.7791542500000001E-3</v>
      </c>
      <c r="H171">
        <v>1668000</v>
      </c>
      <c r="I171">
        <f t="shared" si="9"/>
        <v>5.4471542499999999E-3</v>
      </c>
      <c r="J171">
        <f t="shared" si="10"/>
        <v>-0.13208336057110009</v>
      </c>
    </row>
    <row r="172" spans="1:10" hidden="1" x14ac:dyDescent="0.25">
      <c r="A172" t="s">
        <v>43</v>
      </c>
      <c r="B172" t="s">
        <v>4</v>
      </c>
      <c r="C172">
        <v>505569.90502221812</v>
      </c>
      <c r="D172">
        <v>505569.90502221812</v>
      </c>
      <c r="E172">
        <v>23411022.60643005</v>
      </c>
      <c r="F172">
        <v>50.560051935203632</v>
      </c>
      <c r="G172">
        <v>0.32437170621875</v>
      </c>
      <c r="H172">
        <v>150000</v>
      </c>
      <c r="I172">
        <f t="shared" si="9"/>
        <v>0.32452170621874998</v>
      </c>
      <c r="J172">
        <f t="shared" si="10"/>
        <v>0.32401613631372778</v>
      </c>
    </row>
    <row r="173" spans="1:10" hidden="1" x14ac:dyDescent="0.25">
      <c r="A173" t="s">
        <v>183</v>
      </c>
      <c r="B173" t="s">
        <v>7</v>
      </c>
      <c r="C173">
        <v>10642941.13557275</v>
      </c>
      <c r="D173">
        <v>10642941.13557275</v>
      </c>
      <c r="E173">
        <v>481914074.53974253</v>
      </c>
      <c r="F173">
        <v>51.427780916337312</v>
      </c>
      <c r="G173">
        <v>0.37750507929687499</v>
      </c>
      <c r="H173">
        <v>3599831</v>
      </c>
      <c r="I173">
        <f t="shared" si="9"/>
        <v>0.38110491029687499</v>
      </c>
      <c r="J173">
        <f t="shared" si="10"/>
        <v>0.37046196916130225</v>
      </c>
    </row>
    <row r="174" spans="1:10" hidden="1" x14ac:dyDescent="0.25">
      <c r="A174" t="s">
        <v>207</v>
      </c>
      <c r="B174" t="s">
        <v>4</v>
      </c>
      <c r="C174">
        <v>12723079.78392962</v>
      </c>
      <c r="D174">
        <v>12723079.78392962</v>
      </c>
      <c r="E174">
        <v>548087976.73316956</v>
      </c>
      <c r="F174">
        <v>50.378602971018559</v>
      </c>
      <c r="G174">
        <v>8.1974482379999998</v>
      </c>
      <c r="H174">
        <v>4178619.9999999995</v>
      </c>
      <c r="I174">
        <f t="shared" si="9"/>
        <v>8.2016268579999991</v>
      </c>
      <c r="J174">
        <f t="shared" si="10"/>
        <v>8.1889037782160692</v>
      </c>
    </row>
    <row r="175" spans="1:10" hidden="1" x14ac:dyDescent="0.25">
      <c r="A175" t="s">
        <v>185</v>
      </c>
      <c r="B175" t="s">
        <v>7</v>
      </c>
      <c r="C175">
        <v>14323.112490342461</v>
      </c>
      <c r="D175">
        <v>56129.865047321233</v>
      </c>
      <c r="E175">
        <v>2498048.9703171328</v>
      </c>
      <c r="F175">
        <v>113.10320585884671</v>
      </c>
      <c r="G175">
        <v>1.224317578125E-5</v>
      </c>
      <c r="H175">
        <v>0</v>
      </c>
      <c r="I175">
        <f t="shared" si="9"/>
        <v>1.224317578125E-5</v>
      </c>
      <c r="J175">
        <f t="shared" si="10"/>
        <v>-4.3886689266071234E-5</v>
      </c>
    </row>
    <row r="176" spans="1:10" x14ac:dyDescent="0.25">
      <c r="A176" t="s">
        <v>219</v>
      </c>
      <c r="B176" t="s">
        <v>6</v>
      </c>
      <c r="C176">
        <v>5736788.5421716236</v>
      </c>
      <c r="D176">
        <v>5736788.5421716236</v>
      </c>
      <c r="E176">
        <v>241680588.99316141</v>
      </c>
      <c r="F176">
        <v>45.564896072629793</v>
      </c>
      <c r="G176">
        <v>3.299233434</v>
      </c>
      <c r="H176">
        <v>458000</v>
      </c>
      <c r="I176">
        <f t="shared" si="9"/>
        <v>3.2996914340000001</v>
      </c>
      <c r="J176">
        <f t="shared" si="10"/>
        <v>3.2939546454578283</v>
      </c>
    </row>
    <row r="177" spans="1:10" hidden="1" x14ac:dyDescent="0.25">
      <c r="A177" t="s">
        <v>221</v>
      </c>
      <c r="B177" t="s">
        <v>4</v>
      </c>
      <c r="C177">
        <v>47150399.474165618</v>
      </c>
      <c r="D177">
        <v>47150399.474165618</v>
      </c>
      <c r="E177">
        <v>2016483257.8223701</v>
      </c>
      <c r="F177">
        <v>49.794826946006452</v>
      </c>
      <c r="G177">
        <v>13.117634993875001</v>
      </c>
      <c r="H177">
        <v>13634764</v>
      </c>
      <c r="I177">
        <f t="shared" si="9"/>
        <v>13.131269757875002</v>
      </c>
      <c r="J177">
        <f t="shared" si="10"/>
        <v>13.084119358400836</v>
      </c>
    </row>
    <row r="178" spans="1:10" hidden="1" x14ac:dyDescent="0.25">
      <c r="A178" t="s">
        <v>188</v>
      </c>
      <c r="B178" t="s">
        <v>8</v>
      </c>
      <c r="C178">
        <v>3103561.4887792822</v>
      </c>
      <c r="D178">
        <v>3103561.4887792822</v>
      </c>
      <c r="E178">
        <v>134623330.40800181</v>
      </c>
      <c r="F178">
        <v>44.798158130710164</v>
      </c>
      <c r="G178">
        <v>1.6745680999999998E-2</v>
      </c>
      <c r="H178">
        <v>1006451</v>
      </c>
      <c r="I178">
        <f t="shared" si="9"/>
        <v>1.7752131999999997E-2</v>
      </c>
      <c r="J178">
        <f t="shared" si="10"/>
        <v>1.4648570511220715E-2</v>
      </c>
    </row>
    <row r="179" spans="1:10" x14ac:dyDescent="0.25">
      <c r="A179" t="s">
        <v>19</v>
      </c>
      <c r="B179" t="s">
        <v>6</v>
      </c>
      <c r="C179">
        <v>11576032.86969571</v>
      </c>
      <c r="D179">
        <v>11576032.86969571</v>
      </c>
      <c r="E179">
        <v>462831425.34832507</v>
      </c>
      <c r="F179">
        <v>43.292386183606197</v>
      </c>
      <c r="G179">
        <v>1.1595927961059571E-2</v>
      </c>
      <c r="H179">
        <v>2315820</v>
      </c>
      <c r="I179">
        <f t="shared" si="9"/>
        <v>1.3911747961059571E-2</v>
      </c>
      <c r="J179">
        <f t="shared" si="10"/>
        <v>2.3357150913638613E-3</v>
      </c>
    </row>
    <row r="180" spans="1:10" x14ac:dyDescent="0.25">
      <c r="A180" t="s">
        <v>194</v>
      </c>
      <c r="B180" t="s">
        <v>6</v>
      </c>
      <c r="C180">
        <v>30842909.619065329</v>
      </c>
      <c r="D180">
        <v>30842909.619065329</v>
      </c>
      <c r="E180">
        <v>1139029375.9913521</v>
      </c>
      <c r="F180">
        <v>42.438239236402261</v>
      </c>
      <c r="G180">
        <v>7.140475902875</v>
      </c>
      <c r="H180">
        <v>779460</v>
      </c>
      <c r="I180">
        <f t="shared" si="9"/>
        <v>7.1412553628750004</v>
      </c>
      <c r="J180">
        <f t="shared" si="10"/>
        <v>7.1104124532559352</v>
      </c>
    </row>
    <row r="181" spans="1:10" x14ac:dyDescent="0.25">
      <c r="A181" t="s">
        <v>128</v>
      </c>
      <c r="B181" t="s">
        <v>6</v>
      </c>
      <c r="C181">
        <v>9805987.1594127174</v>
      </c>
      <c r="D181">
        <v>9805987.1594127174</v>
      </c>
      <c r="E181">
        <v>477097350.85247701</v>
      </c>
      <c r="F181">
        <v>42.259718608119442</v>
      </c>
      <c r="G181">
        <v>0.14178323700000001</v>
      </c>
      <c r="H181">
        <v>3483000</v>
      </c>
      <c r="I181">
        <f t="shared" si="9"/>
        <v>0.14526623700000002</v>
      </c>
      <c r="J181">
        <f t="shared" si="10"/>
        <v>0.1354602498405873</v>
      </c>
    </row>
    <row r="182" spans="1:10" hidden="1" x14ac:dyDescent="0.25">
      <c r="A182" t="s">
        <v>62</v>
      </c>
      <c r="B182" t="s">
        <v>4</v>
      </c>
      <c r="C182">
        <v>137271.45064491921</v>
      </c>
      <c r="D182">
        <v>137271.45064491921</v>
      </c>
      <c r="E182">
        <v>5457018.9050745079</v>
      </c>
      <c r="F182">
        <v>49.393204670542858</v>
      </c>
      <c r="G182">
        <v>0.3141458408378906</v>
      </c>
      <c r="H182">
        <v>1000</v>
      </c>
      <c r="I182">
        <f t="shared" si="9"/>
        <v>0.31414684083789057</v>
      </c>
      <c r="J182">
        <f t="shared" si="10"/>
        <v>0.31400956938724567</v>
      </c>
    </row>
    <row r="183" spans="1:10" hidden="1" x14ac:dyDescent="0.25">
      <c r="A183" t="s">
        <v>83</v>
      </c>
      <c r="B183" t="s">
        <v>4</v>
      </c>
      <c r="C183">
        <v>7138473.4223643448</v>
      </c>
      <c r="D183">
        <v>7138473.4223643448</v>
      </c>
      <c r="E183">
        <v>318554723.4426983</v>
      </c>
      <c r="F183">
        <v>48.008387256358382</v>
      </c>
      <c r="G183">
        <v>0.20532091199999999</v>
      </c>
      <c r="H183">
        <v>762024</v>
      </c>
      <c r="I183">
        <f t="shared" si="9"/>
        <v>0.20608293599999999</v>
      </c>
      <c r="J183">
        <f t="shared" si="10"/>
        <v>0.19894446257763565</v>
      </c>
    </row>
    <row r="184" spans="1:10" x14ac:dyDescent="0.25">
      <c r="A184" t="s">
        <v>24</v>
      </c>
      <c r="B184" t="s">
        <v>6</v>
      </c>
      <c r="C184">
        <v>43198026.627151079</v>
      </c>
      <c r="D184">
        <v>43866514.233917363</v>
      </c>
      <c r="E184">
        <v>1642587318.2388971</v>
      </c>
      <c r="F184">
        <v>39.440355507987221</v>
      </c>
      <c r="G184">
        <v>5.2738376125E-2</v>
      </c>
      <c r="H184">
        <v>2033000</v>
      </c>
      <c r="I184">
        <f t="shared" si="9"/>
        <v>5.4771376125E-2</v>
      </c>
      <c r="J184">
        <f t="shared" si="10"/>
        <v>1.090486189108264E-2</v>
      </c>
    </row>
    <row r="185" spans="1:10" hidden="1" x14ac:dyDescent="0.25">
      <c r="A185" t="s">
        <v>195</v>
      </c>
      <c r="B185" t="s">
        <v>8</v>
      </c>
      <c r="C185">
        <v>864.19155970076099</v>
      </c>
      <c r="D185">
        <v>347121.48998449091</v>
      </c>
      <c r="E185">
        <v>14859340.289595939</v>
      </c>
      <c r="F185">
        <v>134.67842807302361</v>
      </c>
      <c r="G185">
        <v>0</v>
      </c>
      <c r="H185">
        <v>0</v>
      </c>
      <c r="I185">
        <f t="shared" si="9"/>
        <v>0</v>
      </c>
      <c r="J185">
        <f t="shared" si="10"/>
        <v>-3.471214899844909E-4</v>
      </c>
    </row>
    <row r="186" spans="1:10" hidden="1" x14ac:dyDescent="0.25">
      <c r="A186" t="s">
        <v>148</v>
      </c>
      <c r="B186" t="s">
        <v>4</v>
      </c>
      <c r="C186">
        <v>15063295.90678384</v>
      </c>
      <c r="D186">
        <v>15063295.90678384</v>
      </c>
      <c r="E186">
        <v>644258443.49816585</v>
      </c>
      <c r="F186">
        <v>47.539942434030067</v>
      </c>
      <c r="G186">
        <v>29.828396443500001</v>
      </c>
      <c r="H186">
        <v>1163560</v>
      </c>
      <c r="I186">
        <f t="shared" si="9"/>
        <v>29.829560003499999</v>
      </c>
      <c r="J186">
        <f t="shared" si="10"/>
        <v>29.814496707593214</v>
      </c>
    </row>
    <row r="187" spans="1:10" hidden="1" x14ac:dyDescent="0.25">
      <c r="A187" t="s">
        <v>146</v>
      </c>
      <c r="B187" t="s">
        <v>4</v>
      </c>
      <c r="C187">
        <v>5455110.5123119103</v>
      </c>
      <c r="D187">
        <v>5455110.5123119103</v>
      </c>
      <c r="E187">
        <v>219024157.24221119</v>
      </c>
      <c r="F187">
        <v>46.889041822827558</v>
      </c>
      <c r="G187">
        <v>0.89433516800000001</v>
      </c>
      <c r="H187">
        <v>1457323</v>
      </c>
      <c r="I187">
        <f t="shared" si="9"/>
        <v>0.89579249100000002</v>
      </c>
      <c r="J187">
        <f t="shared" si="10"/>
        <v>0.89033738048768807</v>
      </c>
    </row>
    <row r="188" spans="1:10" hidden="1" x14ac:dyDescent="0.25">
      <c r="A188" t="s">
        <v>163</v>
      </c>
      <c r="B188" t="s">
        <v>9</v>
      </c>
      <c r="C188">
        <v>77496218.748181492</v>
      </c>
      <c r="D188">
        <v>237638159.61496949</v>
      </c>
      <c r="E188">
        <v>8382762083.8992462</v>
      </c>
      <c r="F188">
        <v>94.325559989726344</v>
      </c>
      <c r="G188">
        <v>6.2869352000000003E-2</v>
      </c>
      <c r="H188">
        <v>22660000</v>
      </c>
      <c r="I188">
        <f t="shared" si="9"/>
        <v>8.5529352000000003E-2</v>
      </c>
      <c r="J188">
        <f t="shared" si="10"/>
        <v>-0.15210880761496948</v>
      </c>
    </row>
    <row r="189" spans="1:10" hidden="1" x14ac:dyDescent="0.25">
      <c r="A189" t="s">
        <v>199</v>
      </c>
      <c r="B189" t="s">
        <v>5</v>
      </c>
      <c r="C189">
        <v>30002775.899504028</v>
      </c>
      <c r="D189">
        <v>30002775.899504028</v>
      </c>
      <c r="E189">
        <v>1112588368.6612229</v>
      </c>
      <c r="F189">
        <v>39.797058757914527</v>
      </c>
      <c r="G189">
        <v>8.8646700989257809E-2</v>
      </c>
      <c r="H189">
        <v>18210060</v>
      </c>
      <c r="I189">
        <f t="shared" si="9"/>
        <v>0.10685676098925781</v>
      </c>
      <c r="J189">
        <f t="shared" si="10"/>
        <v>7.6853985089753774E-2</v>
      </c>
    </row>
    <row r="190" spans="1:10" hidden="1" x14ac:dyDescent="0.25">
      <c r="A190" t="s">
        <v>124</v>
      </c>
      <c r="B190" t="s">
        <v>5</v>
      </c>
      <c r="C190">
        <v>28369915.318096239</v>
      </c>
      <c r="D190">
        <v>28369915.318096239</v>
      </c>
      <c r="E190">
        <v>874447661.20612156</v>
      </c>
      <c r="F190">
        <v>38.28751081943885</v>
      </c>
      <c r="G190">
        <v>0.17697022700000001</v>
      </c>
      <c r="H190">
        <v>6865990</v>
      </c>
      <c r="I190">
        <f t="shared" si="9"/>
        <v>0.183836217</v>
      </c>
      <c r="J190">
        <f t="shared" si="10"/>
        <v>0.15546630168190376</v>
      </c>
    </row>
    <row r="191" spans="1:10" hidden="1" x14ac:dyDescent="0.25">
      <c r="A191" t="s">
        <v>147</v>
      </c>
      <c r="B191" t="s">
        <v>9</v>
      </c>
      <c r="C191">
        <v>45073509.158459008</v>
      </c>
      <c r="D191">
        <v>409123904.91668957</v>
      </c>
      <c r="E191">
        <v>15322034141.656059</v>
      </c>
      <c r="F191">
        <v>118.99860381297719</v>
      </c>
      <c r="G191">
        <v>1.8108992000000001E-2</v>
      </c>
      <c r="H191">
        <v>27957000</v>
      </c>
      <c r="I191">
        <f t="shared" si="9"/>
        <v>4.6065992E-2</v>
      </c>
      <c r="J191">
        <f t="shared" si="10"/>
        <v>-0.3630579129166896</v>
      </c>
    </row>
    <row r="192" spans="1:10" hidden="1" x14ac:dyDescent="0.25">
      <c r="A192" t="s">
        <v>202</v>
      </c>
      <c r="B192" t="s">
        <v>8</v>
      </c>
      <c r="C192">
        <v>2638346.8796588238</v>
      </c>
      <c r="D192">
        <v>15388679.474367309</v>
      </c>
      <c r="E192">
        <v>687174158.91409552</v>
      </c>
      <c r="F192">
        <v>128.78301143542839</v>
      </c>
      <c r="G192">
        <v>2.6509692656249998E-3</v>
      </c>
      <c r="H192">
        <v>5000</v>
      </c>
      <c r="I192">
        <f t="shared" si="9"/>
        <v>2.6559692656249996E-3</v>
      </c>
      <c r="J192">
        <f t="shared" si="10"/>
        <v>-1.2732710208742309E-2</v>
      </c>
    </row>
    <row r="193" spans="1:10" x14ac:dyDescent="0.25">
      <c r="A193" t="s">
        <v>155</v>
      </c>
      <c r="B193" t="s">
        <v>6</v>
      </c>
      <c r="C193">
        <v>176578685.9499847</v>
      </c>
      <c r="D193">
        <v>176578685.9499847</v>
      </c>
      <c r="E193">
        <v>7887564257.8431873</v>
      </c>
      <c r="F193">
        <v>39.109004400994444</v>
      </c>
      <c r="G193">
        <v>0.68729808150000005</v>
      </c>
      <c r="H193">
        <v>142455000</v>
      </c>
      <c r="I193">
        <f t="shared" si="9"/>
        <v>0.82975308150000004</v>
      </c>
      <c r="J193">
        <f t="shared" si="10"/>
        <v>0.65317439555001533</v>
      </c>
    </row>
    <row r="194" spans="1:10" x14ac:dyDescent="0.25">
      <c r="A194" t="s">
        <v>139</v>
      </c>
      <c r="B194" t="s">
        <v>6</v>
      </c>
      <c r="C194">
        <v>4282004.164026577</v>
      </c>
      <c r="D194">
        <v>4395339.6529022846</v>
      </c>
      <c r="E194">
        <v>129287952.7727585</v>
      </c>
      <c r="F194">
        <v>33.717159433860182</v>
      </c>
      <c r="G194">
        <v>2.3012754999999999E-3</v>
      </c>
      <c r="H194">
        <v>2234870</v>
      </c>
      <c r="I194">
        <f t="shared" si="9"/>
        <v>4.5361454999999998E-3</v>
      </c>
      <c r="J194">
        <f t="shared" si="10"/>
        <v>1.4080584709771481E-4</v>
      </c>
    </row>
    <row r="195" spans="1:10" hidden="1" x14ac:dyDescent="0.25">
      <c r="A195" t="s">
        <v>167</v>
      </c>
      <c r="B195" t="s">
        <v>5</v>
      </c>
      <c r="C195">
        <v>24261901.543115251</v>
      </c>
      <c r="D195">
        <v>26827214.304837149</v>
      </c>
      <c r="E195">
        <v>354067606.66154301</v>
      </c>
      <c r="F195">
        <v>20.874156633959871</v>
      </c>
      <c r="G195">
        <v>4.4984860937500003E-3</v>
      </c>
      <c r="H195">
        <v>12688100</v>
      </c>
      <c r="I195">
        <f t="shared" ref="I195:I212" si="11">G195+H195/10^9</f>
        <v>1.7186586093750001E-2</v>
      </c>
      <c r="J195">
        <f t="shared" ref="J195:J212" si="12">I195-D195/10^9</f>
        <v>-9.6406282110871461E-3</v>
      </c>
    </row>
    <row r="196" spans="1:10" hidden="1" x14ac:dyDescent="0.25">
      <c r="A196" t="s">
        <v>121</v>
      </c>
      <c r="B196" t="s">
        <v>4</v>
      </c>
      <c r="C196">
        <v>1252232.1797324121</v>
      </c>
      <c r="D196">
        <v>1252232.1797324121</v>
      </c>
      <c r="E196">
        <v>53988562.044426851</v>
      </c>
      <c r="F196">
        <v>46.708180232564779</v>
      </c>
      <c r="G196">
        <v>6.0006265937499999E-3</v>
      </c>
      <c r="H196">
        <v>4000</v>
      </c>
      <c r="I196">
        <f t="shared" si="11"/>
        <v>6.0046265937499996E-3</v>
      </c>
      <c r="J196">
        <f t="shared" si="12"/>
        <v>4.7523944140175876E-3</v>
      </c>
    </row>
    <row r="197" spans="1:10" hidden="1" x14ac:dyDescent="0.25">
      <c r="A197" t="s">
        <v>182</v>
      </c>
      <c r="B197" t="s">
        <v>4</v>
      </c>
      <c r="C197">
        <v>870341.54343739734</v>
      </c>
      <c r="D197">
        <v>870341.54343739734</v>
      </c>
      <c r="E197">
        <v>37032095.171088994</v>
      </c>
      <c r="F197">
        <v>46.028792828361077</v>
      </c>
      <c r="G197">
        <v>0.13533300349999999</v>
      </c>
      <c r="H197">
        <v>179942</v>
      </c>
      <c r="I197">
        <f t="shared" si="11"/>
        <v>0.13551294549999998</v>
      </c>
      <c r="J197">
        <f t="shared" si="12"/>
        <v>0.13464260395656258</v>
      </c>
    </row>
    <row r="198" spans="1:10" x14ac:dyDescent="0.25">
      <c r="A198" t="s">
        <v>15</v>
      </c>
      <c r="B198" t="s">
        <v>6</v>
      </c>
      <c r="C198">
        <v>7110796.9925173093</v>
      </c>
      <c r="D198">
        <v>7110796.9925173093</v>
      </c>
      <c r="E198">
        <v>294716084.63400429</v>
      </c>
      <c r="F198">
        <v>30.635882640633469</v>
      </c>
      <c r="G198">
        <v>1.4128837224609374E-2</v>
      </c>
      <c r="H198">
        <v>8467480</v>
      </c>
      <c r="I198">
        <f t="shared" si="11"/>
        <v>2.2596317224609374E-2</v>
      </c>
      <c r="J198">
        <f t="shared" si="12"/>
        <v>1.5485520232092063E-2</v>
      </c>
    </row>
    <row r="199" spans="1:10" hidden="1" x14ac:dyDescent="0.25">
      <c r="A199" t="s">
        <v>209</v>
      </c>
      <c r="B199" t="s">
        <v>8</v>
      </c>
      <c r="C199">
        <v>22042849.759682208</v>
      </c>
      <c r="D199">
        <v>22042849.759682208</v>
      </c>
      <c r="E199">
        <v>478306285.07525319</v>
      </c>
      <c r="F199">
        <v>26.906964962002139</v>
      </c>
      <c r="G199">
        <v>0.10949618849999999</v>
      </c>
      <c r="H199">
        <v>14193000</v>
      </c>
      <c r="I199">
        <f t="shared" si="11"/>
        <v>0.12368918849999999</v>
      </c>
      <c r="J199">
        <f t="shared" si="12"/>
        <v>0.10164633874031778</v>
      </c>
    </row>
    <row r="200" spans="1:10" hidden="1" x14ac:dyDescent="0.25">
      <c r="A200" t="s">
        <v>210</v>
      </c>
      <c r="B200" t="s">
        <v>7</v>
      </c>
      <c r="C200">
        <v>4880551250.7004967</v>
      </c>
      <c r="D200">
        <v>4880551250.7004967</v>
      </c>
      <c r="E200">
        <v>192224927381.40189</v>
      </c>
      <c r="F200">
        <v>47.030621547463063</v>
      </c>
      <c r="G200">
        <v>42.868367130625003</v>
      </c>
      <c r="H200">
        <v>749328293.10000002</v>
      </c>
      <c r="I200">
        <f t="shared" si="11"/>
        <v>43.617695423725003</v>
      </c>
      <c r="J200">
        <f t="shared" si="12"/>
        <v>38.737144173024504</v>
      </c>
    </row>
    <row r="201" spans="1:10" hidden="1" x14ac:dyDescent="0.25">
      <c r="A201" t="s">
        <v>41</v>
      </c>
      <c r="B201" t="s">
        <v>5</v>
      </c>
      <c r="C201">
        <v>5036733.4701321982</v>
      </c>
      <c r="D201">
        <v>5036733.4701321982</v>
      </c>
      <c r="E201">
        <v>131089388.11797979</v>
      </c>
      <c r="F201">
        <v>20.773340647255651</v>
      </c>
      <c r="G201">
        <v>4.0376256249999998E-4</v>
      </c>
      <c r="H201">
        <v>6890662</v>
      </c>
      <c r="I201">
        <f t="shared" si="11"/>
        <v>7.2944245624999996E-3</v>
      </c>
      <c r="J201">
        <f t="shared" si="12"/>
        <v>2.2576910923678018E-3</v>
      </c>
    </row>
    <row r="202" spans="1:10" hidden="1" x14ac:dyDescent="0.25">
      <c r="A202" t="s">
        <v>212</v>
      </c>
      <c r="B202" t="s">
        <v>8</v>
      </c>
      <c r="C202">
        <v>248191.86532391029</v>
      </c>
      <c r="D202">
        <v>248191.86532391029</v>
      </c>
      <c r="E202">
        <v>36747626.198174819</v>
      </c>
      <c r="F202">
        <v>215.86219302613981</v>
      </c>
      <c r="G202">
        <v>3.15045725E-3</v>
      </c>
      <c r="H202">
        <v>25000</v>
      </c>
      <c r="I202">
        <f t="shared" si="11"/>
        <v>3.1754572499999999E-3</v>
      </c>
      <c r="J202">
        <f t="shared" si="12"/>
        <v>2.9272653846760897E-3</v>
      </c>
    </row>
    <row r="203" spans="1:10" hidden="1" x14ac:dyDescent="0.25">
      <c r="A203" t="s">
        <v>213</v>
      </c>
      <c r="B203" t="s">
        <v>8</v>
      </c>
      <c r="C203">
        <v>120668576.2679245</v>
      </c>
      <c r="D203">
        <v>120668576.2679245</v>
      </c>
      <c r="E203">
        <v>3400089356.9003019</v>
      </c>
      <c r="F203">
        <v>36.733750181262131</v>
      </c>
      <c r="G203">
        <v>4.5771523939999996</v>
      </c>
      <c r="H203">
        <v>57645500</v>
      </c>
      <c r="I203">
        <f t="shared" si="11"/>
        <v>4.6347978939999992</v>
      </c>
      <c r="J203">
        <f t="shared" si="12"/>
        <v>4.5141293177320749</v>
      </c>
    </row>
    <row r="204" spans="1:10" hidden="1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7560210.9738322981</v>
      </c>
      <c r="F204">
        <v>134.7713049532525</v>
      </c>
      <c r="G204">
        <v>0</v>
      </c>
      <c r="H204">
        <v>1558</v>
      </c>
      <c r="I204">
        <f t="shared" si="11"/>
        <v>1.5579999999999999E-6</v>
      </c>
      <c r="J204">
        <f t="shared" si="12"/>
        <v>-1.747068213716342E-4</v>
      </c>
    </row>
    <row r="205" spans="1:10" hidden="1" x14ac:dyDescent="0.25">
      <c r="A205" t="s">
        <v>215</v>
      </c>
      <c r="B205" t="s">
        <v>8</v>
      </c>
      <c r="C205">
        <v>50081.951900105807</v>
      </c>
      <c r="D205">
        <v>1032481.1463923811</v>
      </c>
      <c r="E205">
        <v>43570786.222884789</v>
      </c>
      <c r="F205">
        <v>129.83302144639799</v>
      </c>
      <c r="G205">
        <v>3.9433902343749999E-5</v>
      </c>
      <c r="H205">
        <v>7240</v>
      </c>
      <c r="I205">
        <f t="shared" si="11"/>
        <v>4.6673902343749998E-5</v>
      </c>
      <c r="J205">
        <f t="shared" si="12"/>
        <v>-9.8580724404863113E-4</v>
      </c>
    </row>
    <row r="206" spans="1:10" hidden="1" x14ac:dyDescent="0.25">
      <c r="A206" t="s">
        <v>216</v>
      </c>
      <c r="B206" t="s">
        <v>9</v>
      </c>
      <c r="C206">
        <v>189952943.54664731</v>
      </c>
      <c r="D206">
        <v>603077574.07394004</v>
      </c>
      <c r="E206">
        <v>21658496923.840599</v>
      </c>
      <c r="F206">
        <v>98.657778037249429</v>
      </c>
      <c r="G206">
        <v>0.12868715224999999</v>
      </c>
      <c r="H206">
        <v>83929750</v>
      </c>
      <c r="I206">
        <f t="shared" si="11"/>
        <v>0.21261690224999999</v>
      </c>
      <c r="J206">
        <f t="shared" si="12"/>
        <v>-0.39046067182394006</v>
      </c>
    </row>
    <row r="207" spans="1:10" hidden="1" x14ac:dyDescent="0.25">
      <c r="A207" t="s">
        <v>198</v>
      </c>
      <c r="B207" t="s">
        <v>9</v>
      </c>
      <c r="C207">
        <v>106252478.2828701</v>
      </c>
      <c r="D207">
        <v>516509640.63797891</v>
      </c>
      <c r="E207">
        <v>20644935281.535938</v>
      </c>
      <c r="F207">
        <v>116.884826845304</v>
      </c>
      <c r="G207">
        <v>8.7673377999999996E-2</v>
      </c>
      <c r="H207">
        <v>29996350</v>
      </c>
      <c r="I207">
        <f t="shared" si="11"/>
        <v>0.117669728</v>
      </c>
      <c r="J207">
        <f t="shared" si="12"/>
        <v>-0.39883991263797891</v>
      </c>
    </row>
    <row r="208" spans="1:10" hidden="1" x14ac:dyDescent="0.25">
      <c r="A208" t="s">
        <v>100</v>
      </c>
      <c r="B208" t="s">
        <v>9</v>
      </c>
      <c r="C208">
        <v>192829044.08605111</v>
      </c>
      <c r="D208">
        <v>691858779.05461049</v>
      </c>
      <c r="E208">
        <v>24729562246.321831</v>
      </c>
      <c r="F208">
        <v>98.449043070241004</v>
      </c>
      <c r="G208">
        <v>0.18712244</v>
      </c>
      <c r="H208">
        <v>49133640</v>
      </c>
      <c r="I208">
        <f t="shared" si="11"/>
        <v>0.23625608000000001</v>
      </c>
      <c r="J208">
        <f t="shared" si="12"/>
        <v>-0.45560269905461048</v>
      </c>
    </row>
    <row r="209" spans="1:10" x14ac:dyDescent="0.25">
      <c r="A209" t="s">
        <v>80</v>
      </c>
      <c r="B209" t="s">
        <v>6</v>
      </c>
      <c r="C209">
        <v>24099867.521651521</v>
      </c>
      <c r="D209">
        <v>25854191.005926531</v>
      </c>
      <c r="E209">
        <v>500134657.70933181</v>
      </c>
      <c r="F209">
        <v>26.592864937844791</v>
      </c>
      <c r="G209">
        <v>1.4246669999999999E-2</v>
      </c>
      <c r="H209">
        <v>9934000</v>
      </c>
      <c r="I209">
        <f t="shared" si="11"/>
        <v>2.4180670000000001E-2</v>
      </c>
      <c r="J209">
        <f t="shared" si="12"/>
        <v>-1.6735210059265308E-3</v>
      </c>
    </row>
    <row r="210" spans="1:10" hidden="1" x14ac:dyDescent="0.25">
      <c r="A210" t="s">
        <v>14</v>
      </c>
      <c r="B210" t="s">
        <v>4</v>
      </c>
      <c r="C210">
        <v>37310576.577220313</v>
      </c>
      <c r="D210">
        <v>37310576.577220313</v>
      </c>
      <c r="E210">
        <v>1251832733.9823811</v>
      </c>
      <c r="F210">
        <v>37.508801696153711</v>
      </c>
      <c r="G210">
        <v>6.6897177787812501</v>
      </c>
      <c r="H210">
        <v>8864660</v>
      </c>
      <c r="I210">
        <f t="shared" si="11"/>
        <v>6.6985824387812505</v>
      </c>
      <c r="J210">
        <f t="shared" si="12"/>
        <v>6.6612718622040301</v>
      </c>
    </row>
    <row r="211" spans="1:10" hidden="1" x14ac:dyDescent="0.25">
      <c r="A211" t="s">
        <v>50</v>
      </c>
      <c r="B211" t="s">
        <v>4</v>
      </c>
      <c r="C211">
        <v>30940460.57962374</v>
      </c>
      <c r="D211">
        <v>30940460.57962374</v>
      </c>
      <c r="E211">
        <v>1004463776.7356811</v>
      </c>
      <c r="F211">
        <v>36.602931351417489</v>
      </c>
      <c r="G211">
        <v>5.3593721052500003</v>
      </c>
      <c r="H211">
        <v>10469620</v>
      </c>
      <c r="I211">
        <f t="shared" si="11"/>
        <v>5.3698417252500006</v>
      </c>
      <c r="J211">
        <f t="shared" si="12"/>
        <v>5.3389012646703771</v>
      </c>
    </row>
    <row r="212" spans="1:10" hidden="1" x14ac:dyDescent="0.25">
      <c r="A212" t="s">
        <v>72</v>
      </c>
      <c r="B212" t="s">
        <v>4</v>
      </c>
      <c r="C212">
        <v>32351917.92671366</v>
      </c>
      <c r="D212">
        <v>32351917.92671366</v>
      </c>
      <c r="E212">
        <v>875309246.04868627</v>
      </c>
      <c r="F212">
        <v>31.877801403024119</v>
      </c>
      <c r="G212">
        <v>8.5245345421250001</v>
      </c>
      <c r="H212">
        <v>13470418</v>
      </c>
      <c r="I212">
        <f t="shared" si="11"/>
        <v>8.5380049601250008</v>
      </c>
      <c r="J212">
        <f t="shared" si="12"/>
        <v>8.5056530421982863</v>
      </c>
    </row>
  </sheetData>
  <autoFilter ref="A1:J212">
    <filterColumn colId="1">
      <filters>
        <filter val="European super grid"/>
      </filters>
    </filterColumn>
    <sortState ref="A5:J209">
      <sortCondition descending="1" ref="F1:F21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A118" workbookViewId="0">
      <selection activeCell="J212" sqref="J212"/>
    </sheetView>
  </sheetViews>
  <sheetFormatPr defaultRowHeight="15" x14ac:dyDescent="0.25"/>
  <cols>
    <col min="11" max="12" width="10.42578125" customWidth="1"/>
  </cols>
  <sheetData>
    <row r="1" spans="1:15" x14ac:dyDescent="0.2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0</v>
      </c>
      <c r="N1" t="s">
        <v>242</v>
      </c>
      <c r="O1" t="s">
        <v>254</v>
      </c>
    </row>
    <row r="2" spans="1:15" x14ac:dyDescent="0.25">
      <c r="A2" t="s">
        <v>12</v>
      </c>
      <c r="B2">
        <v>0</v>
      </c>
      <c r="C2">
        <v>559923.6875</v>
      </c>
      <c r="D2">
        <v>0</v>
      </c>
      <c r="E2">
        <v>0</v>
      </c>
      <c r="F2">
        <v>966516.6875</v>
      </c>
      <c r="G2">
        <v>53350.796875</v>
      </c>
      <c r="H2">
        <f>SUM(B2:G2)/10^9</f>
        <v>1.579791171875E-3</v>
      </c>
      <c r="I2" t="s">
        <v>8</v>
      </c>
      <c r="J2">
        <f t="shared" ref="J2:J33" si="0">VLOOKUP(A2,$N$2:$O$247,2,FALSE)*10^6</f>
        <v>146712</v>
      </c>
      <c r="K2">
        <f>J2+H2*10^9</f>
        <v>1726503.171875</v>
      </c>
      <c r="L2">
        <f>SUM(B2:G2)</f>
        <v>1579791.171875</v>
      </c>
      <c r="N2" t="s">
        <v>21</v>
      </c>
      <c r="O2">
        <v>1.3073E-2</v>
      </c>
    </row>
    <row r="3" spans="1:15" x14ac:dyDescent="0.25">
      <c r="A3" t="s">
        <v>13</v>
      </c>
      <c r="B3">
        <v>13213317120</v>
      </c>
      <c r="C3">
        <v>353421600</v>
      </c>
      <c r="D3">
        <v>12644690</v>
      </c>
      <c r="E3">
        <v>611891008</v>
      </c>
      <c r="F3">
        <v>71790168</v>
      </c>
      <c r="G3">
        <v>0</v>
      </c>
      <c r="H3">
        <f t="shared" ref="H3:H66" si="1">SUM(B3:G3)/10^9</f>
        <v>14.263064586</v>
      </c>
      <c r="I3" t="s">
        <v>5</v>
      </c>
      <c r="J3">
        <f t="shared" si="0"/>
        <v>965000</v>
      </c>
      <c r="K3">
        <f>J3+H3*10^9</f>
        <v>14264029586</v>
      </c>
      <c r="L3">
        <f t="shared" ref="L3:L66" si="2">SUM(B3:G3)</f>
        <v>14263064586</v>
      </c>
      <c r="N3" t="s">
        <v>66</v>
      </c>
      <c r="O3">
        <v>0.72982999999999998</v>
      </c>
    </row>
    <row r="4" spans="1:15" x14ac:dyDescent="0.25">
      <c r="A4" t="s">
        <v>14</v>
      </c>
      <c r="B4">
        <v>37473759232</v>
      </c>
      <c r="C4">
        <v>964829.0625</v>
      </c>
      <c r="D4">
        <v>26057750</v>
      </c>
      <c r="E4">
        <v>1279151872</v>
      </c>
      <c r="F4">
        <v>4669547</v>
      </c>
      <c r="G4">
        <v>35079364</v>
      </c>
      <c r="H4">
        <f t="shared" si="1"/>
        <v>38.819682594062499</v>
      </c>
      <c r="I4" t="s">
        <v>4</v>
      </c>
      <c r="J4">
        <f t="shared" si="0"/>
        <v>8864660</v>
      </c>
      <c r="K4">
        <f t="shared" ref="K4:K66" si="3">J4+H4*10^9</f>
        <v>38828547254.0625</v>
      </c>
      <c r="L4">
        <f t="shared" si="2"/>
        <v>38819682594.0625</v>
      </c>
      <c r="N4" t="s">
        <v>24</v>
      </c>
      <c r="O4">
        <v>2.0329999999999999</v>
      </c>
    </row>
    <row r="5" spans="1:15" x14ac:dyDescent="0.25">
      <c r="A5" t="s">
        <v>15</v>
      </c>
      <c r="B5">
        <v>90047952</v>
      </c>
      <c r="C5">
        <v>1330195</v>
      </c>
      <c r="D5">
        <v>3423802.5</v>
      </c>
      <c r="E5">
        <v>992421.875</v>
      </c>
      <c r="F5">
        <v>14099597</v>
      </c>
      <c r="G5">
        <v>0</v>
      </c>
      <c r="H5">
        <f t="shared" si="1"/>
        <v>0.109893968375</v>
      </c>
      <c r="I5" t="s">
        <v>6</v>
      </c>
      <c r="J5">
        <f t="shared" si="0"/>
        <v>8467480</v>
      </c>
      <c r="K5">
        <f t="shared" si="3"/>
        <v>118361448.375</v>
      </c>
      <c r="L5">
        <f t="shared" si="2"/>
        <v>109893968.375</v>
      </c>
      <c r="N5" t="s">
        <v>15</v>
      </c>
      <c r="O5">
        <v>8.4674800000000001</v>
      </c>
    </row>
    <row r="6" spans="1:15" x14ac:dyDescent="0.25">
      <c r="A6" t="s">
        <v>16</v>
      </c>
      <c r="B6">
        <v>5611227</v>
      </c>
      <c r="C6">
        <v>3467072.75</v>
      </c>
      <c r="D6">
        <v>0</v>
      </c>
      <c r="E6">
        <v>1952690.125</v>
      </c>
      <c r="F6">
        <v>1682453.625</v>
      </c>
      <c r="G6">
        <v>0</v>
      </c>
      <c r="H6">
        <f t="shared" si="1"/>
        <v>1.2713443499999999E-2</v>
      </c>
      <c r="I6" t="s">
        <v>8</v>
      </c>
      <c r="J6">
        <f t="shared" si="0"/>
        <v>298320</v>
      </c>
      <c r="K6">
        <f t="shared" si="3"/>
        <v>13011763.5</v>
      </c>
      <c r="L6">
        <f t="shared" si="2"/>
        <v>12713443.5</v>
      </c>
      <c r="N6" t="s">
        <v>19</v>
      </c>
      <c r="O6">
        <v>2.31582</v>
      </c>
    </row>
    <row r="7" spans="1:15" x14ac:dyDescent="0.25">
      <c r="A7" t="s">
        <v>17</v>
      </c>
      <c r="B7">
        <v>5268460544</v>
      </c>
      <c r="C7">
        <v>1860933.5</v>
      </c>
      <c r="D7">
        <v>0</v>
      </c>
      <c r="E7">
        <v>392678112</v>
      </c>
      <c r="F7">
        <v>16037636</v>
      </c>
      <c r="G7">
        <v>0</v>
      </c>
      <c r="H7">
        <f t="shared" si="1"/>
        <v>5.6790372255000001</v>
      </c>
      <c r="I7" t="s">
        <v>6</v>
      </c>
      <c r="J7">
        <f t="shared" si="0"/>
        <v>1310000</v>
      </c>
      <c r="K7">
        <f t="shared" si="3"/>
        <v>5680347225.5</v>
      </c>
      <c r="L7">
        <f t="shared" si="2"/>
        <v>5679037225.5</v>
      </c>
      <c r="N7" t="s">
        <v>14</v>
      </c>
      <c r="O7">
        <v>8.8646600000000007</v>
      </c>
    </row>
    <row r="8" spans="1:15" x14ac:dyDescent="0.25">
      <c r="A8" t="s">
        <v>18</v>
      </c>
      <c r="B8">
        <v>62891577344</v>
      </c>
      <c r="C8">
        <v>12028298240</v>
      </c>
      <c r="D8">
        <v>44158012</v>
      </c>
      <c r="E8">
        <v>12133313536</v>
      </c>
      <c r="F8">
        <v>23240844</v>
      </c>
      <c r="G8">
        <v>8960690176</v>
      </c>
      <c r="H8">
        <f t="shared" si="1"/>
        <v>96.081278151999996</v>
      </c>
      <c r="I8" t="s">
        <v>8</v>
      </c>
      <c r="J8">
        <f t="shared" si="0"/>
        <v>34843150</v>
      </c>
      <c r="K8">
        <f t="shared" si="3"/>
        <v>96116121302</v>
      </c>
      <c r="L8">
        <f t="shared" si="2"/>
        <v>96081278152</v>
      </c>
      <c r="N8" t="s">
        <v>20</v>
      </c>
      <c r="O8">
        <v>0</v>
      </c>
    </row>
    <row r="9" spans="1:15" x14ac:dyDescent="0.25">
      <c r="A9" t="s">
        <v>19</v>
      </c>
      <c r="B9">
        <v>499089280</v>
      </c>
      <c r="C9">
        <v>4617658.5</v>
      </c>
      <c r="D9">
        <v>262710.65625</v>
      </c>
      <c r="E9">
        <v>11124475</v>
      </c>
      <c r="F9">
        <v>323.96105957031301</v>
      </c>
      <c r="G9">
        <v>0</v>
      </c>
      <c r="H9">
        <f t="shared" si="1"/>
        <v>0.51509444811730953</v>
      </c>
      <c r="I9" t="s">
        <v>6</v>
      </c>
      <c r="J9">
        <f t="shared" si="0"/>
        <v>2315820</v>
      </c>
      <c r="K9">
        <f t="shared" si="3"/>
        <v>517410268.11730951</v>
      </c>
      <c r="L9">
        <f t="shared" si="2"/>
        <v>515094448.11730957</v>
      </c>
      <c r="N9" t="s">
        <v>18</v>
      </c>
      <c r="O9">
        <v>34.843150000000001</v>
      </c>
    </row>
    <row r="10" spans="1:15" x14ac:dyDescent="0.25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0</v>
      </c>
      <c r="I10" t="s">
        <v>9</v>
      </c>
      <c r="J10">
        <f t="shared" si="0"/>
        <v>0</v>
      </c>
      <c r="K10">
        <f t="shared" si="3"/>
        <v>0</v>
      </c>
      <c r="L10">
        <f t="shared" si="2"/>
        <v>0</v>
      </c>
      <c r="N10" t="s">
        <v>22</v>
      </c>
      <c r="O10">
        <v>44.442999999999998</v>
      </c>
    </row>
    <row r="11" spans="1:15" x14ac:dyDescent="0.25">
      <c r="A11" t="s">
        <v>21</v>
      </c>
      <c r="B11">
        <v>4569739</v>
      </c>
      <c r="C11">
        <v>262428.625</v>
      </c>
      <c r="D11">
        <v>0</v>
      </c>
      <c r="E11">
        <v>0</v>
      </c>
      <c r="F11">
        <v>0</v>
      </c>
      <c r="G11">
        <v>0</v>
      </c>
      <c r="H11">
        <f t="shared" si="1"/>
        <v>4.8321676249999997E-3</v>
      </c>
      <c r="I11" t="s">
        <v>8</v>
      </c>
      <c r="J11">
        <f t="shared" si="0"/>
        <v>13073</v>
      </c>
      <c r="K11">
        <f t="shared" si="3"/>
        <v>4845240.625</v>
      </c>
      <c r="L11">
        <f t="shared" si="2"/>
        <v>4832167.625</v>
      </c>
      <c r="N11" t="s">
        <v>31</v>
      </c>
      <c r="O11">
        <v>9.2499999999999995E-3</v>
      </c>
    </row>
    <row r="12" spans="1:15" x14ac:dyDescent="0.25">
      <c r="A12" t="s">
        <v>22</v>
      </c>
      <c r="B12">
        <v>206980218880</v>
      </c>
      <c r="C12">
        <v>9813629952</v>
      </c>
      <c r="D12">
        <v>2921349.25</v>
      </c>
      <c r="E12">
        <v>86950756352</v>
      </c>
      <c r="F12">
        <v>463240064</v>
      </c>
      <c r="G12">
        <v>9420977152</v>
      </c>
      <c r="H12">
        <f t="shared" si="1"/>
        <v>313.63174374925001</v>
      </c>
      <c r="I12" t="s">
        <v>9</v>
      </c>
      <c r="J12">
        <f t="shared" si="0"/>
        <v>44443000</v>
      </c>
      <c r="K12">
        <f t="shared" si="3"/>
        <v>313676186749.25</v>
      </c>
      <c r="L12">
        <f t="shared" si="2"/>
        <v>313631743749.25</v>
      </c>
      <c r="N12" t="s">
        <v>39</v>
      </c>
      <c r="O12">
        <v>3.7296000000000003E-2</v>
      </c>
    </row>
    <row r="13" spans="1:15" x14ac:dyDescent="0.25">
      <c r="A13" t="s">
        <v>23</v>
      </c>
      <c r="B13">
        <v>56055244</v>
      </c>
      <c r="C13">
        <v>85691864</v>
      </c>
      <c r="D13">
        <v>1555324.875</v>
      </c>
      <c r="E13">
        <v>0</v>
      </c>
      <c r="F13">
        <v>59986168</v>
      </c>
      <c r="G13">
        <v>0</v>
      </c>
      <c r="H13">
        <f t="shared" si="1"/>
        <v>0.203288600875</v>
      </c>
      <c r="I13" t="s">
        <v>6</v>
      </c>
      <c r="J13">
        <f t="shared" si="0"/>
        <v>48466100</v>
      </c>
      <c r="K13">
        <f t="shared" si="3"/>
        <v>251754700.875</v>
      </c>
      <c r="L13">
        <f t="shared" si="2"/>
        <v>203288600.875</v>
      </c>
      <c r="N13" t="s">
        <v>36</v>
      </c>
      <c r="O13">
        <v>0</v>
      </c>
    </row>
    <row r="14" spans="1:15" x14ac:dyDescent="0.25">
      <c r="A14" t="s">
        <v>24</v>
      </c>
      <c r="B14">
        <v>2432636416</v>
      </c>
      <c r="C14">
        <v>57636328</v>
      </c>
      <c r="D14">
        <v>28586.5078125</v>
      </c>
      <c r="E14">
        <v>78050392</v>
      </c>
      <c r="F14">
        <v>81955.0078125</v>
      </c>
      <c r="G14">
        <v>12166003</v>
      </c>
      <c r="H14">
        <f t="shared" si="1"/>
        <v>2.580599680515625</v>
      </c>
      <c r="I14" t="s">
        <v>6</v>
      </c>
      <c r="J14">
        <f t="shared" si="0"/>
        <v>2033000</v>
      </c>
      <c r="K14">
        <f t="shared" si="3"/>
        <v>2582632680.515625</v>
      </c>
      <c r="L14">
        <f t="shared" si="2"/>
        <v>2580599680.515625</v>
      </c>
      <c r="N14" t="s">
        <v>32</v>
      </c>
      <c r="O14">
        <v>3.493E-3</v>
      </c>
    </row>
    <row r="15" spans="1:15" x14ac:dyDescent="0.25">
      <c r="A15" t="s">
        <v>25</v>
      </c>
      <c r="B15">
        <v>577893696</v>
      </c>
      <c r="C15">
        <v>0</v>
      </c>
      <c r="D15">
        <v>0</v>
      </c>
      <c r="E15">
        <v>10486944</v>
      </c>
      <c r="F15">
        <v>2153385.5</v>
      </c>
      <c r="G15">
        <v>0</v>
      </c>
      <c r="H15">
        <f t="shared" si="1"/>
        <v>0.5905340255</v>
      </c>
      <c r="I15" t="s">
        <v>4</v>
      </c>
      <c r="J15">
        <f t="shared" si="0"/>
        <v>163788</v>
      </c>
      <c r="K15">
        <f t="shared" si="3"/>
        <v>590697813.5</v>
      </c>
      <c r="L15">
        <f t="shared" si="2"/>
        <v>590534025.5</v>
      </c>
      <c r="N15" t="s">
        <v>29</v>
      </c>
      <c r="O15">
        <v>1.3750169999999999</v>
      </c>
    </row>
    <row r="16" spans="1:15" x14ac:dyDescent="0.25">
      <c r="A16" t="s">
        <v>26</v>
      </c>
      <c r="B16">
        <v>11103652</v>
      </c>
      <c r="C16">
        <v>68302432</v>
      </c>
      <c r="D16">
        <v>0</v>
      </c>
      <c r="E16">
        <v>0</v>
      </c>
      <c r="F16">
        <v>82243640</v>
      </c>
      <c r="G16">
        <v>49794568</v>
      </c>
      <c r="H16">
        <f t="shared" si="1"/>
        <v>0.21144429200000001</v>
      </c>
      <c r="I16" t="s">
        <v>6</v>
      </c>
      <c r="J16">
        <f t="shared" si="0"/>
        <v>18340000</v>
      </c>
      <c r="K16">
        <f t="shared" si="3"/>
        <v>229784292</v>
      </c>
      <c r="L16">
        <f t="shared" si="2"/>
        <v>211444292</v>
      </c>
      <c r="N16" t="s">
        <v>35</v>
      </c>
      <c r="O16">
        <v>0.38558500000000001</v>
      </c>
    </row>
    <row r="17" spans="1:15" x14ac:dyDescent="0.25">
      <c r="A17" t="s">
        <v>27</v>
      </c>
      <c r="B17">
        <v>6867742720</v>
      </c>
      <c r="C17">
        <v>0</v>
      </c>
      <c r="D17">
        <v>0</v>
      </c>
      <c r="E17">
        <v>556720128</v>
      </c>
      <c r="F17">
        <v>2159028.75</v>
      </c>
      <c r="G17">
        <v>0</v>
      </c>
      <c r="H17">
        <f t="shared" si="1"/>
        <v>7.4266218767499996</v>
      </c>
      <c r="I17" t="s">
        <v>4</v>
      </c>
      <c r="J17">
        <f t="shared" si="0"/>
        <v>5200</v>
      </c>
      <c r="K17">
        <f t="shared" si="3"/>
        <v>7426627076.75</v>
      </c>
      <c r="L17">
        <f t="shared" si="2"/>
        <v>7426621876.75</v>
      </c>
      <c r="N17" t="s">
        <v>33</v>
      </c>
      <c r="O17">
        <v>6.4858200000000004</v>
      </c>
    </row>
    <row r="18" spans="1:15" x14ac:dyDescent="0.25">
      <c r="A18" t="s">
        <v>28</v>
      </c>
      <c r="B18">
        <v>16372844544</v>
      </c>
      <c r="C18">
        <v>0</v>
      </c>
      <c r="D18">
        <v>0</v>
      </c>
      <c r="E18">
        <v>2013719808</v>
      </c>
      <c r="F18">
        <v>3412278.25</v>
      </c>
      <c r="G18">
        <v>0</v>
      </c>
      <c r="H18">
        <f t="shared" si="1"/>
        <v>18.389976630250001</v>
      </c>
      <c r="I18" t="s">
        <v>4</v>
      </c>
      <c r="J18">
        <f t="shared" si="0"/>
        <v>182300</v>
      </c>
      <c r="K18">
        <f t="shared" si="3"/>
        <v>18390158930.25</v>
      </c>
      <c r="L18">
        <f t="shared" si="2"/>
        <v>18389976630.25</v>
      </c>
      <c r="N18" t="s">
        <v>37</v>
      </c>
      <c r="O18">
        <v>2.968</v>
      </c>
    </row>
    <row r="19" spans="1:15" x14ac:dyDescent="0.25">
      <c r="A19" t="s">
        <v>29</v>
      </c>
      <c r="B19">
        <v>6874849792</v>
      </c>
      <c r="C19">
        <v>0</v>
      </c>
      <c r="D19">
        <v>0</v>
      </c>
      <c r="E19">
        <v>75777792</v>
      </c>
      <c r="F19">
        <v>3994633</v>
      </c>
      <c r="G19">
        <v>0</v>
      </c>
      <c r="H19">
        <f t="shared" si="1"/>
        <v>6.9546222169999998</v>
      </c>
      <c r="I19" t="s">
        <v>5</v>
      </c>
      <c r="J19">
        <f t="shared" si="0"/>
        <v>1375017</v>
      </c>
      <c r="K19">
        <f t="shared" si="3"/>
        <v>6955997234</v>
      </c>
      <c r="L19">
        <f t="shared" si="2"/>
        <v>6954622217</v>
      </c>
      <c r="N19" t="s">
        <v>138</v>
      </c>
      <c r="O19">
        <v>14.01807</v>
      </c>
    </row>
    <row r="20" spans="1:15" x14ac:dyDescent="0.25">
      <c r="A20" t="s">
        <v>30</v>
      </c>
      <c r="B20">
        <v>1867660288</v>
      </c>
      <c r="C20">
        <v>91454296</v>
      </c>
      <c r="D20">
        <v>642938.5</v>
      </c>
      <c r="E20">
        <v>902955.1875</v>
      </c>
      <c r="F20">
        <v>94432616</v>
      </c>
      <c r="G20">
        <v>0</v>
      </c>
      <c r="H20">
        <f t="shared" si="1"/>
        <v>2.0550930936874998</v>
      </c>
      <c r="I20" t="s">
        <v>6</v>
      </c>
      <c r="J20">
        <f t="shared" si="0"/>
        <v>9348530</v>
      </c>
      <c r="K20">
        <f t="shared" si="3"/>
        <v>2064441623.6874998</v>
      </c>
      <c r="L20">
        <f t="shared" si="2"/>
        <v>2055093093.6875</v>
      </c>
      <c r="N20" t="s">
        <v>27</v>
      </c>
      <c r="O20">
        <v>5.1999999999999998E-3</v>
      </c>
    </row>
    <row r="21" spans="1:15" x14ac:dyDescent="0.25">
      <c r="A21" t="s">
        <v>31</v>
      </c>
      <c r="B21">
        <v>23044780</v>
      </c>
      <c r="C21">
        <v>2475751.25</v>
      </c>
      <c r="D21">
        <v>0</v>
      </c>
      <c r="E21">
        <v>1351767.875</v>
      </c>
      <c r="F21">
        <v>3987886.75</v>
      </c>
      <c r="G21">
        <v>0</v>
      </c>
      <c r="H21">
        <f t="shared" si="1"/>
        <v>3.0860185875000001E-2</v>
      </c>
      <c r="I21" t="s">
        <v>6</v>
      </c>
      <c r="J21">
        <f t="shared" si="0"/>
        <v>9250</v>
      </c>
      <c r="K21">
        <f t="shared" si="3"/>
        <v>30869435.875</v>
      </c>
      <c r="L21">
        <f t="shared" si="2"/>
        <v>30860185.875</v>
      </c>
      <c r="N21" t="s">
        <v>181</v>
      </c>
      <c r="O21">
        <v>5.6509999999999998E-3</v>
      </c>
    </row>
    <row r="22" spans="1:15" x14ac:dyDescent="0.25">
      <c r="A22" t="s">
        <v>32</v>
      </c>
      <c r="B22">
        <v>174346448</v>
      </c>
      <c r="C22">
        <v>2578087</v>
      </c>
      <c r="D22">
        <v>0</v>
      </c>
      <c r="E22">
        <v>8369904</v>
      </c>
      <c r="F22">
        <v>1067999.125</v>
      </c>
      <c r="G22">
        <v>0</v>
      </c>
      <c r="H22">
        <f t="shared" si="1"/>
        <v>0.186362438125</v>
      </c>
      <c r="I22" t="s">
        <v>8</v>
      </c>
      <c r="J22">
        <f t="shared" si="0"/>
        <v>3493</v>
      </c>
      <c r="K22">
        <f t="shared" si="3"/>
        <v>186365931.125</v>
      </c>
      <c r="L22">
        <f t="shared" si="2"/>
        <v>186362438.125</v>
      </c>
      <c r="N22" t="s">
        <v>38</v>
      </c>
      <c r="O22">
        <v>490.928</v>
      </c>
    </row>
    <row r="23" spans="1:15" x14ac:dyDescent="0.25">
      <c r="A23" t="s">
        <v>33</v>
      </c>
      <c r="B23">
        <v>384338688</v>
      </c>
      <c r="C23">
        <v>25420106</v>
      </c>
      <c r="D23">
        <v>2245641.75</v>
      </c>
      <c r="E23">
        <v>0</v>
      </c>
      <c r="F23">
        <v>12252758</v>
      </c>
      <c r="G23">
        <v>0</v>
      </c>
      <c r="H23">
        <f t="shared" si="1"/>
        <v>0.42425719374999998</v>
      </c>
      <c r="I23" t="s">
        <v>6</v>
      </c>
      <c r="J23">
        <f t="shared" si="0"/>
        <v>6485820</v>
      </c>
      <c r="K23">
        <f t="shared" si="3"/>
        <v>430743013.75</v>
      </c>
      <c r="L23">
        <f t="shared" si="2"/>
        <v>424257193.75</v>
      </c>
      <c r="N23" t="s">
        <v>30</v>
      </c>
      <c r="O23">
        <v>9.3485300000000002</v>
      </c>
    </row>
    <row r="24" spans="1:15" x14ac:dyDescent="0.25">
      <c r="A24" t="s">
        <v>34</v>
      </c>
      <c r="B24">
        <v>320799.5625</v>
      </c>
      <c r="C24">
        <v>268125120</v>
      </c>
      <c r="D24">
        <v>128405.8359375</v>
      </c>
      <c r="E24">
        <v>0</v>
      </c>
      <c r="F24">
        <v>14446895</v>
      </c>
      <c r="G24">
        <v>0</v>
      </c>
      <c r="H24">
        <f t="shared" si="1"/>
        <v>0.28302122039843752</v>
      </c>
      <c r="I24" t="s">
        <v>6</v>
      </c>
      <c r="J24">
        <f t="shared" si="0"/>
        <v>802760</v>
      </c>
      <c r="K24">
        <f t="shared" si="3"/>
        <v>283823980.3984375</v>
      </c>
      <c r="L24">
        <f t="shared" si="2"/>
        <v>283021220.3984375</v>
      </c>
      <c r="N24" t="s">
        <v>40</v>
      </c>
      <c r="O24">
        <v>2E-3</v>
      </c>
    </row>
    <row r="25" spans="1:15" x14ac:dyDescent="0.25">
      <c r="A25" t="s">
        <v>35</v>
      </c>
      <c r="B25">
        <v>785742080</v>
      </c>
      <c r="C25">
        <v>2011295</v>
      </c>
      <c r="D25">
        <v>216544.5625</v>
      </c>
      <c r="E25">
        <v>28956776</v>
      </c>
      <c r="F25">
        <v>0</v>
      </c>
      <c r="G25">
        <v>0</v>
      </c>
      <c r="H25">
        <f t="shared" si="1"/>
        <v>0.81692669556249997</v>
      </c>
      <c r="I25" t="s">
        <v>7</v>
      </c>
      <c r="J25">
        <f t="shared" si="0"/>
        <v>385585</v>
      </c>
      <c r="K25">
        <f t="shared" si="3"/>
        <v>817312280.5625</v>
      </c>
      <c r="L25">
        <f t="shared" si="2"/>
        <v>816926695.5625</v>
      </c>
      <c r="N25" t="s">
        <v>44</v>
      </c>
      <c r="O25">
        <v>429.61500000000001</v>
      </c>
    </row>
    <row r="26" spans="1:15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107359.0078125</v>
      </c>
      <c r="H26">
        <f t="shared" si="1"/>
        <v>1.073590078125E-4</v>
      </c>
      <c r="I26" t="s">
        <v>7</v>
      </c>
      <c r="J26">
        <f t="shared" si="0"/>
        <v>0</v>
      </c>
      <c r="K26">
        <f t="shared" si="3"/>
        <v>107359.0078125</v>
      </c>
      <c r="L26">
        <f t="shared" si="2"/>
        <v>107359.0078125</v>
      </c>
      <c r="N26" t="s">
        <v>114</v>
      </c>
      <c r="O26">
        <v>4.7699299999999996</v>
      </c>
    </row>
    <row r="27" spans="1:15" x14ac:dyDescent="0.25">
      <c r="A27" t="s">
        <v>37</v>
      </c>
      <c r="B27">
        <v>12589498368</v>
      </c>
      <c r="C27">
        <v>277210080</v>
      </c>
      <c r="D27">
        <v>71305448</v>
      </c>
      <c r="E27">
        <v>868318208</v>
      </c>
      <c r="F27">
        <v>14777998</v>
      </c>
      <c r="G27">
        <v>0</v>
      </c>
      <c r="H27">
        <f t="shared" si="1"/>
        <v>13.821110102</v>
      </c>
      <c r="I27" t="s">
        <v>8</v>
      </c>
      <c r="J27">
        <f t="shared" si="0"/>
        <v>2968000</v>
      </c>
      <c r="K27">
        <f t="shared" si="3"/>
        <v>13824078102</v>
      </c>
      <c r="L27">
        <f t="shared" si="2"/>
        <v>13821110102</v>
      </c>
      <c r="N27" t="s">
        <v>124</v>
      </c>
      <c r="O27">
        <v>6.86599</v>
      </c>
    </row>
    <row r="28" spans="1:15" x14ac:dyDescent="0.25">
      <c r="A28" t="s">
        <v>38</v>
      </c>
      <c r="B28">
        <v>219928887296</v>
      </c>
      <c r="C28">
        <v>3007348480</v>
      </c>
      <c r="D28">
        <v>167477104</v>
      </c>
      <c r="E28">
        <v>5476004864</v>
      </c>
      <c r="F28">
        <v>89414096</v>
      </c>
      <c r="G28">
        <v>1451151744</v>
      </c>
      <c r="H28">
        <f t="shared" si="1"/>
        <v>230.12028358399999</v>
      </c>
      <c r="I28" t="s">
        <v>8</v>
      </c>
      <c r="J28">
        <f t="shared" si="0"/>
        <v>490928000</v>
      </c>
      <c r="K28">
        <f t="shared" si="3"/>
        <v>230611211584</v>
      </c>
      <c r="L28">
        <f t="shared" si="2"/>
        <v>230120283584</v>
      </c>
      <c r="N28" t="s">
        <v>51</v>
      </c>
      <c r="O28">
        <v>1.2276100000000001</v>
      </c>
    </row>
    <row r="29" spans="1:15" x14ac:dyDescent="0.25">
      <c r="A29" t="s">
        <v>39</v>
      </c>
      <c r="B29">
        <v>22372106</v>
      </c>
      <c r="C29">
        <v>163924.609375</v>
      </c>
      <c r="D29">
        <v>0</v>
      </c>
      <c r="E29">
        <v>820526.0625</v>
      </c>
      <c r="F29">
        <v>0</v>
      </c>
      <c r="G29">
        <v>0</v>
      </c>
      <c r="H29">
        <f t="shared" si="1"/>
        <v>2.3356556671875001E-2</v>
      </c>
      <c r="I29" t="s">
        <v>8</v>
      </c>
      <c r="J29">
        <f t="shared" si="0"/>
        <v>37296</v>
      </c>
      <c r="K29">
        <f t="shared" si="3"/>
        <v>23393852.671875</v>
      </c>
      <c r="L29">
        <f t="shared" si="2"/>
        <v>23356556.671875</v>
      </c>
      <c r="N29" t="s">
        <v>50</v>
      </c>
      <c r="O29">
        <v>10.469620000000001</v>
      </c>
    </row>
    <row r="30" spans="1:15" x14ac:dyDescent="0.25">
      <c r="A30" t="s">
        <v>40</v>
      </c>
      <c r="B30">
        <v>235347440</v>
      </c>
      <c r="C30">
        <v>0</v>
      </c>
      <c r="D30">
        <v>0</v>
      </c>
      <c r="E30">
        <v>497182.9375</v>
      </c>
      <c r="F30">
        <v>1963789.25</v>
      </c>
      <c r="G30">
        <v>0</v>
      </c>
      <c r="H30">
        <f t="shared" si="1"/>
        <v>0.23780841218750001</v>
      </c>
      <c r="I30" t="s">
        <v>9</v>
      </c>
      <c r="J30">
        <f t="shared" si="0"/>
        <v>2000</v>
      </c>
      <c r="K30">
        <f t="shared" si="3"/>
        <v>237810412.1875</v>
      </c>
      <c r="L30">
        <f t="shared" si="2"/>
        <v>237808412.1875</v>
      </c>
      <c r="N30" t="s">
        <v>25</v>
      </c>
      <c r="O30">
        <v>0.16378799999999999</v>
      </c>
    </row>
    <row r="31" spans="1:15" x14ac:dyDescent="0.25">
      <c r="A31" t="s">
        <v>41</v>
      </c>
      <c r="B31">
        <v>14660108</v>
      </c>
      <c r="C31">
        <v>0</v>
      </c>
      <c r="D31">
        <v>39317912</v>
      </c>
      <c r="E31">
        <v>0</v>
      </c>
      <c r="F31">
        <v>403762.5625</v>
      </c>
      <c r="G31">
        <v>0</v>
      </c>
      <c r="H31">
        <f t="shared" si="1"/>
        <v>5.4381782562500001E-2</v>
      </c>
      <c r="I31" t="s">
        <v>5</v>
      </c>
      <c r="J31">
        <f t="shared" si="0"/>
        <v>6890662</v>
      </c>
      <c r="K31">
        <f t="shared" si="3"/>
        <v>61272444.5625</v>
      </c>
      <c r="L31">
        <f t="shared" si="2"/>
        <v>54381782.5625</v>
      </c>
      <c r="N31" t="s">
        <v>47</v>
      </c>
      <c r="O31">
        <v>1834.3335</v>
      </c>
    </row>
    <row r="32" spans="1:15" x14ac:dyDescent="0.25">
      <c r="A32" t="s">
        <v>42</v>
      </c>
      <c r="B32">
        <v>23832961024</v>
      </c>
      <c r="C32">
        <v>117592584</v>
      </c>
      <c r="D32">
        <v>222264.84375</v>
      </c>
      <c r="E32">
        <v>3224770048</v>
      </c>
      <c r="F32">
        <v>4813482</v>
      </c>
      <c r="G32">
        <v>0</v>
      </c>
      <c r="H32">
        <f t="shared" si="1"/>
        <v>27.180359402843749</v>
      </c>
      <c r="I32" t="s">
        <v>4</v>
      </c>
      <c r="J32">
        <f t="shared" si="0"/>
        <v>5000</v>
      </c>
      <c r="K32">
        <f t="shared" si="3"/>
        <v>27180364402.84375</v>
      </c>
      <c r="L32">
        <f t="shared" si="2"/>
        <v>27180359402.84375</v>
      </c>
      <c r="N32" t="s">
        <v>13</v>
      </c>
      <c r="O32">
        <v>0.96499999999999997</v>
      </c>
    </row>
    <row r="33" spans="1:15" x14ac:dyDescent="0.25">
      <c r="A33" t="s">
        <v>43</v>
      </c>
      <c r="B33">
        <v>10278673408</v>
      </c>
      <c r="C33">
        <v>0</v>
      </c>
      <c r="D33">
        <v>447254.9375</v>
      </c>
      <c r="E33">
        <v>49554652</v>
      </c>
      <c r="F33">
        <v>182138.203125</v>
      </c>
      <c r="G33">
        <v>0</v>
      </c>
      <c r="H33">
        <f t="shared" si="1"/>
        <v>10.328857453140625</v>
      </c>
      <c r="I33" t="s">
        <v>4</v>
      </c>
      <c r="J33">
        <f t="shared" si="0"/>
        <v>150000</v>
      </c>
      <c r="K33">
        <f t="shared" si="3"/>
        <v>10329007453.140625</v>
      </c>
      <c r="L33">
        <f t="shared" si="2"/>
        <v>10328857453.140625</v>
      </c>
      <c r="N33" t="s">
        <v>41</v>
      </c>
      <c r="O33">
        <v>6.8906619999999998</v>
      </c>
    </row>
    <row r="34" spans="1:15" x14ac:dyDescent="0.25">
      <c r="A34" t="s">
        <v>44</v>
      </c>
      <c r="B34">
        <v>4414873088</v>
      </c>
      <c r="C34">
        <v>15031641088</v>
      </c>
      <c r="D34">
        <v>256458352</v>
      </c>
      <c r="E34">
        <v>4900628480</v>
      </c>
      <c r="F34">
        <v>134683584</v>
      </c>
      <c r="G34">
        <v>7352719360</v>
      </c>
      <c r="H34">
        <f t="shared" si="1"/>
        <v>32.091003952000001</v>
      </c>
      <c r="I34" t="s">
        <v>7</v>
      </c>
      <c r="J34">
        <f t="shared" ref="J34:J66" si="4">VLOOKUP(A34,$N$2:$O$247,2,FALSE)*10^6</f>
        <v>429615000</v>
      </c>
      <c r="K34">
        <f t="shared" si="3"/>
        <v>32520618952</v>
      </c>
      <c r="L34">
        <f t="shared" si="2"/>
        <v>32091003952</v>
      </c>
      <c r="N34" t="s">
        <v>46</v>
      </c>
      <c r="O34">
        <v>37.506999999999998</v>
      </c>
    </row>
    <row r="35" spans="1:15" x14ac:dyDescent="0.25">
      <c r="A35" t="s">
        <v>45</v>
      </c>
      <c r="B35">
        <v>51066012</v>
      </c>
      <c r="C35">
        <v>4290450.5</v>
      </c>
      <c r="D35">
        <v>3754642.25</v>
      </c>
      <c r="E35">
        <v>41118.03125</v>
      </c>
      <c r="F35">
        <v>41406848</v>
      </c>
      <c r="G35">
        <v>0</v>
      </c>
      <c r="H35">
        <f t="shared" si="1"/>
        <v>0.10055907078125</v>
      </c>
      <c r="I35" t="s">
        <v>6</v>
      </c>
      <c r="J35">
        <f t="shared" si="4"/>
        <v>39785000</v>
      </c>
      <c r="K35">
        <f t="shared" si="3"/>
        <v>140344070.78125</v>
      </c>
      <c r="L35">
        <f t="shared" si="2"/>
        <v>100559070.78125</v>
      </c>
      <c r="N35" t="s">
        <v>58</v>
      </c>
      <c r="O35">
        <v>1.6164999999999999E-2</v>
      </c>
    </row>
    <row r="36" spans="1:15" x14ac:dyDescent="0.25">
      <c r="A36" t="s">
        <v>46</v>
      </c>
      <c r="B36">
        <v>16649385984</v>
      </c>
      <c r="C36">
        <v>658780096</v>
      </c>
      <c r="D36">
        <v>30397668</v>
      </c>
      <c r="E36">
        <v>1115287552</v>
      </c>
      <c r="F36">
        <v>8600546</v>
      </c>
      <c r="G36">
        <v>3714353664</v>
      </c>
      <c r="H36">
        <f t="shared" si="1"/>
        <v>22.176805510000001</v>
      </c>
      <c r="I36" t="s">
        <v>8</v>
      </c>
      <c r="J36">
        <f t="shared" si="4"/>
        <v>37507000</v>
      </c>
      <c r="K36">
        <f t="shared" si="3"/>
        <v>22214312510</v>
      </c>
      <c r="L36">
        <f t="shared" si="2"/>
        <v>22176805510</v>
      </c>
      <c r="N36" t="s">
        <v>49</v>
      </c>
      <c r="O36">
        <v>5.0317699999999999</v>
      </c>
    </row>
    <row r="37" spans="1:15" x14ac:dyDescent="0.25">
      <c r="A37" t="s">
        <v>47</v>
      </c>
      <c r="B37">
        <v>110593900544</v>
      </c>
      <c r="C37">
        <v>6235208704</v>
      </c>
      <c r="D37">
        <v>411940224</v>
      </c>
      <c r="E37">
        <v>8137475072</v>
      </c>
      <c r="F37">
        <v>2624276224</v>
      </c>
      <c r="G37">
        <v>1397276032</v>
      </c>
      <c r="H37">
        <f t="shared" si="1"/>
        <v>129.40007679999999</v>
      </c>
      <c r="I37" t="s">
        <v>5</v>
      </c>
      <c r="J37">
        <f t="shared" si="4"/>
        <v>1834333500</v>
      </c>
      <c r="K37">
        <f t="shared" si="3"/>
        <v>131234410300</v>
      </c>
      <c r="L37">
        <f t="shared" si="2"/>
        <v>129400076800</v>
      </c>
      <c r="N37" t="s">
        <v>196</v>
      </c>
      <c r="O37">
        <v>8.9999999999999993E-3</v>
      </c>
    </row>
    <row r="38" spans="1:15" x14ac:dyDescent="0.25">
      <c r="A38" t="s">
        <v>48</v>
      </c>
      <c r="B38">
        <v>17500346368</v>
      </c>
      <c r="C38">
        <v>0</v>
      </c>
      <c r="D38">
        <v>211624.96875</v>
      </c>
      <c r="E38">
        <v>137125408</v>
      </c>
      <c r="F38">
        <v>6296912</v>
      </c>
      <c r="G38">
        <v>0</v>
      </c>
      <c r="H38">
        <f t="shared" si="1"/>
        <v>17.64398031296875</v>
      </c>
      <c r="I38" t="s">
        <v>4</v>
      </c>
      <c r="J38">
        <f t="shared" si="4"/>
        <v>3000380</v>
      </c>
      <c r="K38">
        <f t="shared" si="3"/>
        <v>17646980692.96875</v>
      </c>
      <c r="L38">
        <f t="shared" si="2"/>
        <v>17643980312.96875</v>
      </c>
      <c r="N38" t="s">
        <v>54</v>
      </c>
      <c r="O38">
        <v>4.0000000000000002E-4</v>
      </c>
    </row>
    <row r="39" spans="1:15" x14ac:dyDescent="0.25">
      <c r="A39" t="s">
        <v>49</v>
      </c>
      <c r="B39">
        <v>13218126848</v>
      </c>
      <c r="C39">
        <v>13508.36328125</v>
      </c>
      <c r="D39">
        <v>30577044</v>
      </c>
      <c r="E39">
        <v>747640384</v>
      </c>
      <c r="F39">
        <v>3941881</v>
      </c>
      <c r="G39">
        <v>0</v>
      </c>
      <c r="H39">
        <f t="shared" si="1"/>
        <v>14.000299665363281</v>
      </c>
      <c r="I39" t="s">
        <v>4</v>
      </c>
      <c r="J39">
        <f t="shared" si="4"/>
        <v>5031770</v>
      </c>
      <c r="K39">
        <f t="shared" si="3"/>
        <v>14005331435.363281</v>
      </c>
      <c r="L39">
        <f t="shared" si="2"/>
        <v>14000299665.363281</v>
      </c>
      <c r="N39" t="s">
        <v>53</v>
      </c>
      <c r="O39">
        <v>60.854680000000002</v>
      </c>
    </row>
    <row r="40" spans="1:15" x14ac:dyDescent="0.25">
      <c r="A40" t="s">
        <v>50</v>
      </c>
      <c r="B40">
        <v>39096918016</v>
      </c>
      <c r="C40">
        <v>7618976</v>
      </c>
      <c r="D40">
        <v>175155168</v>
      </c>
      <c r="E40">
        <v>1225194368</v>
      </c>
      <c r="F40">
        <v>47437168</v>
      </c>
      <c r="G40">
        <v>0</v>
      </c>
      <c r="H40">
        <f t="shared" si="1"/>
        <v>40.552323696000002</v>
      </c>
      <c r="I40" t="s">
        <v>4</v>
      </c>
      <c r="J40">
        <f t="shared" si="4"/>
        <v>10469620</v>
      </c>
      <c r="K40">
        <f t="shared" si="3"/>
        <v>40562793316</v>
      </c>
      <c r="L40">
        <f t="shared" si="2"/>
        <v>40552323696</v>
      </c>
      <c r="N40" t="s">
        <v>56</v>
      </c>
      <c r="O40">
        <v>11.257569999999999</v>
      </c>
    </row>
    <row r="41" spans="1:15" x14ac:dyDescent="0.25">
      <c r="A41" t="s">
        <v>51</v>
      </c>
      <c r="B41">
        <v>2763243008</v>
      </c>
      <c r="C41">
        <v>0</v>
      </c>
      <c r="D41">
        <v>15481720</v>
      </c>
      <c r="E41">
        <v>3689555.25</v>
      </c>
      <c r="F41">
        <v>2397187</v>
      </c>
      <c r="G41">
        <v>0</v>
      </c>
      <c r="H41">
        <f t="shared" si="1"/>
        <v>2.7848114702500002</v>
      </c>
      <c r="I41" t="s">
        <v>4</v>
      </c>
      <c r="J41">
        <f t="shared" si="4"/>
        <v>1227610</v>
      </c>
      <c r="K41">
        <f t="shared" si="3"/>
        <v>2786039080.25</v>
      </c>
      <c r="L41">
        <f t="shared" si="2"/>
        <v>2784811470.25</v>
      </c>
      <c r="N41" t="s">
        <v>43</v>
      </c>
      <c r="O41">
        <v>0.15</v>
      </c>
    </row>
    <row r="42" spans="1:15" x14ac:dyDescent="0.25">
      <c r="A42" t="s">
        <v>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0</v>
      </c>
      <c r="I42" t="s">
        <v>9</v>
      </c>
      <c r="J42">
        <f t="shared" si="4"/>
        <v>10729</v>
      </c>
      <c r="K42">
        <f t="shared" si="3"/>
        <v>10729</v>
      </c>
      <c r="L42">
        <f t="shared" si="2"/>
        <v>0</v>
      </c>
      <c r="N42" t="s">
        <v>57</v>
      </c>
      <c r="O42">
        <v>0.75700000000000001</v>
      </c>
    </row>
    <row r="43" spans="1:15" x14ac:dyDescent="0.25">
      <c r="A43" t="s">
        <v>53</v>
      </c>
      <c r="B43">
        <v>11058235392</v>
      </c>
      <c r="C43">
        <v>169492496</v>
      </c>
      <c r="D43">
        <v>74802304</v>
      </c>
      <c r="E43">
        <v>1188410752</v>
      </c>
      <c r="F43">
        <v>1663185.75</v>
      </c>
      <c r="G43">
        <v>2204091136</v>
      </c>
      <c r="H43">
        <f t="shared" si="1"/>
        <v>14.69669526575</v>
      </c>
      <c r="I43" t="s">
        <v>8</v>
      </c>
      <c r="J43">
        <f t="shared" si="4"/>
        <v>60854680</v>
      </c>
      <c r="K43">
        <f t="shared" si="3"/>
        <v>14757549945.75</v>
      </c>
      <c r="L43">
        <f t="shared" si="2"/>
        <v>14696695265.75</v>
      </c>
      <c r="N43" t="s">
        <v>55</v>
      </c>
      <c r="O43">
        <v>8.8999999999999996E-2</v>
      </c>
    </row>
    <row r="44" spans="1:15" x14ac:dyDescent="0.25">
      <c r="A44" t="s">
        <v>54</v>
      </c>
      <c r="B44">
        <v>75905.921875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1"/>
        <v>7.5905921875000002E-5</v>
      </c>
      <c r="I44" t="s">
        <v>4</v>
      </c>
      <c r="J44">
        <f t="shared" si="4"/>
        <v>400</v>
      </c>
      <c r="K44">
        <f t="shared" si="3"/>
        <v>76305.921875</v>
      </c>
      <c r="L44">
        <f t="shared" si="2"/>
        <v>75905.921875</v>
      </c>
      <c r="N44" t="s">
        <v>52</v>
      </c>
      <c r="O44">
        <v>1.0729000000000001E-2</v>
      </c>
    </row>
    <row r="45" spans="1:15" x14ac:dyDescent="0.25">
      <c r="A45" t="s">
        <v>55</v>
      </c>
      <c r="B45">
        <v>20070392</v>
      </c>
      <c r="C45">
        <v>0</v>
      </c>
      <c r="D45">
        <v>0</v>
      </c>
      <c r="E45">
        <v>0</v>
      </c>
      <c r="F45">
        <v>0</v>
      </c>
      <c r="G45">
        <v>136333712</v>
      </c>
      <c r="H45">
        <f t="shared" si="1"/>
        <v>0.15640410399999999</v>
      </c>
      <c r="I45" t="s">
        <v>4</v>
      </c>
      <c r="J45">
        <f t="shared" si="4"/>
        <v>89000</v>
      </c>
      <c r="K45">
        <f t="shared" si="3"/>
        <v>156493104</v>
      </c>
      <c r="L45">
        <f t="shared" si="2"/>
        <v>156404104</v>
      </c>
      <c r="N45" t="s">
        <v>59</v>
      </c>
      <c r="O45">
        <v>0.47699999999999998</v>
      </c>
    </row>
    <row r="46" spans="1:15" x14ac:dyDescent="0.25">
      <c r="A46" t="s">
        <v>56</v>
      </c>
      <c r="B46">
        <v>956258048</v>
      </c>
      <c r="C46">
        <v>39317264</v>
      </c>
      <c r="D46">
        <v>2971914.25</v>
      </c>
      <c r="E46">
        <v>17093592</v>
      </c>
      <c r="F46">
        <v>204425.359375</v>
      </c>
      <c r="G46">
        <v>75565272</v>
      </c>
      <c r="H46">
        <f t="shared" si="1"/>
        <v>1.091410515609375</v>
      </c>
      <c r="I46" t="s">
        <v>7</v>
      </c>
      <c r="J46">
        <f t="shared" si="4"/>
        <v>11257570</v>
      </c>
      <c r="K46">
        <f t="shared" si="3"/>
        <v>1102668085.609375</v>
      </c>
      <c r="L46">
        <f t="shared" si="2"/>
        <v>1091410515.609375</v>
      </c>
      <c r="N46" t="s">
        <v>64</v>
      </c>
      <c r="O46">
        <v>21.47</v>
      </c>
    </row>
    <row r="47" spans="1:15" x14ac:dyDescent="0.25">
      <c r="A47" t="s">
        <v>57</v>
      </c>
      <c r="B47">
        <v>5461659648</v>
      </c>
      <c r="C47">
        <v>27077134</v>
      </c>
      <c r="D47">
        <v>0</v>
      </c>
      <c r="E47">
        <v>668919104</v>
      </c>
      <c r="F47">
        <v>29804002</v>
      </c>
      <c r="G47">
        <v>16885.58984375</v>
      </c>
      <c r="H47">
        <f t="shared" si="1"/>
        <v>6.1874767735898439</v>
      </c>
      <c r="I47" t="s">
        <v>8</v>
      </c>
      <c r="J47">
        <f t="shared" si="4"/>
        <v>757000</v>
      </c>
      <c r="K47">
        <f t="shared" si="3"/>
        <v>6188233773.5898438</v>
      </c>
      <c r="L47">
        <f t="shared" si="2"/>
        <v>6187476773.5898438</v>
      </c>
      <c r="N47" t="s">
        <v>62</v>
      </c>
      <c r="O47">
        <v>1E-3</v>
      </c>
    </row>
    <row r="48" spans="1:15" x14ac:dyDescent="0.25">
      <c r="A48" t="s">
        <v>58</v>
      </c>
      <c r="B48">
        <v>6960619.5</v>
      </c>
      <c r="C48">
        <v>507853</v>
      </c>
      <c r="D48">
        <v>0</v>
      </c>
      <c r="E48">
        <v>967114.375</v>
      </c>
      <c r="F48">
        <v>0</v>
      </c>
      <c r="G48">
        <v>0</v>
      </c>
      <c r="H48">
        <f t="shared" si="1"/>
        <v>8.4355868749999997E-3</v>
      </c>
      <c r="I48" t="s">
        <v>8</v>
      </c>
      <c r="J48">
        <f t="shared" si="4"/>
        <v>16164.999999999998</v>
      </c>
      <c r="K48">
        <f t="shared" si="3"/>
        <v>8451751.875</v>
      </c>
      <c r="L48">
        <f t="shared" si="2"/>
        <v>8435586.875</v>
      </c>
      <c r="N48" t="s">
        <v>63</v>
      </c>
      <c r="O48">
        <v>2.5177999999999999E-2</v>
      </c>
    </row>
    <row r="49" spans="1:15" x14ac:dyDescent="0.25">
      <c r="A49" t="s">
        <v>59</v>
      </c>
      <c r="B49">
        <v>157616464</v>
      </c>
      <c r="C49">
        <v>65484.65234375</v>
      </c>
      <c r="D49">
        <v>0</v>
      </c>
      <c r="E49">
        <v>11923598</v>
      </c>
      <c r="F49">
        <v>17078954</v>
      </c>
      <c r="G49">
        <v>0</v>
      </c>
      <c r="H49">
        <f t="shared" si="1"/>
        <v>0.18668450065234374</v>
      </c>
      <c r="I49" t="s">
        <v>6</v>
      </c>
      <c r="J49">
        <f t="shared" si="4"/>
        <v>477000</v>
      </c>
      <c r="K49">
        <f t="shared" si="3"/>
        <v>187161500.65234375</v>
      </c>
      <c r="L49">
        <f t="shared" si="2"/>
        <v>186684500.65234375</v>
      </c>
      <c r="N49" t="s">
        <v>65</v>
      </c>
      <c r="O49">
        <v>2.698</v>
      </c>
    </row>
    <row r="50" spans="1:15" x14ac:dyDescent="0.25">
      <c r="A50" t="s">
        <v>60</v>
      </c>
      <c r="B50">
        <v>13334208</v>
      </c>
      <c r="C50">
        <v>202518464</v>
      </c>
      <c r="D50">
        <v>0</v>
      </c>
      <c r="E50">
        <v>0</v>
      </c>
      <c r="F50">
        <v>68904232</v>
      </c>
      <c r="G50">
        <v>0</v>
      </c>
      <c r="H50">
        <f t="shared" si="1"/>
        <v>0.28475690399999998</v>
      </c>
      <c r="I50" t="s">
        <v>6</v>
      </c>
      <c r="J50">
        <f t="shared" si="4"/>
        <v>9523000</v>
      </c>
      <c r="K50">
        <f t="shared" si="3"/>
        <v>294279904</v>
      </c>
      <c r="L50">
        <f t="shared" si="2"/>
        <v>284756904</v>
      </c>
      <c r="N50" t="s">
        <v>67</v>
      </c>
      <c r="O50">
        <v>21.017219999999998</v>
      </c>
    </row>
    <row r="51" spans="1:15" x14ac:dyDescent="0.25">
      <c r="A51" t="s">
        <v>61</v>
      </c>
      <c r="B51">
        <v>287443136</v>
      </c>
      <c r="C51">
        <v>1164029952</v>
      </c>
      <c r="D51">
        <v>439844</v>
      </c>
      <c r="E51">
        <v>32825.84765625</v>
      </c>
      <c r="F51">
        <v>398187200</v>
      </c>
      <c r="G51">
        <v>620470912</v>
      </c>
      <c r="H51">
        <f t="shared" si="1"/>
        <v>2.4706038698476562</v>
      </c>
      <c r="I51" t="s">
        <v>6</v>
      </c>
      <c r="J51">
        <f t="shared" si="4"/>
        <v>231053000</v>
      </c>
      <c r="K51">
        <f t="shared" si="3"/>
        <v>2701656869.8476563</v>
      </c>
      <c r="L51">
        <f t="shared" si="2"/>
        <v>2470603869.8476563</v>
      </c>
      <c r="N51" t="s">
        <v>68</v>
      </c>
      <c r="O51">
        <v>16.944863999999999</v>
      </c>
    </row>
    <row r="52" spans="1:15" x14ac:dyDescent="0.25">
      <c r="A52" t="s">
        <v>62</v>
      </c>
      <c r="B52">
        <v>829289472</v>
      </c>
      <c r="C52">
        <v>42268484</v>
      </c>
      <c r="D52">
        <v>2738821.25</v>
      </c>
      <c r="E52">
        <v>41569712</v>
      </c>
      <c r="F52">
        <v>27818.462890625</v>
      </c>
      <c r="G52">
        <v>5616378</v>
      </c>
      <c r="H52">
        <f t="shared" si="1"/>
        <v>0.92151068571289063</v>
      </c>
      <c r="I52" t="s">
        <v>4</v>
      </c>
      <c r="J52">
        <f t="shared" si="4"/>
        <v>1000</v>
      </c>
      <c r="K52">
        <f t="shared" si="3"/>
        <v>921511685.71289063</v>
      </c>
      <c r="L52">
        <f t="shared" si="2"/>
        <v>921510685.71289063</v>
      </c>
      <c r="N52" t="s">
        <v>102</v>
      </c>
      <c r="O52">
        <v>10.49</v>
      </c>
    </row>
    <row r="53" spans="1:15" x14ac:dyDescent="0.25">
      <c r="A53" t="s">
        <v>63</v>
      </c>
      <c r="B53">
        <v>0</v>
      </c>
      <c r="C53">
        <v>14463.43359375</v>
      </c>
      <c r="D53">
        <v>0</v>
      </c>
      <c r="E53">
        <v>0</v>
      </c>
      <c r="F53">
        <v>0</v>
      </c>
      <c r="G53">
        <v>23713630</v>
      </c>
      <c r="H53">
        <f t="shared" si="1"/>
        <v>2.372809343359375E-2</v>
      </c>
      <c r="I53" t="s">
        <v>8</v>
      </c>
      <c r="J53">
        <f t="shared" si="4"/>
        <v>25178</v>
      </c>
      <c r="K53">
        <f t="shared" si="3"/>
        <v>23753271.43359375</v>
      </c>
      <c r="L53">
        <f t="shared" si="2"/>
        <v>23728093.43359375</v>
      </c>
      <c r="N53" t="s">
        <v>87</v>
      </c>
      <c r="O53">
        <v>0.58013999999999999</v>
      </c>
    </row>
    <row r="54" spans="1:15" x14ac:dyDescent="0.25">
      <c r="A54" t="s">
        <v>64</v>
      </c>
      <c r="B54">
        <v>0</v>
      </c>
      <c r="C54">
        <v>390588768</v>
      </c>
      <c r="D54">
        <v>0</v>
      </c>
      <c r="E54">
        <v>0</v>
      </c>
      <c r="F54">
        <v>36552220</v>
      </c>
      <c r="G54">
        <v>1209098624</v>
      </c>
      <c r="H54">
        <f t="shared" si="1"/>
        <v>1.636239612</v>
      </c>
      <c r="I54" t="s">
        <v>6</v>
      </c>
      <c r="J54">
        <f t="shared" si="4"/>
        <v>21470000</v>
      </c>
      <c r="K54">
        <f t="shared" si="3"/>
        <v>1657709612</v>
      </c>
      <c r="L54">
        <f t="shared" si="2"/>
        <v>1636239612</v>
      </c>
      <c r="N54" t="s">
        <v>71</v>
      </c>
      <c r="O54">
        <v>2.0859999999999999</v>
      </c>
    </row>
    <row r="55" spans="1:15" x14ac:dyDescent="0.25">
      <c r="A55" t="s">
        <v>65</v>
      </c>
      <c r="B55">
        <v>1655065088</v>
      </c>
      <c r="C55">
        <v>37710560</v>
      </c>
      <c r="D55">
        <v>0</v>
      </c>
      <c r="E55">
        <v>171531008</v>
      </c>
      <c r="F55">
        <v>2352866.75</v>
      </c>
      <c r="G55">
        <v>781605120</v>
      </c>
      <c r="H55">
        <f t="shared" si="1"/>
        <v>2.6482646427500001</v>
      </c>
      <c r="I55" t="s">
        <v>8</v>
      </c>
      <c r="J55">
        <f t="shared" si="4"/>
        <v>2698000</v>
      </c>
      <c r="K55">
        <f t="shared" si="3"/>
        <v>2650962642.75</v>
      </c>
      <c r="L55">
        <f t="shared" si="2"/>
        <v>2648264642.75</v>
      </c>
      <c r="N55" t="s">
        <v>69</v>
      </c>
      <c r="O55">
        <v>4.4999999999999998E-2</v>
      </c>
    </row>
    <row r="56" spans="1:15" x14ac:dyDescent="0.25">
      <c r="A56" t="s">
        <v>66</v>
      </c>
      <c r="B56">
        <v>108332539904</v>
      </c>
      <c r="C56">
        <v>1324534656</v>
      </c>
      <c r="D56">
        <v>0</v>
      </c>
      <c r="E56">
        <v>5389248000</v>
      </c>
      <c r="F56">
        <v>40925464</v>
      </c>
      <c r="G56">
        <v>0</v>
      </c>
      <c r="H56">
        <f t="shared" si="1"/>
        <v>115.087248024</v>
      </c>
      <c r="I56" t="s">
        <v>6</v>
      </c>
      <c r="J56">
        <f t="shared" si="4"/>
        <v>729830</v>
      </c>
      <c r="K56">
        <f t="shared" si="3"/>
        <v>115087977854</v>
      </c>
      <c r="L56">
        <f t="shared" si="2"/>
        <v>115087248024</v>
      </c>
      <c r="N56" t="s">
        <v>183</v>
      </c>
      <c r="O56">
        <v>3.599831</v>
      </c>
    </row>
    <row r="57" spans="1:15" x14ac:dyDescent="0.25">
      <c r="A57" t="s">
        <v>67</v>
      </c>
      <c r="B57">
        <v>1713265920</v>
      </c>
      <c r="C57">
        <v>1484244.25</v>
      </c>
      <c r="D57">
        <v>9788232</v>
      </c>
      <c r="E57">
        <v>145505.859375</v>
      </c>
      <c r="F57">
        <v>747473</v>
      </c>
      <c r="G57">
        <v>0</v>
      </c>
      <c r="H57">
        <f t="shared" si="1"/>
        <v>1.7254313751093751</v>
      </c>
      <c r="I57" t="s">
        <v>8</v>
      </c>
      <c r="J57">
        <f t="shared" si="4"/>
        <v>21017220</v>
      </c>
      <c r="K57">
        <f t="shared" si="3"/>
        <v>1746448595.109375</v>
      </c>
      <c r="L57">
        <f t="shared" si="2"/>
        <v>1725431375.109375</v>
      </c>
      <c r="N57" t="s">
        <v>72</v>
      </c>
      <c r="O57">
        <v>13.470418</v>
      </c>
    </row>
    <row r="58" spans="1:15" x14ac:dyDescent="0.25">
      <c r="A58" t="s">
        <v>68</v>
      </c>
      <c r="B58">
        <v>53097193472</v>
      </c>
      <c r="C58">
        <v>1752722304</v>
      </c>
      <c r="D58">
        <v>4273569.5</v>
      </c>
      <c r="E58">
        <v>3661024768</v>
      </c>
      <c r="F58">
        <v>58161532</v>
      </c>
      <c r="G58">
        <v>273239648</v>
      </c>
      <c r="H58">
        <f t="shared" si="1"/>
        <v>58.846615293500001</v>
      </c>
      <c r="I58" t="s">
        <v>6</v>
      </c>
      <c r="J58">
        <f t="shared" si="4"/>
        <v>16944864</v>
      </c>
      <c r="K58">
        <f t="shared" si="3"/>
        <v>58863560157.5</v>
      </c>
      <c r="L58">
        <f t="shared" si="2"/>
        <v>58846615293.5</v>
      </c>
      <c r="N58" t="s">
        <v>23</v>
      </c>
      <c r="O58">
        <v>48.466099999999997</v>
      </c>
    </row>
    <row r="59" spans="1:15" x14ac:dyDescent="0.25">
      <c r="A59" t="s">
        <v>69</v>
      </c>
      <c r="B59">
        <v>3830232064</v>
      </c>
      <c r="C59">
        <v>25421818</v>
      </c>
      <c r="D59">
        <v>0</v>
      </c>
      <c r="E59">
        <v>231209312</v>
      </c>
      <c r="F59">
        <v>3432577.5</v>
      </c>
      <c r="G59">
        <v>10005560</v>
      </c>
      <c r="H59">
        <f t="shared" si="1"/>
        <v>4.1003013314999999</v>
      </c>
      <c r="I59" t="s">
        <v>4</v>
      </c>
      <c r="J59">
        <f t="shared" si="4"/>
        <v>45000</v>
      </c>
      <c r="K59">
        <f t="shared" si="3"/>
        <v>4100346331.5</v>
      </c>
      <c r="L59">
        <f t="shared" si="2"/>
        <v>4100301331.5</v>
      </c>
      <c r="N59" t="s">
        <v>60</v>
      </c>
      <c r="O59">
        <v>9.5229999999999997</v>
      </c>
    </row>
    <row r="60" spans="1:15" x14ac:dyDescent="0.25">
      <c r="A60" t="s">
        <v>70</v>
      </c>
      <c r="B60">
        <v>16074223616</v>
      </c>
      <c r="C60">
        <v>486554560</v>
      </c>
      <c r="D60">
        <v>3999688</v>
      </c>
      <c r="E60">
        <v>772476992</v>
      </c>
      <c r="F60">
        <v>196982528</v>
      </c>
      <c r="G60">
        <v>1871938560</v>
      </c>
      <c r="H60">
        <f t="shared" si="1"/>
        <v>19.406175944000001</v>
      </c>
      <c r="I60" t="s">
        <v>6</v>
      </c>
      <c r="J60">
        <f t="shared" si="4"/>
        <v>102631000</v>
      </c>
      <c r="K60">
        <f t="shared" si="3"/>
        <v>19508806944</v>
      </c>
      <c r="L60">
        <f t="shared" si="2"/>
        <v>19406175944</v>
      </c>
      <c r="N60" t="s">
        <v>92</v>
      </c>
      <c r="O60">
        <v>0.59965100000000005</v>
      </c>
    </row>
    <row r="61" spans="1:15" x14ac:dyDescent="0.25">
      <c r="A61" t="s">
        <v>71</v>
      </c>
      <c r="B61">
        <v>0</v>
      </c>
      <c r="C61">
        <v>231443024</v>
      </c>
      <c r="D61">
        <v>65666.7109375</v>
      </c>
      <c r="E61">
        <v>0</v>
      </c>
      <c r="F61">
        <v>11360578</v>
      </c>
      <c r="G61">
        <v>107741464</v>
      </c>
      <c r="H61">
        <f t="shared" si="1"/>
        <v>0.35061073271093751</v>
      </c>
      <c r="I61" t="s">
        <v>6</v>
      </c>
      <c r="J61">
        <f t="shared" si="4"/>
        <v>2085999.9999999998</v>
      </c>
      <c r="K61">
        <f t="shared" si="3"/>
        <v>352696732.7109375</v>
      </c>
      <c r="L61">
        <f t="shared" si="2"/>
        <v>350610732.7109375</v>
      </c>
      <c r="N61" t="s">
        <v>73</v>
      </c>
      <c r="O61">
        <v>32.523000000000003</v>
      </c>
    </row>
    <row r="62" spans="1:15" x14ac:dyDescent="0.25">
      <c r="A62" t="s">
        <v>72</v>
      </c>
      <c r="B62">
        <v>33714417664</v>
      </c>
      <c r="C62">
        <v>123950984</v>
      </c>
      <c r="D62">
        <v>6956005</v>
      </c>
      <c r="E62">
        <v>1559493632</v>
      </c>
      <c r="F62">
        <v>1599091.625</v>
      </c>
      <c r="G62">
        <v>0</v>
      </c>
      <c r="H62">
        <f t="shared" si="1"/>
        <v>35.406417376625001</v>
      </c>
      <c r="I62" t="s">
        <v>4</v>
      </c>
      <c r="J62">
        <f t="shared" si="4"/>
        <v>13470418</v>
      </c>
      <c r="K62">
        <f t="shared" si="3"/>
        <v>35419887794.625</v>
      </c>
      <c r="L62">
        <f t="shared" si="2"/>
        <v>35406417376.625</v>
      </c>
      <c r="N62" t="s">
        <v>74</v>
      </c>
      <c r="O62">
        <v>0.63591600000000004</v>
      </c>
    </row>
    <row r="63" spans="1:15" x14ac:dyDescent="0.25">
      <c r="A63" t="s">
        <v>73</v>
      </c>
      <c r="B63">
        <v>0</v>
      </c>
      <c r="C63">
        <v>848620672</v>
      </c>
      <c r="D63">
        <v>5760170.5</v>
      </c>
      <c r="E63">
        <v>0</v>
      </c>
      <c r="F63">
        <v>303777.84375</v>
      </c>
      <c r="G63">
        <v>3148859</v>
      </c>
      <c r="H63">
        <f t="shared" si="1"/>
        <v>0.85783347934374998</v>
      </c>
      <c r="I63" t="s">
        <v>6</v>
      </c>
      <c r="J63">
        <f t="shared" si="4"/>
        <v>32523000.000000004</v>
      </c>
      <c r="K63">
        <f t="shared" si="3"/>
        <v>890356479.34375</v>
      </c>
      <c r="L63">
        <f t="shared" si="2"/>
        <v>857833479.34375</v>
      </c>
      <c r="N63" t="s">
        <v>75</v>
      </c>
      <c r="O63">
        <v>6.7000000000000002E-3</v>
      </c>
    </row>
    <row r="64" spans="1:15" x14ac:dyDescent="0.25">
      <c r="A64" t="s">
        <v>74</v>
      </c>
      <c r="B64">
        <v>98025680</v>
      </c>
      <c r="C64">
        <v>0</v>
      </c>
      <c r="D64">
        <v>0</v>
      </c>
      <c r="E64">
        <v>0</v>
      </c>
      <c r="F64">
        <v>0</v>
      </c>
      <c r="G64">
        <v>7960343.5</v>
      </c>
      <c r="H64">
        <f t="shared" si="1"/>
        <v>0.1059860235</v>
      </c>
      <c r="I64" t="s">
        <v>9</v>
      </c>
      <c r="J64">
        <f t="shared" si="4"/>
        <v>635916</v>
      </c>
      <c r="K64">
        <f t="shared" si="3"/>
        <v>106621939.5</v>
      </c>
      <c r="L64">
        <f t="shared" si="2"/>
        <v>105986023.5</v>
      </c>
      <c r="N64" t="s">
        <v>255</v>
      </c>
      <c r="O64">
        <v>0</v>
      </c>
    </row>
    <row r="65" spans="1:15" x14ac:dyDescent="0.25">
      <c r="A65" t="s">
        <v>75</v>
      </c>
      <c r="B65">
        <v>0</v>
      </c>
      <c r="C65">
        <v>59996956</v>
      </c>
      <c r="D65">
        <v>0</v>
      </c>
      <c r="E65">
        <v>0</v>
      </c>
      <c r="F65">
        <v>0</v>
      </c>
      <c r="G65">
        <v>4930905.5</v>
      </c>
      <c r="H65">
        <f t="shared" si="1"/>
        <v>6.4927861500000003E-2</v>
      </c>
      <c r="I65" t="s">
        <v>8</v>
      </c>
      <c r="J65">
        <f t="shared" si="4"/>
        <v>6700</v>
      </c>
      <c r="K65">
        <f t="shared" si="3"/>
        <v>64934561.5</v>
      </c>
      <c r="L65">
        <f t="shared" si="2"/>
        <v>64927861.5</v>
      </c>
      <c r="N65" t="s">
        <v>171</v>
      </c>
      <c r="O65">
        <v>0.202543</v>
      </c>
    </row>
    <row r="66" spans="1:15" x14ac:dyDescent="0.25">
      <c r="A66" t="s">
        <v>76</v>
      </c>
      <c r="B66">
        <v>4071829504</v>
      </c>
      <c r="C66">
        <v>1699261824</v>
      </c>
      <c r="D66">
        <v>3201840.5</v>
      </c>
      <c r="E66">
        <v>13050592</v>
      </c>
      <c r="F66">
        <v>420752672</v>
      </c>
      <c r="G66">
        <v>1400962816</v>
      </c>
      <c r="H66">
        <f t="shared" si="1"/>
        <v>7.6090592485000004</v>
      </c>
      <c r="I66" t="s">
        <v>6</v>
      </c>
      <c r="J66">
        <f t="shared" si="4"/>
        <v>115634000</v>
      </c>
      <c r="K66">
        <f t="shared" si="3"/>
        <v>7724693248.5</v>
      </c>
      <c r="L66">
        <f t="shared" si="2"/>
        <v>7609059248.5</v>
      </c>
      <c r="N66" t="s">
        <v>76</v>
      </c>
      <c r="O66">
        <v>115.634</v>
      </c>
    </row>
    <row r="67" spans="1:15" x14ac:dyDescent="0.25">
      <c r="A67" t="s">
        <v>77</v>
      </c>
      <c r="B67">
        <v>0</v>
      </c>
      <c r="C67">
        <v>3050259</v>
      </c>
      <c r="D67">
        <v>0</v>
      </c>
      <c r="E67">
        <v>0</v>
      </c>
      <c r="F67">
        <v>0</v>
      </c>
      <c r="G67">
        <v>1340955.625</v>
      </c>
      <c r="H67">
        <f t="shared" ref="H67:H130" si="5">SUM(B67:G67)/10^9</f>
        <v>4.3912146249999997E-3</v>
      </c>
      <c r="I67" t="s">
        <v>6</v>
      </c>
      <c r="J67">
        <f t="shared" ref="J67:J130" si="6">VLOOKUP(A67,$N$2:$O$247,2,FALSE)*10^6</f>
        <v>170800</v>
      </c>
      <c r="K67">
        <f t="shared" ref="K67:K130" si="7">J67+H67*10^9</f>
        <v>4562014.625</v>
      </c>
      <c r="L67">
        <f t="shared" ref="L67:L130" si="8">SUM(B67:G67)</f>
        <v>4391214.625</v>
      </c>
      <c r="N67" t="s">
        <v>85</v>
      </c>
      <c r="O67">
        <v>3.0999999999999999E-3</v>
      </c>
    </row>
    <row r="68" spans="1:15" x14ac:dyDescent="0.25">
      <c r="A68" t="s">
        <v>78</v>
      </c>
      <c r="B68">
        <v>1279397120</v>
      </c>
      <c r="C68">
        <v>0</v>
      </c>
      <c r="D68">
        <v>20757420</v>
      </c>
      <c r="E68">
        <v>0</v>
      </c>
      <c r="F68">
        <v>2852967.5</v>
      </c>
      <c r="G68">
        <v>0</v>
      </c>
      <c r="H68">
        <f t="shared" si="5"/>
        <v>1.3030075075000001</v>
      </c>
      <c r="I68" t="s">
        <v>4</v>
      </c>
      <c r="J68">
        <f t="shared" si="6"/>
        <v>904990</v>
      </c>
      <c r="K68">
        <f t="shared" si="7"/>
        <v>1303912497.5</v>
      </c>
      <c r="L68">
        <f t="shared" si="8"/>
        <v>1303007507.5</v>
      </c>
      <c r="N68" t="s">
        <v>78</v>
      </c>
      <c r="O68">
        <v>0.90498999999999996</v>
      </c>
    </row>
    <row r="69" spans="1:15" x14ac:dyDescent="0.25">
      <c r="A69" t="s">
        <v>79</v>
      </c>
      <c r="B69">
        <v>286379392</v>
      </c>
      <c r="C69">
        <v>1777914368</v>
      </c>
      <c r="D69">
        <v>868206.25</v>
      </c>
      <c r="E69">
        <v>0</v>
      </c>
      <c r="F69">
        <v>227393424</v>
      </c>
      <c r="G69">
        <v>4167067392</v>
      </c>
      <c r="H69">
        <f t="shared" si="5"/>
        <v>6.4596227822500003</v>
      </c>
      <c r="I69" t="s">
        <v>6</v>
      </c>
      <c r="J69">
        <f t="shared" si="6"/>
        <v>115392000</v>
      </c>
      <c r="K69">
        <f t="shared" si="7"/>
        <v>6575014782.25</v>
      </c>
      <c r="L69">
        <f t="shared" si="8"/>
        <v>6459622782.25</v>
      </c>
      <c r="N69" t="s">
        <v>80</v>
      </c>
      <c r="O69">
        <v>9.9339999999999993</v>
      </c>
    </row>
    <row r="70" spans="1:15" x14ac:dyDescent="0.25">
      <c r="A70" t="s">
        <v>80</v>
      </c>
      <c r="B70">
        <v>881284736</v>
      </c>
      <c r="C70">
        <v>40231276</v>
      </c>
      <c r="D70">
        <v>4777229</v>
      </c>
      <c r="E70">
        <v>1102596.125</v>
      </c>
      <c r="F70">
        <v>268428.78125</v>
      </c>
      <c r="G70">
        <v>0</v>
      </c>
      <c r="H70">
        <f t="shared" si="5"/>
        <v>0.92766426590624995</v>
      </c>
      <c r="I70" t="s">
        <v>6</v>
      </c>
      <c r="J70">
        <f t="shared" si="6"/>
        <v>9934000</v>
      </c>
      <c r="K70">
        <f t="shared" si="7"/>
        <v>937598265.90625</v>
      </c>
      <c r="L70">
        <f t="shared" si="8"/>
        <v>927664265.90625</v>
      </c>
      <c r="N70" t="s">
        <v>81</v>
      </c>
      <c r="O70">
        <v>6.0070870000000003</v>
      </c>
    </row>
    <row r="71" spans="1:15" x14ac:dyDescent="0.25">
      <c r="A71" t="s">
        <v>81</v>
      </c>
      <c r="B71">
        <v>12179441664</v>
      </c>
      <c r="C71">
        <v>496421.40625</v>
      </c>
      <c r="D71">
        <v>332371.875</v>
      </c>
      <c r="E71">
        <v>985809664</v>
      </c>
      <c r="F71">
        <v>13827544</v>
      </c>
      <c r="G71">
        <v>0</v>
      </c>
      <c r="H71">
        <f t="shared" si="5"/>
        <v>13.179907665281251</v>
      </c>
      <c r="I71" t="s">
        <v>4</v>
      </c>
      <c r="J71">
        <f t="shared" si="6"/>
        <v>6007087</v>
      </c>
      <c r="K71">
        <f t="shared" si="7"/>
        <v>13185914752.28125</v>
      </c>
      <c r="L71">
        <f t="shared" si="8"/>
        <v>13179907665.28125</v>
      </c>
      <c r="N71" t="s">
        <v>89</v>
      </c>
      <c r="O71">
        <v>3.4949999999999998E-3</v>
      </c>
    </row>
    <row r="72" spans="1:15" x14ac:dyDescent="0.25">
      <c r="A72" t="s">
        <v>82</v>
      </c>
      <c r="B72">
        <v>0</v>
      </c>
      <c r="C72">
        <v>0</v>
      </c>
      <c r="D72">
        <v>0</v>
      </c>
      <c r="E72">
        <v>0</v>
      </c>
      <c r="F72">
        <v>55236.15625</v>
      </c>
      <c r="G72">
        <v>194715.953125</v>
      </c>
      <c r="H72">
        <f t="shared" si="5"/>
        <v>2.4995210937500001E-4</v>
      </c>
      <c r="I72" t="s">
        <v>6</v>
      </c>
      <c r="J72">
        <f t="shared" si="6"/>
        <v>0</v>
      </c>
      <c r="K72">
        <f t="shared" si="7"/>
        <v>249952.109375</v>
      </c>
      <c r="L72">
        <f t="shared" si="8"/>
        <v>249952.109375</v>
      </c>
      <c r="N72" t="s">
        <v>90</v>
      </c>
      <c r="O72">
        <v>0.41382000000000002</v>
      </c>
    </row>
    <row r="73" spans="1:15" x14ac:dyDescent="0.25">
      <c r="A73" t="s">
        <v>83</v>
      </c>
      <c r="B73">
        <v>4688267776</v>
      </c>
      <c r="C73">
        <v>0</v>
      </c>
      <c r="D73">
        <v>163332.8125</v>
      </c>
      <c r="E73">
        <v>35834568</v>
      </c>
      <c r="F73">
        <v>18768208</v>
      </c>
      <c r="G73">
        <v>0</v>
      </c>
      <c r="H73">
        <f t="shared" si="5"/>
        <v>4.7430338848125002</v>
      </c>
      <c r="I73" t="s">
        <v>4</v>
      </c>
      <c r="J73">
        <f t="shared" si="6"/>
        <v>762024</v>
      </c>
      <c r="K73">
        <f t="shared" si="7"/>
        <v>4743795908.8125</v>
      </c>
      <c r="L73">
        <f t="shared" si="8"/>
        <v>4743033884.8125</v>
      </c>
      <c r="N73" t="s">
        <v>61</v>
      </c>
      <c r="O73">
        <v>231.053</v>
      </c>
    </row>
    <row r="74" spans="1:15" x14ac:dyDescent="0.25">
      <c r="A74" t="s">
        <v>84</v>
      </c>
      <c r="B74">
        <v>52728280</v>
      </c>
      <c r="C74">
        <v>2524174.5</v>
      </c>
      <c r="D74">
        <v>0</v>
      </c>
      <c r="E74">
        <v>1892279.75</v>
      </c>
      <c r="F74">
        <v>74235.1953125</v>
      </c>
      <c r="G74">
        <v>0</v>
      </c>
      <c r="H74">
        <f t="shared" si="5"/>
        <v>5.7218969445312497E-2</v>
      </c>
      <c r="I74" t="s">
        <v>8</v>
      </c>
      <c r="J74">
        <f t="shared" si="6"/>
        <v>214745</v>
      </c>
      <c r="K74">
        <f t="shared" si="7"/>
        <v>57433714.4453125</v>
      </c>
      <c r="L74">
        <f t="shared" si="8"/>
        <v>57218969.4453125</v>
      </c>
      <c r="N74" t="s">
        <v>93</v>
      </c>
      <c r="O74">
        <v>6.7961999999999995E-2</v>
      </c>
    </row>
    <row r="75" spans="1:15" x14ac:dyDescent="0.25">
      <c r="A75" t="s">
        <v>85</v>
      </c>
      <c r="B75">
        <v>356434400</v>
      </c>
      <c r="C75">
        <v>0</v>
      </c>
      <c r="D75">
        <v>0</v>
      </c>
      <c r="E75">
        <v>42438140</v>
      </c>
      <c r="F75">
        <v>368794.1875</v>
      </c>
      <c r="G75">
        <v>0</v>
      </c>
      <c r="H75">
        <f t="shared" si="5"/>
        <v>0.39924133418750002</v>
      </c>
      <c r="I75" t="s">
        <v>4</v>
      </c>
      <c r="J75">
        <f t="shared" si="6"/>
        <v>3100</v>
      </c>
      <c r="K75">
        <f t="shared" si="7"/>
        <v>399244434.1875</v>
      </c>
      <c r="L75">
        <f t="shared" si="8"/>
        <v>399241334.1875</v>
      </c>
      <c r="N75" t="s">
        <v>88</v>
      </c>
      <c r="O75">
        <v>15.726000000000001</v>
      </c>
    </row>
    <row r="76" spans="1:15" x14ac:dyDescent="0.25">
      <c r="A76" t="s">
        <v>86</v>
      </c>
      <c r="B76">
        <v>195793744</v>
      </c>
      <c r="C76">
        <v>0</v>
      </c>
      <c r="D76">
        <v>0</v>
      </c>
      <c r="E76">
        <v>0</v>
      </c>
      <c r="F76">
        <v>1816856.375</v>
      </c>
      <c r="G76">
        <v>0</v>
      </c>
      <c r="H76">
        <f t="shared" si="5"/>
        <v>0.197610600375</v>
      </c>
      <c r="I76" t="s">
        <v>4</v>
      </c>
      <c r="J76">
        <f t="shared" si="6"/>
        <v>2000</v>
      </c>
      <c r="K76">
        <f t="shared" si="7"/>
        <v>197612600.375</v>
      </c>
      <c r="L76">
        <f t="shared" si="8"/>
        <v>197610600.375</v>
      </c>
      <c r="N76" t="s">
        <v>91</v>
      </c>
      <c r="O76">
        <v>8.6588899999999995</v>
      </c>
    </row>
    <row r="77" spans="1:15" x14ac:dyDescent="0.25">
      <c r="A77" t="s">
        <v>87</v>
      </c>
      <c r="B77">
        <v>400807936</v>
      </c>
      <c r="C77">
        <v>0</v>
      </c>
      <c r="D77">
        <v>5225646.5</v>
      </c>
      <c r="E77">
        <v>0</v>
      </c>
      <c r="F77">
        <v>100435.515625</v>
      </c>
      <c r="G77">
        <v>0</v>
      </c>
      <c r="H77">
        <f t="shared" si="5"/>
        <v>0.40613401801562499</v>
      </c>
      <c r="I77" t="s">
        <v>4</v>
      </c>
      <c r="J77">
        <f t="shared" si="6"/>
        <v>580140</v>
      </c>
      <c r="K77">
        <f t="shared" si="7"/>
        <v>406714158.015625</v>
      </c>
      <c r="L77">
        <f t="shared" si="8"/>
        <v>406134018.015625</v>
      </c>
      <c r="N77" t="s">
        <v>83</v>
      </c>
      <c r="O77">
        <v>0.76202400000000003</v>
      </c>
    </row>
    <row r="78" spans="1:15" x14ac:dyDescent="0.25">
      <c r="A78" t="s">
        <v>88</v>
      </c>
      <c r="B78">
        <v>1365890048</v>
      </c>
      <c r="C78">
        <v>39471252</v>
      </c>
      <c r="D78">
        <v>1260347.5</v>
      </c>
      <c r="E78">
        <v>13530856</v>
      </c>
      <c r="F78">
        <v>44801000</v>
      </c>
      <c r="G78">
        <v>533145472</v>
      </c>
      <c r="H78">
        <f t="shared" si="5"/>
        <v>1.9980989755</v>
      </c>
      <c r="I78" t="s">
        <v>6</v>
      </c>
      <c r="J78">
        <f t="shared" si="6"/>
        <v>15726000</v>
      </c>
      <c r="K78">
        <f t="shared" si="7"/>
        <v>2013824975.5</v>
      </c>
      <c r="L78">
        <f t="shared" si="8"/>
        <v>1998098975.5</v>
      </c>
      <c r="N78" t="s">
        <v>94</v>
      </c>
      <c r="O78">
        <v>1.8925000000000001E-2</v>
      </c>
    </row>
    <row r="79" spans="1:15" x14ac:dyDescent="0.25">
      <c r="A79" t="s">
        <v>89</v>
      </c>
      <c r="B79">
        <v>1122658</v>
      </c>
      <c r="C79">
        <v>180116.40625</v>
      </c>
      <c r="D79">
        <v>0</v>
      </c>
      <c r="E79">
        <v>0</v>
      </c>
      <c r="F79">
        <v>0</v>
      </c>
      <c r="G79">
        <v>0</v>
      </c>
      <c r="H79">
        <f t="shared" si="5"/>
        <v>1.30277440625E-3</v>
      </c>
      <c r="I79" t="s">
        <v>8</v>
      </c>
      <c r="J79">
        <f t="shared" si="6"/>
        <v>3495</v>
      </c>
      <c r="K79">
        <f t="shared" si="7"/>
        <v>1306269.40625</v>
      </c>
      <c r="L79">
        <f t="shared" si="8"/>
        <v>1302774.40625</v>
      </c>
      <c r="N79" t="s">
        <v>98</v>
      </c>
      <c r="O79">
        <v>0.19603000000000001</v>
      </c>
    </row>
    <row r="80" spans="1:15" x14ac:dyDescent="0.25">
      <c r="A80" t="s">
        <v>90</v>
      </c>
      <c r="B80">
        <v>0</v>
      </c>
      <c r="C80">
        <v>6869273</v>
      </c>
      <c r="D80">
        <v>0</v>
      </c>
      <c r="E80">
        <v>0</v>
      </c>
      <c r="F80">
        <v>0</v>
      </c>
      <c r="G80">
        <v>2775324672</v>
      </c>
      <c r="H80">
        <f t="shared" si="5"/>
        <v>2.7821939449999999</v>
      </c>
      <c r="I80" t="s">
        <v>7</v>
      </c>
      <c r="J80">
        <f t="shared" si="6"/>
        <v>413820</v>
      </c>
      <c r="K80">
        <f t="shared" si="7"/>
        <v>2782607765</v>
      </c>
      <c r="L80">
        <f t="shared" si="8"/>
        <v>2782193945</v>
      </c>
      <c r="N80" t="s">
        <v>96</v>
      </c>
      <c r="O80">
        <v>6.36538</v>
      </c>
    </row>
    <row r="81" spans="1:15" x14ac:dyDescent="0.25">
      <c r="A81" t="s">
        <v>91</v>
      </c>
      <c r="B81">
        <v>1574585856</v>
      </c>
      <c r="C81">
        <v>11052818</v>
      </c>
      <c r="D81">
        <v>1201525.125</v>
      </c>
      <c r="E81">
        <v>109106736</v>
      </c>
      <c r="F81">
        <v>3773989.75</v>
      </c>
      <c r="G81">
        <v>0</v>
      </c>
      <c r="H81">
        <f t="shared" si="5"/>
        <v>1.699720924875</v>
      </c>
      <c r="I81" t="s">
        <v>7</v>
      </c>
      <c r="J81">
        <f t="shared" si="6"/>
        <v>8658890</v>
      </c>
      <c r="K81">
        <f t="shared" si="7"/>
        <v>1708379814.875</v>
      </c>
      <c r="L81">
        <f t="shared" si="8"/>
        <v>1699720924.875</v>
      </c>
      <c r="N81" t="s">
        <v>97</v>
      </c>
      <c r="O81">
        <v>9.7039899999999992</v>
      </c>
    </row>
    <row r="82" spans="1:15" x14ac:dyDescent="0.25">
      <c r="A82" t="s">
        <v>92</v>
      </c>
      <c r="B82">
        <v>876564224</v>
      </c>
      <c r="C82">
        <v>0</v>
      </c>
      <c r="D82">
        <v>2499930.5</v>
      </c>
      <c r="E82">
        <v>7869993.5</v>
      </c>
      <c r="F82">
        <v>0</v>
      </c>
      <c r="G82">
        <v>0</v>
      </c>
      <c r="H82">
        <f t="shared" si="5"/>
        <v>0.88693414800000003</v>
      </c>
      <c r="I82" t="s">
        <v>8</v>
      </c>
      <c r="J82">
        <f t="shared" si="6"/>
        <v>599651</v>
      </c>
      <c r="K82">
        <f t="shared" si="7"/>
        <v>887533799</v>
      </c>
      <c r="L82">
        <f t="shared" si="8"/>
        <v>886934148</v>
      </c>
      <c r="N82" t="s">
        <v>99</v>
      </c>
      <c r="O82">
        <v>4.0659999999999998</v>
      </c>
    </row>
    <row r="83" spans="1:15" x14ac:dyDescent="0.25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5"/>
        <v>0</v>
      </c>
      <c r="I83" t="s">
        <v>9</v>
      </c>
      <c r="J83">
        <f t="shared" si="6"/>
        <v>67962</v>
      </c>
      <c r="K83">
        <f t="shared" si="7"/>
        <v>67962</v>
      </c>
      <c r="L83">
        <f t="shared" si="8"/>
        <v>0</v>
      </c>
      <c r="N83" t="s">
        <v>105</v>
      </c>
      <c r="O83">
        <v>19.43</v>
      </c>
    </row>
    <row r="84" spans="1:15" x14ac:dyDescent="0.25">
      <c r="A84" t="s">
        <v>94</v>
      </c>
      <c r="B84">
        <v>727904896</v>
      </c>
      <c r="C84">
        <v>0</v>
      </c>
      <c r="D84">
        <v>2546350.75</v>
      </c>
      <c r="E84">
        <v>370925.71875</v>
      </c>
      <c r="F84">
        <v>0</v>
      </c>
      <c r="G84">
        <v>0</v>
      </c>
      <c r="H84">
        <f t="shared" si="5"/>
        <v>0.73082217246875003</v>
      </c>
      <c r="I84" t="s">
        <v>8</v>
      </c>
      <c r="J84">
        <f t="shared" si="6"/>
        <v>18925</v>
      </c>
      <c r="K84">
        <f t="shared" si="7"/>
        <v>730841097.46875</v>
      </c>
      <c r="L84">
        <f t="shared" si="8"/>
        <v>730822172.46875</v>
      </c>
      <c r="N84" t="s">
        <v>101</v>
      </c>
      <c r="O84">
        <v>283.04500000000002</v>
      </c>
    </row>
    <row r="85" spans="1:15" x14ac:dyDescent="0.25">
      <c r="A85" t="s">
        <v>95</v>
      </c>
      <c r="B85">
        <v>0</v>
      </c>
      <c r="C85">
        <v>7377.62841796875</v>
      </c>
      <c r="D85">
        <v>0</v>
      </c>
      <c r="E85">
        <v>0</v>
      </c>
      <c r="F85">
        <v>4434457</v>
      </c>
      <c r="G85">
        <v>0</v>
      </c>
      <c r="H85">
        <f t="shared" si="5"/>
        <v>4.4418346284179691E-3</v>
      </c>
      <c r="I85" t="s">
        <v>5</v>
      </c>
      <c r="J85">
        <f t="shared" si="6"/>
        <v>93000</v>
      </c>
      <c r="K85">
        <f t="shared" si="7"/>
        <v>4534834.6284179688</v>
      </c>
      <c r="L85">
        <f t="shared" si="8"/>
        <v>4441834.6284179688</v>
      </c>
      <c r="N85" t="s">
        <v>103</v>
      </c>
      <c r="O85">
        <v>16.221166</v>
      </c>
    </row>
    <row r="86" spans="1:15" x14ac:dyDescent="0.25">
      <c r="A86" t="s">
        <v>96</v>
      </c>
      <c r="B86">
        <v>778269056</v>
      </c>
      <c r="C86">
        <v>6742089</v>
      </c>
      <c r="D86">
        <v>101506.5</v>
      </c>
      <c r="E86">
        <v>116252112</v>
      </c>
      <c r="F86">
        <v>667456</v>
      </c>
      <c r="G86">
        <v>0</v>
      </c>
      <c r="H86">
        <f t="shared" si="5"/>
        <v>0.90203221950000001</v>
      </c>
      <c r="I86" t="s">
        <v>7</v>
      </c>
      <c r="J86">
        <f t="shared" si="6"/>
        <v>6365380</v>
      </c>
      <c r="K86">
        <f t="shared" si="7"/>
        <v>908397599.5</v>
      </c>
      <c r="L86">
        <f t="shared" si="8"/>
        <v>902032219.5</v>
      </c>
      <c r="N86" t="s">
        <v>106</v>
      </c>
      <c r="O86">
        <v>1.8088820000000001</v>
      </c>
    </row>
    <row r="87" spans="1:15" x14ac:dyDescent="0.25">
      <c r="A87" t="s">
        <v>97</v>
      </c>
      <c r="B87">
        <v>632126080</v>
      </c>
      <c r="C87">
        <v>26876636</v>
      </c>
      <c r="D87">
        <v>2066667.25</v>
      </c>
      <c r="E87">
        <v>580580.875</v>
      </c>
      <c r="F87">
        <v>26828928</v>
      </c>
      <c r="G87">
        <v>3043169.25</v>
      </c>
      <c r="H87">
        <f t="shared" si="5"/>
        <v>0.69152206137500005</v>
      </c>
      <c r="I87" t="s">
        <v>6</v>
      </c>
      <c r="J87">
        <f t="shared" si="6"/>
        <v>9703990</v>
      </c>
      <c r="K87">
        <f t="shared" si="7"/>
        <v>701226051.375</v>
      </c>
      <c r="L87">
        <f t="shared" si="8"/>
        <v>691522061.375</v>
      </c>
      <c r="N87" t="s">
        <v>107</v>
      </c>
      <c r="O87">
        <v>116.01712999999999</v>
      </c>
    </row>
    <row r="88" spans="1:15" x14ac:dyDescent="0.25">
      <c r="A88" t="s">
        <v>98</v>
      </c>
      <c r="B88">
        <v>493522688</v>
      </c>
      <c r="C88">
        <v>4270634.5</v>
      </c>
      <c r="D88">
        <v>0</v>
      </c>
      <c r="E88">
        <v>42261060</v>
      </c>
      <c r="F88">
        <v>49005.67578125</v>
      </c>
      <c r="G88">
        <v>69834552</v>
      </c>
      <c r="H88">
        <f t="shared" si="5"/>
        <v>0.60993794017578129</v>
      </c>
      <c r="I88" t="s">
        <v>8</v>
      </c>
      <c r="J88">
        <f t="shared" si="6"/>
        <v>196030</v>
      </c>
      <c r="K88">
        <f t="shared" si="7"/>
        <v>610133970.17578125</v>
      </c>
      <c r="L88">
        <f t="shared" si="8"/>
        <v>609937940.17578125</v>
      </c>
      <c r="N88" t="s">
        <v>48</v>
      </c>
      <c r="O88">
        <v>3.0003799999999998</v>
      </c>
    </row>
    <row r="89" spans="1:15" x14ac:dyDescent="0.25">
      <c r="A89" t="s">
        <v>99</v>
      </c>
      <c r="B89">
        <v>870847168</v>
      </c>
      <c r="C89">
        <v>33413758</v>
      </c>
      <c r="D89">
        <v>0</v>
      </c>
      <c r="E89">
        <v>0</v>
      </c>
      <c r="F89">
        <v>87823528</v>
      </c>
      <c r="G89">
        <v>0</v>
      </c>
      <c r="H89">
        <f t="shared" si="5"/>
        <v>0.992084454</v>
      </c>
      <c r="I89" t="s">
        <v>6</v>
      </c>
      <c r="J89">
        <f t="shared" si="6"/>
        <v>4066000</v>
      </c>
      <c r="K89">
        <f t="shared" si="7"/>
        <v>996150454</v>
      </c>
      <c r="L89">
        <f t="shared" si="8"/>
        <v>992084454</v>
      </c>
      <c r="N89" t="s">
        <v>104</v>
      </c>
      <c r="O89">
        <v>1.8568199999999999</v>
      </c>
    </row>
    <row r="90" spans="1:15" x14ac:dyDescent="0.25">
      <c r="A90" t="s">
        <v>100</v>
      </c>
      <c r="B90">
        <v>10731874304</v>
      </c>
      <c r="C90">
        <v>6669344</v>
      </c>
      <c r="D90">
        <v>20677916</v>
      </c>
      <c r="E90">
        <v>433990304</v>
      </c>
      <c r="F90">
        <v>57960268</v>
      </c>
      <c r="G90">
        <v>0</v>
      </c>
      <c r="H90">
        <f t="shared" si="5"/>
        <v>11.251172135999999</v>
      </c>
      <c r="I90" t="s">
        <v>9</v>
      </c>
      <c r="J90">
        <f t="shared" si="6"/>
        <v>49133640</v>
      </c>
      <c r="K90">
        <f t="shared" si="7"/>
        <v>11300305776</v>
      </c>
      <c r="L90">
        <f t="shared" si="8"/>
        <v>11251172136</v>
      </c>
      <c r="N90" t="s">
        <v>110</v>
      </c>
      <c r="O90">
        <v>216.34299999999999</v>
      </c>
    </row>
    <row r="91" spans="1:15" x14ac:dyDescent="0.25">
      <c r="A91" t="s">
        <v>101</v>
      </c>
      <c r="B91">
        <v>157306781696</v>
      </c>
      <c r="C91">
        <v>1002001920</v>
      </c>
      <c r="D91">
        <v>409639104</v>
      </c>
      <c r="E91">
        <v>25340919808</v>
      </c>
      <c r="F91">
        <v>367073600</v>
      </c>
      <c r="G91">
        <v>130125008</v>
      </c>
      <c r="H91">
        <f t="shared" si="5"/>
        <v>184.55654113599999</v>
      </c>
      <c r="I91" t="s">
        <v>5</v>
      </c>
      <c r="J91">
        <f t="shared" si="6"/>
        <v>283045000</v>
      </c>
      <c r="K91">
        <f t="shared" si="7"/>
        <v>184839586136</v>
      </c>
      <c r="L91">
        <f t="shared" si="8"/>
        <v>184556541136</v>
      </c>
      <c r="N91" t="s">
        <v>108</v>
      </c>
      <c r="O91">
        <v>0.54400000000000004</v>
      </c>
    </row>
    <row r="92" spans="1:15" x14ac:dyDescent="0.25">
      <c r="A92" t="s">
        <v>102</v>
      </c>
      <c r="B92">
        <v>168438048</v>
      </c>
      <c r="C92">
        <v>722797632</v>
      </c>
      <c r="D92">
        <v>0</v>
      </c>
      <c r="E92">
        <v>0</v>
      </c>
      <c r="F92">
        <v>17029172</v>
      </c>
      <c r="G92">
        <v>2354552832</v>
      </c>
      <c r="H92">
        <f t="shared" si="5"/>
        <v>3.2628176839999998</v>
      </c>
      <c r="I92" t="s">
        <v>6</v>
      </c>
      <c r="J92">
        <f t="shared" si="6"/>
        <v>10490000</v>
      </c>
      <c r="K92">
        <f t="shared" si="7"/>
        <v>3273307684</v>
      </c>
      <c r="L92">
        <f t="shared" si="8"/>
        <v>3262817684</v>
      </c>
      <c r="N92" t="s">
        <v>109</v>
      </c>
      <c r="O92">
        <v>2.18777</v>
      </c>
    </row>
    <row r="93" spans="1:15" x14ac:dyDescent="0.25">
      <c r="A93" t="s">
        <v>103</v>
      </c>
      <c r="B93">
        <v>74540613632</v>
      </c>
      <c r="C93">
        <v>1078157824</v>
      </c>
      <c r="D93">
        <v>29833272</v>
      </c>
      <c r="E93">
        <v>5588326400</v>
      </c>
      <c r="F93">
        <v>115608488</v>
      </c>
      <c r="G93">
        <v>0</v>
      </c>
      <c r="H93">
        <f t="shared" si="5"/>
        <v>81.352539616000001</v>
      </c>
      <c r="I93" t="s">
        <v>5</v>
      </c>
      <c r="J93">
        <f t="shared" si="6"/>
        <v>16221166</v>
      </c>
      <c r="K93">
        <f t="shared" si="7"/>
        <v>81368760782</v>
      </c>
      <c r="L93">
        <f t="shared" si="8"/>
        <v>81352539616</v>
      </c>
      <c r="N93" t="s">
        <v>112</v>
      </c>
      <c r="O93">
        <v>9.6515540000000009</v>
      </c>
    </row>
    <row r="94" spans="1:15" x14ac:dyDescent="0.25">
      <c r="A94" t="s">
        <v>104</v>
      </c>
      <c r="B94">
        <v>26281383936</v>
      </c>
      <c r="C94">
        <v>12999091</v>
      </c>
      <c r="D94">
        <v>7224786</v>
      </c>
      <c r="E94">
        <v>2743393280</v>
      </c>
      <c r="F94">
        <v>64372076</v>
      </c>
      <c r="G94">
        <v>0</v>
      </c>
      <c r="H94">
        <f t="shared" si="5"/>
        <v>29.109373169000001</v>
      </c>
      <c r="I94" t="s">
        <v>6</v>
      </c>
      <c r="J94">
        <f t="shared" si="6"/>
        <v>1856820</v>
      </c>
      <c r="K94">
        <f t="shared" si="7"/>
        <v>29111229989</v>
      </c>
      <c r="L94">
        <f t="shared" si="8"/>
        <v>29109373169</v>
      </c>
      <c r="N94" t="s">
        <v>113</v>
      </c>
      <c r="O94">
        <v>14.17482</v>
      </c>
    </row>
    <row r="95" spans="1:15" x14ac:dyDescent="0.25">
      <c r="A95" t="s">
        <v>105</v>
      </c>
      <c r="B95">
        <v>0</v>
      </c>
      <c r="C95">
        <v>515755456</v>
      </c>
      <c r="D95">
        <v>16727053</v>
      </c>
      <c r="E95">
        <v>0</v>
      </c>
      <c r="F95">
        <v>0</v>
      </c>
      <c r="G95">
        <v>2972805632</v>
      </c>
      <c r="H95">
        <f t="shared" si="5"/>
        <v>3.5052881409999999</v>
      </c>
      <c r="I95" t="s">
        <v>6</v>
      </c>
      <c r="J95">
        <f t="shared" si="6"/>
        <v>19430000</v>
      </c>
      <c r="K95">
        <f t="shared" si="7"/>
        <v>3524718141</v>
      </c>
      <c r="L95">
        <f t="shared" si="8"/>
        <v>3505288141</v>
      </c>
      <c r="N95" t="s">
        <v>167</v>
      </c>
      <c r="O95">
        <v>12.6881</v>
      </c>
    </row>
    <row r="96" spans="1:15" x14ac:dyDescent="0.25">
      <c r="A96" t="s">
        <v>106</v>
      </c>
      <c r="B96">
        <v>1089162240</v>
      </c>
      <c r="C96">
        <v>6251635.5</v>
      </c>
      <c r="D96">
        <v>0</v>
      </c>
      <c r="E96">
        <v>58361604</v>
      </c>
      <c r="F96">
        <v>6646933</v>
      </c>
      <c r="G96">
        <v>0</v>
      </c>
      <c r="H96">
        <f t="shared" si="5"/>
        <v>1.1604224125</v>
      </c>
      <c r="I96" t="s">
        <v>6</v>
      </c>
      <c r="J96">
        <f t="shared" si="6"/>
        <v>1808882</v>
      </c>
      <c r="K96">
        <f t="shared" si="7"/>
        <v>1162231294.5</v>
      </c>
      <c r="L96">
        <f t="shared" si="8"/>
        <v>1160422412.5</v>
      </c>
      <c r="N96" t="s">
        <v>115</v>
      </c>
      <c r="O96">
        <v>4.8370000000000002E-3</v>
      </c>
    </row>
    <row r="97" spans="1:15" x14ac:dyDescent="0.25">
      <c r="A97" t="s">
        <v>107</v>
      </c>
      <c r="B97">
        <v>3933857792</v>
      </c>
      <c r="C97">
        <v>224204400</v>
      </c>
      <c r="D97">
        <v>3010312.75</v>
      </c>
      <c r="E97">
        <v>16545849</v>
      </c>
      <c r="F97">
        <v>261111776</v>
      </c>
      <c r="G97">
        <v>252582.28125</v>
      </c>
      <c r="H97">
        <f t="shared" si="5"/>
        <v>4.4389827120312502</v>
      </c>
      <c r="I97" t="s">
        <v>6</v>
      </c>
      <c r="J97">
        <f t="shared" si="6"/>
        <v>116017130</v>
      </c>
      <c r="K97">
        <f t="shared" si="7"/>
        <v>4554999842.03125</v>
      </c>
      <c r="L97">
        <f t="shared" si="8"/>
        <v>4438982712.03125</v>
      </c>
      <c r="N97" t="s">
        <v>117</v>
      </c>
      <c r="O97">
        <v>25.675999999999998</v>
      </c>
    </row>
    <row r="98" spans="1:15" x14ac:dyDescent="0.25">
      <c r="A98" t="s">
        <v>108</v>
      </c>
      <c r="B98">
        <v>216177280</v>
      </c>
      <c r="C98">
        <v>6885096.5</v>
      </c>
      <c r="D98">
        <v>0</v>
      </c>
      <c r="E98">
        <v>10557768</v>
      </c>
      <c r="F98">
        <v>861021.5625</v>
      </c>
      <c r="G98">
        <v>47134996</v>
      </c>
      <c r="H98">
        <f t="shared" si="5"/>
        <v>0.28161616206250001</v>
      </c>
      <c r="I98" t="s">
        <v>8</v>
      </c>
      <c r="J98">
        <f t="shared" si="6"/>
        <v>544000</v>
      </c>
      <c r="K98">
        <f t="shared" si="7"/>
        <v>282160162.0625</v>
      </c>
      <c r="L98">
        <f t="shared" si="8"/>
        <v>281616162.0625</v>
      </c>
      <c r="N98" t="s">
        <v>118</v>
      </c>
      <c r="O98">
        <v>8.4000000000000005E-2</v>
      </c>
    </row>
    <row r="99" spans="1:15" x14ac:dyDescent="0.25">
      <c r="A99" t="s">
        <v>109</v>
      </c>
      <c r="B99">
        <v>6402060800</v>
      </c>
      <c r="C99">
        <v>96804064</v>
      </c>
      <c r="D99">
        <v>0</v>
      </c>
      <c r="E99">
        <v>748505792</v>
      </c>
      <c r="F99">
        <v>2060973</v>
      </c>
      <c r="G99">
        <v>0</v>
      </c>
      <c r="H99">
        <f t="shared" si="5"/>
        <v>7.249431629</v>
      </c>
      <c r="I99" t="s">
        <v>6</v>
      </c>
      <c r="J99">
        <f t="shared" si="6"/>
        <v>2187770</v>
      </c>
      <c r="K99">
        <f t="shared" si="7"/>
        <v>7251619399</v>
      </c>
      <c r="L99">
        <f t="shared" si="8"/>
        <v>7249431629</v>
      </c>
      <c r="N99" t="s">
        <v>111</v>
      </c>
      <c r="O99">
        <v>11.13705</v>
      </c>
    </row>
    <row r="100" spans="1:15" x14ac:dyDescent="0.25">
      <c r="A100" t="s">
        <v>110</v>
      </c>
      <c r="B100">
        <v>1658268288</v>
      </c>
      <c r="C100">
        <v>411705344</v>
      </c>
      <c r="D100">
        <v>4861513</v>
      </c>
      <c r="E100">
        <v>0</v>
      </c>
      <c r="F100">
        <v>33422784</v>
      </c>
      <c r="G100">
        <v>2512162560</v>
      </c>
      <c r="H100">
        <f t="shared" si="5"/>
        <v>4.6204204889999998</v>
      </c>
      <c r="I100" t="s">
        <v>5</v>
      </c>
      <c r="J100">
        <f t="shared" si="6"/>
        <v>216343000</v>
      </c>
      <c r="K100">
        <f t="shared" si="7"/>
        <v>4836763489</v>
      </c>
      <c r="L100">
        <f t="shared" si="8"/>
        <v>4620420489</v>
      </c>
      <c r="N100" t="s">
        <v>119</v>
      </c>
      <c r="O100">
        <v>22.166720000000002</v>
      </c>
    </row>
    <row r="101" spans="1:15" x14ac:dyDescent="0.25">
      <c r="A101" t="s">
        <v>111</v>
      </c>
      <c r="B101">
        <v>33991016448</v>
      </c>
      <c r="C101">
        <v>16612460544</v>
      </c>
      <c r="D101">
        <v>6838091.5</v>
      </c>
      <c r="E101">
        <v>1472424704</v>
      </c>
      <c r="F101">
        <v>34955440</v>
      </c>
      <c r="G101">
        <v>20852930</v>
      </c>
      <c r="H101">
        <f t="shared" si="5"/>
        <v>52.138548157499997</v>
      </c>
      <c r="I101" t="s">
        <v>5</v>
      </c>
      <c r="J101">
        <f t="shared" si="6"/>
        <v>11137050</v>
      </c>
      <c r="K101">
        <f t="shared" si="7"/>
        <v>52149685207.5</v>
      </c>
      <c r="L101">
        <f t="shared" si="8"/>
        <v>52138548157.5</v>
      </c>
      <c r="N101" t="s">
        <v>120</v>
      </c>
      <c r="O101">
        <v>0.41852</v>
      </c>
    </row>
    <row r="102" spans="1:15" x14ac:dyDescent="0.25">
      <c r="A102" t="s">
        <v>112</v>
      </c>
      <c r="B102">
        <v>19832270848</v>
      </c>
      <c r="C102">
        <v>281180256</v>
      </c>
      <c r="D102">
        <v>330540.1875</v>
      </c>
      <c r="E102">
        <v>1112770688</v>
      </c>
      <c r="F102">
        <v>13029404</v>
      </c>
      <c r="G102">
        <v>0</v>
      </c>
      <c r="H102">
        <f t="shared" si="5"/>
        <v>21.2395817361875</v>
      </c>
      <c r="I102" t="s">
        <v>4</v>
      </c>
      <c r="J102">
        <f t="shared" si="6"/>
        <v>9651554</v>
      </c>
      <c r="K102">
        <f t="shared" si="7"/>
        <v>21249233290.1875</v>
      </c>
      <c r="L102">
        <f t="shared" si="8"/>
        <v>21239581736.1875</v>
      </c>
      <c r="N102" t="s">
        <v>128</v>
      </c>
      <c r="O102">
        <v>3.4830000000000001</v>
      </c>
    </row>
    <row r="103" spans="1:15" x14ac:dyDescent="0.25">
      <c r="A103" t="s">
        <v>113</v>
      </c>
      <c r="B103">
        <v>1819489792</v>
      </c>
      <c r="C103">
        <v>2775424</v>
      </c>
      <c r="D103">
        <v>13220336</v>
      </c>
      <c r="E103">
        <v>43537928</v>
      </c>
      <c r="F103">
        <v>3407676.5</v>
      </c>
      <c r="G103">
        <v>0</v>
      </c>
      <c r="H103">
        <f t="shared" si="5"/>
        <v>1.8824311565</v>
      </c>
      <c r="I103" t="s">
        <v>5</v>
      </c>
      <c r="J103">
        <f t="shared" si="6"/>
        <v>14174820</v>
      </c>
      <c r="K103">
        <f t="shared" si="7"/>
        <v>1896605976.5</v>
      </c>
      <c r="L103">
        <f t="shared" si="8"/>
        <v>1882431156.5</v>
      </c>
      <c r="N103" t="s">
        <v>34</v>
      </c>
      <c r="O103">
        <v>0.80276000000000003</v>
      </c>
    </row>
    <row r="104" spans="1:15" x14ac:dyDescent="0.25">
      <c r="A104" t="s">
        <v>114</v>
      </c>
      <c r="B104">
        <v>1205137920</v>
      </c>
      <c r="C104">
        <v>9591690</v>
      </c>
      <c r="D104">
        <v>4435063</v>
      </c>
      <c r="E104">
        <v>0</v>
      </c>
      <c r="F104">
        <v>73116320</v>
      </c>
      <c r="G104">
        <v>0</v>
      </c>
      <c r="H104">
        <f t="shared" si="5"/>
        <v>1.2922809930000001</v>
      </c>
      <c r="I104" t="s">
        <v>9</v>
      </c>
      <c r="J104">
        <f t="shared" si="6"/>
        <v>4769930</v>
      </c>
      <c r="K104">
        <f t="shared" si="7"/>
        <v>1297050923</v>
      </c>
      <c r="L104">
        <f t="shared" si="8"/>
        <v>1292280993</v>
      </c>
      <c r="N104" t="s">
        <v>126</v>
      </c>
      <c r="O104">
        <v>2.2770000000000001</v>
      </c>
    </row>
    <row r="105" spans="1:15" x14ac:dyDescent="0.25">
      <c r="A105" t="s">
        <v>115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5"/>
        <v>0</v>
      </c>
      <c r="I105" t="s">
        <v>9</v>
      </c>
      <c r="J105">
        <f t="shared" si="6"/>
        <v>4837</v>
      </c>
      <c r="K105">
        <f t="shared" si="7"/>
        <v>4837</v>
      </c>
      <c r="L105">
        <f t="shared" si="8"/>
        <v>0</v>
      </c>
      <c r="N105" t="s">
        <v>121</v>
      </c>
      <c r="O105">
        <v>4.0000000000000001E-3</v>
      </c>
    </row>
    <row r="106" spans="1:15" x14ac:dyDescent="0.25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5"/>
        <v>0</v>
      </c>
      <c r="I106" t="s">
        <v>8</v>
      </c>
      <c r="J106">
        <f t="shared" si="6"/>
        <v>7600</v>
      </c>
      <c r="K106">
        <f t="shared" si="7"/>
        <v>7600</v>
      </c>
      <c r="L106">
        <f t="shared" si="8"/>
        <v>0</v>
      </c>
      <c r="N106" t="s">
        <v>189</v>
      </c>
      <c r="O106">
        <v>5.8390000000000004</v>
      </c>
    </row>
    <row r="107" spans="1:15" x14ac:dyDescent="0.25">
      <c r="A107" t="s">
        <v>117</v>
      </c>
      <c r="B107">
        <v>552186752</v>
      </c>
      <c r="C107">
        <v>31973592</v>
      </c>
      <c r="D107">
        <v>0</v>
      </c>
      <c r="E107">
        <v>0</v>
      </c>
      <c r="F107">
        <v>5065497</v>
      </c>
      <c r="G107">
        <v>0</v>
      </c>
      <c r="H107">
        <f t="shared" si="5"/>
        <v>0.58922584099999997</v>
      </c>
      <c r="I107" t="s">
        <v>5</v>
      </c>
      <c r="J107">
        <f t="shared" si="6"/>
        <v>25676000</v>
      </c>
      <c r="K107">
        <f t="shared" si="7"/>
        <v>614901841</v>
      </c>
      <c r="L107">
        <f t="shared" si="8"/>
        <v>589225841</v>
      </c>
      <c r="N107" t="s">
        <v>256</v>
      </c>
      <c r="O107">
        <v>0</v>
      </c>
    </row>
    <row r="108" spans="1:15" x14ac:dyDescent="0.25">
      <c r="A108" t="s">
        <v>118</v>
      </c>
      <c r="B108">
        <v>1238078976</v>
      </c>
      <c r="C108">
        <v>39459732</v>
      </c>
      <c r="D108">
        <v>0</v>
      </c>
      <c r="E108">
        <v>87719848</v>
      </c>
      <c r="F108">
        <v>11414824</v>
      </c>
      <c r="G108">
        <v>0</v>
      </c>
      <c r="H108">
        <f t="shared" si="5"/>
        <v>1.3766733799999999</v>
      </c>
      <c r="I108" t="s">
        <v>6</v>
      </c>
      <c r="J108">
        <f t="shared" si="6"/>
        <v>84000</v>
      </c>
      <c r="K108">
        <f t="shared" si="7"/>
        <v>1376757380</v>
      </c>
      <c r="L108">
        <f t="shared" si="8"/>
        <v>1376673380</v>
      </c>
      <c r="N108" t="s">
        <v>122</v>
      </c>
      <c r="O108">
        <v>8.0000000000000002E-3</v>
      </c>
    </row>
    <row r="109" spans="1:15" x14ac:dyDescent="0.25">
      <c r="A109" t="s">
        <v>119</v>
      </c>
      <c r="B109">
        <v>2743014912</v>
      </c>
      <c r="C109">
        <v>17321752</v>
      </c>
      <c r="D109">
        <v>28811900</v>
      </c>
      <c r="E109">
        <v>8472341</v>
      </c>
      <c r="F109">
        <v>3527701.5</v>
      </c>
      <c r="G109">
        <v>0</v>
      </c>
      <c r="H109">
        <f t="shared" si="5"/>
        <v>2.8011486065</v>
      </c>
      <c r="I109" t="s">
        <v>9</v>
      </c>
      <c r="J109">
        <f t="shared" si="6"/>
        <v>22166720</v>
      </c>
      <c r="K109">
        <f t="shared" si="7"/>
        <v>2823315326.5</v>
      </c>
      <c r="L109">
        <f t="shared" si="8"/>
        <v>2801148606.5</v>
      </c>
      <c r="N109" t="s">
        <v>132</v>
      </c>
      <c r="O109">
        <v>1.0078199999999999</v>
      </c>
    </row>
    <row r="110" spans="1:15" x14ac:dyDescent="0.25">
      <c r="A110" t="s">
        <v>120</v>
      </c>
      <c r="B110">
        <v>77658304</v>
      </c>
      <c r="C110">
        <v>1448109.875</v>
      </c>
      <c r="D110">
        <v>0</v>
      </c>
      <c r="E110">
        <v>5812313</v>
      </c>
      <c r="F110">
        <v>11226719</v>
      </c>
      <c r="G110">
        <v>0</v>
      </c>
      <c r="H110">
        <f t="shared" si="5"/>
        <v>9.6145445874999999E-2</v>
      </c>
      <c r="I110" t="s">
        <v>6</v>
      </c>
      <c r="J110">
        <f t="shared" si="6"/>
        <v>418520</v>
      </c>
      <c r="K110">
        <f t="shared" si="7"/>
        <v>96563965.875</v>
      </c>
      <c r="L110">
        <f t="shared" si="8"/>
        <v>96145445.875</v>
      </c>
      <c r="N110" t="s">
        <v>144</v>
      </c>
      <c r="O110">
        <v>9.6048999999999995E-2</v>
      </c>
    </row>
    <row r="111" spans="1:15" x14ac:dyDescent="0.25">
      <c r="A111" t="s">
        <v>121</v>
      </c>
      <c r="B111">
        <v>2244020480</v>
      </c>
      <c r="C111">
        <v>0</v>
      </c>
      <c r="D111">
        <v>2823866.5</v>
      </c>
      <c r="E111">
        <v>971774.9375</v>
      </c>
      <c r="F111">
        <v>100074.59375</v>
      </c>
      <c r="G111">
        <v>0</v>
      </c>
      <c r="H111">
        <f t="shared" si="5"/>
        <v>2.2479161960312499</v>
      </c>
      <c r="I111" t="s">
        <v>4</v>
      </c>
      <c r="J111">
        <f t="shared" si="6"/>
        <v>4000</v>
      </c>
      <c r="K111">
        <f t="shared" si="7"/>
        <v>2247920196.03125</v>
      </c>
      <c r="L111">
        <f t="shared" si="8"/>
        <v>2247916196.03125</v>
      </c>
      <c r="N111" t="s">
        <v>140</v>
      </c>
      <c r="O111">
        <v>0.45715</v>
      </c>
    </row>
    <row r="112" spans="1:15" x14ac:dyDescent="0.25">
      <c r="A112" t="s">
        <v>122</v>
      </c>
      <c r="B112">
        <v>77258907648</v>
      </c>
      <c r="C112">
        <v>1575884800</v>
      </c>
      <c r="D112">
        <v>0</v>
      </c>
      <c r="E112">
        <v>5404404736</v>
      </c>
      <c r="F112">
        <v>38551536</v>
      </c>
      <c r="G112">
        <v>441736.53125</v>
      </c>
      <c r="H112">
        <f t="shared" si="5"/>
        <v>84.278190456531249</v>
      </c>
      <c r="I112" t="s">
        <v>6</v>
      </c>
      <c r="J112">
        <f t="shared" si="6"/>
        <v>8000</v>
      </c>
      <c r="K112">
        <f t="shared" si="7"/>
        <v>84278198456.53125</v>
      </c>
      <c r="L112">
        <f t="shared" si="8"/>
        <v>84278190456.53125</v>
      </c>
      <c r="N112" t="s">
        <v>143</v>
      </c>
      <c r="O112">
        <v>0</v>
      </c>
    </row>
    <row r="113" spans="1:15" x14ac:dyDescent="0.25">
      <c r="A113" t="s">
        <v>123</v>
      </c>
      <c r="B113">
        <v>2323185.75</v>
      </c>
      <c r="C113">
        <v>395636.46875</v>
      </c>
      <c r="D113">
        <v>0</v>
      </c>
      <c r="E113">
        <v>0</v>
      </c>
      <c r="F113">
        <v>395315.9375</v>
      </c>
      <c r="G113">
        <v>0</v>
      </c>
      <c r="H113">
        <f t="shared" si="5"/>
        <v>3.1141381562500002E-3</v>
      </c>
      <c r="I113" t="s">
        <v>8</v>
      </c>
      <c r="J113">
        <f t="shared" si="6"/>
        <v>3162</v>
      </c>
      <c r="K113">
        <f t="shared" si="7"/>
        <v>3117300.15625</v>
      </c>
      <c r="L113">
        <f t="shared" si="8"/>
        <v>3114138.15625</v>
      </c>
      <c r="N113" t="s">
        <v>135</v>
      </c>
      <c r="O113">
        <v>1.9470000000000001</v>
      </c>
    </row>
    <row r="114" spans="1:15" x14ac:dyDescent="0.25">
      <c r="A114" t="s">
        <v>124</v>
      </c>
      <c r="B114">
        <v>1847722240</v>
      </c>
      <c r="C114">
        <v>350999040</v>
      </c>
      <c r="D114">
        <v>178635.671875</v>
      </c>
      <c r="E114">
        <v>265590576</v>
      </c>
      <c r="F114">
        <v>7652119.5</v>
      </c>
      <c r="G114">
        <v>26800244</v>
      </c>
      <c r="H114">
        <f t="shared" si="5"/>
        <v>2.4989428551718751</v>
      </c>
      <c r="I114" t="s">
        <v>5</v>
      </c>
      <c r="J114">
        <f t="shared" si="6"/>
        <v>6865990</v>
      </c>
      <c r="K114">
        <f t="shared" si="7"/>
        <v>2505808845.171875</v>
      </c>
      <c r="L114">
        <f t="shared" si="8"/>
        <v>2498942855.171875</v>
      </c>
      <c r="N114" t="s">
        <v>136</v>
      </c>
      <c r="O114">
        <v>1.44723</v>
      </c>
    </row>
    <row r="115" spans="1:15" x14ac:dyDescent="0.25">
      <c r="A115" t="s">
        <v>125</v>
      </c>
      <c r="B115">
        <v>321077504</v>
      </c>
      <c r="C115">
        <v>1442623</v>
      </c>
      <c r="D115">
        <v>392488.3125</v>
      </c>
      <c r="E115">
        <v>984237.375</v>
      </c>
      <c r="F115">
        <v>2300729</v>
      </c>
      <c r="G115">
        <v>0</v>
      </c>
      <c r="H115">
        <f t="shared" si="5"/>
        <v>0.32619758168750002</v>
      </c>
      <c r="I115" t="s">
        <v>4</v>
      </c>
      <c r="J115">
        <f t="shared" si="6"/>
        <v>539674</v>
      </c>
      <c r="K115">
        <f t="shared" si="7"/>
        <v>326737255.6875</v>
      </c>
      <c r="L115">
        <f t="shared" si="8"/>
        <v>326197581.6875</v>
      </c>
      <c r="N115" t="s">
        <v>130</v>
      </c>
      <c r="O115">
        <v>6.4813229999999997</v>
      </c>
    </row>
    <row r="116" spans="1:15" x14ac:dyDescent="0.25">
      <c r="A116" t="s">
        <v>126</v>
      </c>
      <c r="B116">
        <v>0</v>
      </c>
      <c r="C116">
        <v>395690080</v>
      </c>
      <c r="D116">
        <v>412485.625</v>
      </c>
      <c r="E116">
        <v>0</v>
      </c>
      <c r="F116">
        <v>27528280</v>
      </c>
      <c r="G116">
        <v>70447264</v>
      </c>
      <c r="H116">
        <f t="shared" si="5"/>
        <v>0.49407810962499998</v>
      </c>
      <c r="I116" t="s">
        <v>6</v>
      </c>
      <c r="J116">
        <f t="shared" si="6"/>
        <v>2277000</v>
      </c>
      <c r="K116">
        <f t="shared" si="7"/>
        <v>496355109.625</v>
      </c>
      <c r="L116">
        <f t="shared" si="8"/>
        <v>494078109.625</v>
      </c>
      <c r="N116" t="s">
        <v>145</v>
      </c>
      <c r="O116">
        <v>0.64775000000000005</v>
      </c>
    </row>
    <row r="117" spans="1:15" x14ac:dyDescent="0.25">
      <c r="A117" t="s">
        <v>127</v>
      </c>
      <c r="B117">
        <v>2622357.75</v>
      </c>
      <c r="C117">
        <v>6398164</v>
      </c>
      <c r="D117">
        <v>0</v>
      </c>
      <c r="E117">
        <v>0</v>
      </c>
      <c r="F117">
        <v>3243260.5</v>
      </c>
      <c r="G117">
        <v>0</v>
      </c>
      <c r="H117">
        <f t="shared" si="5"/>
        <v>1.2263782250000001E-2</v>
      </c>
      <c r="I117" t="s">
        <v>6</v>
      </c>
      <c r="J117">
        <f t="shared" si="6"/>
        <v>758000</v>
      </c>
      <c r="K117">
        <f t="shared" si="7"/>
        <v>13021782.25</v>
      </c>
      <c r="L117">
        <f t="shared" si="8"/>
        <v>12263782.25</v>
      </c>
      <c r="N117" t="s">
        <v>142</v>
      </c>
      <c r="O117">
        <v>0.43830000000000002</v>
      </c>
    </row>
    <row r="118" spans="1:15" x14ac:dyDescent="0.25">
      <c r="A118" t="s">
        <v>128</v>
      </c>
      <c r="B118">
        <v>0</v>
      </c>
      <c r="C118">
        <v>571910784</v>
      </c>
      <c r="D118">
        <v>193578.484375</v>
      </c>
      <c r="E118">
        <v>0</v>
      </c>
      <c r="F118">
        <v>10725461</v>
      </c>
      <c r="G118">
        <v>242274256</v>
      </c>
      <c r="H118">
        <f t="shared" si="5"/>
        <v>0.82510407948437503</v>
      </c>
      <c r="I118" t="s">
        <v>6</v>
      </c>
      <c r="J118">
        <f t="shared" si="6"/>
        <v>3483000</v>
      </c>
      <c r="K118">
        <f t="shared" si="7"/>
        <v>828587079.484375</v>
      </c>
      <c r="L118">
        <f t="shared" si="8"/>
        <v>825104079.484375</v>
      </c>
      <c r="N118" t="s">
        <v>137</v>
      </c>
      <c r="O118">
        <v>0.19958000000000001</v>
      </c>
    </row>
    <row r="119" spans="1:15" x14ac:dyDescent="0.25">
      <c r="A119" t="s">
        <v>129</v>
      </c>
      <c r="B119">
        <v>0</v>
      </c>
      <c r="C119">
        <v>0</v>
      </c>
      <c r="D119">
        <v>0</v>
      </c>
      <c r="E119">
        <v>0</v>
      </c>
      <c r="F119">
        <v>79952.984375</v>
      </c>
      <c r="G119">
        <v>0</v>
      </c>
      <c r="H119">
        <f t="shared" si="5"/>
        <v>7.9952984375000007E-5</v>
      </c>
      <c r="I119" t="s">
        <v>5</v>
      </c>
      <c r="J119">
        <f t="shared" si="6"/>
        <v>0</v>
      </c>
      <c r="K119">
        <f t="shared" si="7"/>
        <v>79952.984375</v>
      </c>
      <c r="L119">
        <f t="shared" si="8"/>
        <v>79952.984375</v>
      </c>
      <c r="N119" t="s">
        <v>159</v>
      </c>
      <c r="O119">
        <v>4.0000000000000001E-3</v>
      </c>
    </row>
    <row r="120" spans="1:15" x14ac:dyDescent="0.25">
      <c r="A120" t="s">
        <v>130</v>
      </c>
      <c r="B120">
        <v>19223654400</v>
      </c>
      <c r="C120">
        <v>563688256</v>
      </c>
      <c r="D120">
        <v>0</v>
      </c>
      <c r="E120">
        <v>1626760960</v>
      </c>
      <c r="F120">
        <v>40736636</v>
      </c>
      <c r="G120">
        <v>549578048</v>
      </c>
      <c r="H120">
        <f t="shared" si="5"/>
        <v>22.004418300000001</v>
      </c>
      <c r="I120" t="s">
        <v>6</v>
      </c>
      <c r="J120">
        <f t="shared" si="6"/>
        <v>6481323</v>
      </c>
      <c r="K120">
        <f t="shared" si="7"/>
        <v>22010899623</v>
      </c>
      <c r="L120">
        <f t="shared" si="8"/>
        <v>22004418300</v>
      </c>
      <c r="N120" t="s">
        <v>133</v>
      </c>
      <c r="O120">
        <v>2.5000000000000001E-3</v>
      </c>
    </row>
    <row r="121" spans="1:15" x14ac:dyDescent="0.25">
      <c r="A121" t="s">
        <v>131</v>
      </c>
      <c r="B121">
        <v>461406624</v>
      </c>
      <c r="C121">
        <v>59597736</v>
      </c>
      <c r="D121">
        <v>0</v>
      </c>
      <c r="E121">
        <v>709094.25</v>
      </c>
      <c r="F121">
        <v>3633979.75</v>
      </c>
      <c r="G121">
        <v>0</v>
      </c>
      <c r="H121">
        <f t="shared" si="5"/>
        <v>0.52534743399999995</v>
      </c>
      <c r="I121" t="s">
        <v>6</v>
      </c>
      <c r="J121">
        <f t="shared" si="6"/>
        <v>329240</v>
      </c>
      <c r="K121">
        <f t="shared" si="7"/>
        <v>525676673.99999994</v>
      </c>
      <c r="L121">
        <f t="shared" si="8"/>
        <v>525347434</v>
      </c>
      <c r="N121" t="s">
        <v>134</v>
      </c>
      <c r="O121">
        <v>54.006999999999998</v>
      </c>
    </row>
    <row r="122" spans="1:15" x14ac:dyDescent="0.25">
      <c r="A122" t="s">
        <v>132</v>
      </c>
      <c r="B122">
        <v>13095655424</v>
      </c>
      <c r="C122">
        <v>305113600</v>
      </c>
      <c r="D122">
        <v>7238196.5</v>
      </c>
      <c r="E122">
        <v>638874880</v>
      </c>
      <c r="F122">
        <v>833905.375</v>
      </c>
      <c r="G122">
        <v>17293700</v>
      </c>
      <c r="H122">
        <f t="shared" si="5"/>
        <v>14.065009705874999</v>
      </c>
      <c r="I122" t="s">
        <v>4</v>
      </c>
      <c r="J122">
        <f t="shared" si="6"/>
        <v>1007819.9999999999</v>
      </c>
      <c r="K122">
        <f t="shared" si="7"/>
        <v>14066017525.875</v>
      </c>
      <c r="L122">
        <f t="shared" si="8"/>
        <v>14065009705.875</v>
      </c>
      <c r="N122" t="s">
        <v>147</v>
      </c>
      <c r="O122">
        <v>27.957000000000001</v>
      </c>
    </row>
    <row r="123" spans="1:15" x14ac:dyDescent="0.25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5"/>
        <v>0</v>
      </c>
      <c r="I123" t="s">
        <v>5</v>
      </c>
      <c r="J123">
        <f t="shared" si="6"/>
        <v>2500</v>
      </c>
      <c r="K123">
        <f t="shared" si="7"/>
        <v>2500</v>
      </c>
      <c r="L123">
        <f t="shared" si="8"/>
        <v>0</v>
      </c>
      <c r="N123" t="s">
        <v>141</v>
      </c>
      <c r="O123">
        <v>13.845247000000001</v>
      </c>
    </row>
    <row r="124" spans="1:15" x14ac:dyDescent="0.25">
      <c r="A124" t="s">
        <v>134</v>
      </c>
      <c r="B124">
        <v>73049489408</v>
      </c>
      <c r="C124">
        <v>1275354240</v>
      </c>
      <c r="D124">
        <v>14479462</v>
      </c>
      <c r="E124">
        <v>8771698688</v>
      </c>
      <c r="F124">
        <v>220812432</v>
      </c>
      <c r="G124">
        <v>122154480</v>
      </c>
      <c r="H124">
        <f t="shared" si="5"/>
        <v>83.453988710000004</v>
      </c>
      <c r="I124" t="s">
        <v>7</v>
      </c>
      <c r="J124">
        <f t="shared" si="6"/>
        <v>54007000</v>
      </c>
      <c r="K124">
        <f t="shared" si="7"/>
        <v>83507995710</v>
      </c>
      <c r="L124">
        <f t="shared" si="8"/>
        <v>83453988710</v>
      </c>
      <c r="N124" t="s">
        <v>146</v>
      </c>
      <c r="O124">
        <v>1.4573229999999999</v>
      </c>
    </row>
    <row r="125" spans="1:15" x14ac:dyDescent="0.25">
      <c r="A125" t="s">
        <v>135</v>
      </c>
      <c r="B125">
        <v>216557888</v>
      </c>
      <c r="C125">
        <v>2245852.25</v>
      </c>
      <c r="D125">
        <v>116187.390625</v>
      </c>
      <c r="E125">
        <v>847514.6875</v>
      </c>
      <c r="F125">
        <v>7424918</v>
      </c>
      <c r="G125">
        <v>0</v>
      </c>
      <c r="H125">
        <f t="shared" si="5"/>
        <v>0.22719236032812501</v>
      </c>
      <c r="I125" t="s">
        <v>6</v>
      </c>
      <c r="J125">
        <f t="shared" si="6"/>
        <v>1947000</v>
      </c>
      <c r="K125">
        <f t="shared" si="7"/>
        <v>229139360.328125</v>
      </c>
      <c r="L125">
        <f t="shared" si="8"/>
        <v>227192360.328125</v>
      </c>
      <c r="N125" t="s">
        <v>149</v>
      </c>
      <c r="O125">
        <v>0.362238</v>
      </c>
    </row>
    <row r="126" spans="1:15" x14ac:dyDescent="0.25">
      <c r="A126" t="s">
        <v>136</v>
      </c>
      <c r="B126">
        <v>40520294400</v>
      </c>
      <c r="C126">
        <v>0</v>
      </c>
      <c r="D126">
        <v>867059.5625</v>
      </c>
      <c r="E126">
        <v>3501905664</v>
      </c>
      <c r="F126">
        <v>10789112</v>
      </c>
      <c r="G126">
        <v>0</v>
      </c>
      <c r="H126">
        <f t="shared" si="5"/>
        <v>44.033856235562503</v>
      </c>
      <c r="I126" t="s">
        <v>4</v>
      </c>
      <c r="J126">
        <f t="shared" si="6"/>
        <v>1447230</v>
      </c>
      <c r="K126">
        <f t="shared" si="7"/>
        <v>44035303465.5625</v>
      </c>
      <c r="L126">
        <f t="shared" si="8"/>
        <v>44033856235.5625</v>
      </c>
      <c r="N126" t="s">
        <v>153</v>
      </c>
      <c r="O126">
        <v>0</v>
      </c>
    </row>
    <row r="127" spans="1:15" x14ac:dyDescent="0.25">
      <c r="A127" t="s">
        <v>137</v>
      </c>
      <c r="B127">
        <v>1392006.125</v>
      </c>
      <c r="C127">
        <v>234422.859375</v>
      </c>
      <c r="D127">
        <v>0</v>
      </c>
      <c r="E127">
        <v>0</v>
      </c>
      <c r="F127">
        <v>1746398.375</v>
      </c>
      <c r="G127">
        <v>0</v>
      </c>
      <c r="H127">
        <f t="shared" si="5"/>
        <v>3.3728273593749999E-3</v>
      </c>
      <c r="I127" t="s">
        <v>6</v>
      </c>
      <c r="J127">
        <f t="shared" si="6"/>
        <v>199580</v>
      </c>
      <c r="K127">
        <f t="shared" si="7"/>
        <v>3572407.359375</v>
      </c>
      <c r="L127">
        <f t="shared" si="8"/>
        <v>3372827.359375</v>
      </c>
      <c r="N127" t="s">
        <v>150</v>
      </c>
      <c r="O127">
        <v>2.4E-2</v>
      </c>
    </row>
    <row r="128" spans="1:15" x14ac:dyDescent="0.25">
      <c r="A128" t="s">
        <v>138</v>
      </c>
      <c r="B128">
        <v>9668751360</v>
      </c>
      <c r="C128">
        <v>2187807.5</v>
      </c>
      <c r="D128">
        <v>95302480</v>
      </c>
      <c r="E128">
        <v>1032935296</v>
      </c>
      <c r="F128">
        <v>1384833.25</v>
      </c>
      <c r="G128">
        <v>0</v>
      </c>
      <c r="H128">
        <f t="shared" si="5"/>
        <v>10.80056177675</v>
      </c>
      <c r="I128" t="s">
        <v>9</v>
      </c>
      <c r="J128">
        <f t="shared" si="6"/>
        <v>14018070</v>
      </c>
      <c r="K128">
        <f t="shared" si="7"/>
        <v>10814579846.75</v>
      </c>
      <c r="L128">
        <f t="shared" si="8"/>
        <v>10800561776.75</v>
      </c>
      <c r="N128" t="s">
        <v>12</v>
      </c>
      <c r="O128">
        <v>0.14671200000000001</v>
      </c>
    </row>
    <row r="129" spans="1:15" x14ac:dyDescent="0.25">
      <c r="A129" t="s">
        <v>139</v>
      </c>
      <c r="B129">
        <v>44340056</v>
      </c>
      <c r="C129">
        <v>2320739.5</v>
      </c>
      <c r="D129">
        <v>2085464.125</v>
      </c>
      <c r="E129">
        <v>0</v>
      </c>
      <c r="F129">
        <v>2301275.5</v>
      </c>
      <c r="G129">
        <v>0</v>
      </c>
      <c r="H129">
        <f t="shared" si="5"/>
        <v>5.1047535125000001E-2</v>
      </c>
      <c r="I129" t="s">
        <v>6</v>
      </c>
      <c r="J129">
        <f t="shared" si="6"/>
        <v>2234870</v>
      </c>
      <c r="K129">
        <f t="shared" si="7"/>
        <v>53282405.125</v>
      </c>
      <c r="L129">
        <f t="shared" si="8"/>
        <v>51047535.125</v>
      </c>
      <c r="N129" t="s">
        <v>257</v>
      </c>
      <c r="O129">
        <v>0</v>
      </c>
    </row>
    <row r="130" spans="1:15" x14ac:dyDescent="0.25">
      <c r="A130" t="s">
        <v>140</v>
      </c>
      <c r="B130">
        <v>23954419712</v>
      </c>
      <c r="C130">
        <v>1440370816</v>
      </c>
      <c r="D130">
        <v>1759199.125</v>
      </c>
      <c r="E130">
        <v>3074666496</v>
      </c>
      <c r="F130">
        <v>3359506</v>
      </c>
      <c r="G130">
        <v>0</v>
      </c>
      <c r="H130">
        <f t="shared" si="5"/>
        <v>28.474575729125</v>
      </c>
      <c r="I130" t="s">
        <v>5</v>
      </c>
      <c r="J130">
        <f t="shared" si="6"/>
        <v>457150</v>
      </c>
      <c r="K130">
        <f t="shared" si="7"/>
        <v>28475032879.125</v>
      </c>
      <c r="L130">
        <f t="shared" si="8"/>
        <v>28474575729.125</v>
      </c>
      <c r="N130" t="s">
        <v>26</v>
      </c>
      <c r="O130">
        <v>18.34</v>
      </c>
    </row>
    <row r="131" spans="1:15" x14ac:dyDescent="0.25">
      <c r="A131" t="s">
        <v>141</v>
      </c>
      <c r="B131">
        <v>30745577472</v>
      </c>
      <c r="C131">
        <v>178980624</v>
      </c>
      <c r="D131">
        <v>21914286</v>
      </c>
      <c r="E131">
        <v>1312676096</v>
      </c>
      <c r="F131">
        <v>10165035</v>
      </c>
      <c r="G131">
        <v>0</v>
      </c>
      <c r="H131">
        <f t="shared" ref="H131:H194" si="9">SUM(B131:G131)/10^9</f>
        <v>32.269313513</v>
      </c>
      <c r="I131" t="s">
        <v>4</v>
      </c>
      <c r="J131">
        <f t="shared" ref="J131:J194" si="10">VLOOKUP(A131,$N$2:$O$247,2,FALSE)*10^6</f>
        <v>13845247</v>
      </c>
      <c r="K131">
        <f t="shared" ref="K131:K194" si="11">J131+H131*10^9</f>
        <v>32283158760</v>
      </c>
      <c r="L131">
        <f t="shared" ref="L131:L194" si="12">SUM(B131:G131)</f>
        <v>32269313513</v>
      </c>
      <c r="N131" t="s">
        <v>95</v>
      </c>
      <c r="O131">
        <v>9.2999999999999999E-2</v>
      </c>
    </row>
    <row r="132" spans="1:15" x14ac:dyDescent="0.25">
      <c r="A132" t="s">
        <v>142</v>
      </c>
      <c r="B132">
        <v>28118669312</v>
      </c>
      <c r="C132">
        <v>306682880</v>
      </c>
      <c r="D132">
        <v>0</v>
      </c>
      <c r="E132">
        <v>984244544</v>
      </c>
      <c r="F132">
        <v>617808.875</v>
      </c>
      <c r="G132">
        <v>1038334336</v>
      </c>
      <c r="H132">
        <f t="shared" si="9"/>
        <v>30.448548880874998</v>
      </c>
      <c r="I132" t="s">
        <v>4</v>
      </c>
      <c r="J132">
        <f t="shared" si="10"/>
        <v>438300</v>
      </c>
      <c r="K132">
        <f t="shared" si="11"/>
        <v>30448987180.875</v>
      </c>
      <c r="L132">
        <f t="shared" si="12"/>
        <v>30448548880.875</v>
      </c>
      <c r="N132" t="s">
        <v>258</v>
      </c>
      <c r="O132">
        <v>0</v>
      </c>
    </row>
    <row r="133" spans="1:15" x14ac:dyDescent="0.25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9"/>
        <v>0</v>
      </c>
      <c r="I133" t="s">
        <v>8</v>
      </c>
      <c r="J133">
        <f t="shared" si="10"/>
        <v>0</v>
      </c>
      <c r="K133">
        <f t="shared" si="11"/>
        <v>0</v>
      </c>
      <c r="L133">
        <f t="shared" si="12"/>
        <v>0</v>
      </c>
      <c r="N133" t="s">
        <v>77</v>
      </c>
      <c r="O133">
        <v>0.17080000000000001</v>
      </c>
    </row>
    <row r="134" spans="1:15" x14ac:dyDescent="0.25">
      <c r="A134" t="s">
        <v>144</v>
      </c>
      <c r="B134">
        <v>17427644</v>
      </c>
      <c r="C134">
        <v>1743464.875</v>
      </c>
      <c r="D134">
        <v>0</v>
      </c>
      <c r="E134">
        <v>0</v>
      </c>
      <c r="F134">
        <v>512881.90625</v>
      </c>
      <c r="G134">
        <v>0</v>
      </c>
      <c r="H134">
        <f t="shared" si="9"/>
        <v>1.9683990781250001E-2</v>
      </c>
      <c r="I134" t="s">
        <v>8</v>
      </c>
      <c r="J134">
        <f t="shared" si="10"/>
        <v>96049</v>
      </c>
      <c r="K134">
        <f t="shared" si="11"/>
        <v>19780039.78125</v>
      </c>
      <c r="L134">
        <f t="shared" si="12"/>
        <v>19683990.78125</v>
      </c>
      <c r="N134" t="s">
        <v>259</v>
      </c>
      <c r="O134">
        <v>0</v>
      </c>
    </row>
    <row r="135" spans="1:15" x14ac:dyDescent="0.25">
      <c r="A135" t="s">
        <v>145</v>
      </c>
      <c r="B135">
        <v>78343016</v>
      </c>
      <c r="C135">
        <v>0</v>
      </c>
      <c r="D135">
        <v>0</v>
      </c>
      <c r="E135">
        <v>4987235</v>
      </c>
      <c r="F135">
        <v>0</v>
      </c>
      <c r="G135">
        <v>32859438</v>
      </c>
      <c r="H135">
        <f t="shared" si="9"/>
        <v>0.116189689</v>
      </c>
      <c r="I135" t="s">
        <v>4</v>
      </c>
      <c r="J135">
        <f t="shared" si="10"/>
        <v>647750</v>
      </c>
      <c r="K135">
        <f t="shared" si="11"/>
        <v>116837439</v>
      </c>
      <c r="L135">
        <f t="shared" si="12"/>
        <v>116189689</v>
      </c>
      <c r="N135" t="s">
        <v>82</v>
      </c>
      <c r="O135">
        <v>0</v>
      </c>
    </row>
    <row r="136" spans="1:15" x14ac:dyDescent="0.25">
      <c r="A136" t="s">
        <v>146</v>
      </c>
      <c r="B136">
        <v>4526502912</v>
      </c>
      <c r="C136">
        <v>22044400</v>
      </c>
      <c r="D136">
        <v>1596560</v>
      </c>
      <c r="E136">
        <v>406442368</v>
      </c>
      <c r="F136">
        <v>17633592</v>
      </c>
      <c r="G136">
        <v>0</v>
      </c>
      <c r="H136">
        <f t="shared" si="9"/>
        <v>4.9742198320000002</v>
      </c>
      <c r="I136" t="s">
        <v>4</v>
      </c>
      <c r="J136">
        <f t="shared" si="10"/>
        <v>1457323</v>
      </c>
      <c r="K136">
        <f t="shared" si="11"/>
        <v>4975677155</v>
      </c>
      <c r="L136">
        <f t="shared" si="12"/>
        <v>4974219832</v>
      </c>
      <c r="N136" t="s">
        <v>260</v>
      </c>
      <c r="O136">
        <v>0</v>
      </c>
    </row>
    <row r="137" spans="1:15" x14ac:dyDescent="0.25">
      <c r="A137" t="s">
        <v>147</v>
      </c>
      <c r="B137">
        <v>6815490048</v>
      </c>
      <c r="C137">
        <v>574702.75</v>
      </c>
      <c r="D137">
        <v>10683106</v>
      </c>
      <c r="E137">
        <v>33184548</v>
      </c>
      <c r="F137">
        <v>18108986</v>
      </c>
      <c r="G137">
        <v>0</v>
      </c>
      <c r="H137">
        <f t="shared" si="9"/>
        <v>6.87804139075</v>
      </c>
      <c r="I137" t="s">
        <v>9</v>
      </c>
      <c r="J137">
        <f t="shared" si="10"/>
        <v>27957000</v>
      </c>
      <c r="K137">
        <f t="shared" si="11"/>
        <v>6905998390.75</v>
      </c>
      <c r="L137">
        <f t="shared" si="12"/>
        <v>6878041390.75</v>
      </c>
      <c r="N137" t="s">
        <v>127</v>
      </c>
      <c r="O137">
        <v>0.75800000000000001</v>
      </c>
    </row>
    <row r="138" spans="1:15" x14ac:dyDescent="0.25">
      <c r="A138" t="s">
        <v>148</v>
      </c>
      <c r="B138">
        <v>60027965440</v>
      </c>
      <c r="C138">
        <v>920817664</v>
      </c>
      <c r="D138">
        <v>3276730.5</v>
      </c>
      <c r="E138">
        <v>5988072960</v>
      </c>
      <c r="F138">
        <v>4710576</v>
      </c>
      <c r="G138">
        <v>2173645312</v>
      </c>
      <c r="H138">
        <f t="shared" si="9"/>
        <v>69.118488682500001</v>
      </c>
      <c r="I138" t="s">
        <v>4</v>
      </c>
      <c r="J138">
        <f t="shared" si="10"/>
        <v>1163560</v>
      </c>
      <c r="K138">
        <f t="shared" si="11"/>
        <v>69119652242.5</v>
      </c>
      <c r="L138">
        <f t="shared" si="12"/>
        <v>69118488682.5</v>
      </c>
      <c r="N138" t="s">
        <v>129</v>
      </c>
      <c r="O138">
        <v>0</v>
      </c>
    </row>
    <row r="139" spans="1:15" x14ac:dyDescent="0.25">
      <c r="A139" t="s">
        <v>149</v>
      </c>
      <c r="B139">
        <v>109930112</v>
      </c>
      <c r="C139">
        <v>0</v>
      </c>
      <c r="D139">
        <v>0</v>
      </c>
      <c r="E139">
        <v>792687.75</v>
      </c>
      <c r="F139">
        <v>108829.9765625</v>
      </c>
      <c r="G139">
        <v>0</v>
      </c>
      <c r="H139">
        <f t="shared" si="9"/>
        <v>0.11083162972656251</v>
      </c>
      <c r="I139" t="s">
        <v>9</v>
      </c>
      <c r="J139">
        <f t="shared" si="10"/>
        <v>362238</v>
      </c>
      <c r="K139">
        <f t="shared" si="11"/>
        <v>111193867.7265625</v>
      </c>
      <c r="L139">
        <f t="shared" si="12"/>
        <v>110831629.7265625</v>
      </c>
      <c r="N139" t="s">
        <v>261</v>
      </c>
      <c r="O139">
        <v>0</v>
      </c>
    </row>
    <row r="140" spans="1:15" x14ac:dyDescent="0.25">
      <c r="A140" t="s">
        <v>150</v>
      </c>
      <c r="B140">
        <v>50303148032</v>
      </c>
      <c r="C140">
        <v>70438440</v>
      </c>
      <c r="D140">
        <v>0</v>
      </c>
      <c r="E140">
        <v>3260439040</v>
      </c>
      <c r="F140">
        <v>1693225.5</v>
      </c>
      <c r="G140">
        <v>0</v>
      </c>
      <c r="H140">
        <f t="shared" si="9"/>
        <v>53.6357187375</v>
      </c>
      <c r="I140" t="s">
        <v>4</v>
      </c>
      <c r="J140">
        <f t="shared" si="10"/>
        <v>24000</v>
      </c>
      <c r="K140">
        <f t="shared" si="11"/>
        <v>53635742737.5</v>
      </c>
      <c r="L140">
        <f t="shared" si="12"/>
        <v>53635718737.5</v>
      </c>
      <c r="N140" t="s">
        <v>170</v>
      </c>
      <c r="O140">
        <v>2.7599999999999999E-4</v>
      </c>
    </row>
    <row r="141" spans="1:15" x14ac:dyDescent="0.25">
      <c r="A141" t="s">
        <v>151</v>
      </c>
      <c r="B141">
        <v>45738680320</v>
      </c>
      <c r="C141">
        <v>3952490.75</v>
      </c>
      <c r="D141">
        <v>2125704.25</v>
      </c>
      <c r="E141">
        <v>5091496960</v>
      </c>
      <c r="F141">
        <v>36304496</v>
      </c>
      <c r="G141">
        <v>0</v>
      </c>
      <c r="H141">
        <f t="shared" si="9"/>
        <v>50.872559971000001</v>
      </c>
      <c r="I141" t="s">
        <v>4</v>
      </c>
      <c r="J141">
        <f t="shared" si="10"/>
        <v>6449880</v>
      </c>
      <c r="K141">
        <f t="shared" si="11"/>
        <v>50879009851</v>
      </c>
      <c r="L141">
        <f t="shared" si="12"/>
        <v>50872559971</v>
      </c>
      <c r="N141" t="s">
        <v>139</v>
      </c>
      <c r="O141">
        <v>2.2348699999999999</v>
      </c>
    </row>
    <row r="142" spans="1:15" x14ac:dyDescent="0.25">
      <c r="A142" t="s">
        <v>152</v>
      </c>
      <c r="B142">
        <v>1731610496</v>
      </c>
      <c r="C142">
        <v>131566336</v>
      </c>
      <c r="D142">
        <v>0</v>
      </c>
      <c r="E142">
        <v>138460960</v>
      </c>
      <c r="F142">
        <v>427302.625</v>
      </c>
      <c r="G142">
        <v>119106760</v>
      </c>
      <c r="H142">
        <f t="shared" si="9"/>
        <v>2.121171854625</v>
      </c>
      <c r="I142" t="s">
        <v>7</v>
      </c>
      <c r="J142">
        <f t="shared" si="10"/>
        <v>2731000</v>
      </c>
      <c r="K142">
        <f t="shared" si="11"/>
        <v>2123902854.625</v>
      </c>
      <c r="L142">
        <f t="shared" si="12"/>
        <v>2121171854.625</v>
      </c>
      <c r="N142" t="s">
        <v>262</v>
      </c>
      <c r="O142">
        <v>0</v>
      </c>
    </row>
    <row r="143" spans="1:15" x14ac:dyDescent="0.25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9"/>
        <v>0</v>
      </c>
      <c r="I143" t="s">
        <v>9</v>
      </c>
      <c r="J143">
        <f t="shared" si="10"/>
        <v>0</v>
      </c>
      <c r="K143">
        <f t="shared" si="11"/>
        <v>0</v>
      </c>
      <c r="L143">
        <f t="shared" si="12"/>
        <v>0</v>
      </c>
      <c r="N143" t="s">
        <v>263</v>
      </c>
      <c r="O143">
        <v>0</v>
      </c>
    </row>
    <row r="144" spans="1:15" x14ac:dyDescent="0.25">
      <c r="A144" t="s">
        <v>154</v>
      </c>
      <c r="B144">
        <v>120045056</v>
      </c>
      <c r="C144">
        <v>195787632</v>
      </c>
      <c r="D144">
        <v>0</v>
      </c>
      <c r="E144">
        <v>0</v>
      </c>
      <c r="F144">
        <v>63932096</v>
      </c>
      <c r="G144">
        <v>844551040</v>
      </c>
      <c r="H144">
        <f t="shared" si="9"/>
        <v>1.2243158240000001</v>
      </c>
      <c r="I144" t="s">
        <v>6</v>
      </c>
      <c r="J144">
        <f t="shared" si="10"/>
        <v>20992000</v>
      </c>
      <c r="K144">
        <f t="shared" si="11"/>
        <v>1245307824</v>
      </c>
      <c r="L144">
        <f t="shared" si="12"/>
        <v>1224315824</v>
      </c>
      <c r="N144" t="s">
        <v>264</v>
      </c>
      <c r="O144">
        <v>0</v>
      </c>
    </row>
    <row r="145" spans="1:15" x14ac:dyDescent="0.25">
      <c r="A145" t="s">
        <v>155</v>
      </c>
      <c r="B145">
        <v>49111.5390625</v>
      </c>
      <c r="C145">
        <v>671393408</v>
      </c>
      <c r="D145">
        <v>41006888</v>
      </c>
      <c r="E145">
        <v>0</v>
      </c>
      <c r="F145">
        <v>13717886</v>
      </c>
      <c r="G145">
        <v>4509888000</v>
      </c>
      <c r="H145">
        <f t="shared" si="9"/>
        <v>5.2360552935390627</v>
      </c>
      <c r="I145" t="s">
        <v>6</v>
      </c>
      <c r="J145">
        <f t="shared" si="10"/>
        <v>142455000</v>
      </c>
      <c r="K145">
        <f t="shared" si="11"/>
        <v>5378510293.5390625</v>
      </c>
      <c r="L145">
        <f t="shared" si="12"/>
        <v>5236055293.5390625</v>
      </c>
      <c r="N145" t="s">
        <v>265</v>
      </c>
      <c r="O145">
        <v>0</v>
      </c>
    </row>
    <row r="146" spans="1:15" x14ac:dyDescent="0.25">
      <c r="A146" t="s">
        <v>156</v>
      </c>
      <c r="B146">
        <v>1598092800</v>
      </c>
      <c r="C146">
        <v>0</v>
      </c>
      <c r="D146">
        <v>49940132</v>
      </c>
      <c r="E146">
        <v>60853828</v>
      </c>
      <c r="F146">
        <v>3724189</v>
      </c>
      <c r="G146">
        <v>0</v>
      </c>
      <c r="H146">
        <f t="shared" si="9"/>
        <v>1.7126109490000001</v>
      </c>
      <c r="I146" t="s">
        <v>5</v>
      </c>
      <c r="J146">
        <f t="shared" si="10"/>
        <v>4940629</v>
      </c>
      <c r="K146">
        <f t="shared" si="11"/>
        <v>1717551578</v>
      </c>
      <c r="L146">
        <f t="shared" si="12"/>
        <v>1712610949</v>
      </c>
      <c r="N146" t="s">
        <v>266</v>
      </c>
      <c r="O146">
        <v>0</v>
      </c>
    </row>
    <row r="147" spans="1:15" x14ac:dyDescent="0.25">
      <c r="A147" t="s">
        <v>157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9"/>
        <v>0</v>
      </c>
      <c r="I147" t="s">
        <v>9</v>
      </c>
      <c r="J147">
        <f t="shared" si="10"/>
        <v>0</v>
      </c>
      <c r="K147">
        <f t="shared" si="11"/>
        <v>0</v>
      </c>
      <c r="L147">
        <f t="shared" si="12"/>
        <v>0</v>
      </c>
      <c r="N147" t="s">
        <v>267</v>
      </c>
      <c r="O147">
        <v>0</v>
      </c>
    </row>
    <row r="148" spans="1:15" x14ac:dyDescent="0.25">
      <c r="A148" t="s">
        <v>158</v>
      </c>
      <c r="B148">
        <v>2772071936</v>
      </c>
      <c r="C148">
        <v>781122048</v>
      </c>
      <c r="D148">
        <v>13662811</v>
      </c>
      <c r="E148">
        <v>125040456</v>
      </c>
      <c r="F148">
        <v>5062712.5</v>
      </c>
      <c r="G148">
        <v>9538258944</v>
      </c>
      <c r="H148">
        <f t="shared" si="9"/>
        <v>13.2352189075</v>
      </c>
      <c r="I148" t="s">
        <v>9</v>
      </c>
      <c r="J148">
        <f t="shared" si="10"/>
        <v>36319000</v>
      </c>
      <c r="K148">
        <f t="shared" si="11"/>
        <v>13271537907.5</v>
      </c>
      <c r="L148">
        <f t="shared" si="12"/>
        <v>13235218907.5</v>
      </c>
      <c r="N148" t="s">
        <v>268</v>
      </c>
      <c r="O148">
        <v>0</v>
      </c>
    </row>
    <row r="149" spans="1:15" x14ac:dyDescent="0.25">
      <c r="A149" t="s">
        <v>159</v>
      </c>
      <c r="B149">
        <v>20520255488</v>
      </c>
      <c r="C149">
        <v>860603776</v>
      </c>
      <c r="D149">
        <v>0</v>
      </c>
      <c r="E149">
        <v>2994604288</v>
      </c>
      <c r="F149">
        <v>1102220.5</v>
      </c>
      <c r="G149">
        <v>201910880</v>
      </c>
      <c r="H149">
        <f t="shared" si="9"/>
        <v>24.578476652500001</v>
      </c>
      <c r="I149" t="s">
        <v>6</v>
      </c>
      <c r="J149">
        <f t="shared" si="10"/>
        <v>4000</v>
      </c>
      <c r="K149">
        <f t="shared" si="11"/>
        <v>24578480652.5</v>
      </c>
      <c r="L149">
        <f t="shared" si="12"/>
        <v>24578476652.5</v>
      </c>
      <c r="N149" t="s">
        <v>269</v>
      </c>
      <c r="O149">
        <v>0</v>
      </c>
    </row>
    <row r="150" spans="1:15" x14ac:dyDescent="0.25">
      <c r="A150" t="s">
        <v>160</v>
      </c>
      <c r="B150">
        <v>34649493504</v>
      </c>
      <c r="C150">
        <v>493284224</v>
      </c>
      <c r="D150">
        <v>119463464</v>
      </c>
      <c r="E150">
        <v>4967269376</v>
      </c>
      <c r="F150">
        <v>81594384</v>
      </c>
      <c r="G150">
        <v>0</v>
      </c>
      <c r="H150">
        <f t="shared" si="9"/>
        <v>40.311104952000001</v>
      </c>
      <c r="I150" t="s">
        <v>5</v>
      </c>
      <c r="J150">
        <f t="shared" si="10"/>
        <v>44207597</v>
      </c>
      <c r="K150">
        <f t="shared" si="11"/>
        <v>40355312549</v>
      </c>
      <c r="L150">
        <f t="shared" si="12"/>
        <v>40311104952</v>
      </c>
      <c r="N150" t="s">
        <v>270</v>
      </c>
      <c r="O150">
        <v>0</v>
      </c>
    </row>
    <row r="151" spans="1:15" x14ac:dyDescent="0.25">
      <c r="A151" t="s">
        <v>161</v>
      </c>
      <c r="B151">
        <v>851378560</v>
      </c>
      <c r="C151">
        <v>11685135</v>
      </c>
      <c r="D151">
        <v>2614454.5</v>
      </c>
      <c r="E151">
        <v>24580850</v>
      </c>
      <c r="F151">
        <v>1996210.625</v>
      </c>
      <c r="G151">
        <v>0</v>
      </c>
      <c r="H151">
        <f t="shared" si="9"/>
        <v>0.89225521012499998</v>
      </c>
      <c r="I151" t="s">
        <v>7</v>
      </c>
      <c r="J151">
        <f t="shared" si="10"/>
        <v>8630000</v>
      </c>
      <c r="K151">
        <f t="shared" si="11"/>
        <v>900885210.125</v>
      </c>
      <c r="L151">
        <f t="shared" si="12"/>
        <v>892255210.125</v>
      </c>
      <c r="N151" t="s">
        <v>271</v>
      </c>
      <c r="O151">
        <v>0</v>
      </c>
    </row>
    <row r="152" spans="1:15" x14ac:dyDescent="0.25">
      <c r="A152" t="s">
        <v>162</v>
      </c>
      <c r="B152">
        <v>9103339520</v>
      </c>
      <c r="C152">
        <v>156634464</v>
      </c>
      <c r="D152">
        <v>95316000</v>
      </c>
      <c r="E152">
        <v>692316288</v>
      </c>
      <c r="F152">
        <v>23701102</v>
      </c>
      <c r="G152">
        <v>916128064</v>
      </c>
      <c r="H152">
        <f t="shared" si="9"/>
        <v>10.987435438</v>
      </c>
      <c r="I152" t="s">
        <v>8</v>
      </c>
      <c r="J152">
        <f t="shared" si="10"/>
        <v>33085780</v>
      </c>
      <c r="K152">
        <f t="shared" si="11"/>
        <v>11020521218</v>
      </c>
      <c r="L152">
        <f t="shared" si="12"/>
        <v>10987435438</v>
      </c>
      <c r="N152" t="s">
        <v>272</v>
      </c>
      <c r="O152">
        <v>0</v>
      </c>
    </row>
    <row r="153" spans="1:15" x14ac:dyDescent="0.25">
      <c r="A153" t="s">
        <v>163</v>
      </c>
      <c r="B153">
        <v>4300050432</v>
      </c>
      <c r="C153">
        <v>87625280</v>
      </c>
      <c r="D153">
        <v>377025.15625</v>
      </c>
      <c r="E153">
        <v>299950816</v>
      </c>
      <c r="F153">
        <v>21157614</v>
      </c>
      <c r="G153">
        <v>169102144</v>
      </c>
      <c r="H153">
        <f t="shared" si="9"/>
        <v>4.8782633111562497</v>
      </c>
      <c r="I153" t="s">
        <v>9</v>
      </c>
      <c r="J153">
        <f t="shared" si="10"/>
        <v>22660000</v>
      </c>
      <c r="K153">
        <f t="shared" si="11"/>
        <v>4900923311.15625</v>
      </c>
      <c r="L153">
        <f t="shared" si="12"/>
        <v>4878263311.15625</v>
      </c>
      <c r="N153" t="s">
        <v>217</v>
      </c>
      <c r="O153">
        <v>1.0096000000000001E-2</v>
      </c>
    </row>
    <row r="154" spans="1:15" x14ac:dyDescent="0.25">
      <c r="A154" t="s">
        <v>164</v>
      </c>
      <c r="B154">
        <v>370850816</v>
      </c>
      <c r="C154">
        <v>2841128</v>
      </c>
      <c r="D154">
        <v>23890828</v>
      </c>
      <c r="E154">
        <v>8572800</v>
      </c>
      <c r="F154">
        <v>2055338.875</v>
      </c>
      <c r="G154">
        <v>59237624</v>
      </c>
      <c r="H154">
        <f t="shared" si="9"/>
        <v>0.46744853487499999</v>
      </c>
      <c r="I154" t="s">
        <v>9</v>
      </c>
      <c r="J154">
        <f t="shared" si="10"/>
        <v>821693</v>
      </c>
      <c r="K154">
        <f t="shared" si="11"/>
        <v>468270227.875</v>
      </c>
      <c r="L154">
        <f t="shared" si="12"/>
        <v>467448534.875</v>
      </c>
      <c r="N154" t="s">
        <v>151</v>
      </c>
      <c r="O154">
        <v>6.4498800000000003</v>
      </c>
    </row>
    <row r="155" spans="1:15" x14ac:dyDescent="0.25">
      <c r="A155" t="s">
        <v>165</v>
      </c>
      <c r="B155">
        <v>4627528.5</v>
      </c>
      <c r="C155">
        <v>1039011840</v>
      </c>
      <c r="D155">
        <v>215773.6875</v>
      </c>
      <c r="E155">
        <v>0</v>
      </c>
      <c r="F155">
        <v>168368416</v>
      </c>
      <c r="G155">
        <v>312131456</v>
      </c>
      <c r="H155">
        <f t="shared" si="9"/>
        <v>1.5243550141875</v>
      </c>
      <c r="I155" t="s">
        <v>6</v>
      </c>
      <c r="J155">
        <f t="shared" si="10"/>
        <v>21764000</v>
      </c>
      <c r="K155">
        <f t="shared" si="11"/>
        <v>1546119014.1875</v>
      </c>
      <c r="L155">
        <f t="shared" si="12"/>
        <v>1524355014.1875</v>
      </c>
      <c r="N155" t="s">
        <v>154</v>
      </c>
      <c r="O155">
        <v>20.992000000000001</v>
      </c>
    </row>
    <row r="156" spans="1:15" x14ac:dyDescent="0.25">
      <c r="A156" t="s">
        <v>166</v>
      </c>
      <c r="B156">
        <v>134095904</v>
      </c>
      <c r="C156">
        <v>2797747.5</v>
      </c>
      <c r="D156">
        <v>0</v>
      </c>
      <c r="E156">
        <v>2370241.5</v>
      </c>
      <c r="F156">
        <v>2653002</v>
      </c>
      <c r="G156">
        <v>0</v>
      </c>
      <c r="H156">
        <f t="shared" si="9"/>
        <v>0.14191689499999999</v>
      </c>
      <c r="I156" t="s">
        <v>8</v>
      </c>
      <c r="J156">
        <f t="shared" si="10"/>
        <v>1214629</v>
      </c>
      <c r="K156">
        <f t="shared" si="11"/>
        <v>143131524</v>
      </c>
      <c r="L156">
        <f t="shared" si="12"/>
        <v>141916895</v>
      </c>
      <c r="N156" t="s">
        <v>155</v>
      </c>
      <c r="O156">
        <v>142.45500000000001</v>
      </c>
    </row>
    <row r="157" spans="1:15" x14ac:dyDescent="0.25">
      <c r="A157" t="s">
        <v>167</v>
      </c>
      <c r="B157">
        <v>734067072</v>
      </c>
      <c r="C157">
        <v>39041872</v>
      </c>
      <c r="D157">
        <v>370674.15625</v>
      </c>
      <c r="E157">
        <v>0</v>
      </c>
      <c r="F157">
        <v>84288.078125</v>
      </c>
      <c r="G157">
        <v>0</v>
      </c>
      <c r="H157">
        <f t="shared" si="9"/>
        <v>0.77356390623437499</v>
      </c>
      <c r="I157" t="s">
        <v>5</v>
      </c>
      <c r="J157">
        <f t="shared" si="10"/>
        <v>12688100</v>
      </c>
      <c r="K157">
        <f t="shared" si="11"/>
        <v>786252006.234375</v>
      </c>
      <c r="L157">
        <f t="shared" si="12"/>
        <v>773563906.234375</v>
      </c>
      <c r="N157" t="s">
        <v>156</v>
      </c>
      <c r="O157">
        <v>4.9406290000000004</v>
      </c>
    </row>
    <row r="158" spans="1:15" x14ac:dyDescent="0.25">
      <c r="A158" t="s">
        <v>168</v>
      </c>
      <c r="B158">
        <v>2907198976</v>
      </c>
      <c r="C158">
        <v>57271812</v>
      </c>
      <c r="D158">
        <v>843619.4375</v>
      </c>
      <c r="E158">
        <v>51684600</v>
      </c>
      <c r="F158">
        <v>61135976</v>
      </c>
      <c r="G158">
        <v>117784256</v>
      </c>
      <c r="H158">
        <f t="shared" si="9"/>
        <v>3.1959192394375</v>
      </c>
      <c r="I158" t="s">
        <v>6</v>
      </c>
      <c r="J158">
        <f t="shared" si="10"/>
        <v>29462000</v>
      </c>
      <c r="K158">
        <f t="shared" si="11"/>
        <v>3225381239.4375</v>
      </c>
      <c r="L158">
        <f t="shared" si="12"/>
        <v>3195919239.4375</v>
      </c>
      <c r="N158" t="s">
        <v>157</v>
      </c>
      <c r="O158">
        <v>0</v>
      </c>
    </row>
    <row r="159" spans="1:15" x14ac:dyDescent="0.25">
      <c r="A159" t="s">
        <v>169</v>
      </c>
      <c r="B159">
        <v>8546971648</v>
      </c>
      <c r="C159">
        <v>31955306</v>
      </c>
      <c r="D159">
        <v>2846847.5</v>
      </c>
      <c r="E159">
        <v>150454944</v>
      </c>
      <c r="F159">
        <v>101722.5390625</v>
      </c>
      <c r="G159">
        <v>0</v>
      </c>
      <c r="H159">
        <f t="shared" si="9"/>
        <v>8.7323304680390628</v>
      </c>
      <c r="I159" t="s">
        <v>8</v>
      </c>
      <c r="J159">
        <f t="shared" si="10"/>
        <v>59320295</v>
      </c>
      <c r="K159">
        <f t="shared" si="11"/>
        <v>8791650763.0390625</v>
      </c>
      <c r="L159">
        <f t="shared" si="12"/>
        <v>8732330468.0390625</v>
      </c>
      <c r="N159" t="s">
        <v>188</v>
      </c>
      <c r="O159">
        <v>1.006451</v>
      </c>
    </row>
    <row r="160" spans="1:15" x14ac:dyDescent="0.25">
      <c r="A160" t="s">
        <v>170</v>
      </c>
      <c r="B160">
        <v>194785440</v>
      </c>
      <c r="C160">
        <v>113194.65625</v>
      </c>
      <c r="D160">
        <v>0</v>
      </c>
      <c r="E160">
        <v>4715680</v>
      </c>
      <c r="F160">
        <v>618169.25</v>
      </c>
      <c r="G160">
        <v>0</v>
      </c>
      <c r="H160">
        <f t="shared" si="9"/>
        <v>0.20023248390625001</v>
      </c>
      <c r="I160" t="s">
        <v>6</v>
      </c>
      <c r="J160">
        <f t="shared" si="10"/>
        <v>276</v>
      </c>
      <c r="K160">
        <f t="shared" si="11"/>
        <v>200232759.90625</v>
      </c>
      <c r="L160">
        <f t="shared" si="12"/>
        <v>200232483.90625</v>
      </c>
      <c r="N160" t="s">
        <v>152</v>
      </c>
      <c r="O160">
        <v>2.7309999999999999</v>
      </c>
    </row>
    <row r="161" spans="1:15" x14ac:dyDescent="0.25">
      <c r="A161" t="s">
        <v>171</v>
      </c>
      <c r="B161">
        <v>0</v>
      </c>
      <c r="C161">
        <v>0</v>
      </c>
      <c r="D161">
        <v>0</v>
      </c>
      <c r="E161">
        <v>0</v>
      </c>
      <c r="F161">
        <v>126.69749450683599</v>
      </c>
      <c r="G161">
        <v>0</v>
      </c>
      <c r="H161">
        <f t="shared" si="9"/>
        <v>1.2669749450683599E-7</v>
      </c>
      <c r="I161" t="s">
        <v>9</v>
      </c>
      <c r="J161">
        <f t="shared" si="10"/>
        <v>202543</v>
      </c>
      <c r="K161">
        <f t="shared" si="11"/>
        <v>202669.69749450684</v>
      </c>
      <c r="L161">
        <f t="shared" si="12"/>
        <v>126.69749450683599</v>
      </c>
      <c r="N161" t="s">
        <v>158</v>
      </c>
      <c r="O161">
        <v>36.319000000000003</v>
      </c>
    </row>
    <row r="162" spans="1:15" x14ac:dyDescent="0.25">
      <c r="A162" t="s">
        <v>172</v>
      </c>
      <c r="B162">
        <v>803745280</v>
      </c>
      <c r="C162">
        <v>2531451.75</v>
      </c>
      <c r="D162">
        <v>0</v>
      </c>
      <c r="E162">
        <v>53719032</v>
      </c>
      <c r="F162">
        <v>6440392</v>
      </c>
      <c r="G162">
        <v>0</v>
      </c>
      <c r="H162">
        <f t="shared" si="9"/>
        <v>0.86643615574999999</v>
      </c>
      <c r="I162" t="s">
        <v>6</v>
      </c>
      <c r="J162">
        <f t="shared" si="10"/>
        <v>123208</v>
      </c>
      <c r="K162">
        <f t="shared" si="11"/>
        <v>866559363.75</v>
      </c>
      <c r="L162">
        <f t="shared" si="12"/>
        <v>866436155.75</v>
      </c>
      <c r="N162" t="s">
        <v>169</v>
      </c>
      <c r="O162">
        <v>59.320295000000002</v>
      </c>
    </row>
    <row r="163" spans="1:15" x14ac:dyDescent="0.25">
      <c r="A163" t="s">
        <v>173</v>
      </c>
      <c r="B163">
        <v>2994301952</v>
      </c>
      <c r="C163">
        <v>94860592</v>
      </c>
      <c r="D163">
        <v>729369.8125</v>
      </c>
      <c r="E163">
        <v>2067852.25</v>
      </c>
      <c r="F163">
        <v>240170416</v>
      </c>
      <c r="G163">
        <v>0</v>
      </c>
      <c r="H163">
        <f t="shared" si="9"/>
        <v>3.3321301820625</v>
      </c>
      <c r="I163" t="s">
        <v>6</v>
      </c>
      <c r="J163">
        <f t="shared" si="10"/>
        <v>26017360</v>
      </c>
      <c r="K163">
        <f t="shared" si="11"/>
        <v>3358147542.0625</v>
      </c>
      <c r="L163">
        <f t="shared" si="12"/>
        <v>3332130182.0625</v>
      </c>
      <c r="N163" t="s">
        <v>162</v>
      </c>
      <c r="O163">
        <v>33.08578</v>
      </c>
    </row>
    <row r="164" spans="1:15" x14ac:dyDescent="0.25">
      <c r="A164" t="s">
        <v>174</v>
      </c>
      <c r="B164">
        <v>13514904576</v>
      </c>
      <c r="C164">
        <v>22184105984</v>
      </c>
      <c r="D164">
        <v>136699552</v>
      </c>
      <c r="E164">
        <v>1888289408</v>
      </c>
      <c r="F164">
        <v>101498960</v>
      </c>
      <c r="G164">
        <v>3486942208</v>
      </c>
      <c r="H164">
        <f t="shared" si="9"/>
        <v>41.312440688000002</v>
      </c>
      <c r="I164" t="s">
        <v>5</v>
      </c>
      <c r="J164">
        <f t="shared" si="10"/>
        <v>193221580</v>
      </c>
      <c r="K164">
        <f t="shared" si="11"/>
        <v>41505662268</v>
      </c>
      <c r="L164">
        <f t="shared" si="12"/>
        <v>41312440688</v>
      </c>
      <c r="N164" t="s">
        <v>160</v>
      </c>
      <c r="O164">
        <v>44.207597</v>
      </c>
    </row>
    <row r="165" spans="1:15" x14ac:dyDescent="0.25">
      <c r="A165" t="s">
        <v>175</v>
      </c>
      <c r="B165">
        <v>530099040</v>
      </c>
      <c r="C165">
        <v>0</v>
      </c>
      <c r="D165">
        <v>0</v>
      </c>
      <c r="E165">
        <v>5724560</v>
      </c>
      <c r="F165">
        <v>1651965.25</v>
      </c>
      <c r="G165">
        <v>0</v>
      </c>
      <c r="H165">
        <f t="shared" si="9"/>
        <v>0.53747556524999995</v>
      </c>
      <c r="I165" t="s">
        <v>4</v>
      </c>
      <c r="J165">
        <f t="shared" si="10"/>
        <v>387010</v>
      </c>
      <c r="K165">
        <f t="shared" si="11"/>
        <v>537862575.25</v>
      </c>
      <c r="L165">
        <f t="shared" si="12"/>
        <v>537475565.25</v>
      </c>
      <c r="N165" t="s">
        <v>165</v>
      </c>
      <c r="O165">
        <v>21.763999999999999</v>
      </c>
    </row>
    <row r="166" spans="1:15" x14ac:dyDescent="0.25">
      <c r="A166" t="s">
        <v>176</v>
      </c>
      <c r="B166">
        <v>121319514112</v>
      </c>
      <c r="C166">
        <v>833774656</v>
      </c>
      <c r="D166">
        <v>0</v>
      </c>
      <c r="E166">
        <v>8739548160</v>
      </c>
      <c r="F166">
        <v>62766020</v>
      </c>
      <c r="G166">
        <v>48057868</v>
      </c>
      <c r="H166">
        <f t="shared" si="9"/>
        <v>131.00366081600001</v>
      </c>
      <c r="I166" t="s">
        <v>6</v>
      </c>
      <c r="J166">
        <f t="shared" si="10"/>
        <v>159800</v>
      </c>
      <c r="K166">
        <f t="shared" si="11"/>
        <v>131003820616</v>
      </c>
      <c r="L166">
        <f t="shared" si="12"/>
        <v>131003660816</v>
      </c>
      <c r="N166" t="s">
        <v>161</v>
      </c>
      <c r="O166">
        <v>8.6300000000000008</v>
      </c>
    </row>
    <row r="167" spans="1:15" x14ac:dyDescent="0.25">
      <c r="A167" t="s">
        <v>177</v>
      </c>
      <c r="B167">
        <v>80928186368</v>
      </c>
      <c r="C167">
        <v>328936192</v>
      </c>
      <c r="D167">
        <v>18644446</v>
      </c>
      <c r="E167">
        <v>9468604416</v>
      </c>
      <c r="F167">
        <v>188848816</v>
      </c>
      <c r="G167">
        <v>115224.984375</v>
      </c>
      <c r="H167">
        <f t="shared" si="9"/>
        <v>90.933335462984374</v>
      </c>
      <c r="I167" t="s">
        <v>4</v>
      </c>
      <c r="J167">
        <f t="shared" si="10"/>
        <v>9698485</v>
      </c>
      <c r="K167">
        <f t="shared" si="11"/>
        <v>90943033947.984375</v>
      </c>
      <c r="L167">
        <f t="shared" si="12"/>
        <v>90933335462.984375</v>
      </c>
      <c r="N167" t="s">
        <v>168</v>
      </c>
      <c r="O167">
        <v>29.462</v>
      </c>
    </row>
    <row r="168" spans="1:15" x14ac:dyDescent="0.25">
      <c r="A168" t="s">
        <v>178</v>
      </c>
      <c r="B168">
        <v>8987499520</v>
      </c>
      <c r="C168">
        <v>0</v>
      </c>
      <c r="D168">
        <v>0</v>
      </c>
      <c r="E168">
        <v>1641510144</v>
      </c>
      <c r="F168">
        <v>26152926</v>
      </c>
      <c r="G168">
        <v>0</v>
      </c>
      <c r="H168">
        <f t="shared" si="9"/>
        <v>10.65516259</v>
      </c>
      <c r="I168" t="s">
        <v>4</v>
      </c>
      <c r="J168">
        <f t="shared" si="10"/>
        <v>525400</v>
      </c>
      <c r="K168">
        <f t="shared" si="11"/>
        <v>10655687990</v>
      </c>
      <c r="L168">
        <f t="shared" si="12"/>
        <v>10655162590</v>
      </c>
      <c r="N168" t="s">
        <v>164</v>
      </c>
      <c r="O168">
        <v>0.82169300000000001</v>
      </c>
    </row>
    <row r="169" spans="1:15" x14ac:dyDescent="0.25">
      <c r="A169" t="s">
        <v>179</v>
      </c>
      <c r="B169">
        <v>2055530.75</v>
      </c>
      <c r="C169">
        <v>0</v>
      </c>
      <c r="D169">
        <v>0</v>
      </c>
      <c r="E169">
        <v>0</v>
      </c>
      <c r="F169">
        <v>3779154</v>
      </c>
      <c r="G169">
        <v>0</v>
      </c>
      <c r="H169">
        <f t="shared" si="9"/>
        <v>5.8346847500000002E-3</v>
      </c>
      <c r="I169" t="s">
        <v>9</v>
      </c>
      <c r="J169">
        <f t="shared" si="10"/>
        <v>1668000</v>
      </c>
      <c r="K169">
        <f t="shared" si="11"/>
        <v>7502684.75</v>
      </c>
      <c r="L169">
        <f t="shared" si="12"/>
        <v>5834684.75</v>
      </c>
      <c r="N169" t="s">
        <v>86</v>
      </c>
      <c r="O169">
        <v>2E-3</v>
      </c>
    </row>
    <row r="170" spans="1:15" x14ac:dyDescent="0.25">
      <c r="A170" t="s">
        <v>180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2488542.5</v>
      </c>
      <c r="H170">
        <f t="shared" si="9"/>
        <v>2.4885425E-3</v>
      </c>
      <c r="I170" t="s">
        <v>4</v>
      </c>
      <c r="J170">
        <f t="shared" si="10"/>
        <v>0</v>
      </c>
      <c r="K170">
        <f t="shared" si="11"/>
        <v>2488542.5</v>
      </c>
      <c r="L170">
        <f t="shared" si="12"/>
        <v>2488542.5</v>
      </c>
      <c r="N170" t="s">
        <v>172</v>
      </c>
      <c r="O170">
        <v>0.123208</v>
      </c>
    </row>
    <row r="171" spans="1:15" x14ac:dyDescent="0.25">
      <c r="A171" t="s">
        <v>181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9"/>
        <v>0</v>
      </c>
      <c r="I171" t="s">
        <v>9</v>
      </c>
      <c r="J171">
        <f t="shared" si="10"/>
        <v>5651</v>
      </c>
      <c r="K171">
        <f t="shared" si="11"/>
        <v>5651</v>
      </c>
      <c r="L171">
        <f t="shared" si="12"/>
        <v>0</v>
      </c>
      <c r="N171" t="s">
        <v>273</v>
      </c>
      <c r="O171">
        <v>0</v>
      </c>
    </row>
    <row r="172" spans="1:15" x14ac:dyDescent="0.25">
      <c r="A172" t="s">
        <v>182</v>
      </c>
      <c r="B172">
        <v>1947351808</v>
      </c>
      <c r="C172">
        <v>0</v>
      </c>
      <c r="D172">
        <v>193566.203125</v>
      </c>
      <c r="E172">
        <v>11472152</v>
      </c>
      <c r="F172">
        <v>2789299</v>
      </c>
      <c r="G172">
        <v>0</v>
      </c>
      <c r="H172">
        <f t="shared" si="9"/>
        <v>1.9618068252031251</v>
      </c>
      <c r="I172" t="s">
        <v>4</v>
      </c>
      <c r="J172">
        <f t="shared" si="10"/>
        <v>179942</v>
      </c>
      <c r="K172">
        <f t="shared" si="11"/>
        <v>1961986767.203125</v>
      </c>
      <c r="L172">
        <f t="shared" si="12"/>
        <v>1961806825.203125</v>
      </c>
      <c r="N172" t="s">
        <v>173</v>
      </c>
      <c r="O172">
        <v>26.01736</v>
      </c>
    </row>
    <row r="173" spans="1:15" x14ac:dyDescent="0.25">
      <c r="A173" t="s">
        <v>183</v>
      </c>
      <c r="B173">
        <v>634100032</v>
      </c>
      <c r="C173">
        <v>2070883.625</v>
      </c>
      <c r="D173">
        <v>119272.6640625</v>
      </c>
      <c r="E173">
        <v>51980836</v>
      </c>
      <c r="F173">
        <v>2890004.5</v>
      </c>
      <c r="G173">
        <v>0</v>
      </c>
      <c r="H173">
        <f t="shared" si="9"/>
        <v>0.69116102878906249</v>
      </c>
      <c r="I173" t="s">
        <v>7</v>
      </c>
      <c r="J173">
        <f t="shared" si="10"/>
        <v>3599831</v>
      </c>
      <c r="K173">
        <f t="shared" si="11"/>
        <v>694760859.7890625</v>
      </c>
      <c r="L173">
        <f t="shared" si="12"/>
        <v>691161028.7890625</v>
      </c>
      <c r="N173" t="s">
        <v>131</v>
      </c>
      <c r="O173">
        <v>0.32923999999999998</v>
      </c>
    </row>
    <row r="174" spans="1:15" x14ac:dyDescent="0.25">
      <c r="A174" t="s">
        <v>184</v>
      </c>
      <c r="B174">
        <v>21693663232</v>
      </c>
      <c r="C174">
        <v>835634688</v>
      </c>
      <c r="D174">
        <v>0</v>
      </c>
      <c r="E174">
        <v>939289600</v>
      </c>
      <c r="F174">
        <v>2928893</v>
      </c>
      <c r="G174">
        <v>545834304</v>
      </c>
      <c r="H174">
        <f t="shared" si="9"/>
        <v>24.017350716999999</v>
      </c>
      <c r="I174" t="s">
        <v>4</v>
      </c>
      <c r="J174">
        <f t="shared" si="10"/>
        <v>17200</v>
      </c>
      <c r="K174">
        <f t="shared" si="11"/>
        <v>24017367917</v>
      </c>
      <c r="L174">
        <f t="shared" si="12"/>
        <v>24017350717</v>
      </c>
      <c r="N174" t="s">
        <v>163</v>
      </c>
      <c r="O174">
        <v>22.66</v>
      </c>
    </row>
    <row r="175" spans="1:15" x14ac:dyDescent="0.25">
      <c r="A175" t="s">
        <v>185</v>
      </c>
      <c r="B175">
        <v>0</v>
      </c>
      <c r="C175">
        <v>1325043.5</v>
      </c>
      <c r="D175">
        <v>0</v>
      </c>
      <c r="E175">
        <v>0</v>
      </c>
      <c r="F175">
        <v>0</v>
      </c>
      <c r="G175">
        <v>1085727</v>
      </c>
      <c r="H175">
        <f t="shared" si="9"/>
        <v>2.4107705000000002E-3</v>
      </c>
      <c r="I175" t="s">
        <v>7</v>
      </c>
      <c r="J175">
        <f t="shared" si="10"/>
        <v>0</v>
      </c>
      <c r="K175">
        <f t="shared" si="11"/>
        <v>2410770.5</v>
      </c>
      <c r="L175">
        <f t="shared" si="12"/>
        <v>2410770.5</v>
      </c>
      <c r="N175" t="s">
        <v>166</v>
      </c>
      <c r="O175">
        <v>1.214629</v>
      </c>
    </row>
    <row r="176" spans="1:15" x14ac:dyDescent="0.25">
      <c r="A176" t="s">
        <v>186</v>
      </c>
      <c r="B176">
        <v>1194032384</v>
      </c>
      <c r="C176">
        <v>14640104</v>
      </c>
      <c r="D176">
        <v>1031837.75</v>
      </c>
      <c r="E176">
        <v>0</v>
      </c>
      <c r="F176">
        <v>46510180</v>
      </c>
      <c r="G176">
        <v>0</v>
      </c>
      <c r="H176">
        <f t="shared" si="9"/>
        <v>1.25621450575</v>
      </c>
      <c r="I176" t="s">
        <v>6</v>
      </c>
      <c r="J176">
        <f t="shared" si="10"/>
        <v>10802610</v>
      </c>
      <c r="K176">
        <f t="shared" si="11"/>
        <v>1267017115.75</v>
      </c>
      <c r="L176">
        <f t="shared" si="12"/>
        <v>1256214505.75</v>
      </c>
      <c r="N176" t="s">
        <v>174</v>
      </c>
      <c r="O176">
        <v>193.22157999999999</v>
      </c>
    </row>
    <row r="177" spans="1:15" x14ac:dyDescent="0.25">
      <c r="A177" t="s">
        <v>187</v>
      </c>
      <c r="B177">
        <v>7633588</v>
      </c>
      <c r="C177">
        <v>0</v>
      </c>
      <c r="D177">
        <v>0</v>
      </c>
      <c r="E177">
        <v>0</v>
      </c>
      <c r="F177">
        <v>2817.46484375</v>
      </c>
      <c r="G177">
        <v>0</v>
      </c>
      <c r="H177">
        <f t="shared" si="9"/>
        <v>7.6364054648437501E-3</v>
      </c>
      <c r="I177" t="s">
        <v>4</v>
      </c>
      <c r="J177">
        <f t="shared" si="10"/>
        <v>7000</v>
      </c>
      <c r="K177">
        <f t="shared" si="11"/>
        <v>7643405.46484375</v>
      </c>
      <c r="L177">
        <f t="shared" si="12"/>
        <v>7636405.46484375</v>
      </c>
      <c r="N177" t="s">
        <v>175</v>
      </c>
      <c r="O177">
        <v>0.38701000000000002</v>
      </c>
    </row>
    <row r="178" spans="1:15" x14ac:dyDescent="0.25">
      <c r="A178" t="s">
        <v>188</v>
      </c>
      <c r="B178">
        <v>1281602432</v>
      </c>
      <c r="C178">
        <v>0</v>
      </c>
      <c r="D178">
        <v>2090804.375</v>
      </c>
      <c r="E178">
        <v>28250942</v>
      </c>
      <c r="F178">
        <v>0</v>
      </c>
      <c r="G178">
        <v>0</v>
      </c>
      <c r="H178">
        <f t="shared" si="9"/>
        <v>1.3119441783750001</v>
      </c>
      <c r="I178" t="s">
        <v>8</v>
      </c>
      <c r="J178">
        <f t="shared" si="10"/>
        <v>1006451</v>
      </c>
      <c r="K178">
        <f t="shared" si="11"/>
        <v>1312950629.375</v>
      </c>
      <c r="L178">
        <f t="shared" si="12"/>
        <v>1311944178.375</v>
      </c>
      <c r="N178" t="s">
        <v>176</v>
      </c>
      <c r="O178">
        <v>0.1598</v>
      </c>
    </row>
    <row r="179" spans="1:15" x14ac:dyDescent="0.25">
      <c r="A179" t="s">
        <v>189</v>
      </c>
      <c r="B179">
        <v>3948577.75</v>
      </c>
      <c r="C179">
        <v>23018354</v>
      </c>
      <c r="D179">
        <v>0</v>
      </c>
      <c r="E179">
        <v>0</v>
      </c>
      <c r="F179">
        <v>39427720</v>
      </c>
      <c r="G179">
        <v>0</v>
      </c>
      <c r="H179">
        <f t="shared" si="9"/>
        <v>6.6394651750000006E-2</v>
      </c>
      <c r="I179" t="s">
        <v>6</v>
      </c>
      <c r="J179">
        <f t="shared" si="10"/>
        <v>5839000</v>
      </c>
      <c r="K179">
        <f t="shared" si="11"/>
        <v>72233651.75</v>
      </c>
      <c r="L179">
        <f t="shared" si="12"/>
        <v>66394651.75</v>
      </c>
      <c r="N179" t="s">
        <v>116</v>
      </c>
      <c r="O179">
        <v>7.6E-3</v>
      </c>
    </row>
    <row r="180" spans="1:15" x14ac:dyDescent="0.25">
      <c r="A180" t="s">
        <v>190</v>
      </c>
      <c r="B180">
        <v>72479096</v>
      </c>
      <c r="C180">
        <v>2286412.75</v>
      </c>
      <c r="D180">
        <v>600829.9375</v>
      </c>
      <c r="E180">
        <v>0</v>
      </c>
      <c r="F180">
        <v>8738170</v>
      </c>
      <c r="G180">
        <v>0</v>
      </c>
      <c r="H180">
        <f t="shared" si="9"/>
        <v>8.4104508687499996E-2</v>
      </c>
      <c r="I180" t="s">
        <v>6</v>
      </c>
      <c r="J180">
        <f t="shared" si="10"/>
        <v>5184000</v>
      </c>
      <c r="K180">
        <f t="shared" si="11"/>
        <v>89288508.6875</v>
      </c>
      <c r="L180">
        <f t="shared" si="12"/>
        <v>84104508.6875</v>
      </c>
      <c r="N180" t="s">
        <v>193</v>
      </c>
      <c r="O180">
        <v>5.0000000000000001E-3</v>
      </c>
    </row>
    <row r="181" spans="1:15" x14ac:dyDescent="0.25">
      <c r="A181" t="s">
        <v>191</v>
      </c>
      <c r="B181">
        <v>0</v>
      </c>
      <c r="C181">
        <v>2027747584</v>
      </c>
      <c r="D181">
        <v>20460108</v>
      </c>
      <c r="E181">
        <v>0</v>
      </c>
      <c r="F181">
        <v>52940476</v>
      </c>
      <c r="G181">
        <v>796170304</v>
      </c>
      <c r="H181">
        <f t="shared" si="9"/>
        <v>2.8973184719999998</v>
      </c>
      <c r="I181" t="s">
        <v>6</v>
      </c>
      <c r="J181">
        <f t="shared" si="10"/>
        <v>92302000</v>
      </c>
      <c r="K181">
        <f t="shared" si="11"/>
        <v>2989620472</v>
      </c>
      <c r="L181">
        <f t="shared" si="12"/>
        <v>2897318472</v>
      </c>
      <c r="N181" t="s">
        <v>220</v>
      </c>
      <c r="O181">
        <v>12.24396</v>
      </c>
    </row>
    <row r="182" spans="1:15" x14ac:dyDescent="0.25">
      <c r="A182" t="s">
        <v>192</v>
      </c>
      <c r="B182">
        <v>639734272</v>
      </c>
      <c r="C182">
        <v>6012345.5</v>
      </c>
      <c r="D182">
        <v>12606.515625</v>
      </c>
      <c r="E182">
        <v>13840858</v>
      </c>
      <c r="F182">
        <v>1177801.875</v>
      </c>
      <c r="G182">
        <v>0</v>
      </c>
      <c r="H182">
        <f t="shared" si="9"/>
        <v>0.66077788389062497</v>
      </c>
      <c r="I182" t="s">
        <v>4</v>
      </c>
      <c r="J182">
        <f t="shared" si="10"/>
        <v>412208</v>
      </c>
      <c r="K182">
        <f t="shared" si="11"/>
        <v>661190091.890625</v>
      </c>
      <c r="L182">
        <f t="shared" si="12"/>
        <v>660777883.890625</v>
      </c>
      <c r="N182" t="s">
        <v>125</v>
      </c>
      <c r="O182">
        <v>0.53967399999999999</v>
      </c>
    </row>
    <row r="183" spans="1:15" x14ac:dyDescent="0.25">
      <c r="A183" t="s">
        <v>193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794217.0625</v>
      </c>
      <c r="H183">
        <f t="shared" si="9"/>
        <v>7.9421706250000002E-4</v>
      </c>
      <c r="I183" t="s">
        <v>4</v>
      </c>
      <c r="J183">
        <f t="shared" si="10"/>
        <v>5000</v>
      </c>
      <c r="K183">
        <f t="shared" si="11"/>
        <v>799217.0625</v>
      </c>
      <c r="L183">
        <f t="shared" si="12"/>
        <v>794217.0625</v>
      </c>
      <c r="N183" t="s">
        <v>42</v>
      </c>
      <c r="O183">
        <v>5.0000000000000001E-3</v>
      </c>
    </row>
    <row r="184" spans="1:15" x14ac:dyDescent="0.25">
      <c r="A184" t="s">
        <v>194</v>
      </c>
      <c r="B184">
        <v>12949907456</v>
      </c>
      <c r="C184">
        <v>222192544</v>
      </c>
      <c r="D184">
        <v>277937.25</v>
      </c>
      <c r="E184">
        <v>1508754688</v>
      </c>
      <c r="F184">
        <v>1469848.875</v>
      </c>
      <c r="G184">
        <v>342821.3125</v>
      </c>
      <c r="H184">
        <f t="shared" si="9"/>
        <v>14.6829452954375</v>
      </c>
      <c r="I184" t="s">
        <v>6</v>
      </c>
      <c r="J184">
        <f t="shared" si="10"/>
        <v>779460</v>
      </c>
      <c r="K184">
        <f t="shared" si="11"/>
        <v>14683724755.4375</v>
      </c>
      <c r="L184">
        <f t="shared" si="12"/>
        <v>14682945295.4375</v>
      </c>
      <c r="N184" t="s">
        <v>178</v>
      </c>
      <c r="O184">
        <v>0.52539999999999998</v>
      </c>
    </row>
    <row r="185" spans="1:15" x14ac:dyDescent="0.25">
      <c r="A185" t="s">
        <v>195</v>
      </c>
      <c r="B185">
        <v>7039887.5</v>
      </c>
      <c r="C185">
        <v>700722.125</v>
      </c>
      <c r="D185">
        <v>0</v>
      </c>
      <c r="E185">
        <v>0</v>
      </c>
      <c r="F185">
        <v>0</v>
      </c>
      <c r="G185">
        <v>0</v>
      </c>
      <c r="H185">
        <f t="shared" si="9"/>
        <v>7.7406096250000004E-3</v>
      </c>
      <c r="I185" t="s">
        <v>8</v>
      </c>
      <c r="J185">
        <f t="shared" si="10"/>
        <v>0</v>
      </c>
      <c r="K185">
        <f t="shared" si="11"/>
        <v>7740609.625</v>
      </c>
      <c r="L185">
        <f t="shared" si="12"/>
        <v>7740609.625</v>
      </c>
      <c r="N185" t="s">
        <v>190</v>
      </c>
      <c r="O185">
        <v>5.1840000000000002</v>
      </c>
    </row>
    <row r="186" spans="1:15" x14ac:dyDescent="0.25">
      <c r="A186" t="s">
        <v>196</v>
      </c>
      <c r="B186">
        <v>17510883328</v>
      </c>
      <c r="C186">
        <v>0</v>
      </c>
      <c r="D186">
        <v>1759894.5</v>
      </c>
      <c r="E186">
        <v>1345847808</v>
      </c>
      <c r="F186">
        <v>1371434.625</v>
      </c>
      <c r="G186">
        <v>0</v>
      </c>
      <c r="H186">
        <f t="shared" si="9"/>
        <v>18.859862465125001</v>
      </c>
      <c r="I186" t="s">
        <v>4</v>
      </c>
      <c r="J186">
        <f t="shared" si="10"/>
        <v>9000</v>
      </c>
      <c r="K186">
        <f t="shared" si="11"/>
        <v>18859871465.125</v>
      </c>
      <c r="L186">
        <f t="shared" si="12"/>
        <v>18859862465.125</v>
      </c>
      <c r="N186" t="s">
        <v>182</v>
      </c>
      <c r="O186">
        <v>0.17994199999999999</v>
      </c>
    </row>
    <row r="187" spans="1:15" x14ac:dyDescent="0.25">
      <c r="A187" t="s">
        <v>197</v>
      </c>
      <c r="B187">
        <v>3364709376</v>
      </c>
      <c r="C187">
        <v>0</v>
      </c>
      <c r="D187">
        <v>0</v>
      </c>
      <c r="E187">
        <v>295846400</v>
      </c>
      <c r="F187">
        <v>2021758.25</v>
      </c>
      <c r="G187">
        <v>0</v>
      </c>
      <c r="H187">
        <f t="shared" si="9"/>
        <v>3.66257753425</v>
      </c>
      <c r="I187" t="s">
        <v>4</v>
      </c>
      <c r="J187">
        <f t="shared" si="10"/>
        <v>6960</v>
      </c>
      <c r="K187">
        <f t="shared" si="11"/>
        <v>3662584494.25</v>
      </c>
      <c r="L187">
        <f t="shared" si="12"/>
        <v>3662577534.25</v>
      </c>
      <c r="N187" t="s">
        <v>179</v>
      </c>
      <c r="O187">
        <v>1.6679999999999999</v>
      </c>
    </row>
    <row r="188" spans="1:15" x14ac:dyDescent="0.25">
      <c r="A188" t="s">
        <v>198</v>
      </c>
      <c r="B188">
        <v>17081920512</v>
      </c>
      <c r="C188">
        <v>20352030</v>
      </c>
      <c r="D188">
        <v>1943812.25</v>
      </c>
      <c r="E188">
        <v>156238336</v>
      </c>
      <c r="F188">
        <v>74627216</v>
      </c>
      <c r="G188">
        <v>0</v>
      </c>
      <c r="H188">
        <f t="shared" si="9"/>
        <v>17.33508190625</v>
      </c>
      <c r="I188" t="s">
        <v>9</v>
      </c>
      <c r="J188">
        <f t="shared" si="10"/>
        <v>29996350</v>
      </c>
      <c r="K188">
        <f t="shared" si="11"/>
        <v>17365078256.25</v>
      </c>
      <c r="L188">
        <f t="shared" si="12"/>
        <v>17335081906.25</v>
      </c>
      <c r="N188" t="s">
        <v>184</v>
      </c>
      <c r="O188">
        <v>1.72E-2</v>
      </c>
    </row>
    <row r="189" spans="1:15" x14ac:dyDescent="0.25">
      <c r="A189" t="s">
        <v>199</v>
      </c>
      <c r="B189">
        <v>1251614464</v>
      </c>
      <c r="C189">
        <v>24245754</v>
      </c>
      <c r="D189">
        <v>14978645</v>
      </c>
      <c r="E189">
        <v>35728704</v>
      </c>
      <c r="F189">
        <v>6882.98779296875</v>
      </c>
      <c r="G189">
        <v>0</v>
      </c>
      <c r="H189">
        <f t="shared" si="9"/>
        <v>1.3265744499877929</v>
      </c>
      <c r="I189" t="s">
        <v>5</v>
      </c>
      <c r="J189">
        <f t="shared" si="10"/>
        <v>18210060</v>
      </c>
      <c r="K189">
        <f t="shared" si="11"/>
        <v>1344784509.987793</v>
      </c>
      <c r="L189">
        <f t="shared" si="12"/>
        <v>1326574449.987793</v>
      </c>
      <c r="N189" t="s">
        <v>70</v>
      </c>
      <c r="O189">
        <v>102.631</v>
      </c>
    </row>
    <row r="190" spans="1:15" x14ac:dyDescent="0.25">
      <c r="A190" t="s">
        <v>200</v>
      </c>
      <c r="B190">
        <v>15821258752</v>
      </c>
      <c r="C190">
        <v>645758784</v>
      </c>
      <c r="D190">
        <v>9689639</v>
      </c>
      <c r="E190">
        <v>1246452224</v>
      </c>
      <c r="F190">
        <v>604825.1875</v>
      </c>
      <c r="G190">
        <v>4396234.5</v>
      </c>
      <c r="H190">
        <f t="shared" si="9"/>
        <v>17.728160458687501</v>
      </c>
      <c r="I190" t="s">
        <v>5</v>
      </c>
      <c r="J190">
        <f t="shared" si="10"/>
        <v>3000</v>
      </c>
      <c r="K190">
        <f t="shared" si="11"/>
        <v>17728163458.6875</v>
      </c>
      <c r="L190">
        <f t="shared" si="12"/>
        <v>17728160458.6875</v>
      </c>
      <c r="N190" t="s">
        <v>123</v>
      </c>
      <c r="O190">
        <v>3.1619999999999999E-3</v>
      </c>
    </row>
    <row r="191" spans="1:15" x14ac:dyDescent="0.25">
      <c r="A191" t="s">
        <v>201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9"/>
        <v>0</v>
      </c>
      <c r="I191" t="s">
        <v>9</v>
      </c>
      <c r="J191">
        <f t="shared" si="10"/>
        <v>0</v>
      </c>
      <c r="K191">
        <f t="shared" si="11"/>
        <v>0</v>
      </c>
      <c r="L191">
        <f t="shared" si="12"/>
        <v>0</v>
      </c>
      <c r="N191" t="s">
        <v>177</v>
      </c>
      <c r="O191">
        <v>9.6984849999999998</v>
      </c>
    </row>
    <row r="192" spans="1:15" x14ac:dyDescent="0.25">
      <c r="A192" t="s">
        <v>202</v>
      </c>
      <c r="B192">
        <v>207291136</v>
      </c>
      <c r="C192">
        <v>2985907.25</v>
      </c>
      <c r="D192">
        <v>0</v>
      </c>
      <c r="E192">
        <v>1638621</v>
      </c>
      <c r="F192">
        <v>217356.03125</v>
      </c>
      <c r="G192">
        <v>0</v>
      </c>
      <c r="H192">
        <f t="shared" si="9"/>
        <v>0.21213302028125</v>
      </c>
      <c r="I192" t="s">
        <v>8</v>
      </c>
      <c r="J192">
        <f t="shared" si="10"/>
        <v>5000</v>
      </c>
      <c r="K192">
        <f t="shared" si="11"/>
        <v>212138020.28125</v>
      </c>
      <c r="L192">
        <f t="shared" si="12"/>
        <v>212133020.28125</v>
      </c>
      <c r="N192" t="s">
        <v>191</v>
      </c>
      <c r="O192">
        <v>92.302000000000007</v>
      </c>
    </row>
    <row r="193" spans="1:15" x14ac:dyDescent="0.25">
      <c r="A193" t="s">
        <v>203</v>
      </c>
      <c r="B193">
        <v>8598471680</v>
      </c>
      <c r="C193">
        <v>201846960</v>
      </c>
      <c r="D193">
        <v>0</v>
      </c>
      <c r="E193">
        <v>725303424</v>
      </c>
      <c r="F193">
        <v>123478032</v>
      </c>
      <c r="G193">
        <v>0</v>
      </c>
      <c r="H193">
        <f t="shared" si="9"/>
        <v>9.6491000959999997</v>
      </c>
      <c r="I193" t="s">
        <v>6</v>
      </c>
      <c r="J193">
        <f t="shared" si="10"/>
        <v>643830</v>
      </c>
      <c r="K193">
        <f t="shared" si="11"/>
        <v>9649743926</v>
      </c>
      <c r="L193">
        <f t="shared" si="12"/>
        <v>9649100096</v>
      </c>
      <c r="N193" t="s">
        <v>194</v>
      </c>
      <c r="O193">
        <v>0.77946000000000004</v>
      </c>
    </row>
    <row r="194" spans="1:15" x14ac:dyDescent="0.25">
      <c r="A194" t="s">
        <v>204</v>
      </c>
      <c r="B194">
        <v>17344487424</v>
      </c>
      <c r="C194">
        <v>265030688</v>
      </c>
      <c r="D194">
        <v>23438756</v>
      </c>
      <c r="E194">
        <v>606750848</v>
      </c>
      <c r="F194">
        <v>238564832</v>
      </c>
      <c r="G194">
        <v>51079212</v>
      </c>
      <c r="H194">
        <f t="shared" si="9"/>
        <v>18.529351760000001</v>
      </c>
      <c r="I194" t="s">
        <v>6</v>
      </c>
      <c r="J194">
        <f t="shared" si="10"/>
        <v>96690000</v>
      </c>
      <c r="K194">
        <f t="shared" si="11"/>
        <v>18626041760</v>
      </c>
      <c r="L194">
        <f t="shared" si="12"/>
        <v>18529351760</v>
      </c>
      <c r="N194" t="s">
        <v>45</v>
      </c>
      <c r="O194">
        <v>39.784999999999997</v>
      </c>
    </row>
    <row r="195" spans="1:15" x14ac:dyDescent="0.25">
      <c r="A195" t="s">
        <v>205</v>
      </c>
      <c r="B195">
        <v>153263200</v>
      </c>
      <c r="C195">
        <v>10654297</v>
      </c>
      <c r="D195">
        <v>9503494</v>
      </c>
      <c r="E195">
        <v>0</v>
      </c>
      <c r="F195">
        <v>21149186</v>
      </c>
      <c r="G195">
        <v>1205503232</v>
      </c>
      <c r="H195">
        <f t="shared" ref="H195:H212" si="13">SUM(B195:G195)/10^9</f>
        <v>1.400073409</v>
      </c>
      <c r="I195" t="s">
        <v>5</v>
      </c>
      <c r="J195">
        <f t="shared" ref="J195:J211" si="14">VLOOKUP(A195,$N$2:$O$247,2,FALSE)*10^6</f>
        <v>12655564</v>
      </c>
      <c r="K195">
        <f t="shared" ref="K195:K212" si="15">J195+H195*10^9</f>
        <v>1412728973</v>
      </c>
      <c r="L195">
        <f t="shared" ref="L195:L212" si="16">SUM(B195:G195)</f>
        <v>1400073409</v>
      </c>
      <c r="N195" t="s">
        <v>202</v>
      </c>
      <c r="O195">
        <v>5.0000000000000001E-3</v>
      </c>
    </row>
    <row r="196" spans="1:15" x14ac:dyDescent="0.25">
      <c r="A196" t="s">
        <v>206</v>
      </c>
      <c r="B196">
        <v>34790051840</v>
      </c>
      <c r="C196">
        <v>279485664</v>
      </c>
      <c r="D196">
        <v>8851822</v>
      </c>
      <c r="E196">
        <v>3192674560</v>
      </c>
      <c r="F196">
        <v>61578576</v>
      </c>
      <c r="G196">
        <v>0</v>
      </c>
      <c r="H196">
        <f t="shared" si="13"/>
        <v>38.332642462000003</v>
      </c>
      <c r="I196" t="s">
        <v>4</v>
      </c>
      <c r="J196">
        <f t="shared" si="14"/>
        <v>2371660</v>
      </c>
      <c r="K196">
        <f t="shared" si="15"/>
        <v>38335014122</v>
      </c>
      <c r="L196">
        <f t="shared" si="16"/>
        <v>38332642462</v>
      </c>
      <c r="N196" t="s">
        <v>198</v>
      </c>
      <c r="O196">
        <v>29.99635</v>
      </c>
    </row>
    <row r="197" spans="1:15" x14ac:dyDescent="0.25">
      <c r="A197" t="s">
        <v>207</v>
      </c>
      <c r="B197">
        <v>12600761344</v>
      </c>
      <c r="C197">
        <v>194.60273742675801</v>
      </c>
      <c r="D197">
        <v>7342519.5</v>
      </c>
      <c r="E197">
        <v>1686847616</v>
      </c>
      <c r="F197">
        <v>8511534</v>
      </c>
      <c r="G197">
        <v>0</v>
      </c>
      <c r="H197">
        <f t="shared" si="13"/>
        <v>14.303463208102738</v>
      </c>
      <c r="I197" t="s">
        <v>4</v>
      </c>
      <c r="J197">
        <f t="shared" si="14"/>
        <v>4178619.9999999995</v>
      </c>
      <c r="K197">
        <f t="shared" si="15"/>
        <v>14307641828.102737</v>
      </c>
      <c r="L197">
        <f t="shared" si="16"/>
        <v>14303463208.102737</v>
      </c>
      <c r="N197" t="s">
        <v>199</v>
      </c>
      <c r="O197">
        <v>18.210059999999999</v>
      </c>
    </row>
    <row r="198" spans="1:15" x14ac:dyDescent="0.25">
      <c r="A198" t="s">
        <v>208</v>
      </c>
      <c r="B198">
        <v>2044967424</v>
      </c>
      <c r="C198">
        <v>2090259968</v>
      </c>
      <c r="D198">
        <v>993766.75</v>
      </c>
      <c r="E198">
        <v>145176032</v>
      </c>
      <c r="F198">
        <v>66005488</v>
      </c>
      <c r="G198">
        <v>0</v>
      </c>
      <c r="H198">
        <f t="shared" si="13"/>
        <v>4.34740267875</v>
      </c>
      <c r="I198" t="s">
        <v>6</v>
      </c>
      <c r="J198">
        <f t="shared" si="14"/>
        <v>12920720</v>
      </c>
      <c r="K198">
        <f t="shared" si="15"/>
        <v>4360323398.75</v>
      </c>
      <c r="L198">
        <f t="shared" si="16"/>
        <v>4347402678.75</v>
      </c>
      <c r="N198" t="s">
        <v>274</v>
      </c>
      <c r="O198">
        <v>0</v>
      </c>
    </row>
    <row r="199" spans="1:15" x14ac:dyDescent="0.25">
      <c r="A199" t="s">
        <v>209</v>
      </c>
      <c r="B199">
        <v>7287441408</v>
      </c>
      <c r="C199">
        <v>856587136</v>
      </c>
      <c r="D199">
        <v>76833.9609375</v>
      </c>
      <c r="E199">
        <v>365747424</v>
      </c>
      <c r="F199">
        <v>12614160</v>
      </c>
      <c r="G199">
        <v>919628800</v>
      </c>
      <c r="H199">
        <f t="shared" si="13"/>
        <v>9.4420957619609371</v>
      </c>
      <c r="I199" t="s">
        <v>8</v>
      </c>
      <c r="J199">
        <f t="shared" si="14"/>
        <v>14193000</v>
      </c>
      <c r="K199">
        <f t="shared" si="15"/>
        <v>9456288761.9609375</v>
      </c>
      <c r="L199">
        <f t="shared" si="16"/>
        <v>9442095761.9609375</v>
      </c>
      <c r="N199" t="s">
        <v>201</v>
      </c>
      <c r="O199">
        <v>0</v>
      </c>
    </row>
    <row r="200" spans="1:15" x14ac:dyDescent="0.25">
      <c r="A200" t="s">
        <v>210</v>
      </c>
      <c r="B200">
        <v>275005669376</v>
      </c>
      <c r="C200">
        <v>32193634304</v>
      </c>
      <c r="D200">
        <v>107065040</v>
      </c>
      <c r="E200">
        <v>28731639808</v>
      </c>
      <c r="F200">
        <v>4136295424</v>
      </c>
      <c r="G200">
        <v>8775718912</v>
      </c>
      <c r="H200">
        <f t="shared" si="13"/>
        <v>348.950022864</v>
      </c>
      <c r="I200" t="s">
        <v>7</v>
      </c>
      <c r="J200">
        <f t="shared" si="14"/>
        <v>749328293.10000002</v>
      </c>
      <c r="K200">
        <f t="shared" si="15"/>
        <v>349699351157.09998</v>
      </c>
      <c r="L200">
        <f t="shared" si="16"/>
        <v>348950022864</v>
      </c>
      <c r="N200" t="s">
        <v>197</v>
      </c>
      <c r="O200">
        <v>6.96E-3</v>
      </c>
    </row>
    <row r="201" spans="1:15" x14ac:dyDescent="0.25">
      <c r="A201" t="s">
        <v>211</v>
      </c>
      <c r="B201">
        <v>12299666432</v>
      </c>
      <c r="C201">
        <v>949182272</v>
      </c>
      <c r="D201">
        <v>1912668</v>
      </c>
      <c r="E201">
        <v>906273408</v>
      </c>
      <c r="F201">
        <v>4614692.5</v>
      </c>
      <c r="G201">
        <v>0</v>
      </c>
      <c r="H201">
        <f t="shared" si="13"/>
        <v>14.161649472500001</v>
      </c>
      <c r="I201" t="s">
        <v>5</v>
      </c>
      <c r="J201">
        <f t="shared" si="14"/>
        <v>5844857</v>
      </c>
      <c r="K201">
        <f t="shared" si="15"/>
        <v>14167494329.5</v>
      </c>
      <c r="L201">
        <f t="shared" si="16"/>
        <v>14161649472.5</v>
      </c>
      <c r="N201" t="s">
        <v>187</v>
      </c>
      <c r="O201">
        <v>7.0000000000000001E-3</v>
      </c>
    </row>
    <row r="202" spans="1:15" x14ac:dyDescent="0.25">
      <c r="A202" t="s">
        <v>212</v>
      </c>
      <c r="B202">
        <v>0</v>
      </c>
      <c r="C202">
        <v>22356.939453125</v>
      </c>
      <c r="D202">
        <v>0</v>
      </c>
      <c r="E202">
        <v>0</v>
      </c>
      <c r="F202">
        <v>0</v>
      </c>
      <c r="G202">
        <v>4824680</v>
      </c>
      <c r="H202">
        <f t="shared" si="13"/>
        <v>4.8470369394531254E-3</v>
      </c>
      <c r="I202" t="s">
        <v>8</v>
      </c>
      <c r="J202">
        <f t="shared" si="14"/>
        <v>25000</v>
      </c>
      <c r="K202">
        <f t="shared" si="15"/>
        <v>4872036.939453125</v>
      </c>
      <c r="L202">
        <f t="shared" si="16"/>
        <v>4847036.939453125</v>
      </c>
      <c r="N202" t="s">
        <v>203</v>
      </c>
      <c r="O202">
        <v>0.64383000000000001</v>
      </c>
    </row>
    <row r="203" spans="1:15" x14ac:dyDescent="0.25">
      <c r="A203" t="s">
        <v>213</v>
      </c>
      <c r="B203">
        <v>20941420544</v>
      </c>
      <c r="C203">
        <v>718482688</v>
      </c>
      <c r="D203">
        <v>33838344</v>
      </c>
      <c r="E203">
        <v>2188355584</v>
      </c>
      <c r="F203">
        <v>26708486</v>
      </c>
      <c r="G203">
        <v>1033744896</v>
      </c>
      <c r="H203">
        <f t="shared" si="13"/>
        <v>24.942550541999999</v>
      </c>
      <c r="I203" t="s">
        <v>8</v>
      </c>
      <c r="J203">
        <f t="shared" si="14"/>
        <v>57645500</v>
      </c>
      <c r="K203">
        <f t="shared" si="15"/>
        <v>25000196042</v>
      </c>
      <c r="L203">
        <f t="shared" si="16"/>
        <v>24942550542</v>
      </c>
      <c r="N203" t="s">
        <v>204</v>
      </c>
      <c r="O203">
        <v>96.69</v>
      </c>
    </row>
    <row r="204" spans="1:15" x14ac:dyDescent="0.25">
      <c r="A204" t="s">
        <v>214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3"/>
        <v>0</v>
      </c>
      <c r="I204" t="s">
        <v>8</v>
      </c>
      <c r="J204">
        <f t="shared" si="14"/>
        <v>1558</v>
      </c>
      <c r="K204">
        <f t="shared" si="15"/>
        <v>1558</v>
      </c>
      <c r="L204">
        <f t="shared" si="16"/>
        <v>0</v>
      </c>
      <c r="N204" t="s">
        <v>275</v>
      </c>
      <c r="O204">
        <v>0</v>
      </c>
    </row>
    <row r="205" spans="1:15" x14ac:dyDescent="0.25">
      <c r="A205" t="s">
        <v>215</v>
      </c>
      <c r="B205">
        <v>0</v>
      </c>
      <c r="C205">
        <v>0</v>
      </c>
      <c r="D205">
        <v>0</v>
      </c>
      <c r="E205">
        <v>0</v>
      </c>
      <c r="F205">
        <v>39433.90234375</v>
      </c>
      <c r="G205">
        <v>0</v>
      </c>
      <c r="H205">
        <f t="shared" si="13"/>
        <v>3.9433902343749999E-5</v>
      </c>
      <c r="I205" t="s">
        <v>8</v>
      </c>
      <c r="J205">
        <f t="shared" si="14"/>
        <v>7240</v>
      </c>
      <c r="K205">
        <f t="shared" si="15"/>
        <v>46673.90234375</v>
      </c>
      <c r="L205">
        <f t="shared" si="16"/>
        <v>39433.90234375</v>
      </c>
      <c r="N205" t="s">
        <v>200</v>
      </c>
      <c r="O205">
        <v>3.0000000000000001E-3</v>
      </c>
    </row>
    <row r="206" spans="1:15" x14ac:dyDescent="0.25">
      <c r="A206" t="s">
        <v>216</v>
      </c>
      <c r="B206">
        <v>5091337216</v>
      </c>
      <c r="C206">
        <v>146490736</v>
      </c>
      <c r="D206">
        <v>315227.71875</v>
      </c>
      <c r="E206">
        <v>40822172</v>
      </c>
      <c r="F206">
        <v>1401968.25</v>
      </c>
      <c r="G206">
        <v>502410880</v>
      </c>
      <c r="H206">
        <f t="shared" si="13"/>
        <v>5.7827781999687504</v>
      </c>
      <c r="I206" t="s">
        <v>9</v>
      </c>
      <c r="J206">
        <f t="shared" si="14"/>
        <v>83929750</v>
      </c>
      <c r="K206">
        <f t="shared" si="15"/>
        <v>5866707949.96875</v>
      </c>
      <c r="L206">
        <f t="shared" si="16"/>
        <v>5782778199.96875</v>
      </c>
      <c r="N206" t="s">
        <v>206</v>
      </c>
      <c r="O206">
        <v>2.3716599999999999</v>
      </c>
    </row>
    <row r="207" spans="1:15" x14ac:dyDescent="0.25">
      <c r="A207" t="s">
        <v>217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7847742.5</v>
      </c>
      <c r="H207">
        <f t="shared" si="13"/>
        <v>7.8477424999999993E-3</v>
      </c>
      <c r="I207" t="s">
        <v>9</v>
      </c>
      <c r="J207">
        <f t="shared" si="14"/>
        <v>10096</v>
      </c>
      <c r="K207">
        <f t="shared" si="15"/>
        <v>7857838.4999999991</v>
      </c>
      <c r="L207">
        <f t="shared" si="16"/>
        <v>7847742.5</v>
      </c>
      <c r="N207" t="s">
        <v>207</v>
      </c>
      <c r="O207">
        <v>4.1786199999999996</v>
      </c>
    </row>
    <row r="208" spans="1:15" x14ac:dyDescent="0.25">
      <c r="A208" t="s">
        <v>218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3"/>
        <v>0</v>
      </c>
      <c r="I208" t="s">
        <v>9</v>
      </c>
      <c r="J208">
        <f t="shared" si="14"/>
        <v>42944</v>
      </c>
      <c r="K208">
        <f t="shared" si="15"/>
        <v>42944</v>
      </c>
      <c r="L208">
        <f t="shared" si="16"/>
        <v>0</v>
      </c>
      <c r="N208" t="s">
        <v>79</v>
      </c>
      <c r="O208">
        <v>115.392</v>
      </c>
    </row>
    <row r="209" spans="1:15" x14ac:dyDescent="0.25">
      <c r="A209" t="s">
        <v>219</v>
      </c>
      <c r="B209">
        <v>18320707584</v>
      </c>
      <c r="C209">
        <v>117072976</v>
      </c>
      <c r="D209">
        <v>0</v>
      </c>
      <c r="E209">
        <v>778137024</v>
      </c>
      <c r="F209">
        <v>8928112</v>
      </c>
      <c r="G209">
        <v>89089328</v>
      </c>
      <c r="H209">
        <f t="shared" si="13"/>
        <v>19.313935023999999</v>
      </c>
      <c r="I209" t="s">
        <v>6</v>
      </c>
      <c r="J209">
        <f t="shared" si="14"/>
        <v>458000</v>
      </c>
      <c r="K209">
        <f t="shared" si="15"/>
        <v>19314393024</v>
      </c>
      <c r="L209">
        <f t="shared" si="16"/>
        <v>19313935024</v>
      </c>
      <c r="N209" t="s">
        <v>208</v>
      </c>
      <c r="O209">
        <v>12.920719999999999</v>
      </c>
    </row>
    <row r="210" spans="1:15" x14ac:dyDescent="0.25">
      <c r="A210" t="s">
        <v>220</v>
      </c>
      <c r="B210">
        <v>72175820800</v>
      </c>
      <c r="C210">
        <v>3087181056</v>
      </c>
      <c r="D210">
        <v>4210574</v>
      </c>
      <c r="E210">
        <v>8478468608</v>
      </c>
      <c r="F210">
        <v>322366400</v>
      </c>
      <c r="G210">
        <v>4077737216</v>
      </c>
      <c r="H210">
        <f t="shared" si="13"/>
        <v>88.145784653999996</v>
      </c>
      <c r="I210" t="s">
        <v>4</v>
      </c>
      <c r="J210">
        <f t="shared" si="14"/>
        <v>12243960</v>
      </c>
      <c r="K210">
        <f t="shared" si="15"/>
        <v>88158028614</v>
      </c>
      <c r="L210">
        <f t="shared" si="16"/>
        <v>88145784654</v>
      </c>
      <c r="N210" t="s">
        <v>210</v>
      </c>
      <c r="O210">
        <v>749.3282931</v>
      </c>
    </row>
    <row r="211" spans="1:15" x14ac:dyDescent="0.25">
      <c r="A211" t="s">
        <v>221</v>
      </c>
      <c r="B211">
        <v>40807161856</v>
      </c>
      <c r="C211">
        <v>379912000</v>
      </c>
      <c r="D211">
        <v>17377102</v>
      </c>
      <c r="E211">
        <v>3941980160</v>
      </c>
      <c r="F211">
        <v>13192575</v>
      </c>
      <c r="G211">
        <v>0</v>
      </c>
      <c r="H211">
        <f t="shared" si="13"/>
        <v>45.159623693</v>
      </c>
      <c r="I211" t="s">
        <v>4</v>
      </c>
      <c r="J211">
        <f t="shared" si="14"/>
        <v>13634764</v>
      </c>
      <c r="K211">
        <f t="shared" si="15"/>
        <v>45173258457</v>
      </c>
      <c r="L211">
        <f t="shared" si="16"/>
        <v>45159623693</v>
      </c>
      <c r="N211" t="s">
        <v>28</v>
      </c>
      <c r="O211">
        <v>0.18229999999999999</v>
      </c>
    </row>
    <row r="212" spans="1:15" x14ac:dyDescent="0.25">
      <c r="A212" t="s">
        <v>222</v>
      </c>
      <c r="B212">
        <v>24445941760</v>
      </c>
      <c r="C212">
        <v>283305824</v>
      </c>
      <c r="D212">
        <v>2681782</v>
      </c>
      <c r="E212">
        <v>1802716160</v>
      </c>
      <c r="F212">
        <v>32415512</v>
      </c>
      <c r="G212">
        <v>0</v>
      </c>
      <c r="H212">
        <f t="shared" si="13"/>
        <v>26.567061037999999</v>
      </c>
      <c r="I212" t="s">
        <v>4</v>
      </c>
      <c r="J212">
        <f>VLOOKUP(A212,$N$2:$O$247,2,FALSE)*10^6</f>
        <v>5201000</v>
      </c>
      <c r="K212">
        <f t="shared" si="15"/>
        <v>26572262038</v>
      </c>
      <c r="L212">
        <f t="shared" si="16"/>
        <v>26567061038</v>
      </c>
      <c r="N212" t="s">
        <v>209</v>
      </c>
      <c r="O212">
        <v>14.193</v>
      </c>
    </row>
    <row r="213" spans="1:15" x14ac:dyDescent="0.25">
      <c r="N213" t="s">
        <v>211</v>
      </c>
      <c r="O213">
        <v>5.8448570000000002</v>
      </c>
    </row>
    <row r="214" spans="1:15" x14ac:dyDescent="0.25">
      <c r="N214" t="s">
        <v>212</v>
      </c>
      <c r="O214">
        <v>2.5000000000000001E-2</v>
      </c>
    </row>
    <row r="215" spans="1:15" x14ac:dyDescent="0.25">
      <c r="N215" t="s">
        <v>213</v>
      </c>
      <c r="O215">
        <v>57.645499999999998</v>
      </c>
    </row>
    <row r="216" spans="1:15" x14ac:dyDescent="0.25">
      <c r="N216" t="s">
        <v>214</v>
      </c>
      <c r="O216">
        <v>1.5579999999999999E-3</v>
      </c>
    </row>
    <row r="217" spans="1:15" x14ac:dyDescent="0.25">
      <c r="N217" t="s">
        <v>216</v>
      </c>
      <c r="O217">
        <v>83.929749999999999</v>
      </c>
    </row>
    <row r="218" spans="1:15" x14ac:dyDescent="0.25">
      <c r="N218" t="s">
        <v>215</v>
      </c>
      <c r="O218">
        <v>7.2399999999999999E-3</v>
      </c>
    </row>
    <row r="219" spans="1:15" x14ac:dyDescent="0.25">
      <c r="N219" t="s">
        <v>148</v>
      </c>
      <c r="O219">
        <v>1.1635599999999999</v>
      </c>
    </row>
    <row r="220" spans="1:15" x14ac:dyDescent="0.25">
      <c r="N220" t="s">
        <v>276</v>
      </c>
      <c r="O220">
        <v>0</v>
      </c>
    </row>
    <row r="221" spans="1:15" x14ac:dyDescent="0.25">
      <c r="N221" t="s">
        <v>218</v>
      </c>
      <c r="O221">
        <v>4.2944000000000003E-2</v>
      </c>
    </row>
    <row r="222" spans="1:15" x14ac:dyDescent="0.25">
      <c r="N222" t="s">
        <v>192</v>
      </c>
      <c r="O222">
        <v>0.41220800000000002</v>
      </c>
    </row>
    <row r="223" spans="1:15" x14ac:dyDescent="0.25">
      <c r="N223" t="s">
        <v>219</v>
      </c>
      <c r="O223">
        <v>0.45800000000000002</v>
      </c>
    </row>
    <row r="224" spans="1:15" x14ac:dyDescent="0.25">
      <c r="N224" t="s">
        <v>221</v>
      </c>
      <c r="O224">
        <v>13.634764000000001</v>
      </c>
    </row>
    <row r="225" spans="14:15" x14ac:dyDescent="0.25">
      <c r="N225" t="s">
        <v>222</v>
      </c>
      <c r="O225">
        <v>5.2009999999999996</v>
      </c>
    </row>
    <row r="226" spans="14:15" x14ac:dyDescent="0.25">
      <c r="N226" t="s">
        <v>100</v>
      </c>
      <c r="O226">
        <v>49.13364</v>
      </c>
    </row>
    <row r="227" spans="14:15" x14ac:dyDescent="0.25">
      <c r="N227" t="s">
        <v>84</v>
      </c>
      <c r="O227">
        <v>0.21474499999999999</v>
      </c>
    </row>
    <row r="228" spans="14:15" x14ac:dyDescent="0.25">
      <c r="N228" t="s">
        <v>16</v>
      </c>
      <c r="O228">
        <v>0.29831999999999997</v>
      </c>
    </row>
    <row r="229" spans="14:15" x14ac:dyDescent="0.25">
      <c r="N229" t="s">
        <v>17</v>
      </c>
      <c r="O229">
        <v>1.31</v>
      </c>
    </row>
    <row r="230" spans="14:15" x14ac:dyDescent="0.25">
      <c r="N230" t="s">
        <v>277</v>
      </c>
      <c r="O230">
        <v>0</v>
      </c>
    </row>
    <row r="231" spans="14:15" x14ac:dyDescent="0.25">
      <c r="N231" t="s">
        <v>278</v>
      </c>
      <c r="O231">
        <v>0</v>
      </c>
    </row>
    <row r="232" spans="14:15" x14ac:dyDescent="0.25">
      <c r="N232" t="s">
        <v>279</v>
      </c>
      <c r="O232">
        <v>0</v>
      </c>
    </row>
    <row r="233" spans="14:15" x14ac:dyDescent="0.25">
      <c r="N233" t="s">
        <v>280</v>
      </c>
      <c r="O233">
        <v>0</v>
      </c>
    </row>
    <row r="234" spans="14:15" x14ac:dyDescent="0.25">
      <c r="N234" t="s">
        <v>185</v>
      </c>
      <c r="O234">
        <v>0</v>
      </c>
    </row>
    <row r="235" spans="14:15" x14ac:dyDescent="0.25">
      <c r="N235" t="s">
        <v>180</v>
      </c>
      <c r="O235">
        <v>0</v>
      </c>
    </row>
    <row r="236" spans="14:15" x14ac:dyDescent="0.25">
      <c r="N236" t="s">
        <v>281</v>
      </c>
      <c r="O236">
        <v>0</v>
      </c>
    </row>
    <row r="237" spans="14:15" x14ac:dyDescent="0.25">
      <c r="N237" t="s">
        <v>195</v>
      </c>
      <c r="O237">
        <v>0</v>
      </c>
    </row>
    <row r="238" spans="14:15" x14ac:dyDescent="0.25">
      <c r="N238" t="s">
        <v>282</v>
      </c>
      <c r="O238">
        <v>0</v>
      </c>
    </row>
    <row r="239" spans="14:15" x14ac:dyDescent="0.25">
      <c r="N239" t="s">
        <v>186</v>
      </c>
      <c r="O239">
        <v>10.80261</v>
      </c>
    </row>
    <row r="240" spans="14:15" x14ac:dyDescent="0.25">
      <c r="N240" t="s">
        <v>283</v>
      </c>
      <c r="O240">
        <v>0</v>
      </c>
    </row>
    <row r="241" spans="14:15" x14ac:dyDescent="0.25">
      <c r="N241" t="s">
        <v>284</v>
      </c>
      <c r="O241">
        <v>0</v>
      </c>
    </row>
    <row r="242" spans="14:15" x14ac:dyDescent="0.25">
      <c r="N242" t="s">
        <v>285</v>
      </c>
      <c r="O242">
        <v>0</v>
      </c>
    </row>
    <row r="243" spans="14:15" x14ac:dyDescent="0.25">
      <c r="N243" t="s">
        <v>286</v>
      </c>
      <c r="O243">
        <v>0</v>
      </c>
    </row>
    <row r="244" spans="14:15" x14ac:dyDescent="0.25">
      <c r="N244" t="s">
        <v>287</v>
      </c>
      <c r="O244">
        <v>0</v>
      </c>
    </row>
    <row r="245" spans="14:15" x14ac:dyDescent="0.25">
      <c r="N245" t="s">
        <v>288</v>
      </c>
      <c r="O245">
        <v>0</v>
      </c>
    </row>
    <row r="246" spans="14:15" x14ac:dyDescent="0.25">
      <c r="N246" t="s">
        <v>289</v>
      </c>
      <c r="O246">
        <v>0</v>
      </c>
    </row>
    <row r="247" spans="14:15" x14ac:dyDescent="0.25">
      <c r="N247" t="s">
        <v>205</v>
      </c>
      <c r="O247">
        <v>12.655564</v>
      </c>
    </row>
  </sheetData>
  <autoFilter ref="A1:I2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country_10</vt:lpstr>
      <vt:lpstr>country_100</vt:lpstr>
      <vt:lpstr>summary_10</vt:lpstr>
      <vt:lpstr>summary_100</vt:lpstr>
      <vt:lpstr>summary_NZE</vt:lpstr>
      <vt:lpstr>Figure 2b_100</vt:lpstr>
      <vt:lpstr>Figure 2b</vt:lpstr>
      <vt:lpstr>potential_100</vt:lpstr>
      <vt:lpstr>curtailment</vt:lpstr>
      <vt:lpstr>storage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2022-09-08T17:26:37Z</dcterms:created>
  <dcterms:modified xsi:type="dcterms:W3CDTF">2023-09-26T06:37:02Z</dcterms:modified>
</cp:coreProperties>
</file>