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bylon\phd\haozheyang\GitHub\Transcontinental-power-pool\data analysis\"/>
    </mc:Choice>
  </mc:AlternateContent>
  <bookViews>
    <workbookView xWindow="0" yWindow="0" windowWidth="19335" windowHeight="9540" activeTab="1"/>
  </bookViews>
  <sheets>
    <sheet name="country_10" sheetId="8" r:id="rId1"/>
    <sheet name="country_100" sheetId="2" r:id="rId2"/>
    <sheet name="summary_10" sheetId="3" r:id="rId3"/>
    <sheet name="summary_100" sheetId="9" r:id="rId4"/>
  </sheets>
  <definedNames>
    <definedName name="_xlnm._FilterDatabase" localSheetId="0" hidden="1">country_10!$A$1:$G$212</definedName>
    <definedName name="_xlnm._FilterDatabase" localSheetId="1" hidden="1">country_100!$A$1:$H$212</definedName>
    <definedName name="_xlnm._FilterDatabase" localSheetId="2" hidden="1">summary_10!$A$1:$L$217</definedName>
    <definedName name="_xlnm._FilterDatabase" localSheetId="3" hidden="1">summary_100!$A$1:$L$217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J2" i="3"/>
  <c r="I3" i="9" l="1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134" i="9"/>
  <c r="J134" i="9"/>
  <c r="I135" i="9"/>
  <c r="J135" i="9"/>
  <c r="I136" i="9"/>
  <c r="J136" i="9"/>
  <c r="I137" i="9"/>
  <c r="J137" i="9"/>
  <c r="I138" i="9"/>
  <c r="J138" i="9"/>
  <c r="I139" i="9"/>
  <c r="J139" i="9"/>
  <c r="I140" i="9"/>
  <c r="J140" i="9"/>
  <c r="I141" i="9"/>
  <c r="J141" i="9"/>
  <c r="I142" i="9"/>
  <c r="J142" i="9"/>
  <c r="I143" i="9"/>
  <c r="J143" i="9"/>
  <c r="I144" i="9"/>
  <c r="J144" i="9"/>
  <c r="I145" i="9"/>
  <c r="J145" i="9"/>
  <c r="I146" i="9"/>
  <c r="J146" i="9"/>
  <c r="I147" i="9"/>
  <c r="J147" i="9"/>
  <c r="I148" i="9"/>
  <c r="J148" i="9"/>
  <c r="I149" i="9"/>
  <c r="J149" i="9"/>
  <c r="I150" i="9"/>
  <c r="J150" i="9"/>
  <c r="I151" i="9"/>
  <c r="J151" i="9"/>
  <c r="I152" i="9"/>
  <c r="J152" i="9"/>
  <c r="I153" i="9"/>
  <c r="J153" i="9"/>
  <c r="I154" i="9"/>
  <c r="J154" i="9"/>
  <c r="I155" i="9"/>
  <c r="J155" i="9"/>
  <c r="I156" i="9"/>
  <c r="J156" i="9"/>
  <c r="I157" i="9"/>
  <c r="J157" i="9"/>
  <c r="I158" i="9"/>
  <c r="J158" i="9"/>
  <c r="I159" i="9"/>
  <c r="J159" i="9"/>
  <c r="I160" i="9"/>
  <c r="J160" i="9"/>
  <c r="I161" i="9"/>
  <c r="J161" i="9"/>
  <c r="I162" i="9"/>
  <c r="J162" i="9"/>
  <c r="I163" i="9"/>
  <c r="J163" i="9"/>
  <c r="I164" i="9"/>
  <c r="J164" i="9"/>
  <c r="I165" i="9"/>
  <c r="J165" i="9"/>
  <c r="I166" i="9"/>
  <c r="J166" i="9"/>
  <c r="I167" i="9"/>
  <c r="J167" i="9"/>
  <c r="I168" i="9"/>
  <c r="J168" i="9"/>
  <c r="I169" i="9"/>
  <c r="J169" i="9"/>
  <c r="I170" i="9"/>
  <c r="J170" i="9"/>
  <c r="I171" i="9"/>
  <c r="J171" i="9"/>
  <c r="I172" i="9"/>
  <c r="J172" i="9"/>
  <c r="I173" i="9"/>
  <c r="J173" i="9"/>
  <c r="I174" i="9"/>
  <c r="J174" i="9"/>
  <c r="I175" i="9"/>
  <c r="J175" i="9"/>
  <c r="I176" i="9"/>
  <c r="J176" i="9"/>
  <c r="I177" i="9"/>
  <c r="J177" i="9"/>
  <c r="I178" i="9"/>
  <c r="J178" i="9"/>
  <c r="I179" i="9"/>
  <c r="J179" i="9"/>
  <c r="I180" i="9"/>
  <c r="J180" i="9"/>
  <c r="I181" i="9"/>
  <c r="J181" i="9"/>
  <c r="I182" i="9"/>
  <c r="J182" i="9"/>
  <c r="I183" i="9"/>
  <c r="J183" i="9"/>
  <c r="I184" i="9"/>
  <c r="J184" i="9"/>
  <c r="I185" i="9"/>
  <c r="J185" i="9"/>
  <c r="I186" i="9"/>
  <c r="J186" i="9"/>
  <c r="I187" i="9"/>
  <c r="J187" i="9"/>
  <c r="I188" i="9"/>
  <c r="J188" i="9"/>
  <c r="I189" i="9"/>
  <c r="J189" i="9"/>
  <c r="I190" i="9"/>
  <c r="J190" i="9"/>
  <c r="I191" i="9"/>
  <c r="J191" i="9"/>
  <c r="I192" i="9"/>
  <c r="J192" i="9"/>
  <c r="I193" i="9"/>
  <c r="J193" i="9"/>
  <c r="I194" i="9"/>
  <c r="J194" i="9"/>
  <c r="I195" i="9"/>
  <c r="J195" i="9"/>
  <c r="I196" i="9"/>
  <c r="J196" i="9"/>
  <c r="I197" i="9"/>
  <c r="J197" i="9"/>
  <c r="I198" i="9"/>
  <c r="J198" i="9"/>
  <c r="I199" i="9"/>
  <c r="J199" i="9"/>
  <c r="I200" i="9"/>
  <c r="J200" i="9"/>
  <c r="I201" i="9"/>
  <c r="J201" i="9"/>
  <c r="I202" i="9"/>
  <c r="J202" i="9"/>
  <c r="I203" i="9"/>
  <c r="J203" i="9"/>
  <c r="I204" i="9"/>
  <c r="J204" i="9"/>
  <c r="I205" i="9"/>
  <c r="J205" i="9"/>
  <c r="I206" i="9"/>
  <c r="J206" i="9"/>
  <c r="I207" i="9"/>
  <c r="J207" i="9"/>
  <c r="I208" i="9"/>
  <c r="J208" i="9"/>
  <c r="I209" i="9"/>
  <c r="J209" i="9"/>
  <c r="I210" i="9"/>
  <c r="J210" i="9"/>
  <c r="I211" i="9"/>
  <c r="J211" i="9"/>
  <c r="I212" i="9"/>
  <c r="J212" i="9"/>
  <c r="J2" i="9"/>
  <c r="I2" i="9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K215" i="3" l="1"/>
  <c r="L215" i="3"/>
  <c r="L215" i="9" l="1"/>
  <c r="K215" i="9"/>
  <c r="H212" i="8" l="1"/>
  <c r="J214" i="3" l="1"/>
  <c r="H2" i="9" l="1"/>
  <c r="H2" i="8" l="1"/>
  <c r="I216" i="3" l="1"/>
  <c r="I215" i="3" l="1"/>
  <c r="I214" i="3"/>
  <c r="J215" i="3"/>
  <c r="I219" i="3" l="1"/>
  <c r="I217" i="3"/>
  <c r="I221" i="3" s="1"/>
  <c r="J217" i="3"/>
  <c r="J221" i="3" s="1"/>
  <c r="J216" i="3"/>
  <c r="J214" i="9" l="1"/>
  <c r="I214" i="9"/>
  <c r="I220" i="3" l="1"/>
  <c r="J220" i="3"/>
  <c r="J219" i="3"/>
  <c r="I217" i="9"/>
  <c r="I221" i="9" s="1"/>
  <c r="I216" i="9"/>
  <c r="I220" i="9" s="1"/>
  <c r="I215" i="9"/>
  <c r="I219" i="9" s="1"/>
  <c r="J216" i="9"/>
  <c r="J220" i="9" s="1"/>
  <c r="J215" i="9"/>
  <c r="J219" i="9" s="1"/>
  <c r="J217" i="9"/>
  <c r="J221" i="9" s="1"/>
  <c r="L214" i="9" l="1"/>
  <c r="K214" i="9"/>
  <c r="L214" i="3"/>
  <c r="K214" i="3"/>
  <c r="H36" i="2" l="1"/>
  <c r="H212" i="9" l="1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14" i="9" l="1"/>
  <c r="H216" i="9"/>
  <c r="H215" i="9"/>
  <c r="H2" i="3"/>
  <c r="H211" i="8" l="1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3" i="3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" i="2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4" i="3" l="1"/>
  <c r="H216" i="3"/>
  <c r="H215" i="3"/>
</calcChain>
</file>

<file path=xl/sharedStrings.xml><?xml version="1.0" encoding="utf-8"?>
<sst xmlns="http://schemas.openxmlformats.org/spreadsheetml/2006/main" count="1731" uniqueCount="235">
  <si>
    <t>pool</t>
  </si>
  <si>
    <t>total_cost</t>
  </si>
  <si>
    <t>load_mwh</t>
  </si>
  <si>
    <t>levelized</t>
  </si>
  <si>
    <t>African super grid</t>
  </si>
  <si>
    <t>Asian super grid</t>
  </si>
  <si>
    <t>European super grid</t>
  </si>
  <si>
    <t>North American super grid</t>
  </si>
  <si>
    <t>South American super grid</t>
  </si>
  <si>
    <t>Southeast Asian super grid</t>
  </si>
  <si>
    <t>load_zone</t>
  </si>
  <si>
    <t>production</t>
  </si>
  <si>
    <t>ABW</t>
  </si>
  <si>
    <t>AFG</t>
  </si>
  <si>
    <t>AGO</t>
  </si>
  <si>
    <t>ALB</t>
  </si>
  <si>
    <t>ANT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</si>
  <si>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</si>
  <si>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</si>
  <si>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</si>
  <si>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</si>
  <si>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</si>
  <si>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</si>
  <si>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</si>
  <si>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</si>
  <si>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</si>
  <si>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</si>
  <si>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</si>
  <si>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</si>
  <si>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</si>
  <si>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</si>
  <si>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</si>
  <si>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</si>
  <si>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</si>
  <si>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</si>
  <si>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</si>
  <si>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</si>
  <si>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</si>
  <si>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</si>
  <si>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</si>
  <si>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</si>
  <si>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</si>
  <si>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</si>
  <si>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</si>
  <si>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</si>
  <si>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</si>
  <si>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</si>
  <si>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</si>
  <si>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</si>
  <si>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</si>
  <si>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</si>
  <si>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</si>
  <si>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</si>
  <si>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</si>
  <si>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</si>
  <si>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</si>
  <si>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</si>
  <si>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</si>
  <si>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</si>
  <si>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</si>
  <si>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</si>
  <si>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</si>
  <si>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</si>
  <si>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</si>
  <si>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</si>
  <si>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</si>
  <si>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</si>
  <si>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</si>
  <si>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</si>
  <si>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</si>
  <si>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</si>
  <si>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</si>
  <si>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</si>
  <si>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</si>
  <si>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</si>
  <si>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FLK</t>
  </si>
  <si>
    <t>FRA</t>
  </si>
  <si>
    <t>FRO</t>
  </si>
  <si>
    <t>GAB</t>
  </si>
  <si>
    <t>GBR</t>
  </si>
  <si>
    <t>GEO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</si>
  <si>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</si>
  <si>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</si>
  <si>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</si>
  <si>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</si>
  <si>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</si>
  <si>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</si>
  <si>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</si>
  <si>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</si>
  <si>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</si>
  <si>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</si>
  <si>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</si>
  <si>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</si>
  <si>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</si>
  <si>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</si>
  <si>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</si>
  <si>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</si>
  <si>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</si>
  <si>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</si>
  <si>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</si>
  <si>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</si>
  <si>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</si>
  <si>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</si>
  <si>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</si>
  <si>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</si>
  <si>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</si>
  <si>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</si>
  <si>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</si>
  <si>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</si>
  <si>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</si>
  <si>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</si>
  <si>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</si>
  <si>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</si>
  <si>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</si>
  <si>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</si>
  <si>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</si>
  <si>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</si>
  <si>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</si>
  <si>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</si>
  <si>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</si>
  <si>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</si>
  <si>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</si>
  <si>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</si>
  <si>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</si>
  <si>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</si>
  <si>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</si>
  <si>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</si>
  <si>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</si>
  <si>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</si>
  <si>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</si>
  <si>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</si>
  <si>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</si>
  <si>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</si>
  <si>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</si>
  <si>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</si>
  <si>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</si>
  <si>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</si>
  <si>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</si>
  <si>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</si>
  <si>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</si>
  <si>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</si>
  <si>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</si>
  <si>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</si>
  <si>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</si>
  <si>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MTQ</t>
  </si>
  <si>
    <t>MUS</t>
  </si>
  <si>
    <t>MWI</t>
  </si>
  <si>
    <t>MYS</t>
  </si>
  <si>
    <t>NAM</t>
  </si>
  <si>
    <t>NCL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</si>
  <si>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</si>
  <si>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</si>
  <si>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</si>
  <si>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</si>
  <si>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</si>
  <si>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</si>
  <si>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</si>
  <si>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</si>
  <si>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</si>
  <si>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</si>
  <si>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</si>
  <si>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</si>
  <si>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</si>
  <si>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</si>
  <si>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</si>
  <si>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</si>
  <si>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</si>
  <si>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</si>
  <si>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</si>
  <si>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</si>
  <si>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</si>
  <si>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</si>
  <si>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</si>
  <si>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</si>
  <si>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</si>
  <si>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</si>
  <si>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SAU</t>
  </si>
  <si>
    <t>SDN</t>
  </si>
  <si>
    <t>SEN</t>
  </si>
  <si>
    <t>SGP</t>
  </si>
  <si>
    <t>SHN</t>
  </si>
  <si>
    <t>SLB</t>
  </si>
  <si>
    <t>SLE</t>
  </si>
  <si>
    <t>SLV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</si>
  <si>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</si>
  <si>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</si>
  <si>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</si>
  <si>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</si>
  <si>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</si>
  <si>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</si>
  <si>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</si>
  <si>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</si>
  <si>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</si>
  <si>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</si>
  <si>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</si>
  <si>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</si>
  <si>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</si>
  <si>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</si>
  <si>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</si>
  <si>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</si>
  <si>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</si>
  <si>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TON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</si>
  <si>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</si>
  <si>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</si>
  <si>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</si>
  <si>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</si>
  <si>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</si>
  <si>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</si>
  <si>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</si>
  <si>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</si>
  <si>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</si>
  <si>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</si>
  <si>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</si>
  <si>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</si>
  <si>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</si>
  <si>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</si>
  <si>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</si>
  <si>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</si>
  <si>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WSM</t>
  </si>
  <si>
    <t>YEM</t>
  </si>
  <si>
    <t>ZAF</t>
  </si>
  <si>
    <t>ZMB</t>
  </si>
  <si>
    <t>ZWE</t>
  </si>
  <si>
    <t>net_mwh</t>
  </si>
  <si>
    <t>levelized_country</t>
  </si>
  <si>
    <t>2050_load</t>
  </si>
  <si>
    <t>ESH</t>
  </si>
  <si>
    <t>gap</t>
  </si>
  <si>
    <t xml:space="preserve"> </t>
  </si>
  <si>
    <t>total_import_mwh</t>
  </si>
  <si>
    <t>total_export_mwh</t>
  </si>
  <si>
    <t>average_cost</t>
  </si>
  <si>
    <t>export_average</t>
  </si>
  <si>
    <t>import_average</t>
  </si>
  <si>
    <t>average_levelized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</si>
</sst>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workbookViewId="0">
      <selection activeCell="I1" sqref="I1:I1048576"/>
    </sheetView>
  </sheetViews>
  <sheetFormatPr defaultRowHeight="15" x14ac:dyDescent="0.25"/>
  <sheetData>
    <row r="1" spans="1:8" x14ac:dyDescent="0.25">
      <c r="A1" s="1" t="s">
        <v>10</v>
      </c>
      <c r="B1" s="1" t="s">
        <v>0</v>
      </c>
      <c r="C1" s="1" t="s">
        <v>11</v>
      </c>
      <c r="D1" s="1" t="s">
        <v>2</v>
      </c>
      <c r="E1" s="1" t="s">
        <v>1</v>
      </c>
      <c r="F1" s="1" t="s">
        <v>3</v>
      </c>
      <c r="G1" s="2" t="s">
        <v>225</v>
      </c>
      <c r="H1" t="s">
        <v>227</v>
      </c>
    </row>
    <row r="2" spans="1:8" x14ac:dyDescent="0.25">
      <c r="A2" t="s">
        <v>12</v>
      </c>
      <c r="B2" t="s">
        <v>8</v>
      </c>
      <c r="C2">
        <v>1320380.6196145811</v>
      </c>
      <c r="D2">
        <v>1677832.549328685</v>
      </c>
      <c r="E2">
        <v>104057264.2627122</v>
      </c>
      <c r="F2">
        <v>62.018861360358251</v>
      </c>
      <c r="G2">
        <v>1677832.549328685</v>
      </c>
      <c r="H2">
        <f>1-C2/D2</f>
        <v>0.21304386415505139</v>
      </c>
    </row>
    <row r="3" spans="1:8" x14ac:dyDescent="0.25">
      <c r="A3" t="s">
        <v>13</v>
      </c>
      <c r="B3" t="s">
        <v>5</v>
      </c>
      <c r="C3">
        <v>12715751.527884509</v>
      </c>
      <c r="D3">
        <v>12715751.527884509</v>
      </c>
      <c r="E3">
        <v>521410701.72572738</v>
      </c>
      <c r="F3">
        <v>41.005103047375563</v>
      </c>
      <c r="G3">
        <v>12715751.527884509</v>
      </c>
      <c r="H3">
        <f>1-C3/D3</f>
        <v>0</v>
      </c>
    </row>
    <row r="4" spans="1:8" x14ac:dyDescent="0.25">
      <c r="A4" t="s">
        <v>14</v>
      </c>
      <c r="B4" t="s">
        <v>4</v>
      </c>
      <c r="C4">
        <v>37310576.577220313</v>
      </c>
      <c r="D4">
        <v>37310576.577220313</v>
      </c>
      <c r="E4">
        <v>1399475018.0041139</v>
      </c>
      <c r="F4">
        <v>37.508801696153711</v>
      </c>
      <c r="G4">
        <v>37310576.577220313</v>
      </c>
      <c r="H4">
        <f>1-C4/D4</f>
        <v>0</v>
      </c>
    </row>
    <row r="5" spans="1:8" x14ac:dyDescent="0.25">
      <c r="A5" t="s">
        <v>15</v>
      </c>
      <c r="B5" t="s">
        <v>6</v>
      </c>
      <c r="C5">
        <v>7110796.9925173093</v>
      </c>
      <c r="D5">
        <v>7110796.9925173093</v>
      </c>
      <c r="E5">
        <v>217845542.14412969</v>
      </c>
      <c r="F5">
        <v>30.635882640633469</v>
      </c>
      <c r="G5">
        <v>7110796.9925173093</v>
      </c>
      <c r="H5">
        <f>1-C5/D5</f>
        <v>0</v>
      </c>
    </row>
    <row r="6" spans="1:8" x14ac:dyDescent="0.25">
      <c r="A6" t="s">
        <v>16</v>
      </c>
      <c r="B6" t="s">
        <v>8</v>
      </c>
      <c r="C6">
        <v>1365232.5528221279</v>
      </c>
      <c r="D6">
        <v>1365232.5528221279</v>
      </c>
      <c r="E6">
        <v>86273569.692021817</v>
      </c>
      <c r="F6">
        <v>63.193314218652468</v>
      </c>
      <c r="G6">
        <v>1365232.5528221279</v>
      </c>
      <c r="H6">
        <f>1-C6/D6</f>
        <v>0</v>
      </c>
    </row>
    <row r="7" spans="1:8" x14ac:dyDescent="0.25">
      <c r="A7" t="s">
        <v>17</v>
      </c>
      <c r="B7" t="s">
        <v>6</v>
      </c>
      <c r="C7">
        <v>258313730.7400212</v>
      </c>
      <c r="D7">
        <v>258313730.7400212</v>
      </c>
      <c r="E7">
        <v>15286341881.038679</v>
      </c>
      <c r="F7">
        <v>59.177426756394738</v>
      </c>
      <c r="G7">
        <v>258313730.7400212</v>
      </c>
      <c r="H7">
        <f>1-C7/D7</f>
        <v>0</v>
      </c>
    </row>
    <row r="8" spans="1:8" x14ac:dyDescent="0.25">
      <c r="A8" t="s">
        <v>18</v>
      </c>
      <c r="B8" t="s">
        <v>8</v>
      </c>
      <c r="C8">
        <v>233345991.15304241</v>
      </c>
      <c r="D8">
        <v>233345991.15304241</v>
      </c>
      <c r="E8">
        <v>10105044454.24988</v>
      </c>
      <c r="F8">
        <v>43.304984175290073</v>
      </c>
      <c r="G8">
        <v>233345991.15304241</v>
      </c>
      <c r="H8">
        <f>1-C8/D8</f>
        <v>0</v>
      </c>
    </row>
    <row r="9" spans="1:8" x14ac:dyDescent="0.25">
      <c r="A9" t="s">
        <v>19</v>
      </c>
      <c r="B9" t="s">
        <v>6</v>
      </c>
      <c r="C9">
        <v>11576032.86969571</v>
      </c>
      <c r="D9">
        <v>11576032.86969571</v>
      </c>
      <c r="E9">
        <v>501154085.46898592</v>
      </c>
      <c r="F9">
        <v>43.292386183606197</v>
      </c>
      <c r="G9">
        <v>11576032.86969571</v>
      </c>
      <c r="H9">
        <f>1-C9/D9</f>
        <v>0</v>
      </c>
    </row>
    <row r="10" spans="1:8" x14ac:dyDescent="0.25">
      <c r="A10" t="s">
        <v>20</v>
      </c>
      <c r="B10" t="s">
        <v>9</v>
      </c>
      <c r="C10">
        <v>13012.52337520002</v>
      </c>
      <c r="D10">
        <v>213074.59724891049</v>
      </c>
      <c r="E10">
        <v>27165405.268760741</v>
      </c>
      <c r="F10">
        <v>127.4924632945641</v>
      </c>
      <c r="G10">
        <v>213074.59724891049</v>
      </c>
      <c r="H10">
        <f>1-C10/D10</f>
        <v>0.9389297291032821</v>
      </c>
    </row>
    <row r="11" spans="1:8" x14ac:dyDescent="0.25">
      <c r="A11" t="s">
        <v>21</v>
      </c>
      <c r="B11" t="s">
        <v>8</v>
      </c>
      <c r="C11">
        <v>15876.09256706433</v>
      </c>
      <c r="D11">
        <v>586762.01718596078</v>
      </c>
      <c r="E11">
        <v>75548117.573367551</v>
      </c>
      <c r="F11">
        <v>128.75427406785309</v>
      </c>
      <c r="G11">
        <v>586762.01718596078</v>
      </c>
      <c r="H11">
        <f>1-C11/D11</f>
        <v>0.97294287615411079</v>
      </c>
    </row>
    <row r="12" spans="1:8" x14ac:dyDescent="0.25">
      <c r="A12" t="s">
        <v>22</v>
      </c>
      <c r="B12" t="s">
        <v>9</v>
      </c>
      <c r="C12">
        <v>329300739.02156931</v>
      </c>
      <c r="D12">
        <v>329300739.02156931</v>
      </c>
      <c r="E12">
        <v>16044081318.03776</v>
      </c>
      <c r="F12">
        <v>48.721668119265502</v>
      </c>
      <c r="G12">
        <v>329300739.02156931</v>
      </c>
      <c r="H12">
        <f>1-C12/D12</f>
        <v>0</v>
      </c>
    </row>
    <row r="13" spans="1:8" x14ac:dyDescent="0.25">
      <c r="A13" t="s">
        <v>23</v>
      </c>
      <c r="B13" t="s">
        <v>6</v>
      </c>
      <c r="C13">
        <v>83174991.901417464</v>
      </c>
      <c r="D13">
        <v>96471919.862224013</v>
      </c>
      <c r="E13">
        <v>5856037812.2281542</v>
      </c>
      <c r="F13">
        <v>60.701993083494457</v>
      </c>
      <c r="G13">
        <v>96471919.862224013</v>
      </c>
      <c r="H13">
        <f>1-C13/D13</f>
        <v>0.13783210679124558</v>
      </c>
    </row>
    <row r="14" spans="1:8" x14ac:dyDescent="0.25">
      <c r="A14" t="s">
        <v>24</v>
      </c>
      <c r="B14" t="s">
        <v>6</v>
      </c>
      <c r="C14">
        <v>43198026.627151079</v>
      </c>
      <c r="D14">
        <v>43866514.233917363</v>
      </c>
      <c r="E14">
        <v>1730110916.281882</v>
      </c>
      <c r="F14">
        <v>39.440355507987221</v>
      </c>
      <c r="G14">
        <v>43866514.233917363</v>
      </c>
      <c r="H14">
        <f>1-C14/D14</f>
        <v>1.5239132136225519E-2</v>
      </c>
    </row>
    <row r="15" spans="1:8" x14ac:dyDescent="0.25">
      <c r="A15" t="s">
        <v>25</v>
      </c>
      <c r="B15" t="s">
        <v>4</v>
      </c>
      <c r="C15">
        <v>1219756.88106833</v>
      </c>
      <c r="D15">
        <v>1219756.88106833</v>
      </c>
      <c r="E15">
        <v>67636997.460951373</v>
      </c>
      <c r="F15">
        <v>55.451212049495602</v>
      </c>
      <c r="G15">
        <v>1219756.88106833</v>
      </c>
      <c r="H15">
        <f>1-C15/D15</f>
        <v>0</v>
      </c>
    </row>
    <row r="16" spans="1:8" x14ac:dyDescent="0.25">
      <c r="A16" t="s">
        <v>26</v>
      </c>
      <c r="B16" t="s">
        <v>6</v>
      </c>
      <c r="C16">
        <v>114756715.73449659</v>
      </c>
      <c r="D16">
        <v>122325501.20764691</v>
      </c>
      <c r="E16">
        <v>9413801723.0897045</v>
      </c>
      <c r="F16">
        <v>76.956984685554843</v>
      </c>
      <c r="G16">
        <v>122325501.20764691</v>
      </c>
      <c r="H16">
        <f>1-C16/D16</f>
        <v>6.1874142336865168E-2</v>
      </c>
    </row>
    <row r="17" spans="1:8" x14ac:dyDescent="0.25">
      <c r="A17" t="s">
        <v>27</v>
      </c>
      <c r="B17" t="s">
        <v>4</v>
      </c>
      <c r="C17">
        <v>4277304.2723435713</v>
      </c>
      <c r="D17">
        <v>4277304.2723435713</v>
      </c>
      <c r="E17">
        <v>262129779.50273699</v>
      </c>
      <c r="F17">
        <v>61.283874798814317</v>
      </c>
      <c r="G17">
        <v>4277304.2723435713</v>
      </c>
      <c r="H17">
        <f>1-C17/D17</f>
        <v>0</v>
      </c>
    </row>
    <row r="18" spans="1:8" x14ac:dyDescent="0.25">
      <c r="A18" t="s">
        <v>28</v>
      </c>
      <c r="B18" t="s">
        <v>4</v>
      </c>
      <c r="C18">
        <v>6334746.0085134264</v>
      </c>
      <c r="D18">
        <v>6334746.0085134264</v>
      </c>
      <c r="E18">
        <v>368096223.6092943</v>
      </c>
      <c r="F18">
        <v>58.10749525152238</v>
      </c>
      <c r="G18">
        <v>6334746.0085134264</v>
      </c>
      <c r="H18">
        <f>1-C18/D18</f>
        <v>0</v>
      </c>
    </row>
    <row r="19" spans="1:8" x14ac:dyDescent="0.25">
      <c r="A19" t="s">
        <v>29</v>
      </c>
      <c r="B19" t="s">
        <v>5</v>
      </c>
      <c r="C19">
        <v>5223455.5897608399</v>
      </c>
      <c r="D19">
        <v>149039677.06489721</v>
      </c>
      <c r="E19">
        <v>21255864530.354752</v>
      </c>
      <c r="F19">
        <v>142.61883109891059</v>
      </c>
      <c r="G19">
        <v>149039677.06489721</v>
      </c>
      <c r="H19">
        <f>1-C19/D19</f>
        <v>0.96495258381775506</v>
      </c>
    </row>
    <row r="20" spans="1:8" x14ac:dyDescent="0.25">
      <c r="A20" t="s">
        <v>30</v>
      </c>
      <c r="B20" t="s">
        <v>6</v>
      </c>
      <c r="C20">
        <v>38385146.138683267</v>
      </c>
      <c r="D20">
        <v>39630336.198470257</v>
      </c>
      <c r="E20">
        <v>4233842462.3412242</v>
      </c>
      <c r="F20">
        <v>106.8333723221014</v>
      </c>
      <c r="G20">
        <v>39630336.198470257</v>
      </c>
      <c r="H20">
        <f>1-C20/D20</f>
        <v>3.1420123552599488E-2</v>
      </c>
    </row>
    <row r="21" spans="1:8" x14ac:dyDescent="0.25">
      <c r="A21" t="s">
        <v>31</v>
      </c>
      <c r="B21" t="s">
        <v>6</v>
      </c>
      <c r="C21">
        <v>20990121.689888041</v>
      </c>
      <c r="D21">
        <v>59353187.837057471</v>
      </c>
      <c r="E21">
        <v>6258705434.2222633</v>
      </c>
      <c r="F21">
        <v>105.44851358960381</v>
      </c>
      <c r="G21">
        <v>59353187.837057471</v>
      </c>
      <c r="H21">
        <f>1-C21/D21</f>
        <v>0.64635224400225477</v>
      </c>
    </row>
    <row r="22" spans="1:8" x14ac:dyDescent="0.25">
      <c r="A22" t="s">
        <v>32</v>
      </c>
      <c r="B22" t="s">
        <v>8</v>
      </c>
      <c r="C22">
        <v>1219443.0563473301</v>
      </c>
      <c r="D22">
        <v>3303716.6327145221</v>
      </c>
      <c r="E22">
        <v>327649264.55455267</v>
      </c>
      <c r="F22">
        <v>99.175958770210102</v>
      </c>
      <c r="G22">
        <v>3303716.6327145221</v>
      </c>
      <c r="H22">
        <f>1-C22/D22</f>
        <v>0.63088751490609352</v>
      </c>
    </row>
    <row r="23" spans="1:8" x14ac:dyDescent="0.25">
      <c r="A23" t="s">
        <v>33</v>
      </c>
      <c r="B23" t="s">
        <v>6</v>
      </c>
      <c r="C23">
        <v>17074435.658954751</v>
      </c>
      <c r="D23">
        <v>17966995.758051869</v>
      </c>
      <c r="E23">
        <v>859299381.85626554</v>
      </c>
      <c r="F23">
        <v>47.826547822897567</v>
      </c>
      <c r="G23">
        <v>17966995.758051869</v>
      </c>
      <c r="H23">
        <f>1-C23/D23</f>
        <v>4.9677759772226771E-2</v>
      </c>
    </row>
    <row r="24" spans="1:8" x14ac:dyDescent="0.25">
      <c r="A24" t="s">
        <v>34</v>
      </c>
      <c r="B24" t="s">
        <v>6</v>
      </c>
      <c r="C24">
        <v>15459257.66701602</v>
      </c>
      <c r="D24">
        <v>39027355.341616184</v>
      </c>
      <c r="E24">
        <v>4351675854.4830027</v>
      </c>
      <c r="F24">
        <v>111.5032216862172</v>
      </c>
      <c r="G24">
        <v>39027355.341616184</v>
      </c>
      <c r="H24">
        <f>1-C24/D24</f>
        <v>0.6038866192265071</v>
      </c>
    </row>
    <row r="25" spans="1:8" x14ac:dyDescent="0.25">
      <c r="A25" t="s">
        <v>35</v>
      </c>
      <c r="B25" t="s">
        <v>7</v>
      </c>
      <c r="C25">
        <v>243710.34373220339</v>
      </c>
      <c r="D25">
        <v>1059258.7692381041</v>
      </c>
      <c r="E25">
        <v>109920236.340341</v>
      </c>
      <c r="F25">
        <v>103.770900494318</v>
      </c>
      <c r="G25">
        <v>1059258.7692381041</v>
      </c>
      <c r="H25">
        <f>1-C25/D25</f>
        <v>0.76992369493669843</v>
      </c>
    </row>
    <row r="26" spans="1:8" x14ac:dyDescent="0.25">
      <c r="A26" t="s">
        <v>36</v>
      </c>
      <c r="B26" t="s">
        <v>7</v>
      </c>
      <c r="C26">
        <v>105320.2422096846</v>
      </c>
      <c r="D26">
        <v>703962.05976027239</v>
      </c>
      <c r="E26">
        <v>87619950.614122123</v>
      </c>
      <c r="F26">
        <v>124.4668649386591</v>
      </c>
      <c r="G26">
        <v>703962.05976027239</v>
      </c>
      <c r="H26">
        <f>1-C26/D26</f>
        <v>0.85038932034838577</v>
      </c>
    </row>
    <row r="27" spans="1:8" x14ac:dyDescent="0.25">
      <c r="A27" t="s">
        <v>37</v>
      </c>
      <c r="B27" t="s">
        <v>8</v>
      </c>
      <c r="C27">
        <v>15577831.13165338</v>
      </c>
      <c r="D27">
        <v>15577831.13165338</v>
      </c>
      <c r="E27">
        <v>591773146.77195024</v>
      </c>
      <c r="F27">
        <v>37.988160339567202</v>
      </c>
      <c r="G27">
        <v>15577831.13165338</v>
      </c>
      <c r="H27">
        <f>1-C27/D27</f>
        <v>0</v>
      </c>
    </row>
    <row r="28" spans="1:8" x14ac:dyDescent="0.25">
      <c r="A28" t="s">
        <v>38</v>
      </c>
      <c r="B28" t="s">
        <v>8</v>
      </c>
      <c r="C28">
        <v>986415641.5137651</v>
      </c>
      <c r="D28">
        <v>986415641.5137651</v>
      </c>
      <c r="E28">
        <v>31141064335.666321</v>
      </c>
      <c r="F28">
        <v>31.56992146624609</v>
      </c>
      <c r="G28">
        <v>986415641.5137651</v>
      </c>
      <c r="H28">
        <f>1-C28/D28</f>
        <v>0</v>
      </c>
    </row>
    <row r="29" spans="1:8" x14ac:dyDescent="0.25">
      <c r="A29" t="s">
        <v>39</v>
      </c>
      <c r="B29" t="s">
        <v>8</v>
      </c>
      <c r="C29">
        <v>1848134.5331713441</v>
      </c>
      <c r="D29">
        <v>1848134.5331713441</v>
      </c>
      <c r="E29">
        <v>151284728.799465</v>
      </c>
      <c r="F29">
        <v>81.858071522458317</v>
      </c>
      <c r="G29">
        <v>1848134.5331713441</v>
      </c>
      <c r="H29">
        <f>1-C29/D29</f>
        <v>0</v>
      </c>
    </row>
    <row r="30" spans="1:8" x14ac:dyDescent="0.25">
      <c r="A30" t="s">
        <v>40</v>
      </c>
      <c r="B30" t="s">
        <v>9</v>
      </c>
      <c r="C30">
        <v>1917762.2064524251</v>
      </c>
      <c r="D30">
        <v>9881315.8706001248</v>
      </c>
      <c r="E30">
        <v>1237185612.8546541</v>
      </c>
      <c r="F30">
        <v>125.2045404737694</v>
      </c>
      <c r="G30">
        <v>9881315.8706001248</v>
      </c>
      <c r="H30">
        <f>1-C30/D30</f>
        <v>0.80592036206854367</v>
      </c>
    </row>
    <row r="31" spans="1:8" x14ac:dyDescent="0.25">
      <c r="A31" t="s">
        <v>41</v>
      </c>
      <c r="B31" t="s">
        <v>5</v>
      </c>
      <c r="C31">
        <v>5036733.4701321982</v>
      </c>
      <c r="D31">
        <v>5036733.4701321982</v>
      </c>
      <c r="E31">
        <v>104629780.1244902</v>
      </c>
      <c r="F31">
        <v>20.773340647255651</v>
      </c>
      <c r="G31">
        <v>5036733.4701321982</v>
      </c>
      <c r="H31">
        <f>1-C31/D31</f>
        <v>0</v>
      </c>
    </row>
    <row r="32" spans="1:8" x14ac:dyDescent="0.25">
      <c r="A32" t="s">
        <v>42</v>
      </c>
      <c r="B32" t="s">
        <v>4</v>
      </c>
      <c r="C32">
        <v>11882590.784813341</v>
      </c>
      <c r="D32">
        <v>11882590.784813341</v>
      </c>
      <c r="E32">
        <v>687595753.32871819</v>
      </c>
      <c r="F32">
        <v>57.865811066009833</v>
      </c>
      <c r="G32">
        <v>11882590.784813341</v>
      </c>
      <c r="H32">
        <f>1-C32/D32</f>
        <v>0</v>
      </c>
    </row>
    <row r="33" spans="1:8" x14ac:dyDescent="0.25">
      <c r="A33" t="s">
        <v>43</v>
      </c>
      <c r="B33" t="s">
        <v>4</v>
      </c>
      <c r="C33">
        <v>505569.90502221812</v>
      </c>
      <c r="D33">
        <v>505569.90502221812</v>
      </c>
      <c r="E33">
        <v>25561640.654799309</v>
      </c>
      <c r="F33">
        <v>50.560051935203632</v>
      </c>
      <c r="G33">
        <v>505569.90502221812</v>
      </c>
      <c r="H33">
        <f>1-C33/D33</f>
        <v>0</v>
      </c>
    </row>
    <row r="34" spans="1:8" x14ac:dyDescent="0.25">
      <c r="A34" t="s">
        <v>44</v>
      </c>
      <c r="B34" t="s">
        <v>7</v>
      </c>
      <c r="C34">
        <v>702590730.65152001</v>
      </c>
      <c r="D34">
        <v>702590730.65152001</v>
      </c>
      <c r="E34">
        <v>22829811283.531651</v>
      </c>
      <c r="F34">
        <v>32.493755308102799</v>
      </c>
      <c r="G34">
        <v>702590730.65152001</v>
      </c>
      <c r="H34">
        <f>1-C34/D34</f>
        <v>0</v>
      </c>
    </row>
    <row r="35" spans="1:8" x14ac:dyDescent="0.25">
      <c r="A35" t="s">
        <v>45</v>
      </c>
      <c r="B35" t="s">
        <v>6</v>
      </c>
      <c r="C35">
        <v>56294239.454289056</v>
      </c>
      <c r="D35">
        <v>84896351.825979456</v>
      </c>
      <c r="E35">
        <v>7383095716.9684353</v>
      </c>
      <c r="F35">
        <v>86.96599510073537</v>
      </c>
      <c r="G35">
        <v>84896351.825979456</v>
      </c>
      <c r="H35">
        <f>1-C35/D35</f>
        <v>0.33690625988639666</v>
      </c>
    </row>
    <row r="36" spans="1:8" x14ac:dyDescent="0.25">
      <c r="A36" t="s">
        <v>46</v>
      </c>
      <c r="B36" t="s">
        <v>8</v>
      </c>
      <c r="C36">
        <v>141032675.03983101</v>
      </c>
      <c r="D36">
        <v>141032675.03983101</v>
      </c>
      <c r="E36">
        <v>8801518433.3755875</v>
      </c>
      <c r="F36">
        <v>62.407654331805247</v>
      </c>
      <c r="G36">
        <v>141032675.03983101</v>
      </c>
      <c r="H36">
        <f>1-C36/D36</f>
        <v>0</v>
      </c>
    </row>
    <row r="37" spans="1:8" x14ac:dyDescent="0.25">
      <c r="A37" t="s">
        <v>47</v>
      </c>
      <c r="B37" t="s">
        <v>5</v>
      </c>
      <c r="C37">
        <v>12543694154.082029</v>
      </c>
      <c r="D37">
        <v>12645149689.64439</v>
      </c>
      <c r="E37">
        <v>872918794663.23474</v>
      </c>
      <c r="F37">
        <v>69.03190678542164</v>
      </c>
      <c r="G37">
        <v>12645149689.64439</v>
      </c>
      <c r="H37">
        <f>1-C37/D37</f>
        <v>8.0232767545208583E-3</v>
      </c>
    </row>
    <row r="38" spans="1:8" x14ac:dyDescent="0.25">
      <c r="A38" t="s">
        <v>48</v>
      </c>
      <c r="B38" t="s">
        <v>4</v>
      </c>
      <c r="C38">
        <v>24071933.308519062</v>
      </c>
      <c r="D38">
        <v>24071933.308519062</v>
      </c>
      <c r="E38">
        <v>1332810093.1489339</v>
      </c>
      <c r="F38">
        <v>55.36780432493358</v>
      </c>
      <c r="G38">
        <v>24071933.308519062</v>
      </c>
      <c r="H38">
        <f>1-C38/D38</f>
        <v>0</v>
      </c>
    </row>
    <row r="39" spans="1:8" x14ac:dyDescent="0.25">
      <c r="A39" t="s">
        <v>49</v>
      </c>
      <c r="B39" t="s">
        <v>4</v>
      </c>
      <c r="C39">
        <v>24276319.834574431</v>
      </c>
      <c r="D39">
        <v>24276319.834574431</v>
      </c>
      <c r="E39">
        <v>1287500468.7725339</v>
      </c>
      <c r="F39">
        <v>53.03524082504758</v>
      </c>
      <c r="G39">
        <v>24276319.834574431</v>
      </c>
      <c r="H39">
        <f>1-C39/D39</f>
        <v>0</v>
      </c>
    </row>
    <row r="40" spans="1:8" x14ac:dyDescent="0.25">
      <c r="A40" t="s">
        <v>50</v>
      </c>
      <c r="B40" t="s">
        <v>4</v>
      </c>
      <c r="C40">
        <v>30940460.57962374</v>
      </c>
      <c r="D40">
        <v>30940460.57962374</v>
      </c>
      <c r="E40">
        <v>1132511554.5772071</v>
      </c>
      <c r="F40">
        <v>36.602931351417489</v>
      </c>
      <c r="G40">
        <v>30940460.57962374</v>
      </c>
      <c r="H40">
        <f>1-C40/D40</f>
        <v>0</v>
      </c>
    </row>
    <row r="41" spans="1:8" x14ac:dyDescent="0.25">
      <c r="A41" t="s">
        <v>51</v>
      </c>
      <c r="B41" t="s">
        <v>4</v>
      </c>
      <c r="C41">
        <v>7265723.2930226354</v>
      </c>
      <c r="D41">
        <v>7266806.8527180571</v>
      </c>
      <c r="E41">
        <v>429994662.2146731</v>
      </c>
      <c r="F41">
        <v>59.172435834570038</v>
      </c>
      <c r="G41">
        <v>7266806.8527180571</v>
      </c>
      <c r="H41">
        <f>1-C41/D41</f>
        <v>1.4911084295798904E-4</v>
      </c>
    </row>
    <row r="42" spans="1:8" x14ac:dyDescent="0.25">
      <c r="A42" t="s">
        <v>52</v>
      </c>
      <c r="B42" t="s">
        <v>9</v>
      </c>
      <c r="C42">
        <v>15334.537021309339</v>
      </c>
      <c r="D42">
        <v>54548.40386266962</v>
      </c>
      <c r="E42">
        <v>5468020.0654707244</v>
      </c>
      <c r="F42">
        <v>100.24161438778199</v>
      </c>
      <c r="G42">
        <v>54548.40386266962</v>
      </c>
      <c r="H42">
        <f>1-C42/D42</f>
        <v>0.71888202155437253</v>
      </c>
    </row>
    <row r="43" spans="1:8" x14ac:dyDescent="0.25">
      <c r="A43" t="s">
        <v>53</v>
      </c>
      <c r="B43" t="s">
        <v>8</v>
      </c>
      <c r="C43">
        <v>131011918.0265145</v>
      </c>
      <c r="D43">
        <v>131011918.0265145</v>
      </c>
      <c r="E43">
        <v>4922957116.9030924</v>
      </c>
      <c r="F43">
        <v>37.576406719782362</v>
      </c>
      <c r="G43">
        <v>131011918.0265145</v>
      </c>
      <c r="H43">
        <f>1-C43/D43</f>
        <v>0</v>
      </c>
    </row>
    <row r="44" spans="1:8" x14ac:dyDescent="0.25">
      <c r="A44" t="s">
        <v>54</v>
      </c>
      <c r="B44" t="s">
        <v>4</v>
      </c>
      <c r="C44">
        <v>4379.9999999998254</v>
      </c>
      <c r="D44">
        <v>336147.64851099619</v>
      </c>
      <c r="E44">
        <v>44004133.089566126</v>
      </c>
      <c r="F44">
        <v>130.90715726998951</v>
      </c>
      <c r="G44">
        <v>336147.64851099619</v>
      </c>
      <c r="H44">
        <f>1-C44/D44</f>
        <v>0.98697001148334218</v>
      </c>
    </row>
    <row r="45" spans="1:8" x14ac:dyDescent="0.25">
      <c r="A45" t="s">
        <v>55</v>
      </c>
      <c r="B45" t="s">
        <v>4</v>
      </c>
      <c r="C45">
        <v>1637276.8333720439</v>
      </c>
      <c r="D45">
        <v>1637276.8333720439</v>
      </c>
      <c r="E45">
        <v>196188324.22274989</v>
      </c>
      <c r="F45">
        <v>119.8259941287335</v>
      </c>
      <c r="G45">
        <v>1637276.8333720439</v>
      </c>
      <c r="H45">
        <f>1-C45/D45</f>
        <v>0</v>
      </c>
    </row>
    <row r="46" spans="1:8" x14ac:dyDescent="0.25">
      <c r="A46" t="s">
        <v>56</v>
      </c>
      <c r="B46" t="s">
        <v>7</v>
      </c>
      <c r="C46">
        <v>18783063.482820291</v>
      </c>
      <c r="D46">
        <v>18783063.482820291</v>
      </c>
      <c r="E46">
        <v>707839832.3195132</v>
      </c>
      <c r="F46">
        <v>37.685004523725887</v>
      </c>
      <c r="G46">
        <v>18783063.482820291</v>
      </c>
      <c r="H46">
        <f>1-C46/D46</f>
        <v>0</v>
      </c>
    </row>
    <row r="47" spans="1:8" x14ac:dyDescent="0.25">
      <c r="A47" t="s">
        <v>57</v>
      </c>
      <c r="B47" t="s">
        <v>8</v>
      </c>
      <c r="C47">
        <v>30496787.74183619</v>
      </c>
      <c r="D47">
        <v>30496787.74183619</v>
      </c>
      <c r="E47">
        <v>2516638361.4847112</v>
      </c>
      <c r="F47">
        <v>82.52142431487394</v>
      </c>
      <c r="G47">
        <v>30496787.74183619</v>
      </c>
      <c r="H47">
        <f>1-C47/D47</f>
        <v>0</v>
      </c>
    </row>
    <row r="48" spans="1:8" x14ac:dyDescent="0.25">
      <c r="A48" t="s">
        <v>58</v>
      </c>
      <c r="B48" t="s">
        <v>8</v>
      </c>
      <c r="C48">
        <v>19322.31660286128</v>
      </c>
      <c r="D48">
        <v>1174175.7649012259</v>
      </c>
      <c r="E48">
        <v>156133462.16316491</v>
      </c>
      <c r="F48">
        <v>132.97281959851989</v>
      </c>
      <c r="G48">
        <v>1174175.7649012259</v>
      </c>
      <c r="H48">
        <f>1-C48/D48</f>
        <v>0.98354393168344201</v>
      </c>
    </row>
    <row r="49" spans="1:8" x14ac:dyDescent="0.25">
      <c r="A49" t="s">
        <v>59</v>
      </c>
      <c r="B49" t="s">
        <v>6</v>
      </c>
      <c r="C49">
        <v>10005187.65901958</v>
      </c>
      <c r="D49">
        <v>10005187.65901958</v>
      </c>
      <c r="E49">
        <v>598640137.9808197</v>
      </c>
      <c r="F49">
        <v>59.832974491103293</v>
      </c>
      <c r="G49">
        <v>10005187.65901958</v>
      </c>
      <c r="H49">
        <f>1-C49/D49</f>
        <v>0</v>
      </c>
    </row>
    <row r="50" spans="1:8" x14ac:dyDescent="0.25">
      <c r="A50" t="s">
        <v>60</v>
      </c>
      <c r="B50" t="s">
        <v>6</v>
      </c>
      <c r="C50">
        <v>61360423.061582521</v>
      </c>
      <c r="D50">
        <v>75848268.336675823</v>
      </c>
      <c r="E50">
        <v>6139378901.4140368</v>
      </c>
      <c r="F50">
        <v>80.942901348288117</v>
      </c>
      <c r="G50">
        <v>75848268.336675823</v>
      </c>
      <c r="H50">
        <f>1-C50/D50</f>
        <v>0.19101089046337294</v>
      </c>
    </row>
    <row r="51" spans="1:8" x14ac:dyDescent="0.25">
      <c r="A51" t="s">
        <v>61</v>
      </c>
      <c r="B51" t="s">
        <v>6</v>
      </c>
      <c r="C51">
        <v>744103611.19075143</v>
      </c>
      <c r="D51">
        <v>781752127.72912276</v>
      </c>
      <c r="E51">
        <v>56381876343.841904</v>
      </c>
      <c r="F51">
        <v>72.122446929083679</v>
      </c>
      <c r="G51">
        <v>781752127.72912276</v>
      </c>
      <c r="H51">
        <f>1-C51/D51</f>
        <v>4.8159148153181008E-2</v>
      </c>
    </row>
    <row r="52" spans="1:8" x14ac:dyDescent="0.25">
      <c r="A52" t="s">
        <v>62</v>
      </c>
      <c r="B52" t="s">
        <v>4</v>
      </c>
      <c r="C52">
        <v>137271.45064491921</v>
      </c>
      <c r="D52">
        <v>137271.45064491921</v>
      </c>
      <c r="E52">
        <v>6780276.8571268143</v>
      </c>
      <c r="F52">
        <v>49.393204670542858</v>
      </c>
      <c r="G52">
        <v>137271.45064491921</v>
      </c>
      <c r="H52">
        <f>1-C52/D52</f>
        <v>0</v>
      </c>
    </row>
    <row r="53" spans="1:8" x14ac:dyDescent="0.25">
      <c r="A53" t="s">
        <v>63</v>
      </c>
      <c r="B53" t="s">
        <v>8</v>
      </c>
      <c r="C53">
        <v>111387.8148584313</v>
      </c>
      <c r="D53">
        <v>111387.8148584313</v>
      </c>
      <c r="E53">
        <v>22121387.317730289</v>
      </c>
      <c r="F53">
        <v>198.59791078445639</v>
      </c>
      <c r="G53">
        <v>111387.8148584313</v>
      </c>
      <c r="H53">
        <f>1-C53/D53</f>
        <v>0</v>
      </c>
    </row>
    <row r="54" spans="1:8" x14ac:dyDescent="0.25">
      <c r="A54" t="s">
        <v>64</v>
      </c>
      <c r="B54" t="s">
        <v>6</v>
      </c>
      <c r="C54">
        <v>46195572.07037963</v>
      </c>
      <c r="D54">
        <v>46195572.07037963</v>
      </c>
      <c r="E54">
        <v>2952724834.388062</v>
      </c>
      <c r="F54">
        <v>63.917919013743202</v>
      </c>
      <c r="G54">
        <v>46195572.07037963</v>
      </c>
      <c r="H54">
        <f>1-C54/D54</f>
        <v>0</v>
      </c>
    </row>
    <row r="55" spans="1:8" x14ac:dyDescent="0.25">
      <c r="A55" t="s">
        <v>65</v>
      </c>
      <c r="B55" t="s">
        <v>8</v>
      </c>
      <c r="C55">
        <v>29984876.857736949</v>
      </c>
      <c r="D55">
        <v>29984876.857736949</v>
      </c>
      <c r="E55">
        <v>1885743679.6315031</v>
      </c>
      <c r="F55">
        <v>62.889825713755677</v>
      </c>
      <c r="G55">
        <v>29984876.857736949</v>
      </c>
      <c r="H55">
        <f>1-C55/D55</f>
        <v>0</v>
      </c>
    </row>
    <row r="56" spans="1:8" x14ac:dyDescent="0.25">
      <c r="A56" t="s">
        <v>66</v>
      </c>
      <c r="B56" t="s">
        <v>6</v>
      </c>
      <c r="C56">
        <v>134208599.4590579</v>
      </c>
      <c r="D56">
        <v>134208599.4590579</v>
      </c>
      <c r="E56">
        <v>9039938417.4161644</v>
      </c>
      <c r="F56">
        <v>67.357370942343508</v>
      </c>
      <c r="G56">
        <v>134208599.4590579</v>
      </c>
      <c r="H56">
        <f>1-C56/D56</f>
        <v>0</v>
      </c>
    </row>
    <row r="57" spans="1:8" x14ac:dyDescent="0.25">
      <c r="A57" t="s">
        <v>67</v>
      </c>
      <c r="B57" t="s">
        <v>8</v>
      </c>
      <c r="C57">
        <v>45915364.842556432</v>
      </c>
      <c r="D57">
        <v>45915364.842556432</v>
      </c>
      <c r="E57">
        <v>1850330151.5549409</v>
      </c>
      <c r="F57">
        <v>40.298713903280827</v>
      </c>
      <c r="G57">
        <v>45915364.842556432</v>
      </c>
      <c r="H57">
        <f>1-C57/D57</f>
        <v>0</v>
      </c>
    </row>
    <row r="58" spans="1:8" x14ac:dyDescent="0.25">
      <c r="A58" t="s">
        <v>68</v>
      </c>
      <c r="B58" t="s">
        <v>6</v>
      </c>
      <c r="C58">
        <v>325606088.7908445</v>
      </c>
      <c r="D58">
        <v>325606088.7908445</v>
      </c>
      <c r="E58">
        <v>18202328976.307369</v>
      </c>
      <c r="F58">
        <v>55.902913375799208</v>
      </c>
      <c r="G58">
        <v>325606088.7908445</v>
      </c>
      <c r="H58">
        <f>1-C58/D58</f>
        <v>0</v>
      </c>
    </row>
    <row r="59" spans="1:8" x14ac:dyDescent="0.25">
      <c r="A59" t="s">
        <v>69</v>
      </c>
      <c r="B59" t="s">
        <v>4</v>
      </c>
      <c r="C59">
        <v>1468620.912605593</v>
      </c>
      <c r="D59">
        <v>1468620.912605593</v>
      </c>
      <c r="E59">
        <v>89375974.304336518</v>
      </c>
      <c r="F59">
        <v>60.85707587110943</v>
      </c>
      <c r="G59">
        <v>1468620.912605593</v>
      </c>
      <c r="H59">
        <f>1-C59/D59</f>
        <v>0</v>
      </c>
    </row>
    <row r="60" spans="1:8" x14ac:dyDescent="0.25">
      <c r="A60" t="s">
        <v>70</v>
      </c>
      <c r="B60" t="s">
        <v>6</v>
      </c>
      <c r="C60">
        <v>359315178.8719908</v>
      </c>
      <c r="D60">
        <v>359868515.33147371</v>
      </c>
      <c r="E60">
        <v>31953733028.426041</v>
      </c>
      <c r="F60">
        <v>88.792799778534572</v>
      </c>
      <c r="G60">
        <v>359868515.33147371</v>
      </c>
      <c r="H60">
        <f>1-C60/D60</f>
        <v>1.5376073090840325E-3</v>
      </c>
    </row>
    <row r="61" spans="1:8" x14ac:dyDescent="0.25">
      <c r="A61" t="s">
        <v>71</v>
      </c>
      <c r="B61" t="s">
        <v>6</v>
      </c>
      <c r="C61">
        <v>12794879.393584279</v>
      </c>
      <c r="D61">
        <v>12794879.393584279</v>
      </c>
      <c r="E61">
        <v>1042640253.344342</v>
      </c>
      <c r="F61">
        <v>81.488869200842302</v>
      </c>
      <c r="G61">
        <v>12794879.393584279</v>
      </c>
      <c r="H61">
        <f>1-C61/D61</f>
        <v>0</v>
      </c>
    </row>
    <row r="62" spans="1:8" x14ac:dyDescent="0.25">
      <c r="A62" t="s">
        <v>72</v>
      </c>
      <c r="B62" t="s">
        <v>4</v>
      </c>
      <c r="C62">
        <v>32351917.92671366</v>
      </c>
      <c r="D62">
        <v>32351917.92671366</v>
      </c>
      <c r="E62">
        <v>1031308014.674714</v>
      </c>
      <c r="F62">
        <v>31.877801403024119</v>
      </c>
      <c r="G62">
        <v>32351917.92671366</v>
      </c>
      <c r="H62">
        <f>1-C62/D62</f>
        <v>0</v>
      </c>
    </row>
    <row r="63" spans="1:8" x14ac:dyDescent="0.25">
      <c r="A63" t="s">
        <v>73</v>
      </c>
      <c r="B63" t="s">
        <v>6</v>
      </c>
      <c r="C63">
        <v>38433605.936422467</v>
      </c>
      <c r="D63">
        <v>119451335.22933</v>
      </c>
      <c r="E63">
        <v>11506498024.254181</v>
      </c>
      <c r="F63">
        <v>96.327914645435328</v>
      </c>
      <c r="G63">
        <v>119451335.22933</v>
      </c>
      <c r="H63">
        <f>1-C63/D63</f>
        <v>0.67824883779963385</v>
      </c>
    </row>
    <row r="64" spans="1:8" x14ac:dyDescent="0.25">
      <c r="A64" t="s">
        <v>74</v>
      </c>
      <c r="B64" t="s">
        <v>9</v>
      </c>
      <c r="C64">
        <v>1396543.847487801</v>
      </c>
      <c r="D64">
        <v>1401215.1535502679</v>
      </c>
      <c r="E64">
        <v>77526756.627869025</v>
      </c>
      <c r="F64">
        <v>55.328231664808193</v>
      </c>
      <c r="G64">
        <v>1401215.1535502679</v>
      </c>
      <c r="H64">
        <f>1-C64/D64</f>
        <v>3.333753599960132E-3</v>
      </c>
    </row>
    <row r="65" spans="1:8" x14ac:dyDescent="0.25">
      <c r="A65" t="s">
        <v>75</v>
      </c>
      <c r="B65" t="s">
        <v>8</v>
      </c>
      <c r="C65">
        <v>34189.149479871558</v>
      </c>
      <c r="D65">
        <v>34189.149479871558</v>
      </c>
      <c r="E65">
        <v>2842868.8652981119</v>
      </c>
      <c r="F65">
        <v>83.151201727665551</v>
      </c>
      <c r="G65">
        <v>34189.149479871558</v>
      </c>
      <c r="H65">
        <f>1-C65/D65</f>
        <v>0</v>
      </c>
    </row>
    <row r="66" spans="1:8" x14ac:dyDescent="0.25">
      <c r="A66" t="s">
        <v>76</v>
      </c>
      <c r="B66" t="s">
        <v>6</v>
      </c>
      <c r="C66">
        <v>644656473.2307086</v>
      </c>
      <c r="D66">
        <v>659204451.28800535</v>
      </c>
      <c r="E66">
        <v>49249551967.103882</v>
      </c>
      <c r="F66">
        <v>74.710587695329181</v>
      </c>
      <c r="G66">
        <v>659204451.28800535</v>
      </c>
      <c r="H66">
        <f>1-C66/D66</f>
        <v>2.2068992448202929E-2</v>
      </c>
    </row>
    <row r="67" spans="1:8" x14ac:dyDescent="0.25">
      <c r="A67" t="s">
        <v>77</v>
      </c>
      <c r="B67" t="s">
        <v>6</v>
      </c>
      <c r="C67">
        <v>444122.91968189093</v>
      </c>
      <c r="D67">
        <v>444200.42473712761</v>
      </c>
      <c r="E67">
        <v>33043841.95535982</v>
      </c>
      <c r="F67">
        <v>74.389487526750472</v>
      </c>
      <c r="G67">
        <v>444200.42473712761</v>
      </c>
      <c r="H67">
        <f>1-C67/D67</f>
        <v>1.7448217273219324E-4</v>
      </c>
    </row>
    <row r="68" spans="1:8" x14ac:dyDescent="0.25">
      <c r="A68" t="s">
        <v>78</v>
      </c>
      <c r="B68" t="s">
        <v>4</v>
      </c>
      <c r="C68">
        <v>4250433.959044585</v>
      </c>
      <c r="D68">
        <v>8029391.8936818875</v>
      </c>
      <c r="E68">
        <v>671264222.24044764</v>
      </c>
      <c r="F68">
        <v>83.600879260688146</v>
      </c>
      <c r="G68">
        <v>8029391.8936818875</v>
      </c>
      <c r="H68">
        <f>1-C68/D68</f>
        <v>0.47064061446681449</v>
      </c>
    </row>
    <row r="69" spans="1:8" x14ac:dyDescent="0.25">
      <c r="A69" t="s">
        <v>79</v>
      </c>
      <c r="B69" t="s">
        <v>6</v>
      </c>
      <c r="C69">
        <v>431898500.93827599</v>
      </c>
      <c r="D69">
        <v>431898500.93827599</v>
      </c>
      <c r="E69">
        <v>51497567716.519943</v>
      </c>
      <c r="F69">
        <v>119.2353472045962</v>
      </c>
      <c r="G69">
        <v>431898500.93827599</v>
      </c>
      <c r="H69">
        <f>1-C69/D69</f>
        <v>0</v>
      </c>
    </row>
    <row r="70" spans="1:8" x14ac:dyDescent="0.25">
      <c r="A70" t="s">
        <v>80</v>
      </c>
      <c r="B70" t="s">
        <v>6</v>
      </c>
      <c r="C70">
        <v>24099867.521651521</v>
      </c>
      <c r="D70">
        <v>25854191.005926531</v>
      </c>
      <c r="E70">
        <v>687537009.49784589</v>
      </c>
      <c r="F70">
        <v>26.592864937844791</v>
      </c>
      <c r="G70">
        <v>25854191.005926531</v>
      </c>
      <c r="H70">
        <f>1-C70/D70</f>
        <v>6.7854510855623662E-2</v>
      </c>
    </row>
    <row r="71" spans="1:8" x14ac:dyDescent="0.25">
      <c r="A71" t="s">
        <v>81</v>
      </c>
      <c r="B71" t="s">
        <v>4</v>
      </c>
      <c r="C71">
        <v>31832010.643162139</v>
      </c>
      <c r="D71">
        <v>31832010.643162139</v>
      </c>
      <c r="E71">
        <v>2532120899.0307708</v>
      </c>
      <c r="F71">
        <v>79.546370080606209</v>
      </c>
      <c r="G71">
        <v>31832010.643162139</v>
      </c>
      <c r="H71">
        <f>1-C71/D71</f>
        <v>0</v>
      </c>
    </row>
    <row r="72" spans="1:8" x14ac:dyDescent="0.25">
      <c r="A72" t="s">
        <v>82</v>
      </c>
      <c r="B72" t="s">
        <v>6</v>
      </c>
      <c r="C72">
        <v>214130.5419203428</v>
      </c>
      <c r="D72">
        <v>286768.87009970122</v>
      </c>
      <c r="E72">
        <v>22819318.816174939</v>
      </c>
      <c r="F72">
        <v>79.573904964793883</v>
      </c>
      <c r="G72">
        <v>286768.87009970122</v>
      </c>
      <c r="H72">
        <f>1-C72/D72</f>
        <v>0.25329920975768461</v>
      </c>
    </row>
    <row r="73" spans="1:8" x14ac:dyDescent="0.25">
      <c r="A73" t="s">
        <v>83</v>
      </c>
      <c r="B73" t="s">
        <v>4</v>
      </c>
      <c r="C73">
        <v>7138473.4223643448</v>
      </c>
      <c r="D73">
        <v>7138473.4223643448</v>
      </c>
      <c r="E73">
        <v>342706596.48008943</v>
      </c>
      <c r="F73">
        <v>48.008387256358382</v>
      </c>
      <c r="G73">
        <v>7138473.4223643448</v>
      </c>
      <c r="H73">
        <f>1-C73/D73</f>
        <v>0</v>
      </c>
    </row>
    <row r="74" spans="1:8" x14ac:dyDescent="0.25">
      <c r="A74" t="s">
        <v>84</v>
      </c>
      <c r="B74" t="s">
        <v>8</v>
      </c>
      <c r="C74">
        <v>2880665.7869883212</v>
      </c>
      <c r="D74">
        <v>2880665.7869883212</v>
      </c>
      <c r="E74">
        <v>187642688.40863949</v>
      </c>
      <c r="F74">
        <v>65.13865275736002</v>
      </c>
      <c r="G74">
        <v>2880665.7869883212</v>
      </c>
      <c r="H74">
        <f>1-C74/D74</f>
        <v>0</v>
      </c>
    </row>
    <row r="75" spans="1:8" x14ac:dyDescent="0.25">
      <c r="A75" t="s">
        <v>85</v>
      </c>
      <c r="B75" t="s">
        <v>4</v>
      </c>
      <c r="C75">
        <v>1048325.923624111</v>
      </c>
      <c r="D75">
        <v>1048325.923624111</v>
      </c>
      <c r="E75">
        <v>62950993.856276304</v>
      </c>
      <c r="F75">
        <v>60.049067220098728</v>
      </c>
      <c r="G75">
        <v>1048325.923624111</v>
      </c>
      <c r="H75">
        <f>1-C75/D75</f>
        <v>0</v>
      </c>
    </row>
    <row r="76" spans="1:8" x14ac:dyDescent="0.25">
      <c r="A76" t="s">
        <v>86</v>
      </c>
      <c r="B76" t="s">
        <v>4</v>
      </c>
      <c r="C76">
        <v>140625.0037988195</v>
      </c>
      <c r="D76">
        <v>140625.0037988195</v>
      </c>
      <c r="E76">
        <v>9263244.3318319153</v>
      </c>
      <c r="F76">
        <v>65.871957913573226</v>
      </c>
      <c r="G76">
        <v>140625.0037988195</v>
      </c>
      <c r="H76">
        <f>1-C76/D76</f>
        <v>0</v>
      </c>
    </row>
    <row r="77" spans="1:8" x14ac:dyDescent="0.25">
      <c r="A77" t="s">
        <v>87</v>
      </c>
      <c r="B77" t="s">
        <v>4</v>
      </c>
      <c r="C77">
        <v>1044402.287840348</v>
      </c>
      <c r="D77">
        <v>4757390.1262699384</v>
      </c>
      <c r="E77">
        <v>508258596.37952942</v>
      </c>
      <c r="F77">
        <v>106.83559323271911</v>
      </c>
      <c r="G77">
        <v>4757390.1262699384</v>
      </c>
      <c r="H77">
        <f>1-C77/D77</f>
        <v>0.78046738650394887</v>
      </c>
    </row>
    <row r="78" spans="1:8" x14ac:dyDescent="0.25">
      <c r="A78" t="s">
        <v>88</v>
      </c>
      <c r="B78" t="s">
        <v>6</v>
      </c>
      <c r="C78">
        <v>75247738.532381043</v>
      </c>
      <c r="D78">
        <v>75305226.981478527</v>
      </c>
      <c r="E78">
        <v>5704568491.4191608</v>
      </c>
      <c r="F78">
        <v>75.752623291636993</v>
      </c>
      <c r="G78">
        <v>75305226.981478527</v>
      </c>
      <c r="H78">
        <f>1-C78/D78</f>
        <v>7.6340582721601269E-4</v>
      </c>
    </row>
    <row r="79" spans="1:8" x14ac:dyDescent="0.25">
      <c r="A79" t="s">
        <v>89</v>
      </c>
      <c r="B79" t="s">
        <v>8</v>
      </c>
      <c r="C79">
        <v>3906.8426336796838</v>
      </c>
      <c r="D79">
        <v>370440.21595740179</v>
      </c>
      <c r="E79">
        <v>49527888.85837201</v>
      </c>
      <c r="F79">
        <v>133.70008634285909</v>
      </c>
      <c r="G79">
        <v>370440.21595740179</v>
      </c>
      <c r="H79">
        <f>1-C79/D79</f>
        <v>0.9894535137779723</v>
      </c>
    </row>
    <row r="80" spans="1:8" x14ac:dyDescent="0.25">
      <c r="A80" t="s">
        <v>90</v>
      </c>
      <c r="B80" t="s">
        <v>7</v>
      </c>
      <c r="C80">
        <v>623061.62214186497</v>
      </c>
      <c r="D80">
        <v>623061.62214186497</v>
      </c>
      <c r="E80">
        <v>31154951.34482193</v>
      </c>
      <c r="F80">
        <v>50.003001689820429</v>
      </c>
      <c r="G80">
        <v>623061.62214186497</v>
      </c>
      <c r="H80">
        <f>1-C80/D80</f>
        <v>0</v>
      </c>
    </row>
    <row r="81" spans="1:9" x14ac:dyDescent="0.25">
      <c r="A81" t="s">
        <v>91</v>
      </c>
      <c r="B81" t="s">
        <v>7</v>
      </c>
      <c r="C81">
        <v>19726114.243118301</v>
      </c>
      <c r="D81">
        <v>19726114.243118301</v>
      </c>
      <c r="E81">
        <v>954160790.1158545</v>
      </c>
      <c r="F81">
        <v>48.370438209782023</v>
      </c>
      <c r="G81">
        <v>19726114.243118301</v>
      </c>
      <c r="H81">
        <f>1-C81/D81</f>
        <v>0</v>
      </c>
    </row>
    <row r="82" spans="1:9" x14ac:dyDescent="0.25">
      <c r="A82" t="s">
        <v>92</v>
      </c>
      <c r="B82" t="s">
        <v>8</v>
      </c>
      <c r="C82">
        <v>1908433.099272056</v>
      </c>
      <c r="D82">
        <v>1908433.099272056</v>
      </c>
      <c r="E82">
        <v>85980222.899466217</v>
      </c>
      <c r="F82">
        <v>45.052783318557047</v>
      </c>
      <c r="G82">
        <v>1908433.099272056</v>
      </c>
      <c r="H82">
        <f>1-C82/D82</f>
        <v>0</v>
      </c>
    </row>
    <row r="83" spans="1:9" x14ac:dyDescent="0.25">
      <c r="A83" t="s">
        <v>93</v>
      </c>
      <c r="B83" t="s">
        <v>9</v>
      </c>
      <c r="C83">
        <v>89900.97081169486</v>
      </c>
      <c r="D83">
        <v>2303721.671645097</v>
      </c>
      <c r="E83">
        <v>300004715.40205288</v>
      </c>
      <c r="F83">
        <v>130.22611155444761</v>
      </c>
      <c r="G83">
        <v>2303721.671645097</v>
      </c>
      <c r="H83">
        <f>1-C83/D83</f>
        <v>0.96097576720390177</v>
      </c>
      <c r="I83" t="s">
        <v>228</v>
      </c>
    </row>
    <row r="84" spans="1:9" x14ac:dyDescent="0.25">
      <c r="A84" t="s">
        <v>94</v>
      </c>
      <c r="B84" t="s">
        <v>8</v>
      </c>
      <c r="C84">
        <v>14600.657283171309</v>
      </c>
      <c r="D84">
        <v>1587926.5188661821</v>
      </c>
      <c r="E84">
        <v>210297934.05926701</v>
      </c>
      <c r="F84">
        <v>132.43555766637419</v>
      </c>
      <c r="G84">
        <v>1587926.5188661821</v>
      </c>
      <c r="H84">
        <f>1-C84/D84</f>
        <v>0.99080520596532606</v>
      </c>
    </row>
    <row r="85" spans="1:9" x14ac:dyDescent="0.25">
      <c r="A85" t="s">
        <v>95</v>
      </c>
      <c r="B85" t="s">
        <v>5</v>
      </c>
      <c r="C85">
        <v>6626983.0292041749</v>
      </c>
      <c r="D85">
        <v>94426194.216314182</v>
      </c>
      <c r="E85">
        <v>11313633930.762091</v>
      </c>
      <c r="F85">
        <v>119.81457078365879</v>
      </c>
      <c r="G85">
        <v>94426194.216314182</v>
      </c>
      <c r="H85">
        <f>1-C85/D85</f>
        <v>0.92981838266167016</v>
      </c>
    </row>
    <row r="86" spans="1:9" x14ac:dyDescent="0.25">
      <c r="A86" t="s">
        <v>96</v>
      </c>
      <c r="B86" t="s">
        <v>7</v>
      </c>
      <c r="C86">
        <v>12495888.614989299</v>
      </c>
      <c r="D86">
        <v>12495888.614989299</v>
      </c>
      <c r="E86">
        <v>641106164.24926162</v>
      </c>
      <c r="F86">
        <v>51.305368029627751</v>
      </c>
      <c r="G86">
        <v>12495888.614989299</v>
      </c>
      <c r="H86">
        <f>1-C86/D86</f>
        <v>0</v>
      </c>
    </row>
    <row r="87" spans="1:9" x14ac:dyDescent="0.25">
      <c r="A87" t="s">
        <v>97</v>
      </c>
      <c r="B87" t="s">
        <v>6</v>
      </c>
      <c r="C87">
        <v>24478077.490417879</v>
      </c>
      <c r="D87">
        <v>24592464.73825743</v>
      </c>
      <c r="E87">
        <v>1468360349.0430739</v>
      </c>
      <c r="F87">
        <v>59.707734245880992</v>
      </c>
      <c r="G87">
        <v>24592464.73825743</v>
      </c>
      <c r="H87">
        <f>1-C87/D87</f>
        <v>4.6513128739635867E-3</v>
      </c>
    </row>
    <row r="88" spans="1:9" x14ac:dyDescent="0.25">
      <c r="A88" t="s">
        <v>98</v>
      </c>
      <c r="B88" t="s">
        <v>8</v>
      </c>
      <c r="C88">
        <v>670806.68065335182</v>
      </c>
      <c r="D88">
        <v>670806.68065335182</v>
      </c>
      <c r="E88">
        <v>24527308.32943942</v>
      </c>
      <c r="F88">
        <v>36.563899908614992</v>
      </c>
      <c r="G88">
        <v>670806.68065335182</v>
      </c>
      <c r="H88">
        <f>1-C88/D88</f>
        <v>0</v>
      </c>
    </row>
    <row r="89" spans="1:9" x14ac:dyDescent="0.25">
      <c r="A89" t="s">
        <v>99</v>
      </c>
      <c r="B89" t="s">
        <v>6</v>
      </c>
      <c r="C89">
        <v>38243386.898362622</v>
      </c>
      <c r="D89">
        <v>49093019.610451497</v>
      </c>
      <c r="E89">
        <v>5742916047.8141661</v>
      </c>
      <c r="F89">
        <v>116.9802976753857</v>
      </c>
      <c r="G89">
        <v>49093019.610451497</v>
      </c>
      <c r="H89">
        <f>1-C89/D89</f>
        <v>0.22100153541541534</v>
      </c>
    </row>
    <row r="90" spans="1:9" x14ac:dyDescent="0.25">
      <c r="A90" t="s">
        <v>100</v>
      </c>
      <c r="B90" t="s">
        <v>9</v>
      </c>
      <c r="C90">
        <v>192829044.08605111</v>
      </c>
      <c r="D90">
        <v>691858779.05461049</v>
      </c>
      <c r="E90">
        <v>68112834737.671707</v>
      </c>
      <c r="F90">
        <v>98.449043070241004</v>
      </c>
      <c r="G90">
        <v>691858779.05461049</v>
      </c>
      <c r="H90">
        <f>1-C90/D90</f>
        <v>0.72128843353040617</v>
      </c>
    </row>
    <row r="91" spans="1:9" x14ac:dyDescent="0.25">
      <c r="A91" t="s">
        <v>101</v>
      </c>
      <c r="B91" t="s">
        <v>5</v>
      </c>
      <c r="C91">
        <v>4609066667.7946558</v>
      </c>
      <c r="D91">
        <v>5199436423.3063974</v>
      </c>
      <c r="E91">
        <v>310868929281.07892</v>
      </c>
      <c r="F91">
        <v>59.788966336353973</v>
      </c>
      <c r="G91">
        <v>5199436423.3063974</v>
      </c>
      <c r="H91">
        <f>1-C91/D91</f>
        <v>0.11354495130768749</v>
      </c>
    </row>
    <row r="92" spans="1:9" x14ac:dyDescent="0.25">
      <c r="A92" t="s">
        <v>102</v>
      </c>
      <c r="B92" t="s">
        <v>6</v>
      </c>
      <c r="C92">
        <v>38153688.103094287</v>
      </c>
      <c r="D92">
        <v>38153688.103094287</v>
      </c>
      <c r="E92">
        <v>2517321966.27104</v>
      </c>
      <c r="F92">
        <v>65.978470009741571</v>
      </c>
      <c r="G92">
        <v>38153688.103094287</v>
      </c>
      <c r="H92">
        <f>1-C92/D92</f>
        <v>0</v>
      </c>
    </row>
    <row r="93" spans="1:9" x14ac:dyDescent="0.25">
      <c r="A93" t="s">
        <v>103</v>
      </c>
      <c r="B93" t="s">
        <v>5</v>
      </c>
      <c r="C93">
        <v>550802579.40044892</v>
      </c>
      <c r="D93">
        <v>550802579.40044892</v>
      </c>
      <c r="E93">
        <v>37336971884.274643</v>
      </c>
      <c r="F93">
        <v>67.786486993064003</v>
      </c>
      <c r="G93">
        <v>550802579.40044892</v>
      </c>
      <c r="H93">
        <f>1-C93/D93</f>
        <v>0</v>
      </c>
    </row>
    <row r="94" spans="1:9" x14ac:dyDescent="0.25">
      <c r="A94" t="s">
        <v>104</v>
      </c>
      <c r="B94" t="s">
        <v>6</v>
      </c>
      <c r="C94">
        <v>95083982.118037403</v>
      </c>
      <c r="D94">
        <v>95083982.118037403</v>
      </c>
      <c r="E94">
        <v>5282145769.0167761</v>
      </c>
      <c r="F94">
        <v>55.552424828605858</v>
      </c>
      <c r="G94">
        <v>95083982.118037403</v>
      </c>
      <c r="H94">
        <f>1-C94/D94</f>
        <v>0</v>
      </c>
    </row>
    <row r="95" spans="1:9" x14ac:dyDescent="0.25">
      <c r="A95" t="s">
        <v>105</v>
      </c>
      <c r="B95" t="s">
        <v>6</v>
      </c>
      <c r="C95">
        <v>26535169.404650871</v>
      </c>
      <c r="D95">
        <v>26535169.404650871</v>
      </c>
      <c r="E95">
        <v>1925217435.941525</v>
      </c>
      <c r="F95">
        <v>72.553425477814685</v>
      </c>
      <c r="G95">
        <v>26535169.404650871</v>
      </c>
      <c r="H95">
        <f>1-C95/D95</f>
        <v>0</v>
      </c>
    </row>
    <row r="96" spans="1:9" x14ac:dyDescent="0.25">
      <c r="A96" t="s">
        <v>106</v>
      </c>
      <c r="B96" t="s">
        <v>6</v>
      </c>
      <c r="C96">
        <v>121942032.14227881</v>
      </c>
      <c r="D96">
        <v>121942032.14227881</v>
      </c>
      <c r="E96">
        <v>7223599455.081707</v>
      </c>
      <c r="F96">
        <v>59.237978309672577</v>
      </c>
      <c r="G96">
        <v>121942032.14227881</v>
      </c>
      <c r="H96">
        <f>1-C96/D96</f>
        <v>0</v>
      </c>
    </row>
    <row r="97" spans="1:8" x14ac:dyDescent="0.25">
      <c r="A97" t="s">
        <v>107</v>
      </c>
      <c r="B97" t="s">
        <v>6</v>
      </c>
      <c r="C97">
        <v>362290215.66487938</v>
      </c>
      <c r="D97">
        <v>442261055.47358268</v>
      </c>
      <c r="E97">
        <v>28017646801.58802</v>
      </c>
      <c r="F97">
        <v>63.350924651473363</v>
      </c>
      <c r="G97">
        <v>442261055.47358268</v>
      </c>
      <c r="H97">
        <f>1-C97/D97</f>
        <v>0.18082270373788345</v>
      </c>
    </row>
    <row r="98" spans="1:8" x14ac:dyDescent="0.25">
      <c r="A98" t="s">
        <v>108</v>
      </c>
      <c r="B98" t="s">
        <v>8</v>
      </c>
      <c r="C98">
        <v>5644717.9765443653</v>
      </c>
      <c r="D98">
        <v>5644717.9765443653</v>
      </c>
      <c r="E98">
        <v>382475751.40249503</v>
      </c>
      <c r="F98">
        <v>67.758168431408947</v>
      </c>
      <c r="G98">
        <v>5644717.9765443653</v>
      </c>
      <c r="H98">
        <f>1-C98/D98</f>
        <v>0</v>
      </c>
    </row>
    <row r="99" spans="1:8" x14ac:dyDescent="0.25">
      <c r="A99" t="s">
        <v>109</v>
      </c>
      <c r="B99" t="s">
        <v>6</v>
      </c>
      <c r="C99">
        <v>37591908.525674157</v>
      </c>
      <c r="D99">
        <v>37591908.525674157</v>
      </c>
      <c r="E99">
        <v>2075763286.624033</v>
      </c>
      <c r="F99">
        <v>55.218353311493843</v>
      </c>
      <c r="G99">
        <v>37591908.525674157</v>
      </c>
      <c r="H99">
        <f>1-C99/D99</f>
        <v>0</v>
      </c>
    </row>
    <row r="100" spans="1:8" x14ac:dyDescent="0.25">
      <c r="A100" t="s">
        <v>110</v>
      </c>
      <c r="B100" t="s">
        <v>5</v>
      </c>
      <c r="C100">
        <v>322788005.65114951</v>
      </c>
      <c r="D100">
        <v>869108646.65681243</v>
      </c>
      <c r="E100">
        <v>82865801316.185776</v>
      </c>
      <c r="F100">
        <v>95.345733395869942</v>
      </c>
      <c r="G100">
        <v>869108646.65681243</v>
      </c>
      <c r="H100">
        <f>1-C100/D100</f>
        <v>0.62859878693784321</v>
      </c>
    </row>
    <row r="101" spans="1:8" x14ac:dyDescent="0.25">
      <c r="A101" t="s">
        <v>111</v>
      </c>
      <c r="B101" t="s">
        <v>5</v>
      </c>
      <c r="C101">
        <v>193503674.89670351</v>
      </c>
      <c r="D101">
        <v>193503674.89670351</v>
      </c>
      <c r="E101">
        <v>13458130348.288719</v>
      </c>
      <c r="F101">
        <v>69.549740362672551</v>
      </c>
      <c r="G101">
        <v>193503674.89670351</v>
      </c>
      <c r="H101">
        <f>1-C101/D101</f>
        <v>0</v>
      </c>
    </row>
    <row r="102" spans="1:8" x14ac:dyDescent="0.25">
      <c r="A102" t="s">
        <v>112</v>
      </c>
      <c r="B102" t="s">
        <v>4</v>
      </c>
      <c r="C102">
        <v>31398383.561638631</v>
      </c>
      <c r="D102">
        <v>31398383.561638631</v>
      </c>
      <c r="E102">
        <v>1766725835.3467319</v>
      </c>
      <c r="F102">
        <v>56.268050610899969</v>
      </c>
      <c r="G102">
        <v>31398383.561638631</v>
      </c>
      <c r="H102">
        <f>1-C102/D102</f>
        <v>0</v>
      </c>
    </row>
    <row r="103" spans="1:8" x14ac:dyDescent="0.25">
      <c r="A103" t="s">
        <v>113</v>
      </c>
      <c r="B103" t="s">
        <v>5</v>
      </c>
      <c r="C103">
        <v>22710125.477726899</v>
      </c>
      <c r="D103">
        <v>24782954.27783937</v>
      </c>
      <c r="E103">
        <v>2430643336.9514689</v>
      </c>
      <c r="F103">
        <v>98.077223147077433</v>
      </c>
      <c r="G103">
        <v>24782954.27783937</v>
      </c>
      <c r="H103">
        <f>1-C103/D103</f>
        <v>8.3639294043566514E-2</v>
      </c>
    </row>
    <row r="104" spans="1:8" x14ac:dyDescent="0.25">
      <c r="A104" t="s">
        <v>114</v>
      </c>
      <c r="B104" t="s">
        <v>9</v>
      </c>
      <c r="C104">
        <v>23349468.137735549</v>
      </c>
      <c r="D104">
        <v>23349468.137735549</v>
      </c>
      <c r="E104">
        <v>1226135108.1989629</v>
      </c>
      <c r="F104">
        <v>52.512335654334748</v>
      </c>
      <c r="G104">
        <v>23349468.137735549</v>
      </c>
      <c r="H104">
        <f>1-C104/D104</f>
        <v>0</v>
      </c>
    </row>
    <row r="105" spans="1:8" x14ac:dyDescent="0.25">
      <c r="A105" t="s">
        <v>115</v>
      </c>
      <c r="B105" t="s">
        <v>9</v>
      </c>
      <c r="C105">
        <v>7705.7974981452644</v>
      </c>
      <c r="D105">
        <v>39003.109366759563</v>
      </c>
      <c r="E105">
        <v>4313291.3849469116</v>
      </c>
      <c r="F105">
        <v>110.5883980784086</v>
      </c>
      <c r="G105">
        <v>39003.109366759563</v>
      </c>
      <c r="H105">
        <f>1-C105/D105</f>
        <v>0.80243120040289562</v>
      </c>
    </row>
    <row r="106" spans="1:8" x14ac:dyDescent="0.25">
      <c r="A106" t="s">
        <v>116</v>
      </c>
      <c r="B106" t="s">
        <v>8</v>
      </c>
      <c r="C106">
        <v>4216.2533007044112</v>
      </c>
      <c r="D106">
        <v>342956.03255668993</v>
      </c>
      <c r="E106">
        <v>45833618.329960957</v>
      </c>
      <c r="F106">
        <v>133.64284041974031</v>
      </c>
      <c r="G106">
        <v>342956.03255668993</v>
      </c>
      <c r="H106">
        <f>1-C106/D106</f>
        <v>0.98770614043650773</v>
      </c>
    </row>
    <row r="107" spans="1:8" x14ac:dyDescent="0.25">
      <c r="A107" t="s">
        <v>117</v>
      </c>
      <c r="B107" t="s">
        <v>5</v>
      </c>
      <c r="C107">
        <v>30993185.328491691</v>
      </c>
      <c r="D107">
        <v>1128589900.775001</v>
      </c>
      <c r="E107">
        <v>139176961941.15939</v>
      </c>
      <c r="F107">
        <v>123.31934021878691</v>
      </c>
      <c r="G107">
        <v>1128589900.775001</v>
      </c>
      <c r="H107">
        <f>1-C107/D107</f>
        <v>0.9725381333758093</v>
      </c>
    </row>
    <row r="108" spans="1:8" x14ac:dyDescent="0.25">
      <c r="A108" t="s">
        <v>118</v>
      </c>
      <c r="B108" t="s">
        <v>6</v>
      </c>
      <c r="C108">
        <v>128183903.06043629</v>
      </c>
      <c r="D108">
        <v>128183903.06043629</v>
      </c>
      <c r="E108">
        <v>7783449407.9552498</v>
      </c>
      <c r="F108">
        <v>60.72095810880014</v>
      </c>
      <c r="G108">
        <v>128183903.06043629</v>
      </c>
      <c r="H108">
        <f>1-C108/D108</f>
        <v>0</v>
      </c>
    </row>
    <row r="109" spans="1:8" x14ac:dyDescent="0.25">
      <c r="A109" t="s">
        <v>119</v>
      </c>
      <c r="B109" t="s">
        <v>9</v>
      </c>
      <c r="C109">
        <v>11279520.90390035</v>
      </c>
      <c r="D109">
        <v>11279520.90390035</v>
      </c>
      <c r="E109">
        <v>363680890.12156057</v>
      </c>
      <c r="F109">
        <v>32.242583104376642</v>
      </c>
      <c r="G109">
        <v>11279520.90390035</v>
      </c>
      <c r="H109">
        <f>1-C109/D109</f>
        <v>0</v>
      </c>
    </row>
    <row r="110" spans="1:8" x14ac:dyDescent="0.25">
      <c r="A110" t="s">
        <v>120</v>
      </c>
      <c r="B110" t="s">
        <v>6</v>
      </c>
      <c r="C110">
        <v>37208010.40551798</v>
      </c>
      <c r="D110">
        <v>38291561.715849712</v>
      </c>
      <c r="E110">
        <v>2364501409.5320678</v>
      </c>
      <c r="F110">
        <v>61.749934021451772</v>
      </c>
      <c r="G110">
        <v>38291561.715849712</v>
      </c>
      <c r="H110">
        <f>1-C110/D110</f>
        <v>2.8297391429799701E-2</v>
      </c>
    </row>
    <row r="111" spans="1:8" x14ac:dyDescent="0.25">
      <c r="A111" t="s">
        <v>121</v>
      </c>
      <c r="B111" t="s">
        <v>4</v>
      </c>
      <c r="C111">
        <v>1252232.1797324121</v>
      </c>
      <c r="D111">
        <v>1252232.1797324121</v>
      </c>
      <c r="E111">
        <v>58489486.343958937</v>
      </c>
      <c r="F111">
        <v>46.708180232564779</v>
      </c>
      <c r="G111">
        <v>1252232.1797324121</v>
      </c>
      <c r="H111">
        <f>1-C111/D111</f>
        <v>0</v>
      </c>
    </row>
    <row r="112" spans="1:8" x14ac:dyDescent="0.25">
      <c r="A112" t="s">
        <v>122</v>
      </c>
      <c r="B112" t="s">
        <v>6</v>
      </c>
      <c r="C112">
        <v>55560661.181685068</v>
      </c>
      <c r="D112">
        <v>55560661.181685068</v>
      </c>
      <c r="E112">
        <v>2716032926.4974132</v>
      </c>
      <c r="F112">
        <v>48.88410016604918</v>
      </c>
      <c r="G112">
        <v>55560661.181685068</v>
      </c>
      <c r="H112">
        <f>1-C112/D112</f>
        <v>0</v>
      </c>
    </row>
    <row r="113" spans="1:8" x14ac:dyDescent="0.25">
      <c r="A113" t="s">
        <v>123</v>
      </c>
      <c r="B113" t="s">
        <v>8</v>
      </c>
      <c r="C113">
        <v>409105.94179350749</v>
      </c>
      <c r="D113">
        <v>656340.78437456023</v>
      </c>
      <c r="E113">
        <v>55249416.902861312</v>
      </c>
      <c r="F113">
        <v>84.177942645312754</v>
      </c>
      <c r="G113">
        <v>656340.78437456023</v>
      </c>
      <c r="H113">
        <f>1-C113/D113</f>
        <v>0.37668669762255835</v>
      </c>
    </row>
    <row r="114" spans="1:8" x14ac:dyDescent="0.25">
      <c r="A114" t="s">
        <v>124</v>
      </c>
      <c r="B114" t="s">
        <v>5</v>
      </c>
      <c r="C114">
        <v>28369915.318096239</v>
      </c>
      <c r="D114">
        <v>28369915.318096239</v>
      </c>
      <c r="E114">
        <v>1086213439.688174</v>
      </c>
      <c r="F114">
        <v>38.28751081943885</v>
      </c>
      <c r="G114">
        <v>28369915.318096239</v>
      </c>
      <c r="H114">
        <f>1-C114/D114</f>
        <v>0</v>
      </c>
    </row>
    <row r="115" spans="1:8" x14ac:dyDescent="0.25">
      <c r="A115" t="s">
        <v>125</v>
      </c>
      <c r="B115" t="s">
        <v>4</v>
      </c>
      <c r="C115">
        <v>3246788.8727889238</v>
      </c>
      <c r="D115">
        <v>3246788.8727889238</v>
      </c>
      <c r="E115">
        <v>168694111.21514881</v>
      </c>
      <c r="F115">
        <v>51.957216137137998</v>
      </c>
      <c r="G115">
        <v>3246788.8727889238</v>
      </c>
      <c r="H115">
        <f>1-C115/D115</f>
        <v>0</v>
      </c>
    </row>
    <row r="116" spans="1:8" x14ac:dyDescent="0.25">
      <c r="A116" t="s">
        <v>126</v>
      </c>
      <c r="B116" t="s">
        <v>6</v>
      </c>
      <c r="C116">
        <v>15761079.056298651</v>
      </c>
      <c r="D116">
        <v>15761079.056298651</v>
      </c>
      <c r="E116">
        <v>1988784058.4518199</v>
      </c>
      <c r="F116">
        <v>126.1832423622693</v>
      </c>
      <c r="G116">
        <v>15761079.056298651</v>
      </c>
      <c r="H116">
        <f>1-C116/D116</f>
        <v>0</v>
      </c>
    </row>
    <row r="117" spans="1:8" x14ac:dyDescent="0.25">
      <c r="A117" t="s">
        <v>127</v>
      </c>
      <c r="B117" t="s">
        <v>6</v>
      </c>
      <c r="C117">
        <v>4159042.631873772</v>
      </c>
      <c r="D117">
        <v>9491932.6922770049</v>
      </c>
      <c r="E117">
        <v>1040769481.013845</v>
      </c>
      <c r="F117">
        <v>109.6477940536445</v>
      </c>
      <c r="G117">
        <v>9491932.6922770049</v>
      </c>
      <c r="H117">
        <f>1-C117/D117</f>
        <v>0.56183395239857459</v>
      </c>
    </row>
    <row r="118" spans="1:8" x14ac:dyDescent="0.25">
      <c r="A118" t="s">
        <v>128</v>
      </c>
      <c r="B118" t="s">
        <v>6</v>
      </c>
      <c r="C118">
        <v>9805987.1594127174</v>
      </c>
      <c r="D118">
        <v>9805987.1594127174</v>
      </c>
      <c r="E118">
        <v>414398258.03161389</v>
      </c>
      <c r="F118">
        <v>42.259718608119442</v>
      </c>
      <c r="G118">
        <v>9805987.1594127174</v>
      </c>
      <c r="H118">
        <f>1-C118/D118</f>
        <v>0</v>
      </c>
    </row>
    <row r="119" spans="1:8" x14ac:dyDescent="0.25">
      <c r="A119" t="s">
        <v>129</v>
      </c>
      <c r="B119" t="s">
        <v>5</v>
      </c>
      <c r="C119">
        <v>78918.995259083807</v>
      </c>
      <c r="D119">
        <v>11353097.978485949</v>
      </c>
      <c r="E119">
        <v>1507287226.594357</v>
      </c>
      <c r="F119">
        <v>132.76439870867461</v>
      </c>
      <c r="G119">
        <v>11353097.978485949</v>
      </c>
      <c r="H119">
        <f>1-C119/D119</f>
        <v>0.99304868191848295</v>
      </c>
    </row>
    <row r="120" spans="1:8" x14ac:dyDescent="0.25">
      <c r="A120" t="s">
        <v>130</v>
      </c>
      <c r="B120" t="s">
        <v>6</v>
      </c>
      <c r="C120">
        <v>64179054.833540373</v>
      </c>
      <c r="D120">
        <v>64179054.833540373</v>
      </c>
      <c r="E120">
        <v>4953055596.6579285</v>
      </c>
      <c r="F120">
        <v>77.175577133451824</v>
      </c>
      <c r="G120">
        <v>64179054.833540373</v>
      </c>
      <c r="H120">
        <f>1-C120/D120</f>
        <v>0</v>
      </c>
    </row>
    <row r="121" spans="1:8" x14ac:dyDescent="0.25">
      <c r="A121" t="s">
        <v>131</v>
      </c>
      <c r="B121" t="s">
        <v>6</v>
      </c>
      <c r="C121">
        <v>3690235.0398623361</v>
      </c>
      <c r="D121">
        <v>6472545.0210969159</v>
      </c>
      <c r="E121">
        <v>618223030.61575055</v>
      </c>
      <c r="F121">
        <v>95.514674459688649</v>
      </c>
      <c r="G121">
        <v>6472545.0210969159</v>
      </c>
      <c r="H121">
        <f>1-C121/D121</f>
        <v>0.42986336474536502</v>
      </c>
    </row>
    <row r="122" spans="1:8" x14ac:dyDescent="0.25">
      <c r="A122" t="s">
        <v>132</v>
      </c>
      <c r="B122" t="s">
        <v>4</v>
      </c>
      <c r="C122">
        <v>7619837.7562784739</v>
      </c>
      <c r="D122">
        <v>7619837.7562784739</v>
      </c>
      <c r="E122">
        <v>411568465.75696588</v>
      </c>
      <c r="F122">
        <v>54.012759709725863</v>
      </c>
      <c r="G122">
        <v>7619837.7562784739</v>
      </c>
      <c r="H122">
        <f>1-C122/D122</f>
        <v>0</v>
      </c>
    </row>
    <row r="123" spans="1:8" x14ac:dyDescent="0.25">
      <c r="A123" t="s">
        <v>133</v>
      </c>
      <c r="B123" t="s">
        <v>5</v>
      </c>
      <c r="C123">
        <v>21953.555742487079</v>
      </c>
      <c r="D123">
        <v>1192784.5525979849</v>
      </c>
      <c r="E123">
        <v>156825309.84689909</v>
      </c>
      <c r="F123">
        <v>131.4783206282479</v>
      </c>
      <c r="G123">
        <v>1192784.5525979849</v>
      </c>
      <c r="H123">
        <f>1-C123/D123</f>
        <v>0.98159470149519423</v>
      </c>
    </row>
    <row r="124" spans="1:8" x14ac:dyDescent="0.25">
      <c r="A124" t="s">
        <v>134</v>
      </c>
      <c r="B124" t="s">
        <v>7</v>
      </c>
      <c r="C124">
        <v>505269312.3999961</v>
      </c>
      <c r="D124">
        <v>505269312.3999961</v>
      </c>
      <c r="E124">
        <v>27159135404.304661</v>
      </c>
      <c r="F124">
        <v>53.751800748200097</v>
      </c>
      <c r="G124">
        <v>505269312.3999961</v>
      </c>
      <c r="H124">
        <f>1-C124/D124</f>
        <v>0</v>
      </c>
    </row>
    <row r="125" spans="1:8" x14ac:dyDescent="0.25">
      <c r="A125" t="s">
        <v>135</v>
      </c>
      <c r="B125" t="s">
        <v>6</v>
      </c>
      <c r="C125">
        <v>8190257.5693713035</v>
      </c>
      <c r="D125">
        <v>9229964.0002808645</v>
      </c>
      <c r="E125">
        <v>529612902.08377641</v>
      </c>
      <c r="F125">
        <v>57.379736483009083</v>
      </c>
      <c r="G125">
        <v>9229964.0002808645</v>
      </c>
      <c r="H125">
        <f>1-C125/D125</f>
        <v>0.11264468971687469</v>
      </c>
    </row>
    <row r="126" spans="1:8" x14ac:dyDescent="0.25">
      <c r="A126" t="s">
        <v>136</v>
      </c>
      <c r="B126" t="s">
        <v>4</v>
      </c>
      <c r="C126">
        <v>10945672.84292422</v>
      </c>
      <c r="D126">
        <v>10945672.84292422</v>
      </c>
      <c r="E126">
        <v>592169875.74601257</v>
      </c>
      <c r="F126">
        <v>54.100819953596371</v>
      </c>
      <c r="G126">
        <v>10945672.84292422</v>
      </c>
      <c r="H126">
        <f>1-C126/D126</f>
        <v>0</v>
      </c>
    </row>
    <row r="127" spans="1:8" x14ac:dyDescent="0.25">
      <c r="A127" t="s">
        <v>137</v>
      </c>
      <c r="B127" t="s">
        <v>6</v>
      </c>
      <c r="C127">
        <v>2012052.3401990009</v>
      </c>
      <c r="D127">
        <v>3422350.7493275031</v>
      </c>
      <c r="E127">
        <v>290236020.01956803</v>
      </c>
      <c r="F127">
        <v>84.806041600674561</v>
      </c>
      <c r="G127">
        <v>3422350.7493275031</v>
      </c>
      <c r="H127">
        <f>1-C127/D127</f>
        <v>0.41208470797612662</v>
      </c>
    </row>
    <row r="128" spans="1:8" x14ac:dyDescent="0.25">
      <c r="A128" t="s">
        <v>138</v>
      </c>
      <c r="B128" t="s">
        <v>9</v>
      </c>
      <c r="C128">
        <v>20991794.188102979</v>
      </c>
      <c r="D128">
        <v>50091730.39180778</v>
      </c>
      <c r="E128">
        <v>4441753809.56215</v>
      </c>
      <c r="F128">
        <v>88.672397116642102</v>
      </c>
      <c r="G128">
        <v>50091730.39180778</v>
      </c>
      <c r="H128">
        <f>1-C128/D128</f>
        <v>0.58093293995018247</v>
      </c>
    </row>
    <row r="129" spans="1:8" x14ac:dyDescent="0.25">
      <c r="A129" t="s">
        <v>139</v>
      </c>
      <c r="B129" t="s">
        <v>6</v>
      </c>
      <c r="C129">
        <v>4282004.164026577</v>
      </c>
      <c r="D129">
        <v>4395339.6529022846</v>
      </c>
      <c r="E129">
        <v>148198367.84287399</v>
      </c>
      <c r="F129">
        <v>33.717159433860182</v>
      </c>
      <c r="G129">
        <v>4395339.6529022846</v>
      </c>
      <c r="H129">
        <f>1-C129/D129</f>
        <v>2.5785376745770083E-2</v>
      </c>
    </row>
    <row r="130" spans="1:8" x14ac:dyDescent="0.25">
      <c r="A130" t="s">
        <v>140</v>
      </c>
      <c r="B130" t="s">
        <v>5</v>
      </c>
      <c r="C130">
        <v>14634877.92696326</v>
      </c>
      <c r="D130">
        <v>14634877.92696326</v>
      </c>
      <c r="E130">
        <v>3374551483.7403069</v>
      </c>
      <c r="F130">
        <v>230.5828241671249</v>
      </c>
      <c r="G130">
        <v>14634877.92696326</v>
      </c>
      <c r="H130">
        <f>1-C130/D130</f>
        <v>0</v>
      </c>
    </row>
    <row r="131" spans="1:8" x14ac:dyDescent="0.25">
      <c r="A131" t="s">
        <v>141</v>
      </c>
      <c r="B131" t="s">
        <v>4</v>
      </c>
      <c r="C131">
        <v>48204851.720552459</v>
      </c>
      <c r="D131">
        <v>48204851.720552459</v>
      </c>
      <c r="E131">
        <v>2737711705.1283278</v>
      </c>
      <c r="F131">
        <v>56.793281327760752</v>
      </c>
      <c r="G131">
        <v>48204851.720552459</v>
      </c>
      <c r="H131">
        <f>1-C131/D131</f>
        <v>0</v>
      </c>
    </row>
    <row r="132" spans="1:8" x14ac:dyDescent="0.25">
      <c r="A132" t="s">
        <v>142</v>
      </c>
      <c r="B132" t="s">
        <v>4</v>
      </c>
      <c r="C132">
        <v>3175111.6994006271</v>
      </c>
      <c r="D132">
        <v>3175111.6994006271</v>
      </c>
      <c r="E132">
        <v>162953137.20868981</v>
      </c>
      <c r="F132">
        <v>51.322017187442839</v>
      </c>
      <c r="G132">
        <v>3175111.6994006271</v>
      </c>
      <c r="H132">
        <f>1-C132/D132</f>
        <v>0</v>
      </c>
    </row>
    <row r="133" spans="1:8" x14ac:dyDescent="0.25">
      <c r="A133" t="s">
        <v>143</v>
      </c>
      <c r="B133" t="s">
        <v>8</v>
      </c>
      <c r="C133">
        <v>0</v>
      </c>
      <c r="D133">
        <v>27769.71951876827</v>
      </c>
      <c r="E133">
        <v>3748434.1455918672</v>
      </c>
      <c r="F133">
        <v>134.98278738676041</v>
      </c>
      <c r="G133">
        <v>27769.71951876827</v>
      </c>
      <c r="H133">
        <f>1-C133/D133</f>
        <v>1</v>
      </c>
    </row>
    <row r="134" spans="1:8" x14ac:dyDescent="0.25">
      <c r="A134" t="s">
        <v>144</v>
      </c>
      <c r="B134" t="s">
        <v>8</v>
      </c>
      <c r="C134">
        <v>1485081.1178691611</v>
      </c>
      <c r="D134">
        <v>2674656.1259434191</v>
      </c>
      <c r="E134">
        <v>224308207.89571711</v>
      </c>
      <c r="F134">
        <v>83.864316507826956</v>
      </c>
      <c r="G134">
        <v>2674656.1259434191</v>
      </c>
      <c r="H134">
        <f>1-C134/D134</f>
        <v>0.44475811171975044</v>
      </c>
    </row>
    <row r="135" spans="1:8" x14ac:dyDescent="0.25">
      <c r="A135" t="s">
        <v>145</v>
      </c>
      <c r="B135" t="s">
        <v>4</v>
      </c>
      <c r="C135">
        <v>10079425.33995292</v>
      </c>
      <c r="D135">
        <v>10079425.33995292</v>
      </c>
      <c r="E135">
        <v>676967638.05129588</v>
      </c>
      <c r="F135">
        <v>67.163316877592734</v>
      </c>
      <c r="G135">
        <v>10079425.33995292</v>
      </c>
      <c r="H135">
        <f>1-C135/D135</f>
        <v>0</v>
      </c>
    </row>
    <row r="136" spans="1:8" x14ac:dyDescent="0.25">
      <c r="A136" t="s">
        <v>146</v>
      </c>
      <c r="B136" t="s">
        <v>4</v>
      </c>
      <c r="C136">
        <v>5455110.5123119103</v>
      </c>
      <c r="D136">
        <v>5455110.5123119103</v>
      </c>
      <c r="E136">
        <v>255784904.95993939</v>
      </c>
      <c r="F136">
        <v>46.889041822827558</v>
      </c>
      <c r="G136">
        <v>5455110.5123119103</v>
      </c>
      <c r="H136">
        <f>1-C136/D136</f>
        <v>0</v>
      </c>
    </row>
    <row r="137" spans="1:8" x14ac:dyDescent="0.25">
      <c r="A137" t="s">
        <v>147</v>
      </c>
      <c r="B137" t="s">
        <v>9</v>
      </c>
      <c r="C137">
        <v>45073509.158459008</v>
      </c>
      <c r="D137">
        <v>409123904.91668957</v>
      </c>
      <c r="E137">
        <v>48685173471.599312</v>
      </c>
      <c r="F137">
        <v>118.99860381297719</v>
      </c>
      <c r="G137">
        <v>409123904.91668957</v>
      </c>
      <c r="H137">
        <f>1-C137/D137</f>
        <v>0.88982919693329243</v>
      </c>
    </row>
    <row r="138" spans="1:8" x14ac:dyDescent="0.25">
      <c r="A138" t="s">
        <v>148</v>
      </c>
      <c r="B138" t="s">
        <v>4</v>
      </c>
      <c r="C138">
        <v>15063295.90678384</v>
      </c>
      <c r="D138">
        <v>15063295.90678384</v>
      </c>
      <c r="E138">
        <v>716108220.2752645</v>
      </c>
      <c r="F138">
        <v>47.539942434030067</v>
      </c>
      <c r="G138">
        <v>15063295.90678384</v>
      </c>
      <c r="H138">
        <f>1-C138/D138</f>
        <v>0</v>
      </c>
    </row>
    <row r="139" spans="1:8" x14ac:dyDescent="0.25">
      <c r="A139" t="s">
        <v>149</v>
      </c>
      <c r="B139" t="s">
        <v>9</v>
      </c>
      <c r="C139">
        <v>503231.61261011288</v>
      </c>
      <c r="D139">
        <v>3852647.5455403309</v>
      </c>
      <c r="E139">
        <v>459988968.68239057</v>
      </c>
      <c r="F139">
        <v>119.3955489686191</v>
      </c>
      <c r="G139">
        <v>3852647.5455403309</v>
      </c>
      <c r="H139">
        <f>1-C139/D139</f>
        <v>0.86938031401480431</v>
      </c>
    </row>
    <row r="140" spans="1:8" x14ac:dyDescent="0.25">
      <c r="A140" t="s">
        <v>150</v>
      </c>
      <c r="B140" t="s">
        <v>4</v>
      </c>
      <c r="C140">
        <v>5710253.6223461945</v>
      </c>
      <c r="D140">
        <v>5710253.6223461945</v>
      </c>
      <c r="E140">
        <v>323889455.31995201</v>
      </c>
      <c r="F140">
        <v>56.720677703781973</v>
      </c>
      <c r="G140">
        <v>5710253.6223461945</v>
      </c>
      <c r="H140">
        <f>1-C140/D140</f>
        <v>0</v>
      </c>
    </row>
    <row r="141" spans="1:8" x14ac:dyDescent="0.25">
      <c r="A141" t="s">
        <v>151</v>
      </c>
      <c r="B141" t="s">
        <v>4</v>
      </c>
      <c r="C141">
        <v>104447831.7394173</v>
      </c>
      <c r="D141">
        <v>104447831.7394173</v>
      </c>
      <c r="E141">
        <v>8395588761.7750244</v>
      </c>
      <c r="F141">
        <v>80.380689785124886</v>
      </c>
      <c r="G141">
        <v>104447831.7394173</v>
      </c>
      <c r="H141">
        <f>1-C141/D141</f>
        <v>0</v>
      </c>
    </row>
    <row r="142" spans="1:8" x14ac:dyDescent="0.25">
      <c r="A142" t="s">
        <v>152</v>
      </c>
      <c r="B142" t="s">
        <v>7</v>
      </c>
      <c r="C142">
        <v>6976287.9384614909</v>
      </c>
      <c r="D142">
        <v>6976287.9384614909</v>
      </c>
      <c r="E142">
        <v>409056242.94233912</v>
      </c>
      <c r="F142">
        <v>58.63522930112169</v>
      </c>
      <c r="G142">
        <v>6976287.9384614909</v>
      </c>
      <c r="H142">
        <f>1-C142/D142</f>
        <v>0</v>
      </c>
    </row>
    <row r="143" spans="1:8" x14ac:dyDescent="0.25">
      <c r="A143" t="s">
        <v>153</v>
      </c>
      <c r="B143" t="s">
        <v>9</v>
      </c>
      <c r="C143">
        <v>770.57974981451889</v>
      </c>
      <c r="D143">
        <v>3921.6187284477328</v>
      </c>
      <c r="E143">
        <v>434206.86965337809</v>
      </c>
      <c r="F143">
        <v>110.72133721302561</v>
      </c>
      <c r="G143">
        <v>3921.6187284477328</v>
      </c>
      <c r="H143">
        <f>1-C143/D143</f>
        <v>0.80350467417327631</v>
      </c>
    </row>
    <row r="144" spans="1:8" x14ac:dyDescent="0.25">
      <c r="A144" t="s">
        <v>154</v>
      </c>
      <c r="B144" t="s">
        <v>6</v>
      </c>
      <c r="C144">
        <v>163382163.76377571</v>
      </c>
      <c r="D144">
        <v>163524737.99540651</v>
      </c>
      <c r="E144">
        <v>23288872563.84877</v>
      </c>
      <c r="F144">
        <v>142.4180393091531</v>
      </c>
      <c r="G144">
        <v>163524737.99540651</v>
      </c>
      <c r="H144">
        <f>1-C144/D144</f>
        <v>8.7188173103691646E-4</v>
      </c>
    </row>
    <row r="145" spans="1:8" x14ac:dyDescent="0.25">
      <c r="A145" t="s">
        <v>155</v>
      </c>
      <c r="B145" t="s">
        <v>6</v>
      </c>
      <c r="C145">
        <v>176578685.9499847</v>
      </c>
      <c r="D145">
        <v>176578685.9499847</v>
      </c>
      <c r="E145">
        <v>6905816605.9397688</v>
      </c>
      <c r="F145">
        <v>39.109004400994444</v>
      </c>
      <c r="G145">
        <v>176578685.9499847</v>
      </c>
      <c r="H145">
        <f>1-C145/D145</f>
        <v>0</v>
      </c>
    </row>
    <row r="146" spans="1:8" x14ac:dyDescent="0.25">
      <c r="A146" t="s">
        <v>156</v>
      </c>
      <c r="B146" t="s">
        <v>5</v>
      </c>
      <c r="C146">
        <v>13845043.68072864</v>
      </c>
      <c r="D146">
        <v>13853019.52996311</v>
      </c>
      <c r="E146">
        <v>775201324.22639871</v>
      </c>
      <c r="F146">
        <v>55.959014751238342</v>
      </c>
      <c r="G146">
        <v>13853019.52996311</v>
      </c>
      <c r="H146">
        <f>1-C146/D146</f>
        <v>5.7574806829785441E-4</v>
      </c>
    </row>
    <row r="147" spans="1:8" x14ac:dyDescent="0.25">
      <c r="A147" t="s">
        <v>157</v>
      </c>
      <c r="B147" t="s">
        <v>9</v>
      </c>
      <c r="C147">
        <v>2568.5991660482978</v>
      </c>
      <c r="D147">
        <v>45752.213832636473</v>
      </c>
      <c r="E147">
        <v>5860988.626442262</v>
      </c>
      <c r="F147">
        <v>128.10284214621839</v>
      </c>
      <c r="G147">
        <v>45752.213832636473</v>
      </c>
      <c r="H147">
        <f>1-C147/D147</f>
        <v>0.94385847260977707</v>
      </c>
    </row>
    <row r="148" spans="1:8" x14ac:dyDescent="0.25">
      <c r="A148" t="s">
        <v>158</v>
      </c>
      <c r="B148" t="s">
        <v>9</v>
      </c>
      <c r="C148">
        <v>56577213.268807307</v>
      </c>
      <c r="D148">
        <v>56577213.268807307</v>
      </c>
      <c r="E148">
        <v>8747705869.5408039</v>
      </c>
      <c r="F148">
        <v>154.615354205925</v>
      </c>
      <c r="G148">
        <v>56577213.268807307</v>
      </c>
      <c r="H148">
        <f>1-C148/D148</f>
        <v>0</v>
      </c>
    </row>
    <row r="149" spans="1:8" x14ac:dyDescent="0.25">
      <c r="A149" t="s">
        <v>159</v>
      </c>
      <c r="B149" t="s">
        <v>6</v>
      </c>
      <c r="C149">
        <v>68691606.324769661</v>
      </c>
      <c r="D149">
        <v>68691606.324769661</v>
      </c>
      <c r="E149">
        <v>3171341427.3908639</v>
      </c>
      <c r="F149">
        <v>46.167815793926238</v>
      </c>
      <c r="G149">
        <v>68691606.324769661</v>
      </c>
      <c r="H149">
        <f>1-C149/D149</f>
        <v>0</v>
      </c>
    </row>
    <row r="150" spans="1:8" x14ac:dyDescent="0.25">
      <c r="A150" t="s">
        <v>160</v>
      </c>
      <c r="B150" t="s">
        <v>5</v>
      </c>
      <c r="C150">
        <v>254536195.2576845</v>
      </c>
      <c r="D150">
        <v>254536195.2576845</v>
      </c>
      <c r="E150">
        <v>11489465794.214991</v>
      </c>
      <c r="F150">
        <v>45.13882900851651</v>
      </c>
      <c r="G150">
        <v>254536195.2576845</v>
      </c>
      <c r="H150">
        <f>1-C150/D150</f>
        <v>0</v>
      </c>
    </row>
    <row r="151" spans="1:8" x14ac:dyDescent="0.25">
      <c r="A151" t="s">
        <v>161</v>
      </c>
      <c r="B151" t="s">
        <v>7</v>
      </c>
      <c r="C151">
        <v>11685327.801125949</v>
      </c>
      <c r="D151">
        <v>17277982.34714435</v>
      </c>
      <c r="E151">
        <v>844717351.58436894</v>
      </c>
      <c r="F151">
        <v>48.88981448253309</v>
      </c>
      <c r="G151">
        <v>17277982.34714435</v>
      </c>
      <c r="H151">
        <f>1-C151/D151</f>
        <v>0.32368678435087861</v>
      </c>
    </row>
    <row r="152" spans="1:8" x14ac:dyDescent="0.25">
      <c r="A152" t="s">
        <v>162</v>
      </c>
      <c r="B152" t="s">
        <v>8</v>
      </c>
      <c r="C152">
        <v>88475750.908520892</v>
      </c>
      <c r="D152">
        <v>88475750.908520892</v>
      </c>
      <c r="E152">
        <v>4235124467.3491778</v>
      </c>
      <c r="F152">
        <v>47.867629535329577</v>
      </c>
      <c r="G152">
        <v>88475750.908520892</v>
      </c>
      <c r="H152">
        <f>1-C152/D152</f>
        <v>0</v>
      </c>
    </row>
    <row r="153" spans="1:8" x14ac:dyDescent="0.25">
      <c r="A153" t="s">
        <v>163</v>
      </c>
      <c r="B153" t="s">
        <v>9</v>
      </c>
      <c r="C153">
        <v>77496218.748181492</v>
      </c>
      <c r="D153">
        <v>237638159.61496949</v>
      </c>
      <c r="E153">
        <v>22415352480.60997</v>
      </c>
      <c r="F153">
        <v>94.325559989726344</v>
      </c>
      <c r="G153">
        <v>237638159.61496949</v>
      </c>
      <c r="H153">
        <f>1-C153/D153</f>
        <v>0.67388983792104828</v>
      </c>
    </row>
    <row r="154" spans="1:8" x14ac:dyDescent="0.25">
      <c r="A154" t="s">
        <v>164</v>
      </c>
      <c r="B154" t="s">
        <v>9</v>
      </c>
      <c r="C154">
        <v>5309469.9405898536</v>
      </c>
      <c r="D154">
        <v>5309469.9405898536</v>
      </c>
      <c r="E154">
        <v>325240391.83248413</v>
      </c>
      <c r="F154">
        <v>61.256659416429741</v>
      </c>
      <c r="G154">
        <v>5309469.9405898536</v>
      </c>
      <c r="H154">
        <f>1-C154/D154</f>
        <v>0</v>
      </c>
    </row>
    <row r="155" spans="1:8" x14ac:dyDescent="0.25">
      <c r="A155" t="s">
        <v>165</v>
      </c>
      <c r="B155" t="s">
        <v>6</v>
      </c>
      <c r="C155">
        <v>179573626.977676</v>
      </c>
      <c r="D155">
        <v>186342056.19996509</v>
      </c>
      <c r="E155">
        <v>18918177380.7136</v>
      </c>
      <c r="F155">
        <v>101.5239273758596</v>
      </c>
      <c r="G155">
        <v>186342056.19996509</v>
      </c>
      <c r="H155">
        <f>1-C155/D155</f>
        <v>3.6322606717540062E-2</v>
      </c>
    </row>
    <row r="156" spans="1:8" x14ac:dyDescent="0.25">
      <c r="A156" t="s">
        <v>166</v>
      </c>
      <c r="B156" t="s">
        <v>8</v>
      </c>
      <c r="C156">
        <v>11224778.910543701</v>
      </c>
      <c r="D156">
        <v>28862646.1416815</v>
      </c>
      <c r="E156">
        <v>2762855405.6895218</v>
      </c>
      <c r="F156">
        <v>95.724258688103831</v>
      </c>
      <c r="G156">
        <v>28862646.1416815</v>
      </c>
      <c r="H156">
        <f>1-C156/D156</f>
        <v>0.61109667992867678</v>
      </c>
    </row>
    <row r="157" spans="1:8" x14ac:dyDescent="0.25">
      <c r="A157" t="s">
        <v>167</v>
      </c>
      <c r="B157" t="s">
        <v>5</v>
      </c>
      <c r="C157">
        <v>24261901.543115251</v>
      </c>
      <c r="D157">
        <v>26827214.304837149</v>
      </c>
      <c r="E157">
        <v>559995473.4519794</v>
      </c>
      <c r="F157">
        <v>20.874156633959871</v>
      </c>
      <c r="G157">
        <v>26827214.304837149</v>
      </c>
      <c r="H157">
        <f>1-C157/D157</f>
        <v>9.5623523656697795E-2</v>
      </c>
    </row>
    <row r="158" spans="1:8" x14ac:dyDescent="0.25">
      <c r="A158" t="s">
        <v>168</v>
      </c>
      <c r="B158" t="s">
        <v>6</v>
      </c>
      <c r="C158">
        <v>70344181.979704991</v>
      </c>
      <c r="D158">
        <v>70986061.670235187</v>
      </c>
      <c r="E158">
        <v>3454305097.6046581</v>
      </c>
      <c r="F158">
        <v>48.661737478148687</v>
      </c>
      <c r="G158">
        <v>70986061.670235187</v>
      </c>
      <c r="H158">
        <f>1-C158/D158</f>
        <v>9.0423341628957932E-3</v>
      </c>
    </row>
    <row r="159" spans="1:8" x14ac:dyDescent="0.25">
      <c r="A159" t="s">
        <v>169</v>
      </c>
      <c r="B159" t="s">
        <v>8</v>
      </c>
      <c r="C159">
        <v>24438571.352554929</v>
      </c>
      <c r="D159">
        <v>24438571.352554929</v>
      </c>
      <c r="E159">
        <v>505802194.1589855</v>
      </c>
      <c r="F159">
        <v>20.696880634395448</v>
      </c>
      <c r="G159">
        <v>24438571.352554929</v>
      </c>
      <c r="H159">
        <f>1-C159/D159</f>
        <v>0</v>
      </c>
    </row>
    <row r="160" spans="1:8" x14ac:dyDescent="0.25">
      <c r="A160" t="s">
        <v>170</v>
      </c>
      <c r="B160" t="s">
        <v>6</v>
      </c>
      <c r="C160">
        <v>11883867.29453942</v>
      </c>
      <c r="D160">
        <v>11883867.29453942</v>
      </c>
      <c r="E160">
        <v>725693264.3635999</v>
      </c>
      <c r="F160">
        <v>61.065412998767862</v>
      </c>
      <c r="G160">
        <v>11883867.29453942</v>
      </c>
      <c r="H160">
        <f>1-C160/D160</f>
        <v>0</v>
      </c>
    </row>
    <row r="161" spans="1:8" x14ac:dyDescent="0.25">
      <c r="A161" t="s">
        <v>171</v>
      </c>
      <c r="B161" t="s">
        <v>9</v>
      </c>
      <c r="C161">
        <v>308566.29397581279</v>
      </c>
      <c r="D161">
        <v>764118.18561337946</v>
      </c>
      <c r="E161">
        <v>63683014.359332077</v>
      </c>
      <c r="F161">
        <v>83.341838420207083</v>
      </c>
      <c r="G161">
        <v>764118.18561337946</v>
      </c>
      <c r="H161">
        <f>1-C161/D161</f>
        <v>0.59617988449245218</v>
      </c>
    </row>
    <row r="162" spans="1:8" x14ac:dyDescent="0.25">
      <c r="A162" t="s">
        <v>172</v>
      </c>
      <c r="B162" t="s">
        <v>6</v>
      </c>
      <c r="C162">
        <v>93796187.762880698</v>
      </c>
      <c r="D162">
        <v>93796187.762880698</v>
      </c>
      <c r="E162">
        <v>5643239175.503315</v>
      </c>
      <c r="F162">
        <v>60.164909791105543</v>
      </c>
      <c r="G162">
        <v>93796187.762880698</v>
      </c>
      <c r="H162">
        <f>1-C162/D162</f>
        <v>0</v>
      </c>
    </row>
    <row r="163" spans="1:8" x14ac:dyDescent="0.25">
      <c r="A163" t="s">
        <v>173</v>
      </c>
      <c r="B163" t="s">
        <v>6</v>
      </c>
      <c r="C163">
        <v>61544692.659569263</v>
      </c>
      <c r="D163">
        <v>61733768.107617393</v>
      </c>
      <c r="E163">
        <v>9849443929.9071426</v>
      </c>
      <c r="F163">
        <v>159.54710415112029</v>
      </c>
      <c r="G163">
        <v>61733768.107617393</v>
      </c>
      <c r="H163">
        <f>1-C163/D163</f>
        <v>3.0627556658865407E-3</v>
      </c>
    </row>
    <row r="164" spans="1:8" x14ac:dyDescent="0.25">
      <c r="A164" t="s">
        <v>174</v>
      </c>
      <c r="B164" t="s">
        <v>5</v>
      </c>
      <c r="C164">
        <v>1048617394.879894</v>
      </c>
      <c r="D164">
        <v>1049516078.126943</v>
      </c>
      <c r="E164">
        <v>42338881599.676353</v>
      </c>
      <c r="F164">
        <v>40.34133681423728</v>
      </c>
      <c r="G164">
        <v>1049516078.126943</v>
      </c>
      <c r="H164">
        <f>1-C164/D164</f>
        <v>8.5628344889465691E-4</v>
      </c>
    </row>
    <row r="165" spans="1:8" x14ac:dyDescent="0.25">
      <c r="A165" t="s">
        <v>175</v>
      </c>
      <c r="B165" t="s">
        <v>4</v>
      </c>
      <c r="C165">
        <v>2751402.6338803191</v>
      </c>
      <c r="D165">
        <v>2751402.6338803191</v>
      </c>
      <c r="E165">
        <v>161490623.06916949</v>
      </c>
      <c r="F165">
        <v>58.693926174453907</v>
      </c>
      <c r="G165">
        <v>2751402.6338803191</v>
      </c>
      <c r="H165">
        <f>1-C165/D165</f>
        <v>0</v>
      </c>
    </row>
    <row r="166" spans="1:8" x14ac:dyDescent="0.25">
      <c r="A166" t="s">
        <v>176</v>
      </c>
      <c r="B166" t="s">
        <v>6</v>
      </c>
      <c r="C166">
        <v>697145006.2148006</v>
      </c>
      <c r="D166">
        <v>697145006.2148006</v>
      </c>
      <c r="E166">
        <v>47558342977.930023</v>
      </c>
      <c r="F166">
        <v>68.21872430264041</v>
      </c>
      <c r="G166">
        <v>697145006.2148006</v>
      </c>
      <c r="H166">
        <f>1-C166/D166</f>
        <v>0</v>
      </c>
    </row>
    <row r="167" spans="1:8" x14ac:dyDescent="0.25">
      <c r="A167" t="s">
        <v>177</v>
      </c>
      <c r="B167" t="s">
        <v>4</v>
      </c>
      <c r="C167">
        <v>41272021.040362179</v>
      </c>
      <c r="D167">
        <v>41272021.040362179</v>
      </c>
      <c r="E167">
        <v>2525499695.4400601</v>
      </c>
      <c r="F167">
        <v>61.19156832591829</v>
      </c>
      <c r="G167">
        <v>41272021.040362179</v>
      </c>
      <c r="H167">
        <f>1-C167/D167</f>
        <v>0</v>
      </c>
    </row>
    <row r="168" spans="1:8" x14ac:dyDescent="0.25">
      <c r="A168" t="s">
        <v>178</v>
      </c>
      <c r="B168" t="s">
        <v>4</v>
      </c>
      <c r="C168">
        <v>13831981.251659701</v>
      </c>
      <c r="D168">
        <v>13831981.251659701</v>
      </c>
      <c r="E168">
        <v>797569954.55108953</v>
      </c>
      <c r="F168">
        <v>57.661295228793733</v>
      </c>
      <c r="G168">
        <v>13831981.251659701</v>
      </c>
      <c r="H168">
        <f>1-C168/D168</f>
        <v>0</v>
      </c>
    </row>
    <row r="169" spans="1:8" x14ac:dyDescent="0.25">
      <c r="A169" t="s">
        <v>179</v>
      </c>
      <c r="B169" t="s">
        <v>9</v>
      </c>
      <c r="C169">
        <v>3922599.0525062382</v>
      </c>
      <c r="D169">
        <v>137530514.82110009</v>
      </c>
      <c r="E169">
        <v>19612281018.505779</v>
      </c>
      <c r="F169">
        <v>142.60312370689121</v>
      </c>
      <c r="G169">
        <v>137530514.82110009</v>
      </c>
      <c r="H169">
        <f>1-C169/D169</f>
        <v>0.97147833658872895</v>
      </c>
    </row>
    <row r="170" spans="1:8" x14ac:dyDescent="0.25">
      <c r="A170" t="s">
        <v>180</v>
      </c>
      <c r="B170" t="s">
        <v>4</v>
      </c>
      <c r="C170">
        <v>26785.714914058859</v>
      </c>
      <c r="D170">
        <v>26785.714914058859</v>
      </c>
      <c r="E170">
        <v>4325596.2364971619</v>
      </c>
      <c r="F170">
        <v>161.4889223743217</v>
      </c>
      <c r="G170">
        <v>26785.714914058859</v>
      </c>
      <c r="H170">
        <f>1-C170/D170</f>
        <v>0</v>
      </c>
    </row>
    <row r="171" spans="1:8" x14ac:dyDescent="0.25">
      <c r="A171" t="s">
        <v>181</v>
      </c>
      <c r="B171" t="s">
        <v>9</v>
      </c>
      <c r="C171">
        <v>7705.7974981451553</v>
      </c>
      <c r="D171">
        <v>138107.63337988421</v>
      </c>
      <c r="E171">
        <v>17697896.955039851</v>
      </c>
      <c r="F171">
        <v>128.1456826239237</v>
      </c>
      <c r="G171">
        <v>138107.63337988421</v>
      </c>
      <c r="H171">
        <f>1-C171/D171</f>
        <v>0.94420440558162855</v>
      </c>
    </row>
    <row r="172" spans="1:8" x14ac:dyDescent="0.25">
      <c r="A172" t="s">
        <v>182</v>
      </c>
      <c r="B172" t="s">
        <v>4</v>
      </c>
      <c r="C172">
        <v>870341.54343739734</v>
      </c>
      <c r="D172">
        <v>870341.54343739734</v>
      </c>
      <c r="E172">
        <v>40060770.59279599</v>
      </c>
      <c r="F172">
        <v>46.028792828361077</v>
      </c>
      <c r="G172">
        <v>870341.54343739734</v>
      </c>
      <c r="H172">
        <f>1-C172/D172</f>
        <v>0</v>
      </c>
    </row>
    <row r="173" spans="1:8" x14ac:dyDescent="0.25">
      <c r="A173" t="s">
        <v>183</v>
      </c>
      <c r="B173" t="s">
        <v>7</v>
      </c>
      <c r="C173">
        <v>10642941.13557275</v>
      </c>
      <c r="D173">
        <v>10642941.13557275</v>
      </c>
      <c r="E173">
        <v>547342845.02570987</v>
      </c>
      <c r="F173">
        <v>51.427780916337312</v>
      </c>
      <c r="G173">
        <v>10642941.13557275</v>
      </c>
      <c r="H173">
        <f>1-C173/D173</f>
        <v>0</v>
      </c>
    </row>
    <row r="174" spans="1:8" x14ac:dyDescent="0.25">
      <c r="A174" t="s">
        <v>184</v>
      </c>
      <c r="B174" t="s">
        <v>4</v>
      </c>
      <c r="C174">
        <v>1162454.8170858221</v>
      </c>
      <c r="D174">
        <v>1162454.8170858221</v>
      </c>
      <c r="E174">
        <v>61304644.904676586</v>
      </c>
      <c r="F174">
        <v>52.737228151681862</v>
      </c>
      <c r="G174">
        <v>1162454.8170858221</v>
      </c>
      <c r="H174">
        <f>1-C174/D174</f>
        <v>0</v>
      </c>
    </row>
    <row r="175" spans="1:8" x14ac:dyDescent="0.25">
      <c r="A175" t="s">
        <v>185</v>
      </c>
      <c r="B175" t="s">
        <v>7</v>
      </c>
      <c r="C175">
        <v>14323.112490342461</v>
      </c>
      <c r="D175">
        <v>56129.865047321233</v>
      </c>
      <c r="E175">
        <v>6348467.6812764592</v>
      </c>
      <c r="F175">
        <v>113.10320585884671</v>
      </c>
      <c r="G175">
        <v>56129.865047321233</v>
      </c>
      <c r="H175">
        <f>1-C175/D175</f>
        <v>0.74482189689451206</v>
      </c>
    </row>
    <row r="176" spans="1:8" x14ac:dyDescent="0.25">
      <c r="A176" t="s">
        <v>186</v>
      </c>
      <c r="B176" t="s">
        <v>6</v>
      </c>
      <c r="C176">
        <v>40274767.755414911</v>
      </c>
      <c r="D176">
        <v>44417886.935986511</v>
      </c>
      <c r="E176">
        <v>3015243732.638052</v>
      </c>
      <c r="F176">
        <v>67.88354738674343</v>
      </c>
      <c r="G176">
        <v>44417886.935986511</v>
      </c>
      <c r="H176">
        <f>1-C176/D176</f>
        <v>9.3275918022451609E-2</v>
      </c>
    </row>
    <row r="177" spans="1:8" x14ac:dyDescent="0.25">
      <c r="A177" t="s">
        <v>187</v>
      </c>
      <c r="B177" t="s">
        <v>4</v>
      </c>
      <c r="C177">
        <v>12038.08959254774</v>
      </c>
      <c r="D177">
        <v>291288.62093995343</v>
      </c>
      <c r="E177">
        <v>37041571.15177159</v>
      </c>
      <c r="F177">
        <v>127.1644976458156</v>
      </c>
      <c r="G177">
        <v>291288.62093995343</v>
      </c>
      <c r="H177">
        <f>1-C177/D177</f>
        <v>0.95867298367611387</v>
      </c>
    </row>
    <row r="178" spans="1:8" x14ac:dyDescent="0.25">
      <c r="A178" t="s">
        <v>188</v>
      </c>
      <c r="B178" t="s">
        <v>8</v>
      </c>
      <c r="C178">
        <v>3103561.4887792822</v>
      </c>
      <c r="D178">
        <v>3103561.4887792822</v>
      </c>
      <c r="E178">
        <v>139033838.34271649</v>
      </c>
      <c r="F178">
        <v>44.798158130710164</v>
      </c>
      <c r="G178">
        <v>3103561.4887792822</v>
      </c>
      <c r="H178">
        <f>1-C178/D178</f>
        <v>0</v>
      </c>
    </row>
    <row r="179" spans="1:8" x14ac:dyDescent="0.25">
      <c r="A179" t="s">
        <v>189</v>
      </c>
      <c r="B179" t="s">
        <v>6</v>
      </c>
      <c r="C179">
        <v>25869928.50137898</v>
      </c>
      <c r="D179">
        <v>32662561.385569111</v>
      </c>
      <c r="E179">
        <v>2902369915.395915</v>
      </c>
      <c r="F179">
        <v>88.859225739663913</v>
      </c>
      <c r="G179">
        <v>32662561.385569111</v>
      </c>
      <c r="H179">
        <f>1-C179/D179</f>
        <v>0.20796387656208848</v>
      </c>
    </row>
    <row r="180" spans="1:8" x14ac:dyDescent="0.25">
      <c r="A180" t="s">
        <v>190</v>
      </c>
      <c r="B180" t="s">
        <v>6</v>
      </c>
      <c r="C180">
        <v>13717011.702472391</v>
      </c>
      <c r="D180">
        <v>20588574.639524471</v>
      </c>
      <c r="E180">
        <v>1375318279.200321</v>
      </c>
      <c r="F180">
        <v>66.800072529551585</v>
      </c>
      <c r="G180">
        <v>20588574.639524471</v>
      </c>
      <c r="H180">
        <f>1-C180/D180</f>
        <v>0.33375612723867465</v>
      </c>
    </row>
    <row r="181" spans="1:8" x14ac:dyDescent="0.25">
      <c r="A181" t="s">
        <v>191</v>
      </c>
      <c r="B181" t="s">
        <v>6</v>
      </c>
      <c r="C181">
        <v>182272487.5486888</v>
      </c>
      <c r="D181">
        <v>183194444.51076591</v>
      </c>
      <c r="E181">
        <v>21681205484.00634</v>
      </c>
      <c r="F181">
        <v>118.3507804612065</v>
      </c>
      <c r="G181">
        <v>183194444.51076591</v>
      </c>
      <c r="H181">
        <f>1-C181/D181</f>
        <v>5.0326687828294858E-3</v>
      </c>
    </row>
    <row r="182" spans="1:8" x14ac:dyDescent="0.25">
      <c r="A182" t="s">
        <v>192</v>
      </c>
      <c r="B182" t="s">
        <v>4</v>
      </c>
      <c r="C182">
        <v>6056398.3680879893</v>
      </c>
      <c r="D182">
        <v>6056398.3680879893</v>
      </c>
      <c r="E182">
        <v>375575280.02740657</v>
      </c>
      <c r="F182">
        <v>62.012974907061157</v>
      </c>
      <c r="G182">
        <v>6056398.3680879893</v>
      </c>
      <c r="H182">
        <f>1-C182/D182</f>
        <v>0</v>
      </c>
    </row>
    <row r="183" spans="1:8" x14ac:dyDescent="0.25">
      <c r="A183" t="s">
        <v>193</v>
      </c>
      <c r="B183" t="s">
        <v>4</v>
      </c>
      <c r="C183">
        <v>9460.3873124190141</v>
      </c>
      <c r="D183">
        <v>1449720.437225688</v>
      </c>
      <c r="E183">
        <v>191239739.03839371</v>
      </c>
      <c r="F183">
        <v>131.91490864567439</v>
      </c>
      <c r="G183">
        <v>1449720.437225688</v>
      </c>
      <c r="H183">
        <f>1-C183/D183</f>
        <v>0.99347433679660113</v>
      </c>
    </row>
    <row r="184" spans="1:8" x14ac:dyDescent="0.25">
      <c r="A184" t="s">
        <v>194</v>
      </c>
      <c r="B184" t="s">
        <v>6</v>
      </c>
      <c r="C184">
        <v>30842909.619065329</v>
      </c>
      <c r="D184">
        <v>30842909.619065329</v>
      </c>
      <c r="E184">
        <v>1308918777.1606269</v>
      </c>
      <c r="F184">
        <v>42.438239236402261</v>
      </c>
      <c r="G184">
        <v>30842909.619065329</v>
      </c>
      <c r="H184">
        <f>1-C184/D184</f>
        <v>0</v>
      </c>
    </row>
    <row r="185" spans="1:8" x14ac:dyDescent="0.25">
      <c r="A185" t="s">
        <v>195</v>
      </c>
      <c r="B185" t="s">
        <v>8</v>
      </c>
      <c r="C185">
        <v>864.19155970076099</v>
      </c>
      <c r="D185">
        <v>347121.48998449091</v>
      </c>
      <c r="E185">
        <v>46749776.621477053</v>
      </c>
      <c r="F185">
        <v>134.67842807302361</v>
      </c>
      <c r="G185">
        <v>347121.48998449091</v>
      </c>
      <c r="H185">
        <f>1-C185/D185</f>
        <v>0.99751040605483865</v>
      </c>
    </row>
    <row r="186" spans="1:8" x14ac:dyDescent="0.25">
      <c r="A186" t="s">
        <v>196</v>
      </c>
      <c r="B186" t="s">
        <v>4</v>
      </c>
      <c r="C186">
        <v>766725.22027872922</v>
      </c>
      <c r="D186">
        <v>766725.22027872922</v>
      </c>
      <c r="E186">
        <v>43830185.320745073</v>
      </c>
      <c r="F186">
        <v>57.165440970901393</v>
      </c>
      <c r="G186">
        <v>766725.22027872922</v>
      </c>
      <c r="H186">
        <f>1-C186/D186</f>
        <v>0</v>
      </c>
    </row>
    <row r="187" spans="1:8" x14ac:dyDescent="0.25">
      <c r="A187" t="s">
        <v>197</v>
      </c>
      <c r="B187" t="s">
        <v>4</v>
      </c>
      <c r="C187">
        <v>4502736.3057203135</v>
      </c>
      <c r="D187">
        <v>4502736.3057203135</v>
      </c>
      <c r="E187">
        <v>278841080.16438019</v>
      </c>
      <c r="F187">
        <v>61.927028640371013</v>
      </c>
      <c r="G187">
        <v>4502736.3057203135</v>
      </c>
      <c r="H187">
        <f>1-C187/D187</f>
        <v>0</v>
      </c>
    </row>
    <row r="188" spans="1:8" x14ac:dyDescent="0.25">
      <c r="A188" t="s">
        <v>198</v>
      </c>
      <c r="B188" t="s">
        <v>9</v>
      </c>
      <c r="C188">
        <v>106252478.2828701</v>
      </c>
      <c r="D188">
        <v>516509640.63797891</v>
      </c>
      <c r="E188">
        <v>60372139909.900337</v>
      </c>
      <c r="F188">
        <v>116.884826845304</v>
      </c>
      <c r="G188">
        <v>516509640.63797891</v>
      </c>
      <c r="H188">
        <f>1-C188/D188</f>
        <v>0.79428752161986782</v>
      </c>
    </row>
    <row r="189" spans="1:8" x14ac:dyDescent="0.25">
      <c r="A189" t="s">
        <v>199</v>
      </c>
      <c r="B189" t="s">
        <v>5</v>
      </c>
      <c r="C189">
        <v>30002775.899504028</v>
      </c>
      <c r="D189">
        <v>30002775.899504028</v>
      </c>
      <c r="E189">
        <v>1194022235.3731041</v>
      </c>
      <c r="F189">
        <v>39.797058757914527</v>
      </c>
      <c r="G189">
        <v>30002775.899504028</v>
      </c>
      <c r="H189">
        <f>1-C189/D189</f>
        <v>0</v>
      </c>
    </row>
    <row r="190" spans="1:8" x14ac:dyDescent="0.25">
      <c r="A190" t="s">
        <v>200</v>
      </c>
      <c r="B190" t="s">
        <v>5</v>
      </c>
      <c r="C190">
        <v>31853665.98646694</v>
      </c>
      <c r="D190">
        <v>31853665.98646694</v>
      </c>
      <c r="E190">
        <v>2062351077.3059821</v>
      </c>
      <c r="F190">
        <v>64.744543946124566</v>
      </c>
      <c r="G190">
        <v>31853665.98646694</v>
      </c>
      <c r="H190">
        <f>1-C190/D190</f>
        <v>0</v>
      </c>
    </row>
    <row r="191" spans="1:8" x14ac:dyDescent="0.25">
      <c r="A191" t="s">
        <v>201</v>
      </c>
      <c r="B191" t="s">
        <v>9</v>
      </c>
      <c r="C191">
        <v>15411.594996290591</v>
      </c>
      <c r="D191">
        <v>71896.336022714517</v>
      </c>
      <c r="E191">
        <v>7807773.252853821</v>
      </c>
      <c r="F191">
        <v>108.5976516298004</v>
      </c>
      <c r="G191">
        <v>71896.336022714517</v>
      </c>
      <c r="H191">
        <f>1-C191/D191</f>
        <v>0.78564144087368315</v>
      </c>
    </row>
    <row r="192" spans="1:8" x14ac:dyDescent="0.25">
      <c r="A192" t="s">
        <v>202</v>
      </c>
      <c r="B192" t="s">
        <v>8</v>
      </c>
      <c r="C192">
        <v>2638346.8796588238</v>
      </c>
      <c r="D192">
        <v>15388679.474367309</v>
      </c>
      <c r="E192">
        <v>1981800484.723587</v>
      </c>
      <c r="F192">
        <v>128.78301143542839</v>
      </c>
      <c r="G192">
        <v>15388679.474367309</v>
      </c>
      <c r="H192">
        <f>1-C192/D192</f>
        <v>0.82855274332970041</v>
      </c>
    </row>
    <row r="193" spans="1:8" x14ac:dyDescent="0.25">
      <c r="A193" t="s">
        <v>203</v>
      </c>
      <c r="B193" t="s">
        <v>6</v>
      </c>
      <c r="C193">
        <v>34249153.886757173</v>
      </c>
      <c r="D193">
        <v>34249153.886757173</v>
      </c>
      <c r="E193">
        <v>3544040038.745717</v>
      </c>
      <c r="F193">
        <v>103.4781778978797</v>
      </c>
      <c r="G193">
        <v>34249153.886757173</v>
      </c>
      <c r="H193">
        <f>1-C193/D193</f>
        <v>0</v>
      </c>
    </row>
    <row r="194" spans="1:8" x14ac:dyDescent="0.25">
      <c r="A194" t="s">
        <v>204</v>
      </c>
      <c r="B194" t="s">
        <v>6</v>
      </c>
      <c r="C194">
        <v>539872596.35420001</v>
      </c>
      <c r="D194">
        <v>558115337.8878454</v>
      </c>
      <c r="E194">
        <v>45296997023.624336</v>
      </c>
      <c r="F194">
        <v>81.160638220494278</v>
      </c>
      <c r="G194">
        <v>558115337.8878454</v>
      </c>
      <c r="H194">
        <f>1-C194/D194</f>
        <v>3.2686328963264066E-2</v>
      </c>
    </row>
    <row r="195" spans="1:8" x14ac:dyDescent="0.25">
      <c r="A195" t="s">
        <v>205</v>
      </c>
      <c r="B195" t="s">
        <v>5</v>
      </c>
      <c r="C195">
        <v>421373459.24977559</v>
      </c>
      <c r="D195">
        <v>521979819.34266651</v>
      </c>
      <c r="E195">
        <v>35636688225.928001</v>
      </c>
      <c r="F195">
        <v>68.2721570937466</v>
      </c>
      <c r="G195">
        <v>521979819.34266651</v>
      </c>
      <c r="H195">
        <f>1-C195/D195</f>
        <v>0.19273994197627287</v>
      </c>
    </row>
    <row r="196" spans="1:8" x14ac:dyDescent="0.25">
      <c r="A196" t="s">
        <v>206</v>
      </c>
      <c r="B196" t="s">
        <v>4</v>
      </c>
      <c r="C196">
        <v>20925525.94489735</v>
      </c>
      <c r="D196">
        <v>20925525.94489735</v>
      </c>
      <c r="E196">
        <v>1195390991.6122799</v>
      </c>
      <c r="F196">
        <v>57.125971158864637</v>
      </c>
      <c r="G196">
        <v>20925525.94489735</v>
      </c>
      <c r="H196">
        <f>1-C196/D196</f>
        <v>0</v>
      </c>
    </row>
    <row r="197" spans="1:8" x14ac:dyDescent="0.25">
      <c r="A197" t="s">
        <v>207</v>
      </c>
      <c r="B197" t="s">
        <v>4</v>
      </c>
      <c r="C197">
        <v>12723079.78392962</v>
      </c>
      <c r="D197">
        <v>12723079.78392962</v>
      </c>
      <c r="E197">
        <v>640970985.00318289</v>
      </c>
      <c r="F197">
        <v>50.378602971018559</v>
      </c>
      <c r="G197">
        <v>12723079.78392962</v>
      </c>
      <c r="H197">
        <f>1-C197/D197</f>
        <v>0</v>
      </c>
    </row>
    <row r="198" spans="1:8" x14ac:dyDescent="0.25">
      <c r="A198" t="s">
        <v>208</v>
      </c>
      <c r="B198" t="s">
        <v>6</v>
      </c>
      <c r="C198">
        <v>141969494.962681</v>
      </c>
      <c r="D198">
        <v>151056272.09285119</v>
      </c>
      <c r="E198">
        <v>8272063780.6729088</v>
      </c>
      <c r="F198">
        <v>54.761471775155698</v>
      </c>
      <c r="G198">
        <v>151056272.09285119</v>
      </c>
      <c r="H198">
        <f>1-C198/D198</f>
        <v>6.0154914485012201E-2</v>
      </c>
    </row>
    <row r="199" spans="1:8" x14ac:dyDescent="0.25">
      <c r="A199" t="s">
        <v>209</v>
      </c>
      <c r="B199" t="s">
        <v>8</v>
      </c>
      <c r="C199">
        <v>22042849.759682208</v>
      </c>
      <c r="D199">
        <v>22042849.759682208</v>
      </c>
      <c r="E199">
        <v>593106186.14644647</v>
      </c>
      <c r="F199">
        <v>26.906964962002139</v>
      </c>
      <c r="G199">
        <v>22042849.759682208</v>
      </c>
      <c r="H199">
        <f>1-C199/D199</f>
        <v>0</v>
      </c>
    </row>
    <row r="200" spans="1:8" x14ac:dyDescent="0.25">
      <c r="A200" t="s">
        <v>210</v>
      </c>
      <c r="B200" t="s">
        <v>7</v>
      </c>
      <c r="C200">
        <v>4880551250.7004967</v>
      </c>
      <c r="D200">
        <v>4880551250.7004967</v>
      </c>
      <c r="E200">
        <v>229535358814.6926</v>
      </c>
      <c r="F200">
        <v>47.030621547463063</v>
      </c>
      <c r="G200">
        <v>4880551250.7004967</v>
      </c>
      <c r="H200">
        <f>1-C200/D200</f>
        <v>0</v>
      </c>
    </row>
    <row r="201" spans="1:8" x14ac:dyDescent="0.25">
      <c r="A201" t="s">
        <v>211</v>
      </c>
      <c r="B201" t="s">
        <v>5</v>
      </c>
      <c r="C201">
        <v>93360477.335133821</v>
      </c>
      <c r="D201">
        <v>103865151.614096</v>
      </c>
      <c r="E201">
        <v>8979434439.0818481</v>
      </c>
      <c r="F201">
        <v>86.45281212744321</v>
      </c>
      <c r="G201">
        <v>103865151.614096</v>
      </c>
      <c r="H201">
        <f>1-C201/D201</f>
        <v>0.10113762042144403</v>
      </c>
    </row>
    <row r="202" spans="1:8" x14ac:dyDescent="0.25">
      <c r="A202" t="s">
        <v>212</v>
      </c>
      <c r="B202" t="s">
        <v>8</v>
      </c>
      <c r="C202">
        <v>248191.86532391029</v>
      </c>
      <c r="D202">
        <v>248191.86532391029</v>
      </c>
      <c r="E202">
        <v>53575240.340067632</v>
      </c>
      <c r="F202">
        <v>215.86219302613981</v>
      </c>
      <c r="G202">
        <v>248191.86532391029</v>
      </c>
      <c r="H202">
        <f>1-C202/D202</f>
        <v>0</v>
      </c>
    </row>
    <row r="203" spans="1:8" x14ac:dyDescent="0.25">
      <c r="A203" t="s">
        <v>213</v>
      </c>
      <c r="B203" t="s">
        <v>8</v>
      </c>
      <c r="C203">
        <v>120668576.2679245</v>
      </c>
      <c r="D203">
        <v>120668576.2679245</v>
      </c>
      <c r="E203">
        <v>4432609335.3545151</v>
      </c>
      <c r="F203">
        <v>36.733750181262131</v>
      </c>
      <c r="G203">
        <v>120668576.2679245</v>
      </c>
      <c r="H203">
        <f>1-C203/D203</f>
        <v>0</v>
      </c>
    </row>
    <row r="204" spans="1:8" x14ac:dyDescent="0.25">
      <c r="A204" t="s">
        <v>214</v>
      </c>
      <c r="B204" t="s">
        <v>8</v>
      </c>
      <c r="C204">
        <v>421.6253300702956</v>
      </c>
      <c r="D204">
        <v>176264.8213716342</v>
      </c>
      <c r="E204">
        <v>23755439.9936071</v>
      </c>
      <c r="F204">
        <v>134.7713049532525</v>
      </c>
      <c r="G204">
        <v>176264.8213716342</v>
      </c>
      <c r="H204">
        <f>1-C204/D204</f>
        <v>0.99760800069583166</v>
      </c>
    </row>
    <row r="205" spans="1:8" x14ac:dyDescent="0.25">
      <c r="A205" t="s">
        <v>215</v>
      </c>
      <c r="B205" t="s">
        <v>8</v>
      </c>
      <c r="C205">
        <v>50081.951900105807</v>
      </c>
      <c r="D205">
        <v>1032481.1463923811</v>
      </c>
      <c r="E205">
        <v>134050146.82256369</v>
      </c>
      <c r="F205">
        <v>129.83302144639799</v>
      </c>
      <c r="G205">
        <v>1032481.1463923811</v>
      </c>
      <c r="H205">
        <f>1-C205/D205</f>
        <v>0.95149359184417226</v>
      </c>
    </row>
    <row r="206" spans="1:8" x14ac:dyDescent="0.25">
      <c r="A206" t="s">
        <v>216</v>
      </c>
      <c r="B206" t="s">
        <v>9</v>
      </c>
      <c r="C206">
        <v>189952943.54664731</v>
      </c>
      <c r="D206">
        <v>603077574.07394004</v>
      </c>
      <c r="E206">
        <v>59498293442.22963</v>
      </c>
      <c r="F206">
        <v>98.657778037249429</v>
      </c>
      <c r="G206">
        <v>603077574.07394004</v>
      </c>
      <c r="H206">
        <f>1-C206/D206</f>
        <v>0.68502734687435374</v>
      </c>
    </row>
    <row r="207" spans="1:8" x14ac:dyDescent="0.25">
      <c r="A207" t="s">
        <v>217</v>
      </c>
      <c r="B207" t="s">
        <v>9</v>
      </c>
      <c r="C207">
        <v>91629.919592563092</v>
      </c>
      <c r="D207">
        <v>91629.919592563092</v>
      </c>
      <c r="E207">
        <v>10783225.35585279</v>
      </c>
      <c r="F207">
        <v>117.68236187263859</v>
      </c>
      <c r="G207">
        <v>91629.919592563092</v>
      </c>
      <c r="H207">
        <f>1-C207/D207</f>
        <v>0</v>
      </c>
    </row>
    <row r="208" spans="1:8" x14ac:dyDescent="0.25">
      <c r="A208" t="s">
        <v>218</v>
      </c>
      <c r="B208" t="s">
        <v>9</v>
      </c>
      <c r="C208">
        <v>88604.028793793957</v>
      </c>
      <c r="D208">
        <v>173785.21067282281</v>
      </c>
      <c r="E208">
        <v>12185803.02140758</v>
      </c>
      <c r="F208">
        <v>70.119908214452266</v>
      </c>
      <c r="G208">
        <v>173785.21067282281</v>
      </c>
      <c r="H208">
        <f>1-C208/D208</f>
        <v>0.49015207651585169</v>
      </c>
    </row>
    <row r="209" spans="1:8" x14ac:dyDescent="0.25">
      <c r="A209" t="s">
        <v>219</v>
      </c>
      <c r="B209" t="s">
        <v>6</v>
      </c>
      <c r="C209">
        <v>5736788.5421716236</v>
      </c>
      <c r="D209">
        <v>5736788.5421716236</v>
      </c>
      <c r="E209">
        <v>261396173.71470341</v>
      </c>
      <c r="F209">
        <v>45.564896072629793</v>
      </c>
      <c r="G209">
        <v>5736788.5421716236</v>
      </c>
      <c r="H209">
        <f>1-C209/D209</f>
        <v>0</v>
      </c>
    </row>
    <row r="210" spans="1:8" x14ac:dyDescent="0.25">
      <c r="A210" t="s">
        <v>220</v>
      </c>
      <c r="B210" t="s">
        <v>4</v>
      </c>
      <c r="C210">
        <v>262754714.9770416</v>
      </c>
      <c r="D210">
        <v>262754714.9770416</v>
      </c>
      <c r="E210">
        <v>15853347257.594151</v>
      </c>
      <c r="F210">
        <v>60.335158054078477</v>
      </c>
      <c r="G210">
        <v>262754714.9770416</v>
      </c>
      <c r="H210">
        <f>1-C210/D210</f>
        <v>0</v>
      </c>
    </row>
    <row r="211" spans="1:8" x14ac:dyDescent="0.25">
      <c r="A211" t="s">
        <v>221</v>
      </c>
      <c r="B211" t="s">
        <v>4</v>
      </c>
      <c r="C211">
        <v>47150399.474165618</v>
      </c>
      <c r="D211">
        <v>47150399.474165618</v>
      </c>
      <c r="E211">
        <v>2347845982.2511501</v>
      </c>
      <c r="F211">
        <v>49.794826946006452</v>
      </c>
      <c r="G211">
        <v>47150399.474165618</v>
      </c>
      <c r="H211">
        <f>1-C211/D211</f>
        <v>0</v>
      </c>
    </row>
    <row r="212" spans="1:8" x14ac:dyDescent="0.25">
      <c r="A212" t="s">
        <v>222</v>
      </c>
      <c r="B212" t="s">
        <v>4</v>
      </c>
      <c r="C212">
        <v>26644341.675771829</v>
      </c>
      <c r="D212">
        <v>26644341.675771829</v>
      </c>
      <c r="E212">
        <v>1655376373.1486449</v>
      </c>
      <c r="F212">
        <v>62.128627282013433</v>
      </c>
      <c r="G212">
        <v>26644341.675771829</v>
      </c>
      <c r="H212">
        <f>1-C212/D212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abSelected="1" workbookViewId="0">
      <selection activeCell="I1" sqref="I1:I1048576"/>
    </sheetView>
  </sheetViews>
  <sheetFormatPr defaultRowHeight="15" x14ac:dyDescent="0.25"/>
  <cols>
    <col min="10" max="10" width="9.28515625" customWidth="1"/>
  </cols>
  <sheetData>
    <row r="1" spans="1:8" x14ac:dyDescent="0.25">
      <c r="A1" s="1" t="s">
        <v>10</v>
      </c>
      <c r="B1" s="1" t="s">
        <v>0</v>
      </c>
      <c r="C1" s="1" t="s">
        <v>11</v>
      </c>
      <c r="D1" s="1" t="s">
        <v>2</v>
      </c>
      <c r="E1" s="1" t="s">
        <v>1</v>
      </c>
      <c r="F1" s="1" t="s">
        <v>3</v>
      </c>
      <c r="G1" s="2" t="s">
        <v>225</v>
      </c>
      <c r="H1" t="s">
        <v>227</v>
      </c>
    </row>
    <row r="2" spans="1:8" x14ac:dyDescent="0.25">
      <c r="A2" t="s">
        <v>12</v>
      </c>
      <c r="B2" t="s">
        <v>8</v>
      </c>
      <c r="C2">
        <v>1500255.7545315139</v>
      </c>
      <c r="D2">
        <v>1677832.549328685</v>
      </c>
      <c r="E2">
        <v>89092736.049265668</v>
      </c>
      <c r="F2">
        <v>53.099897296015868</v>
      </c>
      <c r="G2">
        <v>1677832.549328685</v>
      </c>
      <c r="H2">
        <f t="shared" ref="H2:H65" si="0">1-C2/D2</f>
        <v>0.10583701863944717</v>
      </c>
    </row>
    <row r="3" spans="1:8" x14ac:dyDescent="0.25">
      <c r="A3" t="s">
        <v>13</v>
      </c>
      <c r="B3" t="s">
        <v>5</v>
      </c>
      <c r="C3">
        <v>12715751.527884509</v>
      </c>
      <c r="D3">
        <v>12715751.527884509</v>
      </c>
      <c r="E3">
        <v>480739776.23443657</v>
      </c>
      <c r="F3">
        <v>37.806634958241922</v>
      </c>
      <c r="G3">
        <v>12715751.527884509</v>
      </c>
      <c r="H3">
        <f t="shared" si="0"/>
        <v>0</v>
      </c>
    </row>
    <row r="4" spans="1:8" x14ac:dyDescent="0.25">
      <c r="A4" t="s">
        <v>14</v>
      </c>
      <c r="B4" t="s">
        <v>4</v>
      </c>
      <c r="C4">
        <v>37310576.577220313</v>
      </c>
      <c r="D4">
        <v>37310576.577220313</v>
      </c>
      <c r="E4">
        <v>989819352.43287575</v>
      </c>
      <c r="F4">
        <v>26.529189394441101</v>
      </c>
      <c r="G4">
        <v>37310576.577220313</v>
      </c>
      <c r="H4">
        <f t="shared" si="0"/>
        <v>0</v>
      </c>
    </row>
    <row r="5" spans="1:8" x14ac:dyDescent="0.25">
      <c r="A5" t="s">
        <v>15</v>
      </c>
      <c r="B5" t="s">
        <v>6</v>
      </c>
      <c r="C5">
        <v>7110796.9925173093</v>
      </c>
      <c r="D5">
        <v>7110796.9925173093</v>
      </c>
      <c r="E5">
        <v>205386699.3874647</v>
      </c>
      <c r="F5">
        <v>28.883780482496281</v>
      </c>
      <c r="G5">
        <v>7110796.9925173093</v>
      </c>
      <c r="H5">
        <f t="shared" si="0"/>
        <v>0</v>
      </c>
    </row>
    <row r="6" spans="1:8" x14ac:dyDescent="0.25">
      <c r="A6" t="s">
        <v>16</v>
      </c>
      <c r="B6" t="s">
        <v>8</v>
      </c>
      <c r="C6">
        <v>1365232.5528221279</v>
      </c>
      <c r="D6">
        <v>1365232.5528221279</v>
      </c>
      <c r="E6">
        <v>77960231.136659414</v>
      </c>
      <c r="F6">
        <v>57.103993730229043</v>
      </c>
      <c r="G6">
        <v>1365232.5528221279</v>
      </c>
      <c r="H6">
        <f t="shared" si="0"/>
        <v>0</v>
      </c>
    </row>
    <row r="7" spans="1:8" x14ac:dyDescent="0.25">
      <c r="A7" t="s">
        <v>17</v>
      </c>
      <c r="B7" t="s">
        <v>6</v>
      </c>
      <c r="C7">
        <v>258313730.7400212</v>
      </c>
      <c r="D7">
        <v>258313730.7400212</v>
      </c>
      <c r="E7">
        <v>15212259713.47835</v>
      </c>
      <c r="F7">
        <v>58.890635313492773</v>
      </c>
      <c r="G7">
        <v>258313730.7400212</v>
      </c>
      <c r="H7">
        <f t="shared" si="0"/>
        <v>0</v>
      </c>
    </row>
    <row r="8" spans="1:8" x14ac:dyDescent="0.25">
      <c r="A8" t="s">
        <v>18</v>
      </c>
      <c r="B8" t="s">
        <v>8</v>
      </c>
      <c r="C8">
        <v>233345991.15304241</v>
      </c>
      <c r="D8">
        <v>233345991.15304241</v>
      </c>
      <c r="E8">
        <v>9328833906.7624454</v>
      </c>
      <c r="F8">
        <v>39.978547995041538</v>
      </c>
      <c r="G8">
        <v>233345991.15304241</v>
      </c>
      <c r="H8">
        <f t="shared" si="0"/>
        <v>0</v>
      </c>
    </row>
    <row r="9" spans="1:8" x14ac:dyDescent="0.25">
      <c r="A9" t="s">
        <v>19</v>
      </c>
      <c r="B9" t="s">
        <v>6</v>
      </c>
      <c r="C9">
        <v>11576032.86969571</v>
      </c>
      <c r="D9">
        <v>11576032.86969571</v>
      </c>
      <c r="E9">
        <v>482147775.0838694</v>
      </c>
      <c r="F9">
        <v>41.650518835866357</v>
      </c>
      <c r="G9">
        <v>11576032.86969571</v>
      </c>
      <c r="H9">
        <f t="shared" si="0"/>
        <v>0</v>
      </c>
    </row>
    <row r="10" spans="1:8" x14ac:dyDescent="0.25">
      <c r="A10" t="s">
        <v>20</v>
      </c>
      <c r="B10" t="s">
        <v>9</v>
      </c>
      <c r="C10">
        <v>13012.52337520002</v>
      </c>
      <c r="D10">
        <v>213074.59724891049</v>
      </c>
      <c r="E10">
        <v>27165405.268760741</v>
      </c>
      <c r="F10">
        <v>127.4924632945641</v>
      </c>
      <c r="G10">
        <v>213074.59724891049</v>
      </c>
      <c r="H10">
        <f t="shared" si="0"/>
        <v>0.9389297291032821</v>
      </c>
    </row>
    <row r="11" spans="1:8" x14ac:dyDescent="0.25">
      <c r="A11" t="s">
        <v>21</v>
      </c>
      <c r="B11" t="s">
        <v>8</v>
      </c>
      <c r="C11">
        <v>586762.01718596078</v>
      </c>
      <c r="D11">
        <v>586762.01718596078</v>
      </c>
      <c r="E11">
        <v>36769048.382472418</v>
      </c>
      <c r="F11">
        <v>62.664329499057047</v>
      </c>
      <c r="G11">
        <v>586762.01718596078</v>
      </c>
      <c r="H11">
        <f t="shared" si="0"/>
        <v>0</v>
      </c>
    </row>
    <row r="12" spans="1:8" x14ac:dyDescent="0.25">
      <c r="A12" t="s">
        <v>22</v>
      </c>
      <c r="B12" t="s">
        <v>9</v>
      </c>
      <c r="C12">
        <v>329300739.02156931</v>
      </c>
      <c r="D12">
        <v>329300739.02156931</v>
      </c>
      <c r="E12">
        <v>15964743290.1145</v>
      </c>
      <c r="F12">
        <v>48.480739331316236</v>
      </c>
      <c r="G12">
        <v>329300739.02156931</v>
      </c>
      <c r="H12">
        <f t="shared" si="0"/>
        <v>0</v>
      </c>
    </row>
    <row r="13" spans="1:8" x14ac:dyDescent="0.25">
      <c r="A13" t="s">
        <v>23</v>
      </c>
      <c r="B13" t="s">
        <v>6</v>
      </c>
      <c r="C13">
        <v>96317295.07229577</v>
      </c>
      <c r="D13">
        <v>96471919.862224013</v>
      </c>
      <c r="E13">
        <v>7632487403.2957315</v>
      </c>
      <c r="F13">
        <v>79.116155397301497</v>
      </c>
      <c r="G13">
        <v>96471919.862224013</v>
      </c>
      <c r="H13">
        <f t="shared" si="0"/>
        <v>1.602795820266345E-3</v>
      </c>
    </row>
    <row r="14" spans="1:8" x14ac:dyDescent="0.25">
      <c r="A14" t="s">
        <v>24</v>
      </c>
      <c r="B14" t="s">
        <v>6</v>
      </c>
      <c r="C14">
        <v>43866514.233917363</v>
      </c>
      <c r="D14">
        <v>43866514.233917363</v>
      </c>
      <c r="E14">
        <v>2045904899.7556319</v>
      </c>
      <c r="F14">
        <v>46.639331514828903</v>
      </c>
      <c r="G14">
        <v>43866514.233917363</v>
      </c>
      <c r="H14">
        <f t="shared" si="0"/>
        <v>0</v>
      </c>
    </row>
    <row r="15" spans="1:8" x14ac:dyDescent="0.25">
      <c r="A15" t="s">
        <v>25</v>
      </c>
      <c r="B15" t="s">
        <v>4</v>
      </c>
      <c r="C15">
        <v>1219756.88106833</v>
      </c>
      <c r="D15">
        <v>1219756.88106833</v>
      </c>
      <c r="E15">
        <v>67636997.460951373</v>
      </c>
      <c r="F15">
        <v>55.451212049495602</v>
      </c>
      <c r="G15">
        <v>1219756.88106833</v>
      </c>
      <c r="H15">
        <f t="shared" si="0"/>
        <v>0</v>
      </c>
    </row>
    <row r="16" spans="1:8" x14ac:dyDescent="0.25">
      <c r="A16" t="s">
        <v>26</v>
      </c>
      <c r="B16" t="s">
        <v>6</v>
      </c>
      <c r="C16">
        <v>119693642.8378512</v>
      </c>
      <c r="D16">
        <v>122325501.20764691</v>
      </c>
      <c r="E16">
        <v>10155627890.786619</v>
      </c>
      <c r="F16">
        <v>83.021347066034011</v>
      </c>
      <c r="G16">
        <v>122325501.20764691</v>
      </c>
      <c r="H16">
        <f t="shared" si="0"/>
        <v>2.1515206100223838E-2</v>
      </c>
    </row>
    <row r="17" spans="1:8" x14ac:dyDescent="0.25">
      <c r="A17" t="s">
        <v>27</v>
      </c>
      <c r="B17" t="s">
        <v>4</v>
      </c>
      <c r="C17">
        <v>4277304.2723435713</v>
      </c>
      <c r="D17">
        <v>4277304.2723435713</v>
      </c>
      <c r="E17">
        <v>262129779.50273699</v>
      </c>
      <c r="F17">
        <v>61.283874798814317</v>
      </c>
      <c r="G17">
        <v>4277304.2723435713</v>
      </c>
      <c r="H17">
        <f t="shared" si="0"/>
        <v>0</v>
      </c>
    </row>
    <row r="18" spans="1:8" x14ac:dyDescent="0.25">
      <c r="A18" t="s">
        <v>28</v>
      </c>
      <c r="B18" t="s">
        <v>4</v>
      </c>
      <c r="C18">
        <v>6334746.0085134264</v>
      </c>
      <c r="D18">
        <v>6334746.0085134264</v>
      </c>
      <c r="E18">
        <v>368096223.6092943</v>
      </c>
      <c r="F18">
        <v>58.10749525152238</v>
      </c>
      <c r="G18">
        <v>6334746.0085134264</v>
      </c>
      <c r="H18">
        <f t="shared" si="0"/>
        <v>0</v>
      </c>
    </row>
    <row r="19" spans="1:8" x14ac:dyDescent="0.25">
      <c r="A19" t="s">
        <v>29</v>
      </c>
      <c r="B19" t="s">
        <v>5</v>
      </c>
      <c r="C19">
        <v>149039677.06489721</v>
      </c>
      <c r="D19">
        <v>149039677.06489721</v>
      </c>
      <c r="E19">
        <v>10574623659.962549</v>
      </c>
      <c r="F19">
        <v>70.951734921956273</v>
      </c>
      <c r="G19">
        <v>149039677.06489721</v>
      </c>
      <c r="H19">
        <f t="shared" si="0"/>
        <v>0</v>
      </c>
    </row>
    <row r="20" spans="1:8" x14ac:dyDescent="0.25">
      <c r="A20" t="s">
        <v>30</v>
      </c>
      <c r="B20" t="s">
        <v>6</v>
      </c>
      <c r="C20">
        <v>39630336.198470257</v>
      </c>
      <c r="D20">
        <v>39630336.198470257</v>
      </c>
      <c r="E20">
        <v>1548961025.509752</v>
      </c>
      <c r="F20">
        <v>39.085235556733487</v>
      </c>
      <c r="G20">
        <v>39630336.198470257</v>
      </c>
      <c r="H20">
        <f t="shared" si="0"/>
        <v>0</v>
      </c>
    </row>
    <row r="21" spans="1:8" x14ac:dyDescent="0.25">
      <c r="A21" t="s">
        <v>31</v>
      </c>
      <c r="B21" t="s">
        <v>6</v>
      </c>
      <c r="C21">
        <v>29821148.5150146</v>
      </c>
      <c r="D21">
        <v>59353187.837057471</v>
      </c>
      <c r="E21">
        <v>5566673788.6495943</v>
      </c>
      <c r="F21">
        <v>93.788960484006438</v>
      </c>
      <c r="G21">
        <v>59353187.837057471</v>
      </c>
      <c r="H21">
        <f t="shared" si="0"/>
        <v>0.49756450155832055</v>
      </c>
    </row>
    <row r="22" spans="1:8" x14ac:dyDescent="0.25">
      <c r="A22" t="s">
        <v>32</v>
      </c>
      <c r="B22" t="s">
        <v>8</v>
      </c>
      <c r="C22">
        <v>3303716.6327145221</v>
      </c>
      <c r="D22">
        <v>3303716.6327145221</v>
      </c>
      <c r="E22">
        <v>238323306.45131451</v>
      </c>
      <c r="F22">
        <v>72.137938251530528</v>
      </c>
      <c r="G22">
        <v>3303716.6327145221</v>
      </c>
      <c r="H22">
        <f t="shared" si="0"/>
        <v>0</v>
      </c>
    </row>
    <row r="23" spans="1:8" x14ac:dyDescent="0.25">
      <c r="A23" t="s">
        <v>33</v>
      </c>
      <c r="B23" t="s">
        <v>6</v>
      </c>
      <c r="C23">
        <v>17966995.758051869</v>
      </c>
      <c r="D23">
        <v>17966995.758051869</v>
      </c>
      <c r="E23">
        <v>835525036.82605684</v>
      </c>
      <c r="F23">
        <v>46.503324655799403</v>
      </c>
      <c r="G23">
        <v>17966995.758051869</v>
      </c>
      <c r="H23">
        <f t="shared" si="0"/>
        <v>0</v>
      </c>
    </row>
    <row r="24" spans="1:8" x14ac:dyDescent="0.25">
      <c r="A24" t="s">
        <v>34</v>
      </c>
      <c r="B24" t="s">
        <v>6</v>
      </c>
      <c r="C24">
        <v>39027355.341616184</v>
      </c>
      <c r="D24">
        <v>39027355.341616184</v>
      </c>
      <c r="E24">
        <v>1849259491.499131</v>
      </c>
      <c r="F24">
        <v>47.383674228297082</v>
      </c>
      <c r="G24">
        <v>39027355.341616184</v>
      </c>
      <c r="H24">
        <f t="shared" si="0"/>
        <v>0</v>
      </c>
    </row>
    <row r="25" spans="1:8" x14ac:dyDescent="0.25">
      <c r="A25" t="s">
        <v>35</v>
      </c>
      <c r="B25" t="s">
        <v>7</v>
      </c>
      <c r="C25">
        <v>1059258.7692381041</v>
      </c>
      <c r="D25">
        <v>1059258.7692381041</v>
      </c>
      <c r="E25">
        <v>56162923.451185517</v>
      </c>
      <c r="F25">
        <v>53.020966247541203</v>
      </c>
      <c r="G25">
        <v>1059258.7692381041</v>
      </c>
      <c r="H25">
        <f t="shared" si="0"/>
        <v>0</v>
      </c>
    </row>
    <row r="26" spans="1:8" x14ac:dyDescent="0.25">
      <c r="A26" t="s">
        <v>36</v>
      </c>
      <c r="B26" t="s">
        <v>7</v>
      </c>
      <c r="C26">
        <v>105320.2422096846</v>
      </c>
      <c r="D26">
        <v>703962.05976027239</v>
      </c>
      <c r="E26">
        <v>87619950.614122123</v>
      </c>
      <c r="F26">
        <v>124.4668649386591</v>
      </c>
      <c r="G26">
        <v>703962.05976027239</v>
      </c>
      <c r="H26">
        <f t="shared" si="0"/>
        <v>0.85038932034838577</v>
      </c>
    </row>
    <row r="27" spans="1:8" x14ac:dyDescent="0.25">
      <c r="A27" t="s">
        <v>37</v>
      </c>
      <c r="B27" t="s">
        <v>8</v>
      </c>
      <c r="C27">
        <v>15577831.13165338</v>
      </c>
      <c r="D27">
        <v>15577831.13165338</v>
      </c>
      <c r="E27">
        <v>505270275.64176708</v>
      </c>
      <c r="F27">
        <v>32.4352133086796</v>
      </c>
      <c r="G27">
        <v>15577831.13165338</v>
      </c>
      <c r="H27">
        <f t="shared" si="0"/>
        <v>0</v>
      </c>
    </row>
    <row r="28" spans="1:8" x14ac:dyDescent="0.25">
      <c r="A28" t="s">
        <v>38</v>
      </c>
      <c r="B28" t="s">
        <v>8</v>
      </c>
      <c r="C28">
        <v>986415641.5137651</v>
      </c>
      <c r="D28">
        <v>986415641.5137651</v>
      </c>
      <c r="E28">
        <v>26548751300.45858</v>
      </c>
      <c r="F28">
        <v>26.914365692454499</v>
      </c>
      <c r="G28">
        <v>986415641.5137651</v>
      </c>
      <c r="H28">
        <f t="shared" si="0"/>
        <v>0</v>
      </c>
    </row>
    <row r="29" spans="1:8" x14ac:dyDescent="0.25">
      <c r="A29" t="s">
        <v>39</v>
      </c>
      <c r="B29" t="s">
        <v>8</v>
      </c>
      <c r="C29">
        <v>1848134.5331713441</v>
      </c>
      <c r="D29">
        <v>1848134.5331713441</v>
      </c>
      <c r="E29">
        <v>141078777.33557019</v>
      </c>
      <c r="F29">
        <v>76.335772533552088</v>
      </c>
      <c r="G29">
        <v>1848134.5331713441</v>
      </c>
      <c r="H29">
        <f t="shared" si="0"/>
        <v>0</v>
      </c>
    </row>
    <row r="30" spans="1:8" x14ac:dyDescent="0.25">
      <c r="A30" t="s">
        <v>40</v>
      </c>
      <c r="B30" t="s">
        <v>9</v>
      </c>
      <c r="C30">
        <v>9881315.8706001248</v>
      </c>
      <c r="D30">
        <v>9881315.8706001248</v>
      </c>
      <c r="E30">
        <v>684154728.88884974</v>
      </c>
      <c r="F30">
        <v>69.237208672218955</v>
      </c>
      <c r="G30">
        <v>9881315.8706001248</v>
      </c>
      <c r="H30">
        <f t="shared" si="0"/>
        <v>0</v>
      </c>
    </row>
    <row r="31" spans="1:8" x14ac:dyDescent="0.25">
      <c r="A31" t="s">
        <v>41</v>
      </c>
      <c r="B31" t="s">
        <v>5</v>
      </c>
      <c r="C31">
        <v>5036733.4701321982</v>
      </c>
      <c r="D31">
        <v>5036733.4701321982</v>
      </c>
      <c r="E31">
        <v>103793483.98561829</v>
      </c>
      <c r="F31">
        <v>20.607301260055369</v>
      </c>
      <c r="G31">
        <v>5036733.4701321982</v>
      </c>
      <c r="H31">
        <f t="shared" si="0"/>
        <v>0</v>
      </c>
    </row>
    <row r="32" spans="1:8" x14ac:dyDescent="0.25">
      <c r="A32" t="s">
        <v>42</v>
      </c>
      <c r="B32" t="s">
        <v>4</v>
      </c>
      <c r="C32">
        <v>11882590.784813341</v>
      </c>
      <c r="D32">
        <v>11882590.784813341</v>
      </c>
      <c r="E32">
        <v>636480557.38903832</v>
      </c>
      <c r="F32">
        <v>53.564123255216231</v>
      </c>
      <c r="G32">
        <v>11882590.784813341</v>
      </c>
      <c r="H32">
        <f t="shared" si="0"/>
        <v>0</v>
      </c>
    </row>
    <row r="33" spans="1:8" x14ac:dyDescent="0.25">
      <c r="A33" t="s">
        <v>43</v>
      </c>
      <c r="B33" t="s">
        <v>4</v>
      </c>
      <c r="C33">
        <v>505569.90502221812</v>
      </c>
      <c r="D33">
        <v>505569.90502221812</v>
      </c>
      <c r="E33">
        <v>17247042.45132393</v>
      </c>
      <c r="F33">
        <v>34.114060746092051</v>
      </c>
      <c r="G33">
        <v>505569.90502221812</v>
      </c>
      <c r="H33">
        <f t="shared" si="0"/>
        <v>0</v>
      </c>
    </row>
    <row r="34" spans="1:8" x14ac:dyDescent="0.25">
      <c r="A34" t="s">
        <v>44</v>
      </c>
      <c r="B34" t="s">
        <v>7</v>
      </c>
      <c r="C34">
        <v>702590730.65152001</v>
      </c>
      <c r="D34">
        <v>702590730.65152001</v>
      </c>
      <c r="E34">
        <v>18784953945.60083</v>
      </c>
      <c r="F34">
        <v>26.736694815460119</v>
      </c>
      <c r="G34">
        <v>702590730.65152001</v>
      </c>
      <c r="H34">
        <f t="shared" si="0"/>
        <v>0</v>
      </c>
    </row>
    <row r="35" spans="1:8" x14ac:dyDescent="0.25">
      <c r="A35" t="s">
        <v>45</v>
      </c>
      <c r="B35" t="s">
        <v>6</v>
      </c>
      <c r="C35">
        <v>71601633.438328147</v>
      </c>
      <c r="D35">
        <v>84896351.825979456</v>
      </c>
      <c r="E35">
        <v>7536899818.4632759</v>
      </c>
      <c r="F35">
        <v>88.777664250077706</v>
      </c>
      <c r="G35">
        <v>84896351.825979456</v>
      </c>
      <c r="H35">
        <f t="shared" si="0"/>
        <v>0.15659940741508915</v>
      </c>
    </row>
    <row r="36" spans="1:8" x14ac:dyDescent="0.25">
      <c r="A36" t="s">
        <v>46</v>
      </c>
      <c r="B36" t="s">
        <v>8</v>
      </c>
      <c r="C36">
        <v>141032675.03983101</v>
      </c>
      <c r="D36">
        <v>141032675.03983101</v>
      </c>
      <c r="E36">
        <v>6812312480.7567244</v>
      </c>
      <c r="F36">
        <v>48.303079260410868</v>
      </c>
      <c r="G36">
        <v>141032675.03983101</v>
      </c>
      <c r="H36">
        <f t="shared" si="0"/>
        <v>0</v>
      </c>
    </row>
    <row r="37" spans="1:8" x14ac:dyDescent="0.25">
      <c r="A37" t="s">
        <v>47</v>
      </c>
      <c r="B37" t="s">
        <v>5</v>
      </c>
      <c r="C37">
        <v>12645149689.64439</v>
      </c>
      <c r="D37">
        <v>12645149689.64439</v>
      </c>
      <c r="E37">
        <v>660419458177.27344</v>
      </c>
      <c r="F37">
        <v>52.227096901677413</v>
      </c>
      <c r="G37">
        <v>12645149689.64439</v>
      </c>
      <c r="H37">
        <f t="shared" si="0"/>
        <v>0</v>
      </c>
    </row>
    <row r="38" spans="1:8" x14ac:dyDescent="0.25">
      <c r="A38" t="s">
        <v>48</v>
      </c>
      <c r="B38" t="s">
        <v>4</v>
      </c>
      <c r="C38">
        <v>24071933.308519062</v>
      </c>
      <c r="D38">
        <v>24071933.308519062</v>
      </c>
      <c r="E38">
        <v>1325869641.1039889</v>
      </c>
      <c r="F38">
        <v>55.079482985887303</v>
      </c>
      <c r="G38">
        <v>24071933.308519062</v>
      </c>
      <c r="H38">
        <f t="shared" si="0"/>
        <v>0</v>
      </c>
    </row>
    <row r="39" spans="1:8" x14ac:dyDescent="0.25">
      <c r="A39" t="s">
        <v>49</v>
      </c>
      <c r="B39" t="s">
        <v>4</v>
      </c>
      <c r="C39">
        <v>24276319.834574431</v>
      </c>
      <c r="D39">
        <v>24276319.834574431</v>
      </c>
      <c r="E39">
        <v>814848174.55716038</v>
      </c>
      <c r="F39">
        <v>33.565556069031942</v>
      </c>
      <c r="G39">
        <v>24276319.834574431</v>
      </c>
      <c r="H39">
        <f t="shared" si="0"/>
        <v>0</v>
      </c>
    </row>
    <row r="40" spans="1:8" x14ac:dyDescent="0.25">
      <c r="A40" t="s">
        <v>50</v>
      </c>
      <c r="B40" t="s">
        <v>4</v>
      </c>
      <c r="C40">
        <v>30940460.57962374</v>
      </c>
      <c r="D40">
        <v>30940460.57962374</v>
      </c>
      <c r="E40">
        <v>806960354.72027934</v>
      </c>
      <c r="F40">
        <v>26.081071180036481</v>
      </c>
      <c r="G40">
        <v>30940460.57962374</v>
      </c>
      <c r="H40">
        <f t="shared" si="0"/>
        <v>0</v>
      </c>
    </row>
    <row r="41" spans="1:8" x14ac:dyDescent="0.25">
      <c r="A41" t="s">
        <v>51</v>
      </c>
      <c r="B41" t="s">
        <v>4</v>
      </c>
      <c r="C41">
        <v>7266806.8527180571</v>
      </c>
      <c r="D41">
        <v>7266806.8527180571</v>
      </c>
      <c r="E41">
        <v>266707802.07851231</v>
      </c>
      <c r="F41">
        <v>36.702200496598273</v>
      </c>
      <c r="G41">
        <v>7266806.8527180571</v>
      </c>
      <c r="H41">
        <f t="shared" si="0"/>
        <v>0</v>
      </c>
    </row>
    <row r="42" spans="1:8" x14ac:dyDescent="0.25">
      <c r="A42" t="s">
        <v>52</v>
      </c>
      <c r="B42" t="s">
        <v>9</v>
      </c>
      <c r="C42">
        <v>15334.537021309339</v>
      </c>
      <c r="D42">
        <v>54548.40386266962</v>
      </c>
      <c r="E42">
        <v>5468020.0654707244</v>
      </c>
      <c r="F42">
        <v>100.24161438778199</v>
      </c>
      <c r="G42">
        <v>54548.40386266962</v>
      </c>
      <c r="H42">
        <f t="shared" si="0"/>
        <v>0.71888202155437253</v>
      </c>
    </row>
    <row r="43" spans="1:8" x14ac:dyDescent="0.25">
      <c r="A43" t="s">
        <v>53</v>
      </c>
      <c r="B43" t="s">
        <v>8</v>
      </c>
      <c r="C43">
        <v>131011918.0265145</v>
      </c>
      <c r="D43">
        <v>131011918.0265145</v>
      </c>
      <c r="E43">
        <v>3926513835.8307471</v>
      </c>
      <c r="F43">
        <v>29.970661409873351</v>
      </c>
      <c r="G43">
        <v>131011918.0265145</v>
      </c>
      <c r="H43">
        <f t="shared" si="0"/>
        <v>0</v>
      </c>
    </row>
    <row r="44" spans="1:8" x14ac:dyDescent="0.25">
      <c r="A44" t="s">
        <v>54</v>
      </c>
      <c r="B44" t="s">
        <v>4</v>
      </c>
      <c r="C44">
        <v>78184.64541512393</v>
      </c>
      <c r="D44">
        <v>336147.64851099619</v>
      </c>
      <c r="E44">
        <v>36546114.759532623</v>
      </c>
      <c r="F44">
        <v>108.7204236632853</v>
      </c>
      <c r="G44">
        <v>336147.64851099619</v>
      </c>
      <c r="H44">
        <f t="shared" si="0"/>
        <v>0.7674098100598008</v>
      </c>
    </row>
    <row r="45" spans="1:8" x14ac:dyDescent="0.25">
      <c r="A45" t="s">
        <v>55</v>
      </c>
      <c r="B45" t="s">
        <v>4</v>
      </c>
      <c r="C45">
        <v>1637276.8333720439</v>
      </c>
      <c r="D45">
        <v>1637276.8333720439</v>
      </c>
      <c r="E45">
        <v>98128782.705211714</v>
      </c>
      <c r="F45">
        <v>59.934142293524737</v>
      </c>
      <c r="G45">
        <v>1637276.8333720439</v>
      </c>
      <c r="H45">
        <f t="shared" si="0"/>
        <v>0</v>
      </c>
    </row>
    <row r="46" spans="1:8" x14ac:dyDescent="0.25">
      <c r="A46" t="s">
        <v>56</v>
      </c>
      <c r="B46" t="s">
        <v>7</v>
      </c>
      <c r="C46">
        <v>18783063.482820291</v>
      </c>
      <c r="D46">
        <v>18783063.482820291</v>
      </c>
      <c r="E46">
        <v>652147525.87065744</v>
      </c>
      <c r="F46">
        <v>34.719976667657903</v>
      </c>
      <c r="G46">
        <v>18783063.482820291</v>
      </c>
      <c r="H46">
        <f t="shared" si="0"/>
        <v>0</v>
      </c>
    </row>
    <row r="47" spans="1:8" x14ac:dyDescent="0.25">
      <c r="A47" t="s">
        <v>57</v>
      </c>
      <c r="B47" t="s">
        <v>8</v>
      </c>
      <c r="C47">
        <v>30496787.74183619</v>
      </c>
      <c r="D47">
        <v>30496787.74183619</v>
      </c>
      <c r="E47">
        <v>2002762061.204355</v>
      </c>
      <c r="F47">
        <v>65.671246367266392</v>
      </c>
      <c r="G47">
        <v>30496787.74183619</v>
      </c>
      <c r="H47">
        <f t="shared" si="0"/>
        <v>0</v>
      </c>
    </row>
    <row r="48" spans="1:8" x14ac:dyDescent="0.25">
      <c r="A48" t="s">
        <v>58</v>
      </c>
      <c r="B48" t="s">
        <v>8</v>
      </c>
      <c r="C48">
        <v>1174175.7649012259</v>
      </c>
      <c r="D48">
        <v>1174175.7649012259</v>
      </c>
      <c r="E48">
        <v>80748517.199840292</v>
      </c>
      <c r="F48">
        <v>68.77038311775496</v>
      </c>
      <c r="G48">
        <v>1174175.7649012259</v>
      </c>
      <c r="H48">
        <f t="shared" si="0"/>
        <v>0</v>
      </c>
    </row>
    <row r="49" spans="1:8" x14ac:dyDescent="0.25">
      <c r="A49" t="s">
        <v>59</v>
      </c>
      <c r="B49" t="s">
        <v>6</v>
      </c>
      <c r="C49">
        <v>10005187.65901958</v>
      </c>
      <c r="D49">
        <v>10005187.65901958</v>
      </c>
      <c r="E49">
        <v>595970623.32355952</v>
      </c>
      <c r="F49">
        <v>59.566161438890951</v>
      </c>
      <c r="G49">
        <v>10005187.65901958</v>
      </c>
      <c r="H49">
        <f t="shared" si="0"/>
        <v>0</v>
      </c>
    </row>
    <row r="50" spans="1:8" x14ac:dyDescent="0.25">
      <c r="A50" t="s">
        <v>60</v>
      </c>
      <c r="B50" t="s">
        <v>6</v>
      </c>
      <c r="C50">
        <v>75848268.336675823</v>
      </c>
      <c r="D50">
        <v>75848268.336675823</v>
      </c>
      <c r="E50">
        <v>3757460764.5335312</v>
      </c>
      <c r="F50">
        <v>49.539176660631043</v>
      </c>
      <c r="G50">
        <v>75848268.336675823</v>
      </c>
      <c r="H50">
        <f t="shared" si="0"/>
        <v>0</v>
      </c>
    </row>
    <row r="51" spans="1:8" x14ac:dyDescent="0.25">
      <c r="A51" t="s">
        <v>61</v>
      </c>
      <c r="B51" t="s">
        <v>6</v>
      </c>
      <c r="C51">
        <v>778210624.87441909</v>
      </c>
      <c r="D51">
        <v>781752127.72912276</v>
      </c>
      <c r="E51">
        <v>92720157972.766937</v>
      </c>
      <c r="F51">
        <v>118.6055716178293</v>
      </c>
      <c r="G51">
        <v>781752127.72912276</v>
      </c>
      <c r="H51">
        <f t="shared" si="0"/>
        <v>4.5302119803514174E-3</v>
      </c>
    </row>
    <row r="52" spans="1:8" x14ac:dyDescent="0.25">
      <c r="A52" t="s">
        <v>62</v>
      </c>
      <c r="B52" t="s">
        <v>4</v>
      </c>
      <c r="C52">
        <v>137271.45064491921</v>
      </c>
      <c r="D52">
        <v>137271.45064491921</v>
      </c>
      <c r="E52">
        <v>5839782.9423091263</v>
      </c>
      <c r="F52">
        <v>42.541860779303093</v>
      </c>
      <c r="G52">
        <v>137271.45064491921</v>
      </c>
      <c r="H52">
        <f t="shared" si="0"/>
        <v>0</v>
      </c>
    </row>
    <row r="53" spans="1:8" x14ac:dyDescent="0.25">
      <c r="A53" t="s">
        <v>63</v>
      </c>
      <c r="B53" t="s">
        <v>8</v>
      </c>
      <c r="C53">
        <v>111387.8148584313</v>
      </c>
      <c r="D53">
        <v>111387.8148584313</v>
      </c>
      <c r="E53">
        <v>21786964.863014661</v>
      </c>
      <c r="F53">
        <v>195.59558548396771</v>
      </c>
      <c r="G53">
        <v>111387.8148584313</v>
      </c>
      <c r="H53">
        <f t="shared" si="0"/>
        <v>0</v>
      </c>
    </row>
    <row r="54" spans="1:8" x14ac:dyDescent="0.25">
      <c r="A54" t="s">
        <v>64</v>
      </c>
      <c r="B54" t="s">
        <v>6</v>
      </c>
      <c r="C54">
        <v>46195572.07037963</v>
      </c>
      <c r="D54">
        <v>46195572.07037963</v>
      </c>
      <c r="E54">
        <v>2952724834.388062</v>
      </c>
      <c r="F54">
        <v>63.917919013743202</v>
      </c>
      <c r="G54">
        <v>46195572.07037963</v>
      </c>
      <c r="H54">
        <f t="shared" si="0"/>
        <v>0</v>
      </c>
    </row>
    <row r="55" spans="1:8" x14ac:dyDescent="0.25">
      <c r="A55" t="s">
        <v>65</v>
      </c>
      <c r="B55" t="s">
        <v>8</v>
      </c>
      <c r="C55">
        <v>29984876.857736949</v>
      </c>
      <c r="D55">
        <v>29984876.857736949</v>
      </c>
      <c r="E55">
        <v>1796623914.5137</v>
      </c>
      <c r="F55">
        <v>59.917668597999267</v>
      </c>
      <c r="G55">
        <v>29984876.857736949</v>
      </c>
      <c r="H55">
        <f t="shared" si="0"/>
        <v>0</v>
      </c>
    </row>
    <row r="56" spans="1:8" x14ac:dyDescent="0.25">
      <c r="A56" t="s">
        <v>66</v>
      </c>
      <c r="B56" t="s">
        <v>6</v>
      </c>
      <c r="C56">
        <v>134208599.4590579</v>
      </c>
      <c r="D56">
        <v>134208599.4590579</v>
      </c>
      <c r="E56">
        <v>7195783292.9315338</v>
      </c>
      <c r="F56">
        <v>53.616409991125067</v>
      </c>
      <c r="G56">
        <v>134208599.4590579</v>
      </c>
      <c r="H56">
        <f t="shared" si="0"/>
        <v>0</v>
      </c>
    </row>
    <row r="57" spans="1:8" x14ac:dyDescent="0.25">
      <c r="A57" t="s">
        <v>67</v>
      </c>
      <c r="B57" t="s">
        <v>8</v>
      </c>
      <c r="C57">
        <v>45915364.842556432</v>
      </c>
      <c r="D57">
        <v>45915364.842556432</v>
      </c>
      <c r="E57">
        <v>1565285750.379719</v>
      </c>
      <c r="F57">
        <v>34.090674347183693</v>
      </c>
      <c r="G57">
        <v>45915364.842556432</v>
      </c>
      <c r="H57">
        <f t="shared" si="0"/>
        <v>0</v>
      </c>
    </row>
    <row r="58" spans="1:8" x14ac:dyDescent="0.25">
      <c r="A58" t="s">
        <v>68</v>
      </c>
      <c r="B58" t="s">
        <v>6</v>
      </c>
      <c r="C58">
        <v>325606088.7908445</v>
      </c>
      <c r="D58">
        <v>325606088.7908445</v>
      </c>
      <c r="E58">
        <v>17064563285.034361</v>
      </c>
      <c r="F58">
        <v>52.408612346300153</v>
      </c>
      <c r="G58">
        <v>325606088.7908445</v>
      </c>
      <c r="H58">
        <f t="shared" si="0"/>
        <v>0</v>
      </c>
    </row>
    <row r="59" spans="1:8" x14ac:dyDescent="0.25">
      <c r="A59" t="s">
        <v>69</v>
      </c>
      <c r="B59" t="s">
        <v>4</v>
      </c>
      <c r="C59">
        <v>1468620.912605593</v>
      </c>
      <c r="D59">
        <v>1468620.912605593</v>
      </c>
      <c r="E59">
        <v>73941552.690007612</v>
      </c>
      <c r="F59">
        <v>50.347609825889137</v>
      </c>
      <c r="G59">
        <v>1468620.912605593</v>
      </c>
      <c r="H59">
        <f t="shared" si="0"/>
        <v>0</v>
      </c>
    </row>
    <row r="60" spans="1:8" x14ac:dyDescent="0.25">
      <c r="A60" t="s">
        <v>70</v>
      </c>
      <c r="B60" t="s">
        <v>6</v>
      </c>
      <c r="C60">
        <v>359868515.33147371</v>
      </c>
      <c r="D60">
        <v>359868515.33147371</v>
      </c>
      <c r="E60">
        <v>24657163150.073311</v>
      </c>
      <c r="F60">
        <v>68.517144733713877</v>
      </c>
      <c r="G60">
        <v>359868515.33147371</v>
      </c>
      <c r="H60">
        <f t="shared" si="0"/>
        <v>0</v>
      </c>
    </row>
    <row r="61" spans="1:8" x14ac:dyDescent="0.25">
      <c r="A61" t="s">
        <v>71</v>
      </c>
      <c r="B61" t="s">
        <v>6</v>
      </c>
      <c r="C61">
        <v>12794879.393584279</v>
      </c>
      <c r="D61">
        <v>12794879.393584279</v>
      </c>
      <c r="E61">
        <v>1039106356.13173</v>
      </c>
      <c r="F61">
        <v>81.212672989537353</v>
      </c>
      <c r="G61">
        <v>12794879.393584279</v>
      </c>
      <c r="H61">
        <f t="shared" si="0"/>
        <v>0</v>
      </c>
    </row>
    <row r="62" spans="1:8" x14ac:dyDescent="0.25">
      <c r="A62" t="s">
        <v>72</v>
      </c>
      <c r="B62" t="s">
        <v>4</v>
      </c>
      <c r="C62">
        <v>32351917.92671366</v>
      </c>
      <c r="D62">
        <v>32351917.92671366</v>
      </c>
      <c r="E62">
        <v>842374379.11011875</v>
      </c>
      <c r="F62">
        <v>26.037849781219691</v>
      </c>
      <c r="G62">
        <v>32351917.92671366</v>
      </c>
      <c r="H62">
        <f t="shared" si="0"/>
        <v>0</v>
      </c>
    </row>
    <row r="63" spans="1:8" x14ac:dyDescent="0.25">
      <c r="A63" t="s">
        <v>73</v>
      </c>
      <c r="B63" t="s">
        <v>6</v>
      </c>
      <c r="C63">
        <v>119451335.22933</v>
      </c>
      <c r="D63">
        <v>119451335.22933</v>
      </c>
      <c r="E63">
        <v>12706092391.654421</v>
      </c>
      <c r="F63">
        <v>106.3704509226329</v>
      </c>
      <c r="G63">
        <v>119451335.22933</v>
      </c>
      <c r="H63">
        <f t="shared" si="0"/>
        <v>0</v>
      </c>
    </row>
    <row r="64" spans="1:8" x14ac:dyDescent="0.25">
      <c r="A64" t="s">
        <v>74</v>
      </c>
      <c r="B64" t="s">
        <v>9</v>
      </c>
      <c r="C64">
        <v>1401215.1535502679</v>
      </c>
      <c r="D64">
        <v>1401215.1535502679</v>
      </c>
      <c r="E64">
        <v>64909040.966168717</v>
      </c>
      <c r="F64">
        <v>46.323393521479012</v>
      </c>
      <c r="G64">
        <v>1401215.1535502679</v>
      </c>
      <c r="H64">
        <f t="shared" si="0"/>
        <v>0</v>
      </c>
    </row>
    <row r="65" spans="1:8" x14ac:dyDescent="0.25">
      <c r="A65" t="s">
        <v>75</v>
      </c>
      <c r="B65" t="s">
        <v>8</v>
      </c>
      <c r="C65">
        <v>34189.149479871558</v>
      </c>
      <c r="D65">
        <v>34189.149479871558</v>
      </c>
      <c r="E65">
        <v>1371508.99859939</v>
      </c>
      <c r="F65">
        <v>40.11532955526868</v>
      </c>
      <c r="G65">
        <v>34189.149479871558</v>
      </c>
      <c r="H65">
        <f t="shared" si="0"/>
        <v>0</v>
      </c>
    </row>
    <row r="66" spans="1:8" x14ac:dyDescent="0.25">
      <c r="A66" t="s">
        <v>76</v>
      </c>
      <c r="B66" t="s">
        <v>6</v>
      </c>
      <c r="C66">
        <v>659204451.28800535</v>
      </c>
      <c r="D66">
        <v>659204451.28800535</v>
      </c>
      <c r="E66">
        <v>97214010386.062042</v>
      </c>
      <c r="F66">
        <v>147.47171411861319</v>
      </c>
      <c r="G66">
        <v>659204451.28800535</v>
      </c>
      <c r="H66">
        <f t="shared" ref="H66:H129" si="1">1-C66/D66</f>
        <v>0</v>
      </c>
    </row>
    <row r="67" spans="1:8" x14ac:dyDescent="0.25">
      <c r="A67" t="s">
        <v>77</v>
      </c>
      <c r="B67" t="s">
        <v>6</v>
      </c>
      <c r="C67">
        <v>444200.42473712761</v>
      </c>
      <c r="D67">
        <v>444200.42473712761</v>
      </c>
      <c r="E67">
        <v>25846287.970986359</v>
      </c>
      <c r="F67">
        <v>58.186094680755609</v>
      </c>
      <c r="G67">
        <v>444200.42473712761</v>
      </c>
      <c r="H67">
        <f t="shared" si="1"/>
        <v>0</v>
      </c>
    </row>
    <row r="68" spans="1:8" x14ac:dyDescent="0.25">
      <c r="A68" t="s">
        <v>78</v>
      </c>
      <c r="B68" t="s">
        <v>4</v>
      </c>
      <c r="C68">
        <v>8029391.8936818875</v>
      </c>
      <c r="D68">
        <v>8029391.8936818875</v>
      </c>
      <c r="E68">
        <v>281851408.61452979</v>
      </c>
      <c r="F68">
        <v>35.102460104894263</v>
      </c>
      <c r="G68">
        <v>8029391.8936818875</v>
      </c>
      <c r="H68">
        <f t="shared" si="1"/>
        <v>0</v>
      </c>
    </row>
    <row r="69" spans="1:8" x14ac:dyDescent="0.25">
      <c r="A69" t="s">
        <v>79</v>
      </c>
      <c r="B69" t="s">
        <v>6</v>
      </c>
      <c r="C69">
        <v>431898500.93827599</v>
      </c>
      <c r="D69">
        <v>431898500.93827599</v>
      </c>
      <c r="E69">
        <v>45038234433.906197</v>
      </c>
      <c r="F69">
        <v>104.2796729696053</v>
      </c>
      <c r="G69">
        <v>431898500.93827599</v>
      </c>
      <c r="H69">
        <f t="shared" si="1"/>
        <v>0</v>
      </c>
    </row>
    <row r="70" spans="1:8" x14ac:dyDescent="0.25">
      <c r="A70" t="s">
        <v>80</v>
      </c>
      <c r="B70" t="s">
        <v>6</v>
      </c>
      <c r="C70">
        <v>25854191.005926531</v>
      </c>
      <c r="D70">
        <v>25854191.005926531</v>
      </c>
      <c r="E70">
        <v>784277687.01805758</v>
      </c>
      <c r="F70">
        <v>30.334644268632431</v>
      </c>
      <c r="G70">
        <v>25854191.005926531</v>
      </c>
      <c r="H70">
        <f t="shared" si="1"/>
        <v>0</v>
      </c>
    </row>
    <row r="71" spans="1:8" x14ac:dyDescent="0.25">
      <c r="A71" t="s">
        <v>81</v>
      </c>
      <c r="B71" t="s">
        <v>4</v>
      </c>
      <c r="C71">
        <v>31832010.643162139</v>
      </c>
      <c r="D71">
        <v>31832010.643162139</v>
      </c>
      <c r="E71">
        <v>2476825873.1401949</v>
      </c>
      <c r="F71">
        <v>77.809281383620188</v>
      </c>
      <c r="G71">
        <v>31832010.643162139</v>
      </c>
      <c r="H71">
        <f t="shared" si="1"/>
        <v>0</v>
      </c>
    </row>
    <row r="72" spans="1:8" x14ac:dyDescent="0.25">
      <c r="A72" t="s">
        <v>82</v>
      </c>
      <c r="B72" t="s">
        <v>6</v>
      </c>
      <c r="C72">
        <v>214130.54457150199</v>
      </c>
      <c r="D72">
        <v>286768.87009970122</v>
      </c>
      <c r="E72">
        <v>22819318.57587057</v>
      </c>
      <c r="F72">
        <v>79.573904126821589</v>
      </c>
      <c r="G72">
        <v>286768.87009970122</v>
      </c>
      <c r="H72">
        <f t="shared" si="1"/>
        <v>0.2532992005127509</v>
      </c>
    </row>
    <row r="73" spans="1:8" x14ac:dyDescent="0.25">
      <c r="A73" t="s">
        <v>83</v>
      </c>
      <c r="B73" t="s">
        <v>4</v>
      </c>
      <c r="C73">
        <v>7138473.4223643448</v>
      </c>
      <c r="D73">
        <v>7138473.4223643448</v>
      </c>
      <c r="E73">
        <v>337993854.79154748</v>
      </c>
      <c r="F73">
        <v>47.34819824819072</v>
      </c>
      <c r="G73">
        <v>7138473.4223643448</v>
      </c>
      <c r="H73">
        <f t="shared" si="1"/>
        <v>0</v>
      </c>
    </row>
    <row r="74" spans="1:8" x14ac:dyDescent="0.25">
      <c r="A74" t="s">
        <v>84</v>
      </c>
      <c r="B74" t="s">
        <v>8</v>
      </c>
      <c r="C74">
        <v>2880665.7869883212</v>
      </c>
      <c r="D74">
        <v>2880665.7869883212</v>
      </c>
      <c r="E74">
        <v>187642688.40863949</v>
      </c>
      <c r="F74">
        <v>65.138652757360006</v>
      </c>
      <c r="G74">
        <v>2880665.7869883212</v>
      </c>
      <c r="H74">
        <f t="shared" si="1"/>
        <v>0</v>
      </c>
    </row>
    <row r="75" spans="1:8" x14ac:dyDescent="0.25">
      <c r="A75" t="s">
        <v>85</v>
      </c>
      <c r="B75" t="s">
        <v>4</v>
      </c>
      <c r="C75">
        <v>1048325.923624111</v>
      </c>
      <c r="D75">
        <v>1048325.923624111</v>
      </c>
      <c r="E75">
        <v>62950993.856276304</v>
      </c>
      <c r="F75">
        <v>60.049067220098721</v>
      </c>
      <c r="G75">
        <v>1048325.923624111</v>
      </c>
      <c r="H75">
        <f t="shared" si="1"/>
        <v>0</v>
      </c>
    </row>
    <row r="76" spans="1:8" x14ac:dyDescent="0.25">
      <c r="A76" t="s">
        <v>86</v>
      </c>
      <c r="B76" t="s">
        <v>4</v>
      </c>
      <c r="C76">
        <v>140625.0037988195</v>
      </c>
      <c r="D76">
        <v>140625.0037988195</v>
      </c>
      <c r="E76">
        <v>8526762.7105343491</v>
      </c>
      <c r="F76">
        <v>60.634755414711869</v>
      </c>
      <c r="G76">
        <v>140625.0037988195</v>
      </c>
      <c r="H76">
        <f t="shared" si="1"/>
        <v>0</v>
      </c>
    </row>
    <row r="77" spans="1:8" x14ac:dyDescent="0.25">
      <c r="A77" t="s">
        <v>87</v>
      </c>
      <c r="B77" t="s">
        <v>4</v>
      </c>
      <c r="C77">
        <v>4757390.1262699384</v>
      </c>
      <c r="D77">
        <v>4757390.1262699384</v>
      </c>
      <c r="E77">
        <v>167115445.31809679</v>
      </c>
      <c r="F77">
        <v>35.127547012656848</v>
      </c>
      <c r="G77">
        <v>4757390.1262699384</v>
      </c>
      <c r="H77">
        <f t="shared" si="1"/>
        <v>0</v>
      </c>
    </row>
    <row r="78" spans="1:8" x14ac:dyDescent="0.25">
      <c r="A78" t="s">
        <v>88</v>
      </c>
      <c r="B78" t="s">
        <v>6</v>
      </c>
      <c r="C78">
        <v>75305226.981478527</v>
      </c>
      <c r="D78">
        <v>75305226.981478527</v>
      </c>
      <c r="E78">
        <v>5313648576.9631147</v>
      </c>
      <c r="F78">
        <v>70.561484108799206</v>
      </c>
      <c r="G78">
        <v>75305226.981478527</v>
      </c>
      <c r="H78">
        <f t="shared" si="1"/>
        <v>0</v>
      </c>
    </row>
    <row r="79" spans="1:8" x14ac:dyDescent="0.25">
      <c r="A79" t="s">
        <v>89</v>
      </c>
      <c r="B79" t="s">
        <v>8</v>
      </c>
      <c r="C79">
        <v>370440.21595740179</v>
      </c>
      <c r="D79">
        <v>370440.21595740179</v>
      </c>
      <c r="E79">
        <v>24515741.605436649</v>
      </c>
      <c r="F79">
        <v>66.180021901984318</v>
      </c>
      <c r="G79">
        <v>370440.21595740179</v>
      </c>
      <c r="H79">
        <f t="shared" si="1"/>
        <v>0</v>
      </c>
    </row>
    <row r="80" spans="1:8" x14ac:dyDescent="0.25">
      <c r="A80" t="s">
        <v>90</v>
      </c>
      <c r="B80" t="s">
        <v>7</v>
      </c>
      <c r="C80">
        <v>623061.62214186497</v>
      </c>
      <c r="D80">
        <v>623061.62214186497</v>
      </c>
      <c r="E80">
        <v>21416340.670433179</v>
      </c>
      <c r="F80">
        <v>34.372748873235679</v>
      </c>
      <c r="G80">
        <v>623061.62214186497</v>
      </c>
      <c r="H80">
        <f t="shared" si="1"/>
        <v>0</v>
      </c>
    </row>
    <row r="81" spans="1:8" x14ac:dyDescent="0.25">
      <c r="A81" t="s">
        <v>91</v>
      </c>
      <c r="B81" t="s">
        <v>7</v>
      </c>
      <c r="C81">
        <v>19726114.243118301</v>
      </c>
      <c r="D81">
        <v>19726114.243118301</v>
      </c>
      <c r="E81">
        <v>932147585.61925387</v>
      </c>
      <c r="F81">
        <v>47.254495950435107</v>
      </c>
      <c r="G81">
        <v>19726114.243118301</v>
      </c>
      <c r="H81">
        <f t="shared" si="1"/>
        <v>0</v>
      </c>
    </row>
    <row r="82" spans="1:8" x14ac:dyDescent="0.25">
      <c r="A82" t="s">
        <v>92</v>
      </c>
      <c r="B82" t="s">
        <v>8</v>
      </c>
      <c r="C82">
        <v>1908433.099272056</v>
      </c>
      <c r="D82">
        <v>1908433.099272056</v>
      </c>
      <c r="E82">
        <v>63497352.821180657</v>
      </c>
      <c r="F82">
        <v>33.271982573243363</v>
      </c>
      <c r="G82">
        <v>1908433.099272056</v>
      </c>
      <c r="H82">
        <f t="shared" si="1"/>
        <v>0</v>
      </c>
    </row>
    <row r="83" spans="1:8" x14ac:dyDescent="0.25">
      <c r="A83" t="s">
        <v>93</v>
      </c>
      <c r="B83" t="s">
        <v>9</v>
      </c>
      <c r="C83">
        <v>89900.97081169486</v>
      </c>
      <c r="D83">
        <v>2303721.671645097</v>
      </c>
      <c r="E83">
        <v>300004715.40205288</v>
      </c>
      <c r="F83">
        <v>130.22611155444761</v>
      </c>
      <c r="G83">
        <v>2303721.671645097</v>
      </c>
      <c r="H83">
        <f t="shared" si="1"/>
        <v>0.96097576720390177</v>
      </c>
    </row>
    <row r="84" spans="1:8" x14ac:dyDescent="0.25">
      <c r="A84" t="s">
        <v>94</v>
      </c>
      <c r="B84" t="s">
        <v>8</v>
      </c>
      <c r="C84">
        <v>1587926.5188661821</v>
      </c>
      <c r="D84">
        <v>1587926.5188661821</v>
      </c>
      <c r="E84">
        <v>69268603.895576775</v>
      </c>
      <c r="F84">
        <v>43.622046154274351</v>
      </c>
      <c r="G84">
        <v>1587926.5188661821</v>
      </c>
      <c r="H84">
        <f t="shared" si="1"/>
        <v>0</v>
      </c>
    </row>
    <row r="85" spans="1:8" x14ac:dyDescent="0.25">
      <c r="A85" t="s">
        <v>95</v>
      </c>
      <c r="B85" t="s">
        <v>5</v>
      </c>
      <c r="C85">
        <v>6634401.419710815</v>
      </c>
      <c r="D85">
        <v>94426194.216314182</v>
      </c>
      <c r="E85">
        <v>11313037340.05381</v>
      </c>
      <c r="F85">
        <v>119.80825271997711</v>
      </c>
      <c r="G85">
        <v>94426194.216314182</v>
      </c>
      <c r="H85">
        <f t="shared" si="1"/>
        <v>0.92973981981617793</v>
      </c>
    </row>
    <row r="86" spans="1:8" x14ac:dyDescent="0.25">
      <c r="A86" t="s">
        <v>96</v>
      </c>
      <c r="B86" t="s">
        <v>7</v>
      </c>
      <c r="C86">
        <v>12495888.614989299</v>
      </c>
      <c r="D86">
        <v>12495888.614989299</v>
      </c>
      <c r="E86">
        <v>638533988.68052101</v>
      </c>
      <c r="F86">
        <v>51.099526280553967</v>
      </c>
      <c r="G86">
        <v>12495888.614989299</v>
      </c>
      <c r="H86">
        <f t="shared" si="1"/>
        <v>0</v>
      </c>
    </row>
    <row r="87" spans="1:8" x14ac:dyDescent="0.25">
      <c r="A87" t="s">
        <v>97</v>
      </c>
      <c r="B87" t="s">
        <v>6</v>
      </c>
      <c r="C87">
        <v>24592464.73825743</v>
      </c>
      <c r="D87">
        <v>24592464.73825743</v>
      </c>
      <c r="E87">
        <v>1234925897.499234</v>
      </c>
      <c r="F87">
        <v>50.215621355679488</v>
      </c>
      <c r="G87">
        <v>24592464.73825743</v>
      </c>
      <c r="H87">
        <f t="shared" si="1"/>
        <v>0</v>
      </c>
    </row>
    <row r="88" spans="1:8" x14ac:dyDescent="0.25">
      <c r="A88" t="s">
        <v>98</v>
      </c>
      <c r="B88" t="s">
        <v>8</v>
      </c>
      <c r="C88">
        <v>670806.68065335182</v>
      </c>
      <c r="D88">
        <v>670806.68065335182</v>
      </c>
      <c r="E88">
        <v>24527308.329439409</v>
      </c>
      <c r="F88">
        <v>36.563899908614978</v>
      </c>
      <c r="G88">
        <v>670806.68065335182</v>
      </c>
      <c r="H88">
        <f t="shared" si="1"/>
        <v>0</v>
      </c>
    </row>
    <row r="89" spans="1:8" x14ac:dyDescent="0.25">
      <c r="A89" t="s">
        <v>99</v>
      </c>
      <c r="B89" t="s">
        <v>6</v>
      </c>
      <c r="C89">
        <v>49093019.610451497</v>
      </c>
      <c r="D89">
        <v>49093019.610451497</v>
      </c>
      <c r="E89">
        <v>8241388554.624198</v>
      </c>
      <c r="F89">
        <v>167.8729200203785</v>
      </c>
      <c r="G89">
        <v>49093019.610451497</v>
      </c>
      <c r="H89">
        <f t="shared" si="1"/>
        <v>0</v>
      </c>
    </row>
    <row r="90" spans="1:8" x14ac:dyDescent="0.25">
      <c r="A90" t="s">
        <v>100</v>
      </c>
      <c r="B90" t="s">
        <v>9</v>
      </c>
      <c r="C90">
        <v>691858779.05461049</v>
      </c>
      <c r="D90">
        <v>691858779.05461049</v>
      </c>
      <c r="E90">
        <v>44803611957.212883</v>
      </c>
      <c r="F90">
        <v>64.758319636320465</v>
      </c>
      <c r="G90">
        <v>691858779.05461049</v>
      </c>
      <c r="H90">
        <f t="shared" si="1"/>
        <v>0</v>
      </c>
    </row>
    <row r="91" spans="1:8" x14ac:dyDescent="0.25">
      <c r="A91" t="s">
        <v>101</v>
      </c>
      <c r="B91" t="s">
        <v>5</v>
      </c>
      <c r="C91">
        <v>5199436423.3063974</v>
      </c>
      <c r="D91">
        <v>5199436423.3063974</v>
      </c>
      <c r="E91">
        <v>283856996084.68903</v>
      </c>
      <c r="F91">
        <v>54.593800745847027</v>
      </c>
      <c r="G91">
        <v>5199436423.3063974</v>
      </c>
      <c r="H91">
        <f t="shared" si="1"/>
        <v>0</v>
      </c>
    </row>
    <row r="92" spans="1:8" x14ac:dyDescent="0.25">
      <c r="A92" t="s">
        <v>102</v>
      </c>
      <c r="B92" t="s">
        <v>6</v>
      </c>
      <c r="C92">
        <v>38153688.103094287</v>
      </c>
      <c r="D92">
        <v>38153688.103094287</v>
      </c>
      <c r="E92">
        <v>2462339977.2716832</v>
      </c>
      <c r="F92">
        <v>64.537403844636074</v>
      </c>
      <c r="G92">
        <v>38153688.103094287</v>
      </c>
      <c r="H92">
        <f t="shared" si="1"/>
        <v>0</v>
      </c>
    </row>
    <row r="93" spans="1:8" x14ac:dyDescent="0.25">
      <c r="A93" t="s">
        <v>103</v>
      </c>
      <c r="B93" t="s">
        <v>5</v>
      </c>
      <c r="C93">
        <v>550802579.40044892</v>
      </c>
      <c r="D93">
        <v>550802579.40044892</v>
      </c>
      <c r="E93">
        <v>32007215261.076439</v>
      </c>
      <c r="F93">
        <v>58.110140471594079</v>
      </c>
      <c r="G93">
        <v>550802579.40044892</v>
      </c>
      <c r="H93">
        <f t="shared" si="1"/>
        <v>0</v>
      </c>
    </row>
    <row r="94" spans="1:8" x14ac:dyDescent="0.25">
      <c r="A94" t="s">
        <v>104</v>
      </c>
      <c r="B94" t="s">
        <v>6</v>
      </c>
      <c r="C94">
        <v>95083982.118037403</v>
      </c>
      <c r="D94">
        <v>95083982.118037403</v>
      </c>
      <c r="E94">
        <v>4709539644.73983</v>
      </c>
      <c r="F94">
        <v>49.530315620283972</v>
      </c>
      <c r="G94">
        <v>95083982.118037403</v>
      </c>
      <c r="H94">
        <f t="shared" si="1"/>
        <v>0</v>
      </c>
    </row>
    <row r="95" spans="1:8" x14ac:dyDescent="0.25">
      <c r="A95" t="s">
        <v>105</v>
      </c>
      <c r="B95" t="s">
        <v>6</v>
      </c>
      <c r="C95">
        <v>26535169.404650871</v>
      </c>
      <c r="D95">
        <v>26535169.404650871</v>
      </c>
      <c r="E95">
        <v>1064883861.217999</v>
      </c>
      <c r="F95">
        <v>40.131036850714608</v>
      </c>
      <c r="G95">
        <v>26535169.404650871</v>
      </c>
      <c r="H95">
        <f t="shared" si="1"/>
        <v>0</v>
      </c>
    </row>
    <row r="96" spans="1:8" x14ac:dyDescent="0.25">
      <c r="A96" t="s">
        <v>106</v>
      </c>
      <c r="B96" t="s">
        <v>6</v>
      </c>
      <c r="C96">
        <v>121942032.14227881</v>
      </c>
      <c r="D96">
        <v>121942032.14227881</v>
      </c>
      <c r="E96">
        <v>6994141288.6898317</v>
      </c>
      <c r="F96">
        <v>57.356279584788687</v>
      </c>
      <c r="G96">
        <v>121942032.14227881</v>
      </c>
      <c r="H96">
        <f t="shared" si="1"/>
        <v>0</v>
      </c>
    </row>
    <row r="97" spans="1:8" x14ac:dyDescent="0.25">
      <c r="A97" t="s">
        <v>107</v>
      </c>
      <c r="B97" t="s">
        <v>6</v>
      </c>
      <c r="C97">
        <v>442261055.47358268</v>
      </c>
      <c r="D97">
        <v>442261055.47358268</v>
      </c>
      <c r="E97">
        <v>57586659860.900642</v>
      </c>
      <c r="F97">
        <v>130.2096559219658</v>
      </c>
      <c r="G97">
        <v>442261055.47358268</v>
      </c>
      <c r="H97">
        <f t="shared" si="1"/>
        <v>0</v>
      </c>
    </row>
    <row r="98" spans="1:8" x14ac:dyDescent="0.25">
      <c r="A98" t="s">
        <v>108</v>
      </c>
      <c r="B98" t="s">
        <v>8</v>
      </c>
      <c r="C98">
        <v>5644717.9765443653</v>
      </c>
      <c r="D98">
        <v>5644717.9765443653</v>
      </c>
      <c r="E98">
        <v>381370940.69198418</v>
      </c>
      <c r="F98">
        <v>67.562443735312243</v>
      </c>
      <c r="G98">
        <v>5644717.9765443653</v>
      </c>
      <c r="H98">
        <f t="shared" si="1"/>
        <v>0</v>
      </c>
    </row>
    <row r="99" spans="1:8" x14ac:dyDescent="0.25">
      <c r="A99" t="s">
        <v>109</v>
      </c>
      <c r="B99" t="s">
        <v>6</v>
      </c>
      <c r="C99">
        <v>37591908.525674157</v>
      </c>
      <c r="D99">
        <v>37591908.525674157</v>
      </c>
      <c r="E99">
        <v>1665598446.5837231</v>
      </c>
      <c r="F99">
        <v>44.307365917486422</v>
      </c>
      <c r="G99">
        <v>37591908.525674157</v>
      </c>
      <c r="H99">
        <f t="shared" si="1"/>
        <v>0</v>
      </c>
    </row>
    <row r="100" spans="1:8" x14ac:dyDescent="0.25">
      <c r="A100" t="s">
        <v>110</v>
      </c>
      <c r="B100" t="s">
        <v>5</v>
      </c>
      <c r="C100">
        <v>869108646.65681243</v>
      </c>
      <c r="D100">
        <v>869108646.65681243</v>
      </c>
      <c r="E100">
        <v>93336988165.571045</v>
      </c>
      <c r="F100">
        <v>107.3939242517136</v>
      </c>
      <c r="G100">
        <v>869108646.65681243</v>
      </c>
      <c r="H100">
        <f t="shared" si="1"/>
        <v>0</v>
      </c>
    </row>
    <row r="101" spans="1:8" x14ac:dyDescent="0.25">
      <c r="A101" t="s">
        <v>111</v>
      </c>
      <c r="B101" t="s">
        <v>5</v>
      </c>
      <c r="C101">
        <v>193503674.89670351</v>
      </c>
      <c r="D101">
        <v>193503674.89670351</v>
      </c>
      <c r="E101">
        <v>12301495357.036011</v>
      </c>
      <c r="F101">
        <v>63.572412067123921</v>
      </c>
      <c r="G101">
        <v>193503674.89670351</v>
      </c>
      <c r="H101">
        <f t="shared" si="1"/>
        <v>0</v>
      </c>
    </row>
    <row r="102" spans="1:8" x14ac:dyDescent="0.25">
      <c r="A102" t="s">
        <v>112</v>
      </c>
      <c r="B102" t="s">
        <v>4</v>
      </c>
      <c r="C102">
        <v>31398383.561638631</v>
      </c>
      <c r="D102">
        <v>31398383.561638631</v>
      </c>
      <c r="E102">
        <v>1560655560.007097</v>
      </c>
      <c r="F102">
        <v>49.704965128008922</v>
      </c>
      <c r="G102">
        <v>31398383.561638631</v>
      </c>
      <c r="H102">
        <f t="shared" si="1"/>
        <v>0</v>
      </c>
    </row>
    <row r="103" spans="1:8" x14ac:dyDescent="0.25">
      <c r="A103" t="s">
        <v>113</v>
      </c>
      <c r="B103" t="s">
        <v>5</v>
      </c>
      <c r="C103">
        <v>24782954.27783937</v>
      </c>
      <c r="D103">
        <v>24782954.27783937</v>
      </c>
      <c r="E103">
        <v>1079162742.72821</v>
      </c>
      <c r="F103">
        <v>43.544556094072483</v>
      </c>
      <c r="G103">
        <v>24782954.27783937</v>
      </c>
      <c r="H103">
        <f t="shared" si="1"/>
        <v>0</v>
      </c>
    </row>
    <row r="104" spans="1:8" x14ac:dyDescent="0.25">
      <c r="A104" t="s">
        <v>114</v>
      </c>
      <c r="B104" t="s">
        <v>9</v>
      </c>
      <c r="C104">
        <v>23349468.137735549</v>
      </c>
      <c r="D104">
        <v>23349468.137735549</v>
      </c>
      <c r="E104">
        <v>997149018.69307053</v>
      </c>
      <c r="F104">
        <v>42.705427498862733</v>
      </c>
      <c r="G104">
        <v>23349468.137735549</v>
      </c>
      <c r="H104">
        <f t="shared" si="1"/>
        <v>0</v>
      </c>
    </row>
    <row r="105" spans="1:8" x14ac:dyDescent="0.25">
      <c r="A105" t="s">
        <v>115</v>
      </c>
      <c r="B105" t="s">
        <v>9</v>
      </c>
      <c r="C105">
        <v>7705.7974981452644</v>
      </c>
      <c r="D105">
        <v>39003.109366759563</v>
      </c>
      <c r="E105">
        <v>4313291.3849469116</v>
      </c>
      <c r="F105">
        <v>110.5883980784086</v>
      </c>
      <c r="G105">
        <v>39003.109366759563</v>
      </c>
      <c r="H105">
        <f t="shared" si="1"/>
        <v>0.80243120040289562</v>
      </c>
    </row>
    <row r="106" spans="1:8" x14ac:dyDescent="0.25">
      <c r="A106" t="s">
        <v>116</v>
      </c>
      <c r="B106" t="s">
        <v>8</v>
      </c>
      <c r="C106">
        <v>4216.2533007044112</v>
      </c>
      <c r="D106">
        <v>342956.03255668993</v>
      </c>
      <c r="E106">
        <v>45833618.329960957</v>
      </c>
      <c r="F106">
        <v>133.64284041974031</v>
      </c>
      <c r="G106">
        <v>342956.03255668993</v>
      </c>
      <c r="H106">
        <f t="shared" si="1"/>
        <v>0.98770614043650773</v>
      </c>
    </row>
    <row r="107" spans="1:8" x14ac:dyDescent="0.25">
      <c r="A107" t="s">
        <v>117</v>
      </c>
      <c r="B107" t="s">
        <v>5</v>
      </c>
      <c r="C107">
        <v>602108294.48261786</v>
      </c>
      <c r="D107">
        <v>1128589900.775001</v>
      </c>
      <c r="E107">
        <v>101070552658.25011</v>
      </c>
      <c r="F107">
        <v>89.554720088178286</v>
      </c>
      <c r="G107">
        <v>1128589900.775001</v>
      </c>
      <c r="H107">
        <f t="shared" si="1"/>
        <v>0.46649505363360866</v>
      </c>
    </row>
    <row r="108" spans="1:8" x14ac:dyDescent="0.25">
      <c r="A108" t="s">
        <v>118</v>
      </c>
      <c r="B108" t="s">
        <v>6</v>
      </c>
      <c r="C108">
        <v>128183903.06043629</v>
      </c>
      <c r="D108">
        <v>128183903.06043629</v>
      </c>
      <c r="E108">
        <v>6533841107.3653574</v>
      </c>
      <c r="F108">
        <v>50.972399430564813</v>
      </c>
      <c r="G108">
        <v>128183903.06043629</v>
      </c>
      <c r="H108">
        <f t="shared" si="1"/>
        <v>0</v>
      </c>
    </row>
    <row r="109" spans="1:8" x14ac:dyDescent="0.25">
      <c r="A109" t="s">
        <v>119</v>
      </c>
      <c r="B109" t="s">
        <v>9</v>
      </c>
      <c r="C109">
        <v>11279520.90390035</v>
      </c>
      <c r="D109">
        <v>11279520.90390035</v>
      </c>
      <c r="E109">
        <v>363680890.12156057</v>
      </c>
      <c r="F109">
        <v>32.242583104376642</v>
      </c>
      <c r="G109">
        <v>11279520.90390035</v>
      </c>
      <c r="H109">
        <f t="shared" si="1"/>
        <v>0</v>
      </c>
    </row>
    <row r="110" spans="1:8" x14ac:dyDescent="0.25">
      <c r="A110" t="s">
        <v>120</v>
      </c>
      <c r="B110" t="s">
        <v>6</v>
      </c>
      <c r="C110">
        <v>38291561.715849712</v>
      </c>
      <c r="D110">
        <v>38291561.715849712</v>
      </c>
      <c r="E110">
        <v>2223869653.5610991</v>
      </c>
      <c r="F110">
        <v>58.077277444669782</v>
      </c>
      <c r="G110">
        <v>38291561.715849712</v>
      </c>
      <c r="H110">
        <f t="shared" si="1"/>
        <v>0</v>
      </c>
    </row>
    <row r="111" spans="1:8" x14ac:dyDescent="0.25">
      <c r="A111" t="s">
        <v>121</v>
      </c>
      <c r="B111" t="s">
        <v>4</v>
      </c>
      <c r="C111">
        <v>1252232.1797324121</v>
      </c>
      <c r="D111">
        <v>1252232.1797324121</v>
      </c>
      <c r="E111">
        <v>38430984.833595842</v>
      </c>
      <c r="F111">
        <v>30.68998341969467</v>
      </c>
      <c r="G111">
        <v>1252232.1797324121</v>
      </c>
      <c r="H111">
        <f t="shared" si="1"/>
        <v>0</v>
      </c>
    </row>
    <row r="112" spans="1:8" x14ac:dyDescent="0.25">
      <c r="A112" t="s">
        <v>122</v>
      </c>
      <c r="B112" t="s">
        <v>6</v>
      </c>
      <c r="C112">
        <v>55560661.181685068</v>
      </c>
      <c r="D112">
        <v>55560661.181685068</v>
      </c>
      <c r="E112">
        <v>2708853938.9334521</v>
      </c>
      <c r="F112">
        <v>48.754890264451973</v>
      </c>
      <c r="G112">
        <v>55560661.181685068</v>
      </c>
      <c r="H112">
        <f t="shared" si="1"/>
        <v>0</v>
      </c>
    </row>
    <row r="113" spans="1:8" x14ac:dyDescent="0.25">
      <c r="A113" t="s">
        <v>123</v>
      </c>
      <c r="B113" t="s">
        <v>8</v>
      </c>
      <c r="C113">
        <v>656340.78437456023</v>
      </c>
      <c r="D113">
        <v>656340.78437456023</v>
      </c>
      <c r="E113">
        <v>42794670.703721903</v>
      </c>
      <c r="F113">
        <v>65.201906879063998</v>
      </c>
      <c r="G113">
        <v>656340.78437456023</v>
      </c>
      <c r="H113">
        <f t="shared" si="1"/>
        <v>0</v>
      </c>
    </row>
    <row r="114" spans="1:8" x14ac:dyDescent="0.25">
      <c r="A114" t="s">
        <v>124</v>
      </c>
      <c r="B114" t="s">
        <v>5</v>
      </c>
      <c r="C114">
        <v>28369915.318096239</v>
      </c>
      <c r="D114">
        <v>28369915.318096239</v>
      </c>
      <c r="E114">
        <v>1083224211.12714</v>
      </c>
      <c r="F114">
        <v>38.182144676201638</v>
      </c>
      <c r="G114">
        <v>28369915.318096239</v>
      </c>
      <c r="H114">
        <f t="shared" si="1"/>
        <v>0</v>
      </c>
    </row>
    <row r="115" spans="1:8" x14ac:dyDescent="0.25">
      <c r="A115" t="s">
        <v>125</v>
      </c>
      <c r="B115" t="s">
        <v>4</v>
      </c>
      <c r="C115">
        <v>3246788.8727889238</v>
      </c>
      <c r="D115">
        <v>3246788.8727889238</v>
      </c>
      <c r="E115">
        <v>155742382.21030879</v>
      </c>
      <c r="F115">
        <v>47.968127375196197</v>
      </c>
      <c r="G115">
        <v>3246788.8727889238</v>
      </c>
      <c r="H115">
        <f t="shared" si="1"/>
        <v>0</v>
      </c>
    </row>
    <row r="116" spans="1:8" x14ac:dyDescent="0.25">
      <c r="A116" t="s">
        <v>126</v>
      </c>
      <c r="B116" t="s">
        <v>6</v>
      </c>
      <c r="C116">
        <v>15761079.056298651</v>
      </c>
      <c r="D116">
        <v>15761079.056298651</v>
      </c>
      <c r="E116">
        <v>1118203323.6415689</v>
      </c>
      <c r="F116">
        <v>70.947129929831661</v>
      </c>
      <c r="G116">
        <v>15761079.056298651</v>
      </c>
      <c r="H116">
        <f t="shared" si="1"/>
        <v>0</v>
      </c>
    </row>
    <row r="117" spans="1:8" x14ac:dyDescent="0.25">
      <c r="A117" t="s">
        <v>127</v>
      </c>
      <c r="B117" t="s">
        <v>6</v>
      </c>
      <c r="C117">
        <v>8885606.0158824679</v>
      </c>
      <c r="D117">
        <v>9491932.6922770049</v>
      </c>
      <c r="E117">
        <v>643085168.7912823</v>
      </c>
      <c r="F117">
        <v>67.750708906155722</v>
      </c>
      <c r="G117">
        <v>9491932.6922770049</v>
      </c>
      <c r="H117">
        <f t="shared" si="1"/>
        <v>6.3878105339692071E-2</v>
      </c>
    </row>
    <row r="118" spans="1:8" x14ac:dyDescent="0.25">
      <c r="A118" t="s">
        <v>128</v>
      </c>
      <c r="B118" t="s">
        <v>6</v>
      </c>
      <c r="C118">
        <v>9805987.1594127174</v>
      </c>
      <c r="D118">
        <v>9805987.1594127174</v>
      </c>
      <c r="E118">
        <v>410932148.45030028</v>
      </c>
      <c r="F118">
        <v>41.906249903238823</v>
      </c>
      <c r="G118">
        <v>9805987.1594127174</v>
      </c>
      <c r="H118">
        <f t="shared" si="1"/>
        <v>0</v>
      </c>
    </row>
    <row r="119" spans="1:8" x14ac:dyDescent="0.25">
      <c r="A119" t="s">
        <v>129</v>
      </c>
      <c r="B119" t="s">
        <v>5</v>
      </c>
      <c r="C119">
        <v>78918.995259083807</v>
      </c>
      <c r="D119">
        <v>11353097.978485949</v>
      </c>
      <c r="E119">
        <v>1507287226.594357</v>
      </c>
      <c r="F119">
        <v>132.76439870867461</v>
      </c>
      <c r="G119">
        <v>11353097.978485949</v>
      </c>
      <c r="H119">
        <f t="shared" si="1"/>
        <v>0.99304868191848295</v>
      </c>
    </row>
    <row r="120" spans="1:8" x14ac:dyDescent="0.25">
      <c r="A120" t="s">
        <v>130</v>
      </c>
      <c r="B120" t="s">
        <v>6</v>
      </c>
      <c r="C120">
        <v>64179054.833540373</v>
      </c>
      <c r="D120">
        <v>64179054.833540373</v>
      </c>
      <c r="E120">
        <v>4928771743.5778828</v>
      </c>
      <c r="F120">
        <v>76.797200525335199</v>
      </c>
      <c r="G120">
        <v>64179054.833540373</v>
      </c>
      <c r="H120">
        <f t="shared" si="1"/>
        <v>0</v>
      </c>
    </row>
    <row r="121" spans="1:8" x14ac:dyDescent="0.25">
      <c r="A121" t="s">
        <v>131</v>
      </c>
      <c r="B121" t="s">
        <v>6</v>
      </c>
      <c r="C121">
        <v>6472545.0210969159</v>
      </c>
      <c r="D121">
        <v>6472545.0210969159</v>
      </c>
      <c r="E121">
        <v>303331480.24238563</v>
      </c>
      <c r="F121">
        <v>46.864329140035757</v>
      </c>
      <c r="G121">
        <v>6472545.0210969159</v>
      </c>
      <c r="H121">
        <f t="shared" si="1"/>
        <v>0</v>
      </c>
    </row>
    <row r="122" spans="1:8" x14ac:dyDescent="0.25">
      <c r="A122" t="s">
        <v>132</v>
      </c>
      <c r="B122" t="s">
        <v>4</v>
      </c>
      <c r="C122">
        <v>7619837.7562784739</v>
      </c>
      <c r="D122">
        <v>7619837.7562784739</v>
      </c>
      <c r="E122">
        <v>296756575.90439349</v>
      </c>
      <c r="F122">
        <v>38.945261749159513</v>
      </c>
      <c r="G122">
        <v>7619837.7562784739</v>
      </c>
      <c r="H122">
        <f t="shared" si="1"/>
        <v>0</v>
      </c>
    </row>
    <row r="123" spans="1:8" x14ac:dyDescent="0.25">
      <c r="A123" t="s">
        <v>133</v>
      </c>
      <c r="B123" t="s">
        <v>5</v>
      </c>
      <c r="C123">
        <v>21953.555742487079</v>
      </c>
      <c r="D123">
        <v>1192784.5525979849</v>
      </c>
      <c r="E123">
        <v>156825309.84689909</v>
      </c>
      <c r="F123">
        <v>131.4783206282479</v>
      </c>
      <c r="G123">
        <v>1192784.5525979849</v>
      </c>
      <c r="H123">
        <f t="shared" si="1"/>
        <v>0.98159470149519423</v>
      </c>
    </row>
    <row r="124" spans="1:8" x14ac:dyDescent="0.25">
      <c r="A124" t="s">
        <v>134</v>
      </c>
      <c r="B124" t="s">
        <v>7</v>
      </c>
      <c r="C124">
        <v>505269312.3999961</v>
      </c>
      <c r="D124">
        <v>505269312.3999961</v>
      </c>
      <c r="E124">
        <v>26282192559.722</v>
      </c>
      <c r="F124">
        <v>52.016205842550193</v>
      </c>
      <c r="G124">
        <v>505269312.3999961</v>
      </c>
      <c r="H124">
        <f t="shared" si="1"/>
        <v>0</v>
      </c>
    </row>
    <row r="125" spans="1:8" x14ac:dyDescent="0.25">
      <c r="A125" t="s">
        <v>135</v>
      </c>
      <c r="B125" t="s">
        <v>6</v>
      </c>
      <c r="C125">
        <v>9229964.0002808645</v>
      </c>
      <c r="D125">
        <v>9229964.0002808645</v>
      </c>
      <c r="E125">
        <v>771570981.7324779</v>
      </c>
      <c r="F125">
        <v>83.59414854803326</v>
      </c>
      <c r="G125">
        <v>9229964.0002808645</v>
      </c>
      <c r="H125">
        <f t="shared" si="1"/>
        <v>0</v>
      </c>
    </row>
    <row r="126" spans="1:8" x14ac:dyDescent="0.25">
      <c r="A126" t="s">
        <v>136</v>
      </c>
      <c r="B126" t="s">
        <v>4</v>
      </c>
      <c r="C126">
        <v>10945672.84292422</v>
      </c>
      <c r="D126">
        <v>10945672.84292422</v>
      </c>
      <c r="E126">
        <v>569718990.79253364</v>
      </c>
      <c r="F126">
        <v>52.049700275924643</v>
      </c>
      <c r="G126">
        <v>10945672.84292422</v>
      </c>
      <c r="H126">
        <f t="shared" si="1"/>
        <v>0</v>
      </c>
    </row>
    <row r="127" spans="1:8" x14ac:dyDescent="0.25">
      <c r="A127" t="s">
        <v>137</v>
      </c>
      <c r="B127" t="s">
        <v>6</v>
      </c>
      <c r="C127">
        <v>2799869.481530848</v>
      </c>
      <c r="D127">
        <v>3422350.7493275031</v>
      </c>
      <c r="E127">
        <v>242229905.6275548</v>
      </c>
      <c r="F127">
        <v>70.77880771722576</v>
      </c>
      <c r="G127">
        <v>3422350.7493275031</v>
      </c>
      <c r="H127">
        <f t="shared" si="1"/>
        <v>0.18188704589059834</v>
      </c>
    </row>
    <row r="128" spans="1:8" x14ac:dyDescent="0.25">
      <c r="A128" t="s">
        <v>138</v>
      </c>
      <c r="B128" t="s">
        <v>9</v>
      </c>
      <c r="C128">
        <v>50091730.39180778</v>
      </c>
      <c r="D128">
        <v>50091730.39180778</v>
      </c>
      <c r="E128">
        <v>1804658642.5737841</v>
      </c>
      <c r="F128">
        <v>36.027077293159863</v>
      </c>
      <c r="G128">
        <v>50091730.39180778</v>
      </c>
      <c r="H128">
        <f t="shared" si="1"/>
        <v>0</v>
      </c>
    </row>
    <row r="129" spans="1:8" x14ac:dyDescent="0.25">
      <c r="A129" t="s">
        <v>139</v>
      </c>
      <c r="B129" t="s">
        <v>6</v>
      </c>
      <c r="C129">
        <v>4395339.6529022846</v>
      </c>
      <c r="D129">
        <v>4395339.6529022846</v>
      </c>
      <c r="E129">
        <v>169971547.57310349</v>
      </c>
      <c r="F129">
        <v>38.670856178513922</v>
      </c>
      <c r="G129">
        <v>4395339.6529022846</v>
      </c>
      <c r="H129">
        <f t="shared" si="1"/>
        <v>0</v>
      </c>
    </row>
    <row r="130" spans="1:8" x14ac:dyDescent="0.25">
      <c r="A130" t="s">
        <v>140</v>
      </c>
      <c r="B130" t="s">
        <v>5</v>
      </c>
      <c r="C130">
        <v>14634877.92696326</v>
      </c>
      <c r="D130">
        <v>14634877.92696326</v>
      </c>
      <c r="E130">
        <v>659561151.96250796</v>
      </c>
      <c r="F130">
        <v>45.067759037971491</v>
      </c>
      <c r="G130">
        <v>14634877.92696326</v>
      </c>
      <c r="H130">
        <f t="shared" ref="H130:H193" si="2">1-C130/D130</f>
        <v>0</v>
      </c>
    </row>
    <row r="131" spans="1:8" x14ac:dyDescent="0.25">
      <c r="A131" t="s">
        <v>141</v>
      </c>
      <c r="B131" t="s">
        <v>4</v>
      </c>
      <c r="C131">
        <v>48204851.720552459</v>
      </c>
      <c r="D131">
        <v>48204851.720552459</v>
      </c>
      <c r="E131">
        <v>2099462664.190371</v>
      </c>
      <c r="F131">
        <v>43.552932728869919</v>
      </c>
      <c r="G131">
        <v>48204851.720552459</v>
      </c>
      <c r="H131">
        <f t="shared" si="2"/>
        <v>0</v>
      </c>
    </row>
    <row r="132" spans="1:8" x14ac:dyDescent="0.25">
      <c r="A132" t="s">
        <v>142</v>
      </c>
      <c r="B132" t="s">
        <v>4</v>
      </c>
      <c r="C132">
        <v>3175111.6994006271</v>
      </c>
      <c r="D132">
        <v>3175111.6994006271</v>
      </c>
      <c r="E132">
        <v>138756180.40695</v>
      </c>
      <c r="F132">
        <v>43.701196538422032</v>
      </c>
      <c r="G132">
        <v>3175111.6994006271</v>
      </c>
      <c r="H132">
        <f t="shared" si="2"/>
        <v>0</v>
      </c>
    </row>
    <row r="133" spans="1:8" x14ac:dyDescent="0.25">
      <c r="A133" t="s">
        <v>143</v>
      </c>
      <c r="B133" t="s">
        <v>8</v>
      </c>
      <c r="C133">
        <v>0</v>
      </c>
      <c r="D133">
        <v>27769.71951876827</v>
      </c>
      <c r="E133">
        <v>3748434.1455918672</v>
      </c>
      <c r="F133">
        <v>134.98278738676041</v>
      </c>
      <c r="G133">
        <v>27769.71951876827</v>
      </c>
      <c r="H133">
        <f t="shared" si="2"/>
        <v>1</v>
      </c>
    </row>
    <row r="134" spans="1:8" x14ac:dyDescent="0.25">
      <c r="A134" t="s">
        <v>144</v>
      </c>
      <c r="B134" t="s">
        <v>8</v>
      </c>
      <c r="C134">
        <v>2674656.1259434191</v>
      </c>
      <c r="D134">
        <v>2674656.1259434191</v>
      </c>
      <c r="E134">
        <v>188237623.62061799</v>
      </c>
      <c r="F134">
        <v>70.378252289991821</v>
      </c>
      <c r="G134">
        <v>2674656.1259434191</v>
      </c>
      <c r="H134">
        <f t="shared" si="2"/>
        <v>0</v>
      </c>
    </row>
    <row r="135" spans="1:8" x14ac:dyDescent="0.25">
      <c r="A135" t="s">
        <v>145</v>
      </c>
      <c r="B135" t="s">
        <v>4</v>
      </c>
      <c r="C135">
        <v>10079425.33995292</v>
      </c>
      <c r="D135">
        <v>10079425.33995292</v>
      </c>
      <c r="E135">
        <v>676967638.05129611</v>
      </c>
      <c r="F135">
        <v>67.163316877592763</v>
      </c>
      <c r="G135">
        <v>10079425.33995292</v>
      </c>
      <c r="H135">
        <f t="shared" si="2"/>
        <v>0</v>
      </c>
    </row>
    <row r="136" spans="1:8" x14ac:dyDescent="0.25">
      <c r="A136" t="s">
        <v>146</v>
      </c>
      <c r="B136" t="s">
        <v>4</v>
      </c>
      <c r="C136">
        <v>5455110.5123119103</v>
      </c>
      <c r="D136">
        <v>5455110.5123119103</v>
      </c>
      <c r="E136">
        <v>208933750.47182921</v>
      </c>
      <c r="F136">
        <v>38.300553215242147</v>
      </c>
      <c r="G136">
        <v>5455110.5123119103</v>
      </c>
      <c r="H136">
        <f t="shared" si="2"/>
        <v>0</v>
      </c>
    </row>
    <row r="137" spans="1:8" x14ac:dyDescent="0.25">
      <c r="A137" t="s">
        <v>147</v>
      </c>
      <c r="B137" t="s">
        <v>9</v>
      </c>
      <c r="C137">
        <v>409123904.91668957</v>
      </c>
      <c r="D137">
        <v>409123904.91668957</v>
      </c>
      <c r="E137">
        <v>32224479914.376431</v>
      </c>
      <c r="F137">
        <v>78.764598027920982</v>
      </c>
      <c r="G137">
        <v>409123904.91668957</v>
      </c>
      <c r="H137">
        <f t="shared" si="2"/>
        <v>0</v>
      </c>
    </row>
    <row r="138" spans="1:8" x14ac:dyDescent="0.25">
      <c r="A138" t="s">
        <v>148</v>
      </c>
      <c r="B138" t="s">
        <v>4</v>
      </c>
      <c r="C138">
        <v>15063295.90678384</v>
      </c>
      <c r="D138">
        <v>15063295.90678384</v>
      </c>
      <c r="E138">
        <v>654986187.80010009</v>
      </c>
      <c r="F138">
        <v>43.482262570777984</v>
      </c>
      <c r="G138">
        <v>15063295.90678384</v>
      </c>
      <c r="H138">
        <f t="shared" si="2"/>
        <v>0</v>
      </c>
    </row>
    <row r="139" spans="1:8" x14ac:dyDescent="0.25">
      <c r="A139" t="s">
        <v>149</v>
      </c>
      <c r="B139" t="s">
        <v>9</v>
      </c>
      <c r="C139">
        <v>3852647.5455403309</v>
      </c>
      <c r="D139">
        <v>3852647.5455403309</v>
      </c>
      <c r="E139">
        <v>265762524.17484689</v>
      </c>
      <c r="F139">
        <v>68.98179006342869</v>
      </c>
      <c r="G139">
        <v>3852647.5455403309</v>
      </c>
      <c r="H139">
        <f t="shared" si="2"/>
        <v>0</v>
      </c>
    </row>
    <row r="140" spans="1:8" x14ac:dyDescent="0.25">
      <c r="A140" t="s">
        <v>150</v>
      </c>
      <c r="B140" t="s">
        <v>4</v>
      </c>
      <c r="C140">
        <v>5710253.6223461945</v>
      </c>
      <c r="D140">
        <v>5710253.6223461945</v>
      </c>
      <c r="E140">
        <v>299186812.65181208</v>
      </c>
      <c r="F140">
        <v>52.394662731089703</v>
      </c>
      <c r="G140">
        <v>5710253.6223461945</v>
      </c>
      <c r="H140">
        <f t="shared" si="2"/>
        <v>0</v>
      </c>
    </row>
    <row r="141" spans="1:8" x14ac:dyDescent="0.25">
      <c r="A141" t="s">
        <v>151</v>
      </c>
      <c r="B141" t="s">
        <v>4</v>
      </c>
      <c r="C141">
        <v>104447831.7394173</v>
      </c>
      <c r="D141">
        <v>104447831.7394173</v>
      </c>
      <c r="E141">
        <v>8060335526.5816011</v>
      </c>
      <c r="F141">
        <v>77.170922482057904</v>
      </c>
      <c r="G141">
        <v>104447831.7394173</v>
      </c>
      <c r="H141">
        <f t="shared" si="2"/>
        <v>0</v>
      </c>
    </row>
    <row r="142" spans="1:8" x14ac:dyDescent="0.25">
      <c r="A142" t="s">
        <v>152</v>
      </c>
      <c r="B142" t="s">
        <v>7</v>
      </c>
      <c r="C142">
        <v>6976287.9384614909</v>
      </c>
      <c r="D142">
        <v>6976287.9384614909</v>
      </c>
      <c r="E142">
        <v>409056242.94233912</v>
      </c>
      <c r="F142">
        <v>58.63522930112169</v>
      </c>
      <c r="G142">
        <v>6976287.9384614909</v>
      </c>
      <c r="H142">
        <f t="shared" si="2"/>
        <v>0</v>
      </c>
    </row>
    <row r="143" spans="1:8" x14ac:dyDescent="0.25">
      <c r="A143" t="s">
        <v>153</v>
      </c>
      <c r="B143" t="s">
        <v>9</v>
      </c>
      <c r="C143">
        <v>770.57974981451889</v>
      </c>
      <c r="D143">
        <v>3921.6187284477328</v>
      </c>
      <c r="E143">
        <v>434206.86965337809</v>
      </c>
      <c r="F143">
        <v>110.72133721302561</v>
      </c>
      <c r="G143">
        <v>3921.6187284477328</v>
      </c>
      <c r="H143">
        <f t="shared" si="2"/>
        <v>0.80350467417327631</v>
      </c>
    </row>
    <row r="144" spans="1:8" x14ac:dyDescent="0.25">
      <c r="A144" t="s">
        <v>154</v>
      </c>
      <c r="B144" t="s">
        <v>6</v>
      </c>
      <c r="C144">
        <v>163524737.99540651</v>
      </c>
      <c r="D144">
        <v>163524737.99540651</v>
      </c>
      <c r="E144">
        <v>22381738528.589901</v>
      </c>
      <c r="F144">
        <v>136.87065824388361</v>
      </c>
      <c r="G144">
        <v>163524737.99540651</v>
      </c>
      <c r="H144">
        <f t="shared" si="2"/>
        <v>0</v>
      </c>
    </row>
    <row r="145" spans="1:8" x14ac:dyDescent="0.25">
      <c r="A145" t="s">
        <v>155</v>
      </c>
      <c r="B145" t="s">
        <v>6</v>
      </c>
      <c r="C145">
        <v>176578685.9499847</v>
      </c>
      <c r="D145">
        <v>176578685.9499847</v>
      </c>
      <c r="E145">
        <v>3733638118.6221652</v>
      </c>
      <c r="F145">
        <v>21.144330633877889</v>
      </c>
      <c r="G145">
        <v>176578685.9499847</v>
      </c>
      <c r="H145">
        <f t="shared" si="2"/>
        <v>0</v>
      </c>
    </row>
    <row r="146" spans="1:8" x14ac:dyDescent="0.25">
      <c r="A146" t="s">
        <v>156</v>
      </c>
      <c r="B146" t="s">
        <v>5</v>
      </c>
      <c r="C146">
        <v>13853019.52996311</v>
      </c>
      <c r="D146">
        <v>13853019.52996311</v>
      </c>
      <c r="E146">
        <v>544011239.12792897</v>
      </c>
      <c r="F146">
        <v>39.270228266932747</v>
      </c>
      <c r="G146">
        <v>13853019.52996311</v>
      </c>
      <c r="H146">
        <f t="shared" si="2"/>
        <v>0</v>
      </c>
    </row>
    <row r="147" spans="1:8" x14ac:dyDescent="0.25">
      <c r="A147" t="s">
        <v>157</v>
      </c>
      <c r="B147" t="s">
        <v>9</v>
      </c>
      <c r="C147">
        <v>2568.5991660482978</v>
      </c>
      <c r="D147">
        <v>45752.213832636473</v>
      </c>
      <c r="E147">
        <v>5860988.626442262</v>
      </c>
      <c r="F147">
        <v>128.10284214621839</v>
      </c>
      <c r="G147">
        <v>45752.213832636473</v>
      </c>
      <c r="H147">
        <f t="shared" si="2"/>
        <v>0.94385847260977707</v>
      </c>
    </row>
    <row r="148" spans="1:8" x14ac:dyDescent="0.25">
      <c r="A148" t="s">
        <v>158</v>
      </c>
      <c r="B148" t="s">
        <v>9</v>
      </c>
      <c r="C148">
        <v>56577213.268807307</v>
      </c>
      <c r="D148">
        <v>56577213.268807307</v>
      </c>
      <c r="E148">
        <v>3484324095.8139682</v>
      </c>
      <c r="F148">
        <v>61.585290163716479</v>
      </c>
      <c r="G148">
        <v>56577213.268807307</v>
      </c>
      <c r="H148">
        <f t="shared" si="2"/>
        <v>0</v>
      </c>
    </row>
    <row r="149" spans="1:8" x14ac:dyDescent="0.25">
      <c r="A149" t="s">
        <v>159</v>
      </c>
      <c r="B149" t="s">
        <v>6</v>
      </c>
      <c r="C149">
        <v>68691606.324769661</v>
      </c>
      <c r="D149">
        <v>68691606.324769661</v>
      </c>
      <c r="E149">
        <v>2890898402.693295</v>
      </c>
      <c r="F149">
        <v>42.08517688500843</v>
      </c>
      <c r="G149">
        <v>68691606.324769661</v>
      </c>
      <c r="H149">
        <f t="shared" si="2"/>
        <v>0</v>
      </c>
    </row>
    <row r="150" spans="1:8" x14ac:dyDescent="0.25">
      <c r="A150" t="s">
        <v>160</v>
      </c>
      <c r="B150" t="s">
        <v>5</v>
      </c>
      <c r="C150">
        <v>254536195.2576845</v>
      </c>
      <c r="D150">
        <v>254536195.2576845</v>
      </c>
      <c r="E150">
        <v>10284781876.315519</v>
      </c>
      <c r="F150">
        <v>40.405970026791387</v>
      </c>
      <c r="G150">
        <v>254536195.2576845</v>
      </c>
      <c r="H150">
        <f t="shared" si="2"/>
        <v>0</v>
      </c>
    </row>
    <row r="151" spans="1:8" x14ac:dyDescent="0.25">
      <c r="A151" t="s">
        <v>161</v>
      </c>
      <c r="B151" t="s">
        <v>7</v>
      </c>
      <c r="C151">
        <v>17277982.34714435</v>
      </c>
      <c r="D151">
        <v>17277982.34714435</v>
      </c>
      <c r="E151">
        <v>759143462.04749739</v>
      </c>
      <c r="F151">
        <v>43.937043503981023</v>
      </c>
      <c r="G151">
        <v>17277982.34714435</v>
      </c>
      <c r="H151">
        <f t="shared" si="2"/>
        <v>0</v>
      </c>
    </row>
    <row r="152" spans="1:8" x14ac:dyDescent="0.25">
      <c r="A152" t="s">
        <v>162</v>
      </c>
      <c r="B152" t="s">
        <v>8</v>
      </c>
      <c r="C152">
        <v>88475750.908520892</v>
      </c>
      <c r="D152">
        <v>88475750.908520892</v>
      </c>
      <c r="E152">
        <v>2917438032.174675</v>
      </c>
      <c r="F152">
        <v>32.974436523190938</v>
      </c>
      <c r="G152">
        <v>88475750.908520892</v>
      </c>
      <c r="H152">
        <f t="shared" si="2"/>
        <v>0</v>
      </c>
    </row>
    <row r="153" spans="1:8" x14ac:dyDescent="0.25">
      <c r="A153" t="s">
        <v>163</v>
      </c>
      <c r="B153" t="s">
        <v>9</v>
      </c>
      <c r="C153">
        <v>237638159.61496949</v>
      </c>
      <c r="D153">
        <v>237638159.61496949</v>
      </c>
      <c r="E153">
        <v>13160307634.75852</v>
      </c>
      <c r="F153">
        <v>55.379605935685397</v>
      </c>
      <c r="G153">
        <v>237638159.61496949</v>
      </c>
      <c r="H153">
        <f t="shared" si="2"/>
        <v>0</v>
      </c>
    </row>
    <row r="154" spans="1:8" x14ac:dyDescent="0.25">
      <c r="A154" t="s">
        <v>164</v>
      </c>
      <c r="B154" t="s">
        <v>9</v>
      </c>
      <c r="C154">
        <v>5309469.9405898536</v>
      </c>
      <c r="D154">
        <v>5309469.9405898536</v>
      </c>
      <c r="E154">
        <v>246333738.56094179</v>
      </c>
      <c r="F154">
        <v>46.395165867268361</v>
      </c>
      <c r="G154">
        <v>5309469.9405898536</v>
      </c>
      <c r="H154">
        <f t="shared" si="2"/>
        <v>0</v>
      </c>
    </row>
    <row r="155" spans="1:8" x14ac:dyDescent="0.25">
      <c r="A155" t="s">
        <v>165</v>
      </c>
      <c r="B155" t="s">
        <v>6</v>
      </c>
      <c r="C155">
        <v>186342056.19996509</v>
      </c>
      <c r="D155">
        <v>186342056.19996509</v>
      </c>
      <c r="E155">
        <v>38606303450.912811</v>
      </c>
      <c r="F155">
        <v>207.1797652027843</v>
      </c>
      <c r="G155">
        <v>186342056.19996509</v>
      </c>
      <c r="H155">
        <f t="shared" si="2"/>
        <v>0</v>
      </c>
    </row>
    <row r="156" spans="1:8" x14ac:dyDescent="0.25">
      <c r="A156" t="s">
        <v>166</v>
      </c>
      <c r="B156" t="s">
        <v>8</v>
      </c>
      <c r="C156">
        <v>28862646.1416815</v>
      </c>
      <c r="D156">
        <v>28862646.1416815</v>
      </c>
      <c r="E156">
        <v>2261574074.0052381</v>
      </c>
      <c r="F156">
        <v>78.356435612437636</v>
      </c>
      <c r="G156">
        <v>28862646.1416815</v>
      </c>
      <c r="H156">
        <f t="shared" si="2"/>
        <v>0</v>
      </c>
    </row>
    <row r="157" spans="1:8" x14ac:dyDescent="0.25">
      <c r="A157" t="s">
        <v>167</v>
      </c>
      <c r="B157" t="s">
        <v>5</v>
      </c>
      <c r="C157">
        <v>26827214.304837149</v>
      </c>
      <c r="D157">
        <v>26827214.304837149</v>
      </c>
      <c r="E157">
        <v>712415057.89733374</v>
      </c>
      <c r="F157">
        <v>26.55568520093717</v>
      </c>
      <c r="G157">
        <v>26827214.304837149</v>
      </c>
      <c r="H157">
        <f t="shared" si="2"/>
        <v>0</v>
      </c>
    </row>
    <row r="158" spans="1:8" x14ac:dyDescent="0.25">
      <c r="A158" t="s">
        <v>168</v>
      </c>
      <c r="B158" t="s">
        <v>6</v>
      </c>
      <c r="C158">
        <v>70986061.670235187</v>
      </c>
      <c r="D158">
        <v>70986061.670235187</v>
      </c>
      <c r="E158">
        <v>3296038731.3421698</v>
      </c>
      <c r="F158">
        <v>46.43219603665117</v>
      </c>
      <c r="G158">
        <v>70986061.670235187</v>
      </c>
      <c r="H158">
        <f t="shared" si="2"/>
        <v>0</v>
      </c>
    </row>
    <row r="159" spans="1:8" x14ac:dyDescent="0.25">
      <c r="A159" t="s">
        <v>169</v>
      </c>
      <c r="B159" t="s">
        <v>8</v>
      </c>
      <c r="C159">
        <v>24438571.352554929</v>
      </c>
      <c r="D159">
        <v>24438571.352554929</v>
      </c>
      <c r="E159">
        <v>505802194.15898538</v>
      </c>
      <c r="F159">
        <v>20.696880634395448</v>
      </c>
      <c r="G159">
        <v>24438571.352554929</v>
      </c>
      <c r="H159">
        <f t="shared" si="2"/>
        <v>0</v>
      </c>
    </row>
    <row r="160" spans="1:8" x14ac:dyDescent="0.25">
      <c r="A160" t="s">
        <v>170</v>
      </c>
      <c r="B160" t="s">
        <v>6</v>
      </c>
      <c r="C160">
        <v>11883867.29453942</v>
      </c>
      <c r="D160">
        <v>11883867.29453942</v>
      </c>
      <c r="E160">
        <v>721752896.25684643</v>
      </c>
      <c r="F160">
        <v>60.733840118568843</v>
      </c>
      <c r="G160">
        <v>11883867.29453942</v>
      </c>
      <c r="H160">
        <f t="shared" si="2"/>
        <v>0</v>
      </c>
    </row>
    <row r="161" spans="1:8" x14ac:dyDescent="0.25">
      <c r="A161" t="s">
        <v>171</v>
      </c>
      <c r="B161" t="s">
        <v>9</v>
      </c>
      <c r="C161">
        <v>308566.29397581361</v>
      </c>
      <c r="D161">
        <v>764118.18561337946</v>
      </c>
      <c r="E161">
        <v>63683014.359331973</v>
      </c>
      <c r="F161">
        <v>83.341838420206955</v>
      </c>
      <c r="G161">
        <v>764118.18561337946</v>
      </c>
      <c r="H161">
        <f t="shared" si="2"/>
        <v>0.59617988449245107</v>
      </c>
    </row>
    <row r="162" spans="1:8" x14ac:dyDescent="0.25">
      <c r="A162" t="s">
        <v>172</v>
      </c>
      <c r="B162" t="s">
        <v>6</v>
      </c>
      <c r="C162">
        <v>93796187.762880698</v>
      </c>
      <c r="D162">
        <v>93796187.762880698</v>
      </c>
      <c r="E162">
        <v>5520273491.5644522</v>
      </c>
      <c r="F162">
        <v>58.85392171289363</v>
      </c>
      <c r="G162">
        <v>93796187.762880698</v>
      </c>
      <c r="H162">
        <f t="shared" si="2"/>
        <v>0</v>
      </c>
    </row>
    <row r="163" spans="1:8" x14ac:dyDescent="0.25">
      <c r="A163" t="s">
        <v>173</v>
      </c>
      <c r="B163" t="s">
        <v>6</v>
      </c>
      <c r="C163">
        <v>61733768.107617393</v>
      </c>
      <c r="D163">
        <v>61733768.107617393</v>
      </c>
      <c r="E163">
        <v>1754918491.1805699</v>
      </c>
      <c r="F163">
        <v>28.427205158144702</v>
      </c>
      <c r="G163">
        <v>61733768.107617393</v>
      </c>
      <c r="H163">
        <f t="shared" si="2"/>
        <v>0</v>
      </c>
    </row>
    <row r="164" spans="1:8" x14ac:dyDescent="0.25">
      <c r="A164" t="s">
        <v>174</v>
      </c>
      <c r="B164" t="s">
        <v>5</v>
      </c>
      <c r="C164">
        <v>1049516078.126943</v>
      </c>
      <c r="D164">
        <v>1049516078.126943</v>
      </c>
      <c r="E164">
        <v>37020076741.887413</v>
      </c>
      <c r="F164">
        <v>35.273472711305807</v>
      </c>
      <c r="G164">
        <v>1049516078.126943</v>
      </c>
      <c r="H164">
        <f t="shared" si="2"/>
        <v>0</v>
      </c>
    </row>
    <row r="165" spans="1:8" x14ac:dyDescent="0.25">
      <c r="A165" t="s">
        <v>175</v>
      </c>
      <c r="B165" t="s">
        <v>4</v>
      </c>
      <c r="C165">
        <v>2751402.6338803191</v>
      </c>
      <c r="D165">
        <v>2751402.6338803191</v>
      </c>
      <c r="E165">
        <v>161490623.06916949</v>
      </c>
      <c r="F165">
        <v>58.693926174453907</v>
      </c>
      <c r="G165">
        <v>2751402.6338803191</v>
      </c>
      <c r="H165">
        <f t="shared" si="2"/>
        <v>0</v>
      </c>
    </row>
    <row r="166" spans="1:8" x14ac:dyDescent="0.25">
      <c r="A166" t="s">
        <v>176</v>
      </c>
      <c r="B166" t="s">
        <v>6</v>
      </c>
      <c r="C166">
        <v>697145006.2148006</v>
      </c>
      <c r="D166">
        <v>697145006.2148006</v>
      </c>
      <c r="E166">
        <v>34002495488.523991</v>
      </c>
      <c r="F166">
        <v>48.773921042830118</v>
      </c>
      <c r="G166">
        <v>697145006.2148006</v>
      </c>
      <c r="H166">
        <f t="shared" si="2"/>
        <v>0</v>
      </c>
    </row>
    <row r="167" spans="1:8" x14ac:dyDescent="0.25">
      <c r="A167" t="s">
        <v>177</v>
      </c>
      <c r="B167" t="s">
        <v>4</v>
      </c>
      <c r="C167">
        <v>41272021.040362179</v>
      </c>
      <c r="D167">
        <v>41272021.040362179</v>
      </c>
      <c r="E167">
        <v>1746064249.304822</v>
      </c>
      <c r="F167">
        <v>42.306245376189601</v>
      </c>
      <c r="G167">
        <v>41272021.040362179</v>
      </c>
      <c r="H167">
        <f t="shared" si="2"/>
        <v>0</v>
      </c>
    </row>
    <row r="168" spans="1:8" x14ac:dyDescent="0.25">
      <c r="A168" t="s">
        <v>178</v>
      </c>
      <c r="B168" t="s">
        <v>4</v>
      </c>
      <c r="C168">
        <v>13831981.251659701</v>
      </c>
      <c r="D168">
        <v>13831981.251659701</v>
      </c>
      <c r="E168">
        <v>797569954.55108941</v>
      </c>
      <c r="F168">
        <v>57.661295228793712</v>
      </c>
      <c r="G168">
        <v>13831981.251659701</v>
      </c>
      <c r="H168">
        <f t="shared" si="2"/>
        <v>0</v>
      </c>
    </row>
    <row r="169" spans="1:8" x14ac:dyDescent="0.25">
      <c r="A169" t="s">
        <v>179</v>
      </c>
      <c r="B169" t="s">
        <v>9</v>
      </c>
      <c r="C169">
        <v>5928281.8870713105</v>
      </c>
      <c r="D169">
        <v>137530514.82110009</v>
      </c>
      <c r="E169">
        <v>19390676282.381241</v>
      </c>
      <c r="F169">
        <v>140.99181049096379</v>
      </c>
      <c r="G169">
        <v>137530514.82110009</v>
      </c>
      <c r="H169">
        <f t="shared" si="2"/>
        <v>0.95689478880535839</v>
      </c>
    </row>
    <row r="170" spans="1:8" x14ac:dyDescent="0.25">
      <c r="A170" t="s">
        <v>180</v>
      </c>
      <c r="B170" t="s">
        <v>4</v>
      </c>
      <c r="C170">
        <v>26785.714914058859</v>
      </c>
      <c r="D170">
        <v>26785.714914058859</v>
      </c>
      <c r="E170">
        <v>4325596.2364971619</v>
      </c>
      <c r="F170">
        <v>161.4889223743217</v>
      </c>
      <c r="G170">
        <v>26785.714914058859</v>
      </c>
      <c r="H170">
        <f t="shared" si="2"/>
        <v>0</v>
      </c>
    </row>
    <row r="171" spans="1:8" x14ac:dyDescent="0.25">
      <c r="A171" t="s">
        <v>181</v>
      </c>
      <c r="B171" t="s">
        <v>9</v>
      </c>
      <c r="C171">
        <v>7705.7974981451553</v>
      </c>
      <c r="D171">
        <v>138107.63337988421</v>
      </c>
      <c r="E171">
        <v>17697896.955039851</v>
      </c>
      <c r="F171">
        <v>128.1456826239237</v>
      </c>
      <c r="G171">
        <v>138107.63337988421</v>
      </c>
      <c r="H171">
        <f t="shared" si="2"/>
        <v>0.94420440558162855</v>
      </c>
    </row>
    <row r="172" spans="1:8" x14ac:dyDescent="0.25">
      <c r="A172" t="s">
        <v>182</v>
      </c>
      <c r="B172" t="s">
        <v>4</v>
      </c>
      <c r="C172">
        <v>870341.54343739734</v>
      </c>
      <c r="D172">
        <v>870341.54343739734</v>
      </c>
      <c r="E172">
        <v>34030852.1615059</v>
      </c>
      <c r="F172">
        <v>39.100571974424767</v>
      </c>
      <c r="G172">
        <v>870341.54343739734</v>
      </c>
      <c r="H172">
        <f t="shared" si="2"/>
        <v>0</v>
      </c>
    </row>
    <row r="173" spans="1:8" x14ac:dyDescent="0.25">
      <c r="A173" t="s">
        <v>183</v>
      </c>
      <c r="B173" t="s">
        <v>7</v>
      </c>
      <c r="C173">
        <v>10642941.13557275</v>
      </c>
      <c r="D173">
        <v>10642941.13557275</v>
      </c>
      <c r="E173">
        <v>545404155.41144741</v>
      </c>
      <c r="F173">
        <v>51.245623598208162</v>
      </c>
      <c r="G173">
        <v>10642941.13557275</v>
      </c>
      <c r="H173">
        <f t="shared" si="2"/>
        <v>0</v>
      </c>
    </row>
    <row r="174" spans="1:8" x14ac:dyDescent="0.25">
      <c r="A174" t="s">
        <v>184</v>
      </c>
      <c r="B174" t="s">
        <v>4</v>
      </c>
      <c r="C174">
        <v>1162454.8170858221</v>
      </c>
      <c r="D174">
        <v>1162454.8170858221</v>
      </c>
      <c r="E174">
        <v>61304644.904676609</v>
      </c>
      <c r="F174">
        <v>52.737228151681883</v>
      </c>
      <c r="G174">
        <v>1162454.8170858221</v>
      </c>
      <c r="H174">
        <f t="shared" si="2"/>
        <v>0</v>
      </c>
    </row>
    <row r="175" spans="1:8" x14ac:dyDescent="0.25">
      <c r="A175" t="s">
        <v>185</v>
      </c>
      <c r="B175" t="s">
        <v>7</v>
      </c>
      <c r="C175">
        <v>56129.865047321233</v>
      </c>
      <c r="D175">
        <v>56129.865047321233</v>
      </c>
      <c r="E175">
        <v>2802353.1445142059</v>
      </c>
      <c r="F175">
        <v>49.926240552184382</v>
      </c>
      <c r="G175">
        <v>56129.865047321233</v>
      </c>
      <c r="H175">
        <f t="shared" si="2"/>
        <v>0</v>
      </c>
    </row>
    <row r="176" spans="1:8" x14ac:dyDescent="0.25">
      <c r="A176" t="s">
        <v>186</v>
      </c>
      <c r="B176" t="s">
        <v>6</v>
      </c>
      <c r="C176">
        <v>44417886.935986511</v>
      </c>
      <c r="D176">
        <v>44417886.935986511</v>
      </c>
      <c r="E176">
        <v>3939493645.2148838</v>
      </c>
      <c r="F176">
        <v>88.691604147949292</v>
      </c>
      <c r="G176">
        <v>44417886.935986511</v>
      </c>
      <c r="H176">
        <f t="shared" si="2"/>
        <v>0</v>
      </c>
    </row>
    <row r="177" spans="1:8" x14ac:dyDescent="0.25">
      <c r="A177" t="s">
        <v>187</v>
      </c>
      <c r="B177" t="s">
        <v>4</v>
      </c>
      <c r="C177">
        <v>291288.62093995343</v>
      </c>
      <c r="D177">
        <v>291288.62093995343</v>
      </c>
      <c r="E177">
        <v>19018004.838470921</v>
      </c>
      <c r="F177">
        <v>65.289213073624722</v>
      </c>
      <c r="G177">
        <v>291288.62093995343</v>
      </c>
      <c r="H177">
        <f t="shared" si="2"/>
        <v>0</v>
      </c>
    </row>
    <row r="178" spans="1:8" x14ac:dyDescent="0.25">
      <c r="A178" t="s">
        <v>188</v>
      </c>
      <c r="B178" t="s">
        <v>8</v>
      </c>
      <c r="C178">
        <v>3103561.4887792822</v>
      </c>
      <c r="D178">
        <v>3103561.4887792822</v>
      </c>
      <c r="E178">
        <v>105124043.8152134</v>
      </c>
      <c r="F178">
        <v>33.872067363666652</v>
      </c>
      <c r="G178">
        <v>3103561.4887792822</v>
      </c>
      <c r="H178">
        <f t="shared" si="2"/>
        <v>0</v>
      </c>
    </row>
    <row r="179" spans="1:8" x14ac:dyDescent="0.25">
      <c r="A179" t="s">
        <v>189</v>
      </c>
      <c r="B179" t="s">
        <v>6</v>
      </c>
      <c r="C179">
        <v>32543258.274518918</v>
      </c>
      <c r="D179">
        <v>32662561.385569111</v>
      </c>
      <c r="E179">
        <v>2690660991.578794</v>
      </c>
      <c r="F179">
        <v>82.377525749330104</v>
      </c>
      <c r="G179">
        <v>32662561.385569111</v>
      </c>
      <c r="H179">
        <f t="shared" si="2"/>
        <v>3.6525950810123442E-3</v>
      </c>
    </row>
    <row r="180" spans="1:8" x14ac:dyDescent="0.25">
      <c r="A180" t="s">
        <v>190</v>
      </c>
      <c r="B180" t="s">
        <v>6</v>
      </c>
      <c r="C180">
        <v>20588574.639524471</v>
      </c>
      <c r="D180">
        <v>20588574.639524471</v>
      </c>
      <c r="E180">
        <v>2878416528.4715719</v>
      </c>
      <c r="F180">
        <v>139.80649845209749</v>
      </c>
      <c r="G180">
        <v>20588574.639524471</v>
      </c>
      <c r="H180">
        <f t="shared" si="2"/>
        <v>0</v>
      </c>
    </row>
    <row r="181" spans="1:8" x14ac:dyDescent="0.25">
      <c r="A181" t="s">
        <v>191</v>
      </c>
      <c r="B181" t="s">
        <v>6</v>
      </c>
      <c r="C181">
        <v>183194444.51076591</v>
      </c>
      <c r="D181">
        <v>183194444.51076591</v>
      </c>
      <c r="E181">
        <v>22262660809.130909</v>
      </c>
      <c r="F181">
        <v>121.5247594903053</v>
      </c>
      <c r="G181">
        <v>183194444.51076591</v>
      </c>
      <c r="H181">
        <f t="shared" si="2"/>
        <v>0</v>
      </c>
    </row>
    <row r="182" spans="1:8" x14ac:dyDescent="0.25">
      <c r="A182" t="s">
        <v>192</v>
      </c>
      <c r="B182" t="s">
        <v>4</v>
      </c>
      <c r="C182">
        <v>6056398.3680879893</v>
      </c>
      <c r="D182">
        <v>6056398.3680879893</v>
      </c>
      <c r="E182">
        <v>351540162.66025758</v>
      </c>
      <c r="F182">
        <v>58.044425299460478</v>
      </c>
      <c r="G182">
        <v>6056398.3680879893</v>
      </c>
      <c r="H182">
        <f t="shared" si="2"/>
        <v>0</v>
      </c>
    </row>
    <row r="183" spans="1:8" x14ac:dyDescent="0.25">
      <c r="A183" t="s">
        <v>193</v>
      </c>
      <c r="B183" t="s">
        <v>4</v>
      </c>
      <c r="C183">
        <v>762028.68562843348</v>
      </c>
      <c r="D183">
        <v>1449720.437225688</v>
      </c>
      <c r="E183">
        <v>136037155.72520971</v>
      </c>
      <c r="F183">
        <v>93.836820004788166</v>
      </c>
      <c r="G183">
        <v>1449720.437225688</v>
      </c>
      <c r="H183">
        <f t="shared" si="2"/>
        <v>0.47436163134547626</v>
      </c>
    </row>
    <row r="184" spans="1:8" x14ac:dyDescent="0.25">
      <c r="A184" t="s">
        <v>194</v>
      </c>
      <c r="B184" t="s">
        <v>6</v>
      </c>
      <c r="C184">
        <v>30842909.619065329</v>
      </c>
      <c r="D184">
        <v>30842909.619065329</v>
      </c>
      <c r="E184">
        <v>1138980127.390866</v>
      </c>
      <c r="F184">
        <v>36.928426710001872</v>
      </c>
      <c r="G184">
        <v>30842909.619065329</v>
      </c>
      <c r="H184">
        <f t="shared" si="2"/>
        <v>0</v>
      </c>
    </row>
    <row r="185" spans="1:8" x14ac:dyDescent="0.25">
      <c r="A185" t="s">
        <v>195</v>
      </c>
      <c r="B185" t="s">
        <v>8</v>
      </c>
      <c r="C185">
        <v>347121.48998449091</v>
      </c>
      <c r="D185">
        <v>347121.48998449091</v>
      </c>
      <c r="E185">
        <v>22124542.941124272</v>
      </c>
      <c r="F185">
        <v>63.737174388462023</v>
      </c>
      <c r="G185">
        <v>347121.48998449091</v>
      </c>
      <c r="H185">
        <f t="shared" si="2"/>
        <v>0</v>
      </c>
    </row>
    <row r="186" spans="1:8" x14ac:dyDescent="0.25">
      <c r="A186" t="s">
        <v>196</v>
      </c>
      <c r="B186" t="s">
        <v>4</v>
      </c>
      <c r="C186">
        <v>766725.22027872922</v>
      </c>
      <c r="D186">
        <v>766725.22027872922</v>
      </c>
      <c r="E186">
        <v>30310273.024495691</v>
      </c>
      <c r="F186">
        <v>39.532119490574381</v>
      </c>
      <c r="G186">
        <v>766725.22027872922</v>
      </c>
      <c r="H186">
        <f t="shared" si="2"/>
        <v>0</v>
      </c>
    </row>
    <row r="187" spans="1:8" x14ac:dyDescent="0.25">
      <c r="A187" t="s">
        <v>197</v>
      </c>
      <c r="B187" t="s">
        <v>4</v>
      </c>
      <c r="C187">
        <v>4502736.3057203135</v>
      </c>
      <c r="D187">
        <v>4502736.3057203135</v>
      </c>
      <c r="E187">
        <v>278841080.16438031</v>
      </c>
      <c r="F187">
        <v>61.92702864037102</v>
      </c>
      <c r="G187">
        <v>4502736.3057203135</v>
      </c>
      <c r="H187">
        <f t="shared" si="2"/>
        <v>0</v>
      </c>
    </row>
    <row r="188" spans="1:8" x14ac:dyDescent="0.25">
      <c r="A188" t="s">
        <v>198</v>
      </c>
      <c r="B188" t="s">
        <v>9</v>
      </c>
      <c r="C188">
        <v>516509640.63797891</v>
      </c>
      <c r="D188">
        <v>516509640.63797891</v>
      </c>
      <c r="E188">
        <v>45080251640.252663</v>
      </c>
      <c r="F188">
        <v>87.278625786288785</v>
      </c>
      <c r="G188">
        <v>516509640.63797891</v>
      </c>
      <c r="H188">
        <f t="shared" si="2"/>
        <v>0</v>
      </c>
    </row>
    <row r="189" spans="1:8" x14ac:dyDescent="0.25">
      <c r="A189" t="s">
        <v>199</v>
      </c>
      <c r="B189" t="s">
        <v>5</v>
      </c>
      <c r="C189">
        <v>30002775.899504028</v>
      </c>
      <c r="D189">
        <v>30002775.899504028</v>
      </c>
      <c r="E189">
        <v>881925481.91127551</v>
      </c>
      <c r="F189">
        <v>29.394796163706118</v>
      </c>
      <c r="G189">
        <v>30002775.899504028</v>
      </c>
      <c r="H189">
        <f t="shared" si="2"/>
        <v>0</v>
      </c>
    </row>
    <row r="190" spans="1:8" x14ac:dyDescent="0.25">
      <c r="A190" t="s">
        <v>200</v>
      </c>
      <c r="B190" t="s">
        <v>5</v>
      </c>
      <c r="C190">
        <v>31853665.98646694</v>
      </c>
      <c r="D190">
        <v>31853665.98646694</v>
      </c>
      <c r="E190">
        <v>1950108962.32287</v>
      </c>
      <c r="F190">
        <v>61.220864284549712</v>
      </c>
      <c r="G190">
        <v>31853665.98646694</v>
      </c>
      <c r="H190">
        <f t="shared" si="2"/>
        <v>0</v>
      </c>
    </row>
    <row r="191" spans="1:8" x14ac:dyDescent="0.25">
      <c r="A191" t="s">
        <v>201</v>
      </c>
      <c r="B191" t="s">
        <v>9</v>
      </c>
      <c r="C191">
        <v>15411.594996290591</v>
      </c>
      <c r="D191">
        <v>71896.336022714517</v>
      </c>
      <c r="E191">
        <v>7807773.252853821</v>
      </c>
      <c r="F191">
        <v>108.5976516298004</v>
      </c>
      <c r="G191">
        <v>71896.336022714517</v>
      </c>
      <c r="H191">
        <f t="shared" si="2"/>
        <v>0.78564144087368315</v>
      </c>
    </row>
    <row r="192" spans="1:8" x14ac:dyDescent="0.25">
      <c r="A192" t="s">
        <v>202</v>
      </c>
      <c r="B192" t="s">
        <v>8</v>
      </c>
      <c r="C192">
        <v>15388679.474367309</v>
      </c>
      <c r="D192">
        <v>15388679.474367309</v>
      </c>
      <c r="E192">
        <v>1311130776.438807</v>
      </c>
      <c r="F192">
        <v>85.200993277086411</v>
      </c>
      <c r="G192">
        <v>15388679.474367309</v>
      </c>
      <c r="H192">
        <f t="shared" si="2"/>
        <v>0</v>
      </c>
    </row>
    <row r="193" spans="1:8" x14ac:dyDescent="0.25">
      <c r="A193" t="s">
        <v>203</v>
      </c>
      <c r="B193" t="s">
        <v>6</v>
      </c>
      <c r="C193">
        <v>34249153.886757173</v>
      </c>
      <c r="D193">
        <v>34249153.886757173</v>
      </c>
      <c r="E193">
        <v>2838281583.9189472</v>
      </c>
      <c r="F193">
        <v>82.871582559486271</v>
      </c>
      <c r="G193">
        <v>34249153.886757173</v>
      </c>
      <c r="H193">
        <f t="shared" si="2"/>
        <v>0</v>
      </c>
    </row>
    <row r="194" spans="1:8" x14ac:dyDescent="0.25">
      <c r="A194" t="s">
        <v>204</v>
      </c>
      <c r="B194" t="s">
        <v>6</v>
      </c>
      <c r="C194">
        <v>558115337.8878454</v>
      </c>
      <c r="D194">
        <v>558115337.8878454</v>
      </c>
      <c r="E194">
        <v>56241915392.92234</v>
      </c>
      <c r="F194">
        <v>100.7711338050062</v>
      </c>
      <c r="G194">
        <v>558115337.8878454</v>
      </c>
      <c r="H194">
        <f t="shared" ref="H194:H212" si="3">1-C194/D194</f>
        <v>0</v>
      </c>
    </row>
    <row r="195" spans="1:8" x14ac:dyDescent="0.25">
      <c r="A195" t="s">
        <v>205</v>
      </c>
      <c r="B195" t="s">
        <v>5</v>
      </c>
      <c r="C195">
        <v>521979819.34266651</v>
      </c>
      <c r="D195">
        <v>521979819.34266651</v>
      </c>
      <c r="E195">
        <v>51482645121.166779</v>
      </c>
      <c r="F195">
        <v>98.629569982225178</v>
      </c>
      <c r="G195">
        <v>521979819.34266651</v>
      </c>
      <c r="H195">
        <f t="shared" si="3"/>
        <v>0</v>
      </c>
    </row>
    <row r="196" spans="1:8" x14ac:dyDescent="0.25">
      <c r="A196" t="s">
        <v>206</v>
      </c>
      <c r="B196" t="s">
        <v>4</v>
      </c>
      <c r="C196">
        <v>20925525.94489735</v>
      </c>
      <c r="D196">
        <v>20925525.94489735</v>
      </c>
      <c r="E196">
        <v>912915668.59915257</v>
      </c>
      <c r="F196">
        <v>43.626892389854859</v>
      </c>
      <c r="G196">
        <v>20925525.94489735</v>
      </c>
      <c r="H196">
        <f t="shared" si="3"/>
        <v>0</v>
      </c>
    </row>
    <row r="197" spans="1:8" x14ac:dyDescent="0.25">
      <c r="A197" t="s">
        <v>207</v>
      </c>
      <c r="B197" t="s">
        <v>4</v>
      </c>
      <c r="C197">
        <v>12723079.78392962</v>
      </c>
      <c r="D197">
        <v>12723079.78392962</v>
      </c>
      <c r="E197">
        <v>442330980.16211998</v>
      </c>
      <c r="F197">
        <v>34.76603052673012</v>
      </c>
      <c r="G197">
        <v>12723079.78392962</v>
      </c>
      <c r="H197">
        <f t="shared" si="3"/>
        <v>0</v>
      </c>
    </row>
    <row r="198" spans="1:8" x14ac:dyDescent="0.25">
      <c r="A198" t="s">
        <v>208</v>
      </c>
      <c r="B198" t="s">
        <v>6</v>
      </c>
      <c r="C198">
        <v>151056272.09285119</v>
      </c>
      <c r="D198">
        <v>151056272.09285119</v>
      </c>
      <c r="E198">
        <v>16865267128.373949</v>
      </c>
      <c r="F198">
        <v>111.64890338354979</v>
      </c>
      <c r="G198">
        <v>151056272.09285119</v>
      </c>
      <c r="H198">
        <f t="shared" si="3"/>
        <v>0</v>
      </c>
    </row>
    <row r="199" spans="1:8" x14ac:dyDescent="0.25">
      <c r="A199" t="s">
        <v>209</v>
      </c>
      <c r="B199" t="s">
        <v>8</v>
      </c>
      <c r="C199">
        <v>22042849.759682208</v>
      </c>
      <c r="D199">
        <v>22042849.759682208</v>
      </c>
      <c r="E199">
        <v>592446728.09579146</v>
      </c>
      <c r="F199">
        <v>26.877047866080119</v>
      </c>
      <c r="G199">
        <v>22042849.759682208</v>
      </c>
      <c r="H199">
        <f t="shared" si="3"/>
        <v>0</v>
      </c>
    </row>
    <row r="200" spans="1:8" x14ac:dyDescent="0.25">
      <c r="A200" t="s">
        <v>210</v>
      </c>
      <c r="B200" t="s">
        <v>7</v>
      </c>
      <c r="C200">
        <v>4880551250.7004967</v>
      </c>
      <c r="D200">
        <v>4880551250.7004967</v>
      </c>
      <c r="E200">
        <v>228782196176.72961</v>
      </c>
      <c r="F200">
        <v>46.876302373403611</v>
      </c>
      <c r="G200">
        <v>4880551250.7004967</v>
      </c>
      <c r="H200">
        <f t="shared" si="3"/>
        <v>0</v>
      </c>
    </row>
    <row r="201" spans="1:8" x14ac:dyDescent="0.25">
      <c r="A201" t="s">
        <v>211</v>
      </c>
      <c r="B201" t="s">
        <v>5</v>
      </c>
      <c r="C201">
        <v>103865151.614096</v>
      </c>
      <c r="D201">
        <v>103865151.614096</v>
      </c>
      <c r="E201">
        <v>6299823973.1317577</v>
      </c>
      <c r="F201">
        <v>60.653875484034629</v>
      </c>
      <c r="G201">
        <v>103865151.614096</v>
      </c>
      <c r="H201">
        <f t="shared" si="3"/>
        <v>0</v>
      </c>
    </row>
    <row r="202" spans="1:8" x14ac:dyDescent="0.25">
      <c r="A202" t="s">
        <v>212</v>
      </c>
      <c r="B202" t="s">
        <v>8</v>
      </c>
      <c r="C202">
        <v>248191.86532391029</v>
      </c>
      <c r="D202">
        <v>248191.86532391029</v>
      </c>
      <c r="E202">
        <v>53526474.148964956</v>
      </c>
      <c r="F202">
        <v>215.665707170171</v>
      </c>
      <c r="G202">
        <v>248191.86532391029</v>
      </c>
      <c r="H202">
        <f t="shared" si="3"/>
        <v>0</v>
      </c>
    </row>
    <row r="203" spans="1:8" x14ac:dyDescent="0.25">
      <c r="A203" t="s">
        <v>213</v>
      </c>
      <c r="B203" t="s">
        <v>8</v>
      </c>
      <c r="C203">
        <v>120668576.2679245</v>
      </c>
      <c r="D203">
        <v>120668576.2679245</v>
      </c>
      <c r="E203">
        <v>3651052198.279458</v>
      </c>
      <c r="F203">
        <v>30.256859832114891</v>
      </c>
      <c r="G203">
        <v>120668576.2679245</v>
      </c>
      <c r="H203">
        <f t="shared" si="3"/>
        <v>0</v>
      </c>
    </row>
    <row r="204" spans="1:8" x14ac:dyDescent="0.25">
      <c r="A204" t="s">
        <v>214</v>
      </c>
      <c r="B204" t="s">
        <v>8</v>
      </c>
      <c r="C204">
        <v>421.6253300702956</v>
      </c>
      <c r="D204">
        <v>176264.8213716342</v>
      </c>
      <c r="E204">
        <v>23755439.9936071</v>
      </c>
      <c r="F204">
        <v>134.7713049532525</v>
      </c>
      <c r="G204">
        <v>176264.8213716342</v>
      </c>
      <c r="H204">
        <f t="shared" si="3"/>
        <v>0.99760800069583166</v>
      </c>
    </row>
    <row r="205" spans="1:8" x14ac:dyDescent="0.25">
      <c r="A205" t="s">
        <v>215</v>
      </c>
      <c r="B205" t="s">
        <v>8</v>
      </c>
      <c r="C205">
        <v>50081.948157703038</v>
      </c>
      <c r="D205">
        <v>1032481.1463923811</v>
      </c>
      <c r="E205">
        <v>134050147.20364849</v>
      </c>
      <c r="F205">
        <v>129.83302181549419</v>
      </c>
      <c r="G205">
        <v>1032481.1463923811</v>
      </c>
      <c r="H205">
        <f t="shared" si="3"/>
        <v>0.9514935954688416</v>
      </c>
    </row>
    <row r="206" spans="1:8" x14ac:dyDescent="0.25">
      <c r="A206" t="s">
        <v>216</v>
      </c>
      <c r="B206" t="s">
        <v>9</v>
      </c>
      <c r="C206">
        <v>603077574.07394004</v>
      </c>
      <c r="D206">
        <v>603077574.07394004</v>
      </c>
      <c r="E206">
        <v>43742851367.135231</v>
      </c>
      <c r="F206">
        <v>72.532710960617081</v>
      </c>
      <c r="G206">
        <v>603077574.07394004</v>
      </c>
      <c r="H206">
        <f t="shared" si="3"/>
        <v>0</v>
      </c>
    </row>
    <row r="207" spans="1:8" x14ac:dyDescent="0.25">
      <c r="A207" t="s">
        <v>217</v>
      </c>
      <c r="B207" t="s">
        <v>9</v>
      </c>
      <c r="C207">
        <v>91629.919592563092</v>
      </c>
      <c r="D207">
        <v>91629.919592563092</v>
      </c>
      <c r="E207">
        <v>10783225.35585279</v>
      </c>
      <c r="F207">
        <v>117.68236187263869</v>
      </c>
      <c r="G207">
        <v>91629.919592563092</v>
      </c>
      <c r="H207">
        <f t="shared" si="3"/>
        <v>0</v>
      </c>
    </row>
    <row r="208" spans="1:8" x14ac:dyDescent="0.25">
      <c r="A208" t="s">
        <v>218</v>
      </c>
      <c r="B208" t="s">
        <v>9</v>
      </c>
      <c r="C208">
        <v>88604.02879379371</v>
      </c>
      <c r="D208">
        <v>173785.21067282281</v>
      </c>
      <c r="E208">
        <v>12185803.021407619</v>
      </c>
      <c r="F208">
        <v>70.119908214452451</v>
      </c>
      <c r="G208">
        <v>173785.21067282281</v>
      </c>
      <c r="H208">
        <f t="shared" si="3"/>
        <v>0.49015207651585313</v>
      </c>
    </row>
    <row r="209" spans="1:8" x14ac:dyDescent="0.25">
      <c r="A209" t="s">
        <v>219</v>
      </c>
      <c r="B209" t="s">
        <v>6</v>
      </c>
      <c r="C209">
        <v>5736788.5421716236</v>
      </c>
      <c r="D209">
        <v>5736788.5421716236</v>
      </c>
      <c r="E209">
        <v>261396173.71470341</v>
      </c>
      <c r="F209">
        <v>45.564896072629793</v>
      </c>
      <c r="G209">
        <v>5736788.5421716236</v>
      </c>
      <c r="H209">
        <f t="shared" si="3"/>
        <v>0</v>
      </c>
    </row>
    <row r="210" spans="1:8" x14ac:dyDescent="0.25">
      <c r="A210" t="s">
        <v>220</v>
      </c>
      <c r="B210" t="s">
        <v>4</v>
      </c>
      <c r="C210">
        <v>262754714.9770416</v>
      </c>
      <c r="D210">
        <v>262754714.9770416</v>
      </c>
      <c r="E210">
        <v>15712452861.312401</v>
      </c>
      <c r="F210">
        <v>59.79893781424736</v>
      </c>
      <c r="G210">
        <v>262754714.9770416</v>
      </c>
      <c r="H210">
        <f t="shared" si="3"/>
        <v>0</v>
      </c>
    </row>
    <row r="211" spans="1:8" x14ac:dyDescent="0.25">
      <c r="A211" t="s">
        <v>221</v>
      </c>
      <c r="B211" t="s">
        <v>4</v>
      </c>
      <c r="C211">
        <v>47150399.474165618</v>
      </c>
      <c r="D211">
        <v>47150399.474165618</v>
      </c>
      <c r="E211">
        <v>1883782553.4756911</v>
      </c>
      <c r="F211">
        <v>39.952631886137937</v>
      </c>
      <c r="G211">
        <v>47150399.474165618</v>
      </c>
      <c r="H211">
        <f t="shared" si="3"/>
        <v>0</v>
      </c>
    </row>
    <row r="212" spans="1:8" x14ac:dyDescent="0.25">
      <c r="A212" t="s">
        <v>222</v>
      </c>
      <c r="B212" t="s">
        <v>4</v>
      </c>
      <c r="C212">
        <v>26644341.675771829</v>
      </c>
      <c r="D212">
        <v>26644341.675771829</v>
      </c>
      <c r="E212">
        <v>1583951464.4143159</v>
      </c>
      <c r="F212">
        <v>59.447948975021284</v>
      </c>
      <c r="G212">
        <v>26644341.675771829</v>
      </c>
      <c r="H212">
        <f t="shared" si="3"/>
        <v>0</v>
      </c>
    </row>
  </sheetData>
  <sortState ref="H2:I212">
    <sortCondition ref="H2:H2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workbookViewId="0">
      <selection activeCell="I12" sqref="I12"/>
    </sheetView>
  </sheetViews>
  <sheetFormatPr defaultRowHeight="15" x14ac:dyDescent="0.25"/>
  <cols>
    <col min="2" max="2" width="10" customWidth="1"/>
    <col min="3" max="3" width="8.7109375" customWidth="1"/>
    <col min="5" max="5" width="10.42578125" customWidth="1"/>
    <col min="11" max="11" width="8.5703125" customWidth="1"/>
    <col min="12" max="12" width="8.28515625" customWidth="1"/>
  </cols>
  <sheetData>
    <row r="1" spans="1:12" x14ac:dyDescent="0.25">
      <c r="A1" s="1" t="s">
        <v>10</v>
      </c>
      <c r="B1" s="1" t="s">
        <v>2</v>
      </c>
      <c r="C1" s="1" t="s">
        <v>223</v>
      </c>
      <c r="D1" s="1" t="s">
        <v>0</v>
      </c>
      <c r="E1" s="1" t="s">
        <v>11</v>
      </c>
      <c r="F1" s="1" t="s">
        <v>224</v>
      </c>
      <c r="G1" s="2" t="s">
        <v>231</v>
      </c>
      <c r="H1" s="2" t="s">
        <v>227</v>
      </c>
      <c r="I1" s="2" t="s">
        <v>232</v>
      </c>
      <c r="J1" s="2" t="s">
        <v>233</v>
      </c>
      <c r="K1" t="s">
        <v>229</v>
      </c>
      <c r="L1" t="s">
        <v>230</v>
      </c>
    </row>
    <row r="2" spans="1:12" x14ac:dyDescent="0.25">
      <c r="A2" t="s">
        <v>12</v>
      </c>
      <c r="B2">
        <v>1677832.549328685</v>
      </c>
      <c r="C2">
        <v>1346624.2986020029</v>
      </c>
      <c r="D2" t="s">
        <v>8</v>
      </c>
      <c r="E2">
        <v>1320380.6196145811</v>
      </c>
      <c r="F2">
        <v>62.018861360358251</v>
      </c>
      <c r="G2">
        <v>31.42154339122704</v>
      </c>
      <c r="H2">
        <f>1-E2/B2</f>
        <v>0.21304386415505139</v>
      </c>
      <c r="I2">
        <f>IF($C2&lt;0,($G2-$F2),0)</f>
        <v>0</v>
      </c>
      <c r="J2">
        <f>IF($C2&gt;0,($G2-$F2),0)</f>
        <v>-30.597317969131211</v>
      </c>
      <c r="K2">
        <v>1546086.044667742</v>
      </c>
      <c r="L2">
        <v>199461.74606573879</v>
      </c>
    </row>
    <row r="3" spans="1:12" x14ac:dyDescent="0.25">
      <c r="A3" t="s">
        <v>13</v>
      </c>
      <c r="B3">
        <v>12715751.527884509</v>
      </c>
      <c r="C3">
        <v>-791330603.99680912</v>
      </c>
      <c r="D3" t="s">
        <v>5</v>
      </c>
      <c r="E3">
        <v>12715751.527884509</v>
      </c>
      <c r="F3">
        <v>41.005103047375563</v>
      </c>
      <c r="G3">
        <v>72.077901972089336</v>
      </c>
      <c r="H3">
        <f>1-E3/B3</f>
        <v>0</v>
      </c>
      <c r="I3">
        <f>IF($C3&lt;0,($G3-$F3),0)</f>
        <v>31.072798924713773</v>
      </c>
      <c r="J3">
        <f>IF($C3&gt;0,($G3-$F3),0)</f>
        <v>0</v>
      </c>
      <c r="K3">
        <v>13573099.633437101</v>
      </c>
      <c r="L3">
        <v>804903703.63024676</v>
      </c>
    </row>
    <row r="4" spans="1:12" x14ac:dyDescent="0.25">
      <c r="A4" t="s">
        <v>14</v>
      </c>
      <c r="B4">
        <v>37310576.577220313</v>
      </c>
      <c r="C4">
        <v>-6251960.0244607301</v>
      </c>
      <c r="D4" t="s">
        <v>4</v>
      </c>
      <c r="E4">
        <v>37310576.577220313</v>
      </c>
      <c r="F4">
        <v>37.508801696153711</v>
      </c>
      <c r="G4">
        <v>50.72841031174233</v>
      </c>
      <c r="H4">
        <f>1-E4/B4</f>
        <v>0</v>
      </c>
      <c r="I4">
        <f>IF($C4&lt;0,($G4-$F4),0)</f>
        <v>13.219608615588619</v>
      </c>
      <c r="J4">
        <f>IF($C4&gt;0,($G4-$F4),0)</f>
        <v>0</v>
      </c>
      <c r="K4">
        <v>933258.26375871943</v>
      </c>
      <c r="L4">
        <v>7185218.2882194314</v>
      </c>
    </row>
    <row r="5" spans="1:12" x14ac:dyDescent="0.25">
      <c r="A5" t="s">
        <v>15</v>
      </c>
      <c r="B5">
        <v>7110796.9925173093</v>
      </c>
      <c r="C5">
        <v>-735523.09606779076</v>
      </c>
      <c r="D5" t="s">
        <v>6</v>
      </c>
      <c r="E5">
        <v>7110796.9925173093</v>
      </c>
      <c r="F5">
        <v>30.635882640633469</v>
      </c>
      <c r="G5">
        <v>59.309201942056013</v>
      </c>
      <c r="H5">
        <f>1-E5/B5</f>
        <v>0</v>
      </c>
      <c r="I5">
        <f>IF($C5&lt;0,($G5-$F5),0)</f>
        <v>28.673319301422545</v>
      </c>
      <c r="J5">
        <f>IF($C5&gt;0,($G5-$F5),0)</f>
        <v>0</v>
      </c>
      <c r="K5">
        <v>1253394.681535627</v>
      </c>
      <c r="L5">
        <v>1988917.7776034111</v>
      </c>
    </row>
    <row r="6" spans="1:12" x14ac:dyDescent="0.25">
      <c r="A6" t="s">
        <v>16</v>
      </c>
      <c r="B6">
        <v>1365232.5528221279</v>
      </c>
      <c r="C6">
        <v>113499.3443416636</v>
      </c>
      <c r="D6" t="s">
        <v>8</v>
      </c>
      <c r="E6">
        <v>1365232.5528221279</v>
      </c>
      <c r="F6">
        <v>63.193314218652468</v>
      </c>
      <c r="G6">
        <v>31.42154339122704</v>
      </c>
      <c r="H6">
        <f>1-E6/B6</f>
        <v>0</v>
      </c>
      <c r="I6">
        <f>IF($C6&lt;0,($G6-$F6),0)</f>
        <v>0</v>
      </c>
      <c r="J6">
        <f>IF($C6&gt;0,($G6-$F6),0)</f>
        <v>-31.771770827425428</v>
      </c>
      <c r="K6">
        <v>571030.54921401944</v>
      </c>
      <c r="L6">
        <v>457531.20487234747</v>
      </c>
    </row>
    <row r="7" spans="1:12" x14ac:dyDescent="0.25">
      <c r="A7" t="s">
        <v>17</v>
      </c>
      <c r="B7">
        <v>258313730.7400212</v>
      </c>
      <c r="C7">
        <v>-13021871.31678362</v>
      </c>
      <c r="D7" t="s">
        <v>6</v>
      </c>
      <c r="E7">
        <v>258313730.7400212</v>
      </c>
      <c r="F7">
        <v>59.177426756394738</v>
      </c>
      <c r="G7">
        <v>59.309201942056013</v>
      </c>
      <c r="H7">
        <f>1-E7/B7</f>
        <v>0</v>
      </c>
      <c r="I7">
        <f>IF($C7&lt;0,($G7-$F7),0)</f>
        <v>0.13177518566127588</v>
      </c>
      <c r="J7">
        <f>IF($C7&gt;0,($G7-$F7),0)</f>
        <v>0</v>
      </c>
      <c r="K7">
        <v>10031697.69978917</v>
      </c>
      <c r="L7">
        <v>23053569.01657176</v>
      </c>
    </row>
    <row r="8" spans="1:12" x14ac:dyDescent="0.25">
      <c r="A8" t="s">
        <v>18</v>
      </c>
      <c r="B8">
        <v>233345991.15304241</v>
      </c>
      <c r="C8">
        <v>-75469593.468544811</v>
      </c>
      <c r="D8" t="s">
        <v>8</v>
      </c>
      <c r="E8">
        <v>233345991.15304241</v>
      </c>
      <c r="F8">
        <v>43.304984175290073</v>
      </c>
      <c r="G8">
        <v>31.42154339122704</v>
      </c>
      <c r="H8">
        <f>1-E8/B8</f>
        <v>0</v>
      </c>
      <c r="I8">
        <f>IF($C8&lt;0,($G8-$F8),0)</f>
        <v>-11.883440784063033</v>
      </c>
      <c r="J8">
        <f>IF($C8&gt;0,($G8-$F8),0)</f>
        <v>0</v>
      </c>
      <c r="K8">
        <v>2875608.4689587778</v>
      </c>
      <c r="L8">
        <v>78345201.937503532</v>
      </c>
    </row>
    <row r="9" spans="1:12" x14ac:dyDescent="0.25">
      <c r="A9" t="s">
        <v>19</v>
      </c>
      <c r="B9">
        <v>11576032.86969571</v>
      </c>
      <c r="C9">
        <v>-301042.74225877592</v>
      </c>
      <c r="D9" t="s">
        <v>6</v>
      </c>
      <c r="E9">
        <v>11576032.86969571</v>
      </c>
      <c r="F9">
        <v>43.292386183606197</v>
      </c>
      <c r="G9">
        <v>59.309201942056013</v>
      </c>
      <c r="H9">
        <f>1-E9/B9</f>
        <v>0</v>
      </c>
      <c r="I9">
        <f>IF($C9&lt;0,($G9-$F9),0)</f>
        <v>16.016815758449816</v>
      </c>
      <c r="J9">
        <f>IF($C9&gt;0,($G9-$F9),0)</f>
        <v>0</v>
      </c>
      <c r="K9">
        <v>3081720.5421789698</v>
      </c>
      <c r="L9">
        <v>3382763.2844377528</v>
      </c>
    </row>
    <row r="10" spans="1:12" x14ac:dyDescent="0.25">
      <c r="A10" t="s">
        <v>20</v>
      </c>
      <c r="B10">
        <v>213074.59724891049</v>
      </c>
      <c r="C10">
        <v>205855.8877537318</v>
      </c>
      <c r="D10" t="s">
        <v>9</v>
      </c>
      <c r="E10">
        <v>13012.52337520002</v>
      </c>
      <c r="F10">
        <v>127.4924632945641</v>
      </c>
      <c r="G10">
        <v>101.7275253717341</v>
      </c>
      <c r="H10">
        <f>1-E10/B10</f>
        <v>0.9389297291032821</v>
      </c>
      <c r="I10">
        <f>IF($C10&lt;0,($G10-$F10),0)</f>
        <v>0</v>
      </c>
      <c r="J10">
        <f>IF($C10&gt;0,($G10-$F10),0)</f>
        <v>-25.764937922830001</v>
      </c>
      <c r="K10">
        <v>206169.37228198451</v>
      </c>
      <c r="L10">
        <v>313.48452825249302</v>
      </c>
    </row>
    <row r="11" spans="1:12" x14ac:dyDescent="0.25">
      <c r="A11" t="s">
        <v>21</v>
      </c>
      <c r="B11">
        <v>586762.01718596078</v>
      </c>
      <c r="C11">
        <v>590222.90878358111</v>
      </c>
      <c r="D11" t="s">
        <v>8</v>
      </c>
      <c r="E11">
        <v>15876.09256706433</v>
      </c>
      <c r="F11">
        <v>128.75427406785309</v>
      </c>
      <c r="G11">
        <v>31.42154339122704</v>
      </c>
      <c r="H11">
        <f>1-E11/B11</f>
        <v>0.97294287615411079</v>
      </c>
      <c r="I11">
        <f>IF($C11&lt;0,($G11-$F11),0)</f>
        <v>0</v>
      </c>
      <c r="J11">
        <f>IF($C11&gt;0,($G11-$F11),0)</f>
        <v>-97.332730676626056</v>
      </c>
      <c r="K11">
        <v>590512.97401288454</v>
      </c>
      <c r="L11">
        <v>290.0652293017111</v>
      </c>
    </row>
    <row r="12" spans="1:12" x14ac:dyDescent="0.25">
      <c r="A12" t="s">
        <v>22</v>
      </c>
      <c r="B12">
        <v>329300739.02156931</v>
      </c>
      <c r="C12">
        <v>-2436265386.8574629</v>
      </c>
      <c r="D12" t="s">
        <v>9</v>
      </c>
      <c r="E12">
        <v>329300739.02156931</v>
      </c>
      <c r="F12">
        <v>48.721668119265502</v>
      </c>
      <c r="G12">
        <v>101.7275253717341</v>
      </c>
      <c r="H12">
        <f>1-E12/B12</f>
        <v>0</v>
      </c>
      <c r="I12">
        <f>IF($C12&lt;0,($G12-$F12),0)</f>
        <v>53.005857252468601</v>
      </c>
      <c r="J12">
        <f>IF($C12&gt;0,($G12-$F12),0)</f>
        <v>0</v>
      </c>
      <c r="K12">
        <v>0</v>
      </c>
      <c r="L12">
        <v>2436265386.8574629</v>
      </c>
    </row>
    <row r="13" spans="1:12" x14ac:dyDescent="0.25">
      <c r="A13" t="s">
        <v>23</v>
      </c>
      <c r="B13">
        <v>96471919.862224013</v>
      </c>
      <c r="C13">
        <v>12389496.35716255</v>
      </c>
      <c r="D13" t="s">
        <v>6</v>
      </c>
      <c r="E13">
        <v>83174991.901417464</v>
      </c>
      <c r="F13">
        <v>60.701993083494457</v>
      </c>
      <c r="G13">
        <v>59.309201942056013</v>
      </c>
      <c r="H13">
        <f>1-E13/B13</f>
        <v>0.13783210679124558</v>
      </c>
      <c r="I13">
        <f>IF($C13&lt;0,($G13-$F13),0)</f>
        <v>0</v>
      </c>
      <c r="J13">
        <f>IF($C13&gt;0,($G13-$F13),0)</f>
        <v>-1.392791141438444</v>
      </c>
      <c r="K13">
        <v>26453547.228440609</v>
      </c>
      <c r="L13">
        <v>14064050.87127796</v>
      </c>
    </row>
    <row r="14" spans="1:12" x14ac:dyDescent="0.25">
      <c r="A14" t="s">
        <v>24</v>
      </c>
      <c r="B14">
        <v>43866514.233917363</v>
      </c>
      <c r="C14">
        <v>3286384.2404774739</v>
      </c>
      <c r="D14" t="s">
        <v>6</v>
      </c>
      <c r="E14">
        <v>43198026.627151079</v>
      </c>
      <c r="F14">
        <v>39.440355507987221</v>
      </c>
      <c r="G14">
        <v>59.309201942056013</v>
      </c>
      <c r="H14">
        <f>1-E14/B14</f>
        <v>1.5239132136225519E-2</v>
      </c>
      <c r="I14">
        <f>IF($C14&lt;0,($G14-$F14),0)</f>
        <v>0</v>
      </c>
      <c r="J14">
        <f>IF($C14&gt;0,($G14-$F14),0)</f>
        <v>19.868846434068793</v>
      </c>
      <c r="K14">
        <v>5709205.2570616771</v>
      </c>
      <c r="L14">
        <v>2422821.0165842469</v>
      </c>
    </row>
    <row r="15" spans="1:12" x14ac:dyDescent="0.25">
      <c r="A15" t="s">
        <v>25</v>
      </c>
      <c r="B15">
        <v>1219756.88106833</v>
      </c>
      <c r="C15">
        <v>-22122.038867512241</v>
      </c>
      <c r="D15" t="s">
        <v>4</v>
      </c>
      <c r="E15">
        <v>1219756.88106833</v>
      </c>
      <c r="F15">
        <v>55.451212049495602</v>
      </c>
      <c r="G15">
        <v>50.72841031174233</v>
      </c>
      <c r="H15">
        <f>1-E15/B15</f>
        <v>0</v>
      </c>
      <c r="I15">
        <f>IF($C15&lt;0,($G15-$F15),0)</f>
        <v>-4.7228017377532723</v>
      </c>
      <c r="J15">
        <f>IF($C15&gt;0,($G15-$F15),0)</f>
        <v>0</v>
      </c>
      <c r="K15">
        <v>54262.695836464227</v>
      </c>
      <c r="L15">
        <v>76384.73470397474</v>
      </c>
    </row>
    <row r="16" spans="1:12" x14ac:dyDescent="0.25">
      <c r="A16" t="s">
        <v>26</v>
      </c>
      <c r="B16">
        <v>122325501.20764691</v>
      </c>
      <c r="C16">
        <v>104923329.0286293</v>
      </c>
      <c r="D16" t="s">
        <v>6</v>
      </c>
      <c r="E16">
        <v>114756715.73449659</v>
      </c>
      <c r="F16">
        <v>76.956984685554843</v>
      </c>
      <c r="G16">
        <v>59.309201942056013</v>
      </c>
      <c r="H16">
        <f>1-E16/B16</f>
        <v>6.1874142336865168E-2</v>
      </c>
      <c r="I16">
        <f>IF($C16&lt;0,($G16-$F16),0)</f>
        <v>0</v>
      </c>
      <c r="J16">
        <f>IF($C16&gt;0,($G16-$F16),0)</f>
        <v>-17.64778274349883</v>
      </c>
      <c r="K16">
        <v>107080398.2182273</v>
      </c>
      <c r="L16">
        <v>2157069.1895980672</v>
      </c>
    </row>
    <row r="17" spans="1:12" x14ac:dyDescent="0.25">
      <c r="A17" t="s">
        <v>27</v>
      </c>
      <c r="B17">
        <v>4277304.2723435713</v>
      </c>
      <c r="C17">
        <v>-808265.50197102537</v>
      </c>
      <c r="D17" t="s">
        <v>4</v>
      </c>
      <c r="E17">
        <v>4277304.2723435713</v>
      </c>
      <c r="F17">
        <v>61.283874798814317</v>
      </c>
      <c r="G17">
        <v>50.72841031174233</v>
      </c>
      <c r="H17">
        <f>1-E17/B17</f>
        <v>0</v>
      </c>
      <c r="I17">
        <f>IF($C17&lt;0,($G17-$F17),0)</f>
        <v>-10.555464487071987</v>
      </c>
      <c r="J17">
        <f>IF($C17&gt;0,($G17-$F17),0)</f>
        <v>0</v>
      </c>
      <c r="K17">
        <v>901546.22473937192</v>
      </c>
      <c r="L17">
        <v>1709811.726710387</v>
      </c>
    </row>
    <row r="18" spans="1:12" x14ac:dyDescent="0.25">
      <c r="A18" t="s">
        <v>28</v>
      </c>
      <c r="B18">
        <v>6334746.0085134264</v>
      </c>
      <c r="C18">
        <v>221988.20214021151</v>
      </c>
      <c r="D18" t="s">
        <v>4</v>
      </c>
      <c r="E18">
        <v>6334746.0085134264</v>
      </c>
      <c r="F18">
        <v>58.10749525152238</v>
      </c>
      <c r="G18">
        <v>50.72841031174233</v>
      </c>
      <c r="H18">
        <f>1-E18/B18</f>
        <v>0</v>
      </c>
      <c r="I18">
        <f>IF($C18&lt;0,($G18-$F18),0)</f>
        <v>0</v>
      </c>
      <c r="J18">
        <f>IF($C18&gt;0,($G18-$F18),0)</f>
        <v>-7.37908493978005</v>
      </c>
      <c r="K18">
        <v>418902.62765201781</v>
      </c>
      <c r="L18">
        <v>196914.4255118217</v>
      </c>
    </row>
    <row r="19" spans="1:12" x14ac:dyDescent="0.25">
      <c r="A19" t="s">
        <v>29</v>
      </c>
      <c r="B19">
        <v>149039677.06489721</v>
      </c>
      <c r="C19">
        <v>149259017.24689841</v>
      </c>
      <c r="D19" t="s">
        <v>5</v>
      </c>
      <c r="E19">
        <v>5223455.5897608399</v>
      </c>
      <c r="F19">
        <v>142.61883109891059</v>
      </c>
      <c r="G19">
        <v>72.077901972089336</v>
      </c>
      <c r="H19">
        <f>1-E19/B19</f>
        <v>0.96495258381775506</v>
      </c>
      <c r="I19">
        <f>IF($C19&lt;0,($G19-$F19),0)</f>
        <v>0</v>
      </c>
      <c r="J19">
        <f>IF($C19&gt;0,($G19-$F19),0)</f>
        <v>-70.540929126821254</v>
      </c>
      <c r="K19">
        <v>149312177.53875121</v>
      </c>
      <c r="L19">
        <v>53160.291852733462</v>
      </c>
    </row>
    <row r="20" spans="1:12" x14ac:dyDescent="0.25">
      <c r="A20" t="s">
        <v>30</v>
      </c>
      <c r="B20">
        <v>39630336.198470257</v>
      </c>
      <c r="C20">
        <v>24331127.26818822</v>
      </c>
      <c r="D20" t="s">
        <v>6</v>
      </c>
      <c r="E20">
        <v>38385146.138683267</v>
      </c>
      <c r="F20">
        <v>106.8333723221014</v>
      </c>
      <c r="G20">
        <v>59.309201942056013</v>
      </c>
      <c r="H20">
        <f>1-E20/B20</f>
        <v>3.1420123552599488E-2</v>
      </c>
      <c r="I20">
        <f>IF($C20&lt;0,($G20-$F20),0)</f>
        <v>0</v>
      </c>
      <c r="J20">
        <f>IF($C20&gt;0,($G20-$F20),0)</f>
        <v>-47.524170380045383</v>
      </c>
      <c r="K20">
        <v>24574787.923478659</v>
      </c>
      <c r="L20">
        <v>243660.655290442</v>
      </c>
    </row>
    <row r="21" spans="1:12" x14ac:dyDescent="0.25">
      <c r="A21" t="s">
        <v>31</v>
      </c>
      <c r="B21">
        <v>59353187.837057471</v>
      </c>
      <c r="C21">
        <v>51044080.873547271</v>
      </c>
      <c r="D21" t="s">
        <v>6</v>
      </c>
      <c r="E21">
        <v>20990121.689888041</v>
      </c>
      <c r="F21">
        <v>105.44851358960381</v>
      </c>
      <c r="G21">
        <v>59.309201942056013</v>
      </c>
      <c r="H21">
        <f>1-E21/B21</f>
        <v>0.64635224400225477</v>
      </c>
      <c r="I21">
        <f>IF($C21&lt;0,($G21-$F21),0)</f>
        <v>0</v>
      </c>
      <c r="J21">
        <f>IF($C21&gt;0,($G21-$F21),0)</f>
        <v>-46.139311647547792</v>
      </c>
      <c r="K21">
        <v>62810166.017571867</v>
      </c>
      <c r="L21">
        <v>11766085.14402502</v>
      </c>
    </row>
    <row r="22" spans="1:12" x14ac:dyDescent="0.25">
      <c r="A22" t="s">
        <v>32</v>
      </c>
      <c r="B22">
        <v>3303716.6327145221</v>
      </c>
      <c r="C22">
        <v>2318388.9755385248</v>
      </c>
      <c r="D22" t="s">
        <v>8</v>
      </c>
      <c r="E22">
        <v>1219443.0563473301</v>
      </c>
      <c r="F22">
        <v>99.175958770210102</v>
      </c>
      <c r="G22">
        <v>31.42154339122704</v>
      </c>
      <c r="H22">
        <f>1-E22/B22</f>
        <v>0.63088751490609352</v>
      </c>
      <c r="I22">
        <f>IF($C22&lt;0,($G22-$F22),0)</f>
        <v>0</v>
      </c>
      <c r="J22">
        <f>IF($C22&gt;0,($G22-$F22),0)</f>
        <v>-67.754415378983055</v>
      </c>
      <c r="K22">
        <v>2322114.7870454649</v>
      </c>
      <c r="L22">
        <v>3725.8115069414671</v>
      </c>
    </row>
    <row r="23" spans="1:12" x14ac:dyDescent="0.25">
      <c r="A23" t="s">
        <v>33</v>
      </c>
      <c r="B23">
        <v>17966995.758051869</v>
      </c>
      <c r="C23">
        <v>5664730.55950105</v>
      </c>
      <c r="D23" t="s">
        <v>6</v>
      </c>
      <c r="E23">
        <v>17074435.658954751</v>
      </c>
      <c r="F23">
        <v>47.826547822897567</v>
      </c>
      <c r="G23">
        <v>59.309201942056013</v>
      </c>
      <c r="H23">
        <f>1-E23/B23</f>
        <v>4.9677759772226771E-2</v>
      </c>
      <c r="I23">
        <f>IF($C23&lt;0,($G23-$F23),0)</f>
        <v>0</v>
      </c>
      <c r="J23">
        <f>IF($C23&gt;0,($G23-$F23),0)</f>
        <v>11.482654119158447</v>
      </c>
      <c r="K23">
        <v>6040008.784961964</v>
      </c>
      <c r="L23">
        <v>375278.2254609284</v>
      </c>
    </row>
    <row r="24" spans="1:12" x14ac:dyDescent="0.25">
      <c r="A24" t="s">
        <v>34</v>
      </c>
      <c r="B24">
        <v>39027355.341616184</v>
      </c>
      <c r="C24">
        <v>39373542.05754853</v>
      </c>
      <c r="D24" t="s">
        <v>6</v>
      </c>
      <c r="E24">
        <v>15459257.66701602</v>
      </c>
      <c r="F24">
        <v>111.5032216862172</v>
      </c>
      <c r="G24">
        <v>59.309201942056013</v>
      </c>
      <c r="H24">
        <f>1-E24/B24</f>
        <v>0.6038866192265071</v>
      </c>
      <c r="I24">
        <f>IF($C24&lt;0,($G24-$F24),0)</f>
        <v>0</v>
      </c>
      <c r="J24">
        <f>IF($C24&gt;0,($G24-$F24),0)</f>
        <v>-52.194019744161189</v>
      </c>
      <c r="K24">
        <v>39552986.892085038</v>
      </c>
      <c r="L24">
        <v>179444.83453652001</v>
      </c>
    </row>
    <row r="25" spans="1:12" x14ac:dyDescent="0.25">
      <c r="A25" t="s">
        <v>35</v>
      </c>
      <c r="B25">
        <v>1059258.7692381041</v>
      </c>
      <c r="C25">
        <v>885885.14294741943</v>
      </c>
      <c r="D25" t="s">
        <v>7</v>
      </c>
      <c r="E25">
        <v>243710.34373220339</v>
      </c>
      <c r="F25">
        <v>103.770900494318</v>
      </c>
      <c r="G25">
        <v>43.422910093983958</v>
      </c>
      <c r="H25">
        <f>1-E25/B25</f>
        <v>0.76992369493669843</v>
      </c>
      <c r="I25">
        <f>IF($C25&lt;0,($G25-$F25),0)</f>
        <v>0</v>
      </c>
      <c r="J25">
        <f>IF($C25&gt;0,($G25-$F25),0)</f>
        <v>-60.347990400334041</v>
      </c>
      <c r="K25">
        <v>889795.27927555528</v>
      </c>
      <c r="L25">
        <v>3910.1363281347308</v>
      </c>
    </row>
    <row r="26" spans="1:12" x14ac:dyDescent="0.25">
      <c r="A26" t="s">
        <v>36</v>
      </c>
      <c r="B26">
        <v>703962.05976027239</v>
      </c>
      <c r="C26">
        <v>729818.62359061942</v>
      </c>
      <c r="D26" t="s">
        <v>7</v>
      </c>
      <c r="E26">
        <v>105320.2422096846</v>
      </c>
      <c r="F26">
        <v>124.4668649386591</v>
      </c>
      <c r="G26">
        <v>43.422910093983958</v>
      </c>
      <c r="H26">
        <f>1-E26/B26</f>
        <v>0.85038932034838577</v>
      </c>
      <c r="I26">
        <f>IF($C26&lt;0,($G26-$F26),0)</f>
        <v>0</v>
      </c>
      <c r="J26">
        <f>IF($C26&gt;0,($G26-$F26),0)</f>
        <v>-81.043954844675142</v>
      </c>
      <c r="K26">
        <v>732474.58873701259</v>
      </c>
      <c r="L26">
        <v>2655.9651463926648</v>
      </c>
    </row>
    <row r="27" spans="1:12" x14ac:dyDescent="0.25">
      <c r="A27" t="s">
        <v>37</v>
      </c>
      <c r="B27">
        <v>15577831.13165338</v>
      </c>
      <c r="C27">
        <v>-4918269.3283402277</v>
      </c>
      <c r="D27" t="s">
        <v>8</v>
      </c>
      <c r="E27">
        <v>15577831.13165338</v>
      </c>
      <c r="F27">
        <v>37.988160339567202</v>
      </c>
      <c r="G27">
        <v>31.42154339122704</v>
      </c>
      <c r="H27">
        <f>1-E27/B27</f>
        <v>0</v>
      </c>
      <c r="I27">
        <f>IF($C27&lt;0,($G27-$F27),0)</f>
        <v>-6.5666169483401617</v>
      </c>
      <c r="J27">
        <f>IF($C27&gt;0,($G27-$F27),0)</f>
        <v>0</v>
      </c>
      <c r="K27">
        <v>84649.030120612777</v>
      </c>
      <c r="L27">
        <v>5002918.3584608436</v>
      </c>
    </row>
    <row r="28" spans="1:12" x14ac:dyDescent="0.25">
      <c r="A28" t="s">
        <v>38</v>
      </c>
      <c r="B28">
        <v>986415641.5137651</v>
      </c>
      <c r="C28">
        <v>-11457921.62004127</v>
      </c>
      <c r="D28" t="s">
        <v>8</v>
      </c>
      <c r="E28">
        <v>986415641.5137651</v>
      </c>
      <c r="F28">
        <v>31.56992146624609</v>
      </c>
      <c r="G28">
        <v>31.42154339122704</v>
      </c>
      <c r="H28">
        <f>1-E28/B28</f>
        <v>0</v>
      </c>
      <c r="I28">
        <f>IF($C28&lt;0,($G28-$F28),0)</f>
        <v>-0.14837807501904976</v>
      </c>
      <c r="J28">
        <f>IF($C28&gt;0,($G28-$F28),0)</f>
        <v>0</v>
      </c>
      <c r="K28">
        <v>15650619.050375691</v>
      </c>
      <c r="L28">
        <v>27108540.67041773</v>
      </c>
    </row>
    <row r="29" spans="1:12" x14ac:dyDescent="0.25">
      <c r="A29" t="s">
        <v>39</v>
      </c>
      <c r="B29">
        <v>1848134.5331713441</v>
      </c>
      <c r="C29">
        <v>-1304780.0304733119</v>
      </c>
      <c r="D29" t="s">
        <v>8</v>
      </c>
      <c r="E29">
        <v>1848134.5331713441</v>
      </c>
      <c r="F29">
        <v>81.858071522458317</v>
      </c>
      <c r="G29">
        <v>31.42154339122704</v>
      </c>
      <c r="H29">
        <f>1-E29/B29</f>
        <v>0</v>
      </c>
      <c r="I29">
        <f>IF($C29&lt;0,($G29-$F29),0)</f>
        <v>-50.436528131231277</v>
      </c>
      <c r="J29">
        <f>IF($C29&gt;0,($G29-$F29),0)</f>
        <v>0</v>
      </c>
      <c r="K29">
        <v>422130.93003817298</v>
      </c>
      <c r="L29">
        <v>1726910.960511497</v>
      </c>
    </row>
    <row r="30" spans="1:12" x14ac:dyDescent="0.25">
      <c r="A30" t="s">
        <v>40</v>
      </c>
      <c r="B30">
        <v>9881315.8706001248</v>
      </c>
      <c r="C30">
        <v>8583146.4456847236</v>
      </c>
      <c r="D30" t="s">
        <v>9</v>
      </c>
      <c r="E30">
        <v>1917762.2064524251</v>
      </c>
      <c r="F30">
        <v>125.2045404737694</v>
      </c>
      <c r="G30">
        <v>101.7275253717341</v>
      </c>
      <c r="H30">
        <f>1-E30/B30</f>
        <v>0.80592036206854367</v>
      </c>
      <c r="I30">
        <f>IF($C30&lt;0,($G30-$F30),0)</f>
        <v>0</v>
      </c>
      <c r="J30">
        <f>IF($C30&gt;0,($G30-$F30),0)</f>
        <v>-23.477015102035296</v>
      </c>
      <c r="K30">
        <v>8589782.7641180772</v>
      </c>
      <c r="L30">
        <v>6636.318432661109</v>
      </c>
    </row>
    <row r="31" spans="1:12" x14ac:dyDescent="0.25">
      <c r="A31" t="s">
        <v>41</v>
      </c>
      <c r="B31">
        <v>5036733.4701321982</v>
      </c>
      <c r="C31">
        <v>-1365073.543177214</v>
      </c>
      <c r="D31" t="s">
        <v>5</v>
      </c>
      <c r="E31">
        <v>5036733.4701321982</v>
      </c>
      <c r="F31">
        <v>20.773340647255651</v>
      </c>
      <c r="G31">
        <v>72.077901972089336</v>
      </c>
      <c r="H31">
        <f>1-E31/B31</f>
        <v>0</v>
      </c>
      <c r="I31">
        <f>IF($C31&lt;0,($G31-$F31),0)</f>
        <v>51.304561324833685</v>
      </c>
      <c r="J31">
        <f>IF($C31&gt;0,($G31-$F31),0)</f>
        <v>0</v>
      </c>
      <c r="K31">
        <v>54256.524528584647</v>
      </c>
      <c r="L31">
        <v>1419330.0677058699</v>
      </c>
    </row>
    <row r="32" spans="1:12" x14ac:dyDescent="0.25">
      <c r="A32" t="s">
        <v>42</v>
      </c>
      <c r="B32">
        <v>11882590.784813341</v>
      </c>
      <c r="C32">
        <v>-5658721.9521395899</v>
      </c>
      <c r="D32" t="s">
        <v>4</v>
      </c>
      <c r="E32">
        <v>11882590.784813341</v>
      </c>
      <c r="F32">
        <v>57.865811066009833</v>
      </c>
      <c r="G32">
        <v>50.72841031174233</v>
      </c>
      <c r="H32">
        <f>1-E32/B32</f>
        <v>0</v>
      </c>
      <c r="I32">
        <f>IF($C32&lt;0,($G32-$F32),0)</f>
        <v>-7.1374007542675031</v>
      </c>
      <c r="J32">
        <f>IF($C32&gt;0,($G32-$F32),0)</f>
        <v>0</v>
      </c>
      <c r="K32">
        <v>3164632.273579624</v>
      </c>
      <c r="L32">
        <v>8823354.2257191949</v>
      </c>
    </row>
    <row r="33" spans="1:12" x14ac:dyDescent="0.25">
      <c r="A33" t="s">
        <v>43</v>
      </c>
      <c r="B33">
        <v>505569.90502221812</v>
      </c>
      <c r="C33">
        <v>-310874.70293278742</v>
      </c>
      <c r="D33" t="s">
        <v>4</v>
      </c>
      <c r="E33">
        <v>505569.90502221812</v>
      </c>
      <c r="F33">
        <v>50.560051935203632</v>
      </c>
      <c r="G33">
        <v>50.72841031174233</v>
      </c>
      <c r="H33">
        <f>1-E33/B33</f>
        <v>0</v>
      </c>
      <c r="I33">
        <f>IF($C33&lt;0,($G33-$F33),0)</f>
        <v>0.16835837653869845</v>
      </c>
      <c r="J33">
        <f>IF($C33&gt;0,($G33-$F33),0)</f>
        <v>0</v>
      </c>
      <c r="K33">
        <v>251925.5492312235</v>
      </c>
      <c r="L33">
        <v>562800.25216400833</v>
      </c>
    </row>
    <row r="34" spans="1:12" x14ac:dyDescent="0.25">
      <c r="A34" t="s">
        <v>44</v>
      </c>
      <c r="B34">
        <v>702590730.65152001</v>
      </c>
      <c r="C34">
        <v>-262844236.22516689</v>
      </c>
      <c r="D34" t="s">
        <v>7</v>
      </c>
      <c r="E34">
        <v>702590730.65152001</v>
      </c>
      <c r="F34">
        <v>32.493755308102799</v>
      </c>
      <c r="G34">
        <v>43.422910093983958</v>
      </c>
      <c r="H34">
        <f>1-E34/B34</f>
        <v>0</v>
      </c>
      <c r="I34">
        <f>IF($C34&lt;0,($G34-$F34),0)</f>
        <v>10.92915478588116</v>
      </c>
      <c r="J34">
        <f>IF($C34&gt;0,($G34-$F34),0)</f>
        <v>0</v>
      </c>
      <c r="K34">
        <v>25331967.615022</v>
      </c>
      <c r="L34">
        <v>288176203.84018821</v>
      </c>
    </row>
    <row r="35" spans="1:12" x14ac:dyDescent="0.25">
      <c r="A35" t="s">
        <v>45</v>
      </c>
      <c r="B35">
        <v>84896351.825979456</v>
      </c>
      <c r="C35">
        <v>30162679.09703951</v>
      </c>
      <c r="D35" t="s">
        <v>6</v>
      </c>
      <c r="E35">
        <v>56294239.454289056</v>
      </c>
      <c r="F35">
        <v>86.96599510073537</v>
      </c>
      <c r="G35">
        <v>59.309201942056013</v>
      </c>
      <c r="H35">
        <f>1-E35/B35</f>
        <v>0.33690625988639666</v>
      </c>
      <c r="I35">
        <f>IF($C35&lt;0,($G35-$F35),0)</f>
        <v>0</v>
      </c>
      <c r="J35">
        <f>IF($C35&gt;0,($G35-$F35),0)</f>
        <v>-27.656793158679356</v>
      </c>
      <c r="K35">
        <v>59637287.444070742</v>
      </c>
      <c r="L35">
        <v>29474608.347031631</v>
      </c>
    </row>
    <row r="36" spans="1:12" x14ac:dyDescent="0.25">
      <c r="A36" t="s">
        <v>46</v>
      </c>
      <c r="B36">
        <v>141032675.03983101</v>
      </c>
      <c r="C36">
        <v>45725148.351236813</v>
      </c>
      <c r="D36" t="s">
        <v>8</v>
      </c>
      <c r="E36">
        <v>141032675.03983101</v>
      </c>
      <c r="F36">
        <v>62.407654331805247</v>
      </c>
      <c r="G36">
        <v>31.42154339122704</v>
      </c>
      <c r="H36">
        <f>1-E36/B36</f>
        <v>0</v>
      </c>
      <c r="I36">
        <f>IF($C36&lt;0,($G36-$F36),0)</f>
        <v>0</v>
      </c>
      <c r="J36">
        <f>IF($C36&gt;0,($G36-$F36),0)</f>
        <v>-30.986110940578207</v>
      </c>
      <c r="K36">
        <v>56792992.128520593</v>
      </c>
      <c r="L36">
        <v>11067843.77728913</v>
      </c>
    </row>
    <row r="37" spans="1:12" x14ac:dyDescent="0.25">
      <c r="A37" t="s">
        <v>47</v>
      </c>
      <c r="B37">
        <v>12645149689.64439</v>
      </c>
      <c r="C37">
        <v>-28477035.041896291</v>
      </c>
      <c r="D37" t="s">
        <v>5</v>
      </c>
      <c r="E37">
        <v>12543694154.082029</v>
      </c>
      <c r="F37">
        <v>69.03190678542164</v>
      </c>
      <c r="G37">
        <v>72.077901972089336</v>
      </c>
      <c r="H37">
        <f>1-E37/B37</f>
        <v>8.0232767545208583E-3</v>
      </c>
      <c r="I37">
        <f>IF($C37&lt;0,($G37-$F37),0)</f>
        <v>3.045995186667696</v>
      </c>
      <c r="J37">
        <f>IF($C37&gt;0,($G37-$F37),0)</f>
        <v>0</v>
      </c>
      <c r="K37">
        <v>599728152.2539742</v>
      </c>
      <c r="L37">
        <v>628205187.29586625</v>
      </c>
    </row>
    <row r="38" spans="1:12" x14ac:dyDescent="0.25">
      <c r="A38" t="s">
        <v>48</v>
      </c>
      <c r="B38">
        <v>24071933.308519062</v>
      </c>
      <c r="C38">
        <v>-1731972.1350531811</v>
      </c>
      <c r="D38" t="s">
        <v>4</v>
      </c>
      <c r="E38">
        <v>24071933.308519062</v>
      </c>
      <c r="F38">
        <v>55.36780432493358</v>
      </c>
      <c r="G38">
        <v>50.72841031174233</v>
      </c>
      <c r="H38">
        <f>1-E38/B38</f>
        <v>0</v>
      </c>
      <c r="I38">
        <f>IF($C38&lt;0,($G38-$F38),0)</f>
        <v>-4.6393940131912501</v>
      </c>
      <c r="J38">
        <f>IF($C38&gt;0,($G38-$F38),0)</f>
        <v>0</v>
      </c>
      <c r="K38">
        <v>528662.22095301072</v>
      </c>
      <c r="L38">
        <v>2260634.3560061459</v>
      </c>
    </row>
    <row r="39" spans="1:12" x14ac:dyDescent="0.25">
      <c r="A39" t="s">
        <v>49</v>
      </c>
      <c r="B39">
        <v>24276319.834574431</v>
      </c>
      <c r="C39">
        <v>-6882028.7435881104</v>
      </c>
      <c r="D39" t="s">
        <v>4</v>
      </c>
      <c r="E39">
        <v>24276319.834574431</v>
      </c>
      <c r="F39">
        <v>53.03524082504758</v>
      </c>
      <c r="G39">
        <v>50.72841031174233</v>
      </c>
      <c r="H39">
        <f>1-E39/B39</f>
        <v>0</v>
      </c>
      <c r="I39">
        <f>IF($C39&lt;0,($G39-$F39),0)</f>
        <v>-2.3068305133052505</v>
      </c>
      <c r="J39">
        <f>IF($C39&gt;0,($G39-$F39),0)</f>
        <v>0</v>
      </c>
      <c r="K39">
        <v>1300.3225394356759</v>
      </c>
      <c r="L39">
        <v>6883329.0661275443</v>
      </c>
    </row>
    <row r="40" spans="1:12" x14ac:dyDescent="0.25">
      <c r="A40" t="s">
        <v>50</v>
      </c>
      <c r="B40">
        <v>30940460.57962374</v>
      </c>
      <c r="C40">
        <v>709995.57559030689</v>
      </c>
      <c r="D40" t="s">
        <v>4</v>
      </c>
      <c r="E40">
        <v>30940460.57962374</v>
      </c>
      <c r="F40">
        <v>36.602931351417489</v>
      </c>
      <c r="G40">
        <v>50.72841031174233</v>
      </c>
      <c r="H40">
        <f>1-E40/B40</f>
        <v>0</v>
      </c>
      <c r="I40">
        <f>IF($C40&lt;0,($G40-$F40),0)</f>
        <v>0</v>
      </c>
      <c r="J40">
        <f>IF($C40&gt;0,($G40-$F40),0)</f>
        <v>14.125478960324841</v>
      </c>
      <c r="K40">
        <v>932428.54425280774</v>
      </c>
      <c r="L40">
        <v>222432.96866248321</v>
      </c>
    </row>
    <row r="41" spans="1:12" x14ac:dyDescent="0.25">
      <c r="A41" t="s">
        <v>51</v>
      </c>
      <c r="B41">
        <v>7266806.8527180571</v>
      </c>
      <c r="C41">
        <v>4416067.3612828683</v>
      </c>
      <c r="D41" t="s">
        <v>4</v>
      </c>
      <c r="E41">
        <v>7265723.2930226354</v>
      </c>
      <c r="F41">
        <v>59.172435834570038</v>
      </c>
      <c r="G41">
        <v>50.72841031174233</v>
      </c>
      <c r="H41">
        <f>1-E41/B41</f>
        <v>1.4911084295798904E-4</v>
      </c>
      <c r="I41">
        <f>IF($C41&lt;0,($G41-$F41),0)</f>
        <v>0</v>
      </c>
      <c r="J41">
        <f>IF($C41&gt;0,($G41-$F41),0)</f>
        <v>-8.4440255228277081</v>
      </c>
      <c r="K41">
        <v>6314259.7311567636</v>
      </c>
      <c r="L41">
        <v>1898192.3698739039</v>
      </c>
    </row>
    <row r="42" spans="1:12" x14ac:dyDescent="0.25">
      <c r="A42" t="s">
        <v>52</v>
      </c>
      <c r="B42">
        <v>54548.40386266962</v>
      </c>
      <c r="C42">
        <v>43877.224312231323</v>
      </c>
      <c r="D42" t="s">
        <v>9</v>
      </c>
      <c r="E42">
        <v>15334.537021309339</v>
      </c>
      <c r="F42">
        <v>100.24161438778199</v>
      </c>
      <c r="G42">
        <v>101.7275253717341</v>
      </c>
      <c r="H42">
        <f>1-E42/B42</f>
        <v>0.71888202155437253</v>
      </c>
      <c r="I42">
        <f>IF($C42&lt;0,($G42-$F42),0)</f>
        <v>0</v>
      </c>
      <c r="J42">
        <f>IF($C42&gt;0,($G42-$F42),0)</f>
        <v>1.4859109839521096</v>
      </c>
      <c r="K42">
        <v>45891.619685734957</v>
      </c>
      <c r="L42">
        <v>2014.395373503804</v>
      </c>
    </row>
    <row r="43" spans="1:12" x14ac:dyDescent="0.25">
      <c r="A43" t="s">
        <v>53</v>
      </c>
      <c r="B43">
        <v>131011918.0265145</v>
      </c>
      <c r="C43">
        <v>-22623633.854869001</v>
      </c>
      <c r="D43" t="s">
        <v>8</v>
      </c>
      <c r="E43">
        <v>131011918.0265145</v>
      </c>
      <c r="F43">
        <v>37.576406719782362</v>
      </c>
      <c r="G43">
        <v>31.42154339122704</v>
      </c>
      <c r="H43">
        <f>1-E43/B43</f>
        <v>0</v>
      </c>
      <c r="I43">
        <f>IF($C43&lt;0,($G43-$F43),0)</f>
        <v>-6.1548633285553223</v>
      </c>
      <c r="J43">
        <f>IF($C43&gt;0,($G43-$F43),0)</f>
        <v>0</v>
      </c>
      <c r="K43">
        <v>1235426.6184660271</v>
      </c>
      <c r="L43">
        <v>23859060.473334931</v>
      </c>
    </row>
    <row r="44" spans="1:12" x14ac:dyDescent="0.25">
      <c r="A44" t="s">
        <v>54</v>
      </c>
      <c r="B44">
        <v>336147.64851099619</v>
      </c>
      <c r="C44">
        <v>351777.43310023058</v>
      </c>
      <c r="D44" t="s">
        <v>4</v>
      </c>
      <c r="E44">
        <v>4379.9999999998254</v>
      </c>
      <c r="F44">
        <v>130.90715726998951</v>
      </c>
      <c r="G44">
        <v>50.72841031174233</v>
      </c>
      <c r="H44">
        <f>1-E44/B44</f>
        <v>0.98697001148334218</v>
      </c>
      <c r="I44">
        <f>IF($C44&lt;0,($G44-$F44),0)</f>
        <v>0</v>
      </c>
      <c r="J44">
        <f>IF($C44&gt;0,($G44-$F44),0)</f>
        <v>-80.178746958247189</v>
      </c>
      <c r="K44">
        <v>353997.72695039929</v>
      </c>
      <c r="L44">
        <v>2220.2938501686449</v>
      </c>
    </row>
    <row r="45" spans="1:12" x14ac:dyDescent="0.25">
      <c r="A45" t="s">
        <v>55</v>
      </c>
      <c r="B45">
        <v>1637276.8333720439</v>
      </c>
      <c r="C45">
        <v>210207.30020245831</v>
      </c>
      <c r="D45" t="s">
        <v>4</v>
      </c>
      <c r="E45">
        <v>1637276.8333720439</v>
      </c>
      <c r="F45">
        <v>119.8259941287335</v>
      </c>
      <c r="G45">
        <v>50.72841031174233</v>
      </c>
      <c r="H45">
        <f>1-E45/B45</f>
        <v>0</v>
      </c>
      <c r="I45">
        <f>IF($C45&lt;0,($G45-$F45),0)</f>
        <v>0</v>
      </c>
      <c r="J45">
        <f>IF($C45&gt;0,($G45-$F45),0)</f>
        <v>-69.097583816991175</v>
      </c>
      <c r="K45">
        <v>360938.53637367848</v>
      </c>
      <c r="L45">
        <v>150731.23617121359</v>
      </c>
    </row>
    <row r="46" spans="1:12" x14ac:dyDescent="0.25">
      <c r="A46" t="s">
        <v>56</v>
      </c>
      <c r="B46">
        <v>18783063.482820291</v>
      </c>
      <c r="C46">
        <v>2789827.669427467</v>
      </c>
      <c r="D46" t="s">
        <v>7</v>
      </c>
      <c r="E46">
        <v>18783063.482820291</v>
      </c>
      <c r="F46">
        <v>37.685004523725887</v>
      </c>
      <c r="G46">
        <v>43.422910093983958</v>
      </c>
      <c r="H46">
        <f>1-E46/B46</f>
        <v>0</v>
      </c>
      <c r="I46">
        <f>IF($C46&lt;0,($G46-$F46),0)</f>
        <v>0</v>
      </c>
      <c r="J46">
        <f>IF($C46&gt;0,($G46-$F46),0)</f>
        <v>5.7379055702580715</v>
      </c>
      <c r="K46">
        <v>2952915.0137931788</v>
      </c>
      <c r="L46">
        <v>163087.34436576781</v>
      </c>
    </row>
    <row r="47" spans="1:12" x14ac:dyDescent="0.25">
      <c r="A47" t="s">
        <v>57</v>
      </c>
      <c r="B47">
        <v>30496787.74183619</v>
      </c>
      <c r="C47">
        <v>895982.86129015032</v>
      </c>
      <c r="D47" t="s">
        <v>8</v>
      </c>
      <c r="E47">
        <v>30496787.74183619</v>
      </c>
      <c r="F47">
        <v>82.52142431487394</v>
      </c>
      <c r="G47">
        <v>31.42154339122704</v>
      </c>
      <c r="H47">
        <f>1-E47/B47</f>
        <v>0</v>
      </c>
      <c r="I47">
        <f>IF($C47&lt;0,($G47-$F47),0)</f>
        <v>0</v>
      </c>
      <c r="J47">
        <f>IF($C47&gt;0,($G47-$F47),0)</f>
        <v>-51.0998809236469</v>
      </c>
      <c r="K47">
        <v>4098309.2412384939</v>
      </c>
      <c r="L47">
        <v>3202326.3799484568</v>
      </c>
    </row>
    <row r="48" spans="1:12" x14ac:dyDescent="0.25">
      <c r="A48" t="s">
        <v>58</v>
      </c>
      <c r="B48">
        <v>1174175.7649012259</v>
      </c>
      <c r="C48">
        <v>1226012.4090095849</v>
      </c>
      <c r="D48" t="s">
        <v>8</v>
      </c>
      <c r="E48">
        <v>19322.31660286128</v>
      </c>
      <c r="F48">
        <v>132.97281959851989</v>
      </c>
      <c r="G48">
        <v>31.42154339122704</v>
      </c>
      <c r="H48">
        <f>1-E48/B48</f>
        <v>0.98354393168344201</v>
      </c>
      <c r="I48">
        <f>IF($C48&lt;0,($G48-$F48),0)</f>
        <v>0</v>
      </c>
      <c r="J48">
        <f>IF($C48&gt;0,($G48-$F48),0)</f>
        <v>-101.55127620729286</v>
      </c>
      <c r="K48">
        <v>1254968.915621141</v>
      </c>
      <c r="L48">
        <v>28956.50661157224</v>
      </c>
    </row>
    <row r="49" spans="1:12" x14ac:dyDescent="0.25">
      <c r="A49" t="s">
        <v>59</v>
      </c>
      <c r="B49">
        <v>10005187.65901958</v>
      </c>
      <c r="C49">
        <v>-26789826.936010391</v>
      </c>
      <c r="D49" t="s">
        <v>6</v>
      </c>
      <c r="E49">
        <v>10005187.65901958</v>
      </c>
      <c r="F49">
        <v>59.832974491103293</v>
      </c>
      <c r="G49">
        <v>59.309201942056013</v>
      </c>
      <c r="H49">
        <f>1-E49/B49</f>
        <v>0</v>
      </c>
      <c r="I49">
        <f>IF($C49&lt;0,($G49-$F49),0)</f>
        <v>-0.52377254904727977</v>
      </c>
      <c r="J49">
        <f>IF($C49&gt;0,($G49-$F49),0)</f>
        <v>0</v>
      </c>
      <c r="K49">
        <v>3741193.107355488</v>
      </c>
      <c r="L49">
        <v>30531020.043365899</v>
      </c>
    </row>
    <row r="50" spans="1:12" x14ac:dyDescent="0.25">
      <c r="A50" t="s">
        <v>60</v>
      </c>
      <c r="B50">
        <v>75848268.336675823</v>
      </c>
      <c r="C50">
        <v>52369560.585778698</v>
      </c>
      <c r="D50" t="s">
        <v>6</v>
      </c>
      <c r="E50">
        <v>61360423.061582521</v>
      </c>
      <c r="F50">
        <v>80.942901348288117</v>
      </c>
      <c r="G50">
        <v>59.309201942056013</v>
      </c>
      <c r="H50">
        <f>1-E50/B50</f>
        <v>0.19101089046337294</v>
      </c>
      <c r="I50">
        <f>IF($C50&lt;0,($G50-$F50),0)</f>
        <v>0</v>
      </c>
      <c r="J50">
        <f>IF($C50&gt;0,($G50-$F50),0)</f>
        <v>-21.633699406232104</v>
      </c>
      <c r="K50">
        <v>53135318.858021572</v>
      </c>
      <c r="L50">
        <v>765758.2722427533</v>
      </c>
    </row>
    <row r="51" spans="1:12" x14ac:dyDescent="0.25">
      <c r="A51" t="s">
        <v>61</v>
      </c>
      <c r="B51">
        <v>781752127.72912276</v>
      </c>
      <c r="C51">
        <v>420698437.7200079</v>
      </c>
      <c r="D51" t="s">
        <v>6</v>
      </c>
      <c r="E51">
        <v>744103611.19075143</v>
      </c>
      <c r="F51">
        <v>72.122446929083679</v>
      </c>
      <c r="G51">
        <v>59.309201942056013</v>
      </c>
      <c r="H51">
        <f>1-E51/B51</f>
        <v>4.8159148153181008E-2</v>
      </c>
      <c r="I51">
        <f>IF($C51&lt;0,($G51-$F51),0)</f>
        <v>0</v>
      </c>
      <c r="J51">
        <f>IF($C51&gt;0,($G51-$F51),0)</f>
        <v>-12.813244987027666</v>
      </c>
      <c r="K51">
        <v>455970707.67253292</v>
      </c>
      <c r="L51">
        <v>35272269.952523246</v>
      </c>
    </row>
    <row r="52" spans="1:12" x14ac:dyDescent="0.25">
      <c r="A52" t="s">
        <v>62</v>
      </c>
      <c r="B52">
        <v>137271.45064491921</v>
      </c>
      <c r="C52">
        <v>-1168270.1712372231</v>
      </c>
      <c r="D52" t="s">
        <v>4</v>
      </c>
      <c r="E52">
        <v>137271.45064491921</v>
      </c>
      <c r="F52">
        <v>49.393204670542858</v>
      </c>
      <c r="G52">
        <v>50.72841031174233</v>
      </c>
      <c r="H52">
        <f>1-E52/B52</f>
        <v>0</v>
      </c>
      <c r="I52">
        <f>IF($C52&lt;0,($G52-$F52),0)</f>
        <v>1.3352056411994724</v>
      </c>
      <c r="J52">
        <f>IF($C52&gt;0,($G52-$F52),0)</f>
        <v>0</v>
      </c>
      <c r="K52">
        <v>11524.484464745519</v>
      </c>
      <c r="L52">
        <v>1179794.655701967</v>
      </c>
    </row>
    <row r="53" spans="1:12" x14ac:dyDescent="0.25">
      <c r="A53" t="s">
        <v>63</v>
      </c>
      <c r="B53">
        <v>111387.8148584313</v>
      </c>
      <c r="C53">
        <v>95089.522688703932</v>
      </c>
      <c r="D53" t="s">
        <v>8</v>
      </c>
      <c r="E53">
        <v>111387.8148584313</v>
      </c>
      <c r="F53">
        <v>198.59791078445639</v>
      </c>
      <c r="G53">
        <v>31.42154339122704</v>
      </c>
      <c r="H53">
        <f>1-E53/B53</f>
        <v>0</v>
      </c>
      <c r="I53">
        <f>IF($C53&lt;0,($G53-$F53),0)</f>
        <v>0</v>
      </c>
      <c r="J53">
        <f>IF($C53&gt;0,($G53-$F53),0)</f>
        <v>-167.17636739322936</v>
      </c>
      <c r="K53">
        <v>106580.2519665124</v>
      </c>
      <c r="L53">
        <v>11490.72927780896</v>
      </c>
    </row>
    <row r="54" spans="1:12" x14ac:dyDescent="0.25">
      <c r="A54" t="s">
        <v>64</v>
      </c>
      <c r="B54">
        <v>46195572.07037963</v>
      </c>
      <c r="C54">
        <v>-117780164.9381689</v>
      </c>
      <c r="D54" t="s">
        <v>6</v>
      </c>
      <c r="E54">
        <v>46195572.07037963</v>
      </c>
      <c r="F54">
        <v>63.917919013743202</v>
      </c>
      <c r="G54">
        <v>59.309201942056013</v>
      </c>
      <c r="H54">
        <f>1-E54/B54</f>
        <v>0</v>
      </c>
      <c r="I54">
        <f>IF($C54&lt;0,($G54-$F54),0)</f>
        <v>-4.6087170716871881</v>
      </c>
      <c r="J54">
        <f>IF($C54&gt;0,($G54-$F54),0)</f>
        <v>0</v>
      </c>
      <c r="K54">
        <v>2011636.346723814</v>
      </c>
      <c r="L54">
        <v>119791801.2848945</v>
      </c>
    </row>
    <row r="55" spans="1:12" x14ac:dyDescent="0.25">
      <c r="A55" t="s">
        <v>65</v>
      </c>
      <c r="B55">
        <v>29984876.857736949</v>
      </c>
      <c r="C55">
        <v>-2132651.6762468782</v>
      </c>
      <c r="D55" t="s">
        <v>8</v>
      </c>
      <c r="E55">
        <v>29984876.857736949</v>
      </c>
      <c r="F55">
        <v>62.889825713755677</v>
      </c>
      <c r="G55">
        <v>31.42154339122704</v>
      </c>
      <c r="H55">
        <f>1-E55/B55</f>
        <v>0</v>
      </c>
      <c r="I55">
        <f>IF($C55&lt;0,($G55-$F55),0)</f>
        <v>-31.468282322528637</v>
      </c>
      <c r="J55">
        <f>IF($C55&gt;0,($G55-$F55),0)</f>
        <v>0</v>
      </c>
      <c r="K55">
        <v>8178178.8238953073</v>
      </c>
      <c r="L55">
        <v>10310830.500142191</v>
      </c>
    </row>
    <row r="56" spans="1:12" x14ac:dyDescent="0.25">
      <c r="A56" t="s">
        <v>66</v>
      </c>
      <c r="B56">
        <v>134208599.4590579</v>
      </c>
      <c r="C56">
        <v>1917225.905801876</v>
      </c>
      <c r="D56" t="s">
        <v>6</v>
      </c>
      <c r="E56">
        <v>134208599.4590579</v>
      </c>
      <c r="F56">
        <v>67.357370942343508</v>
      </c>
      <c r="G56">
        <v>59.309201942056013</v>
      </c>
      <c r="H56">
        <f>1-E56/B56</f>
        <v>0</v>
      </c>
      <c r="I56">
        <f>IF($C56&lt;0,($G56-$F56),0)</f>
        <v>0</v>
      </c>
      <c r="J56">
        <f>IF($C56&gt;0,($G56-$F56),0)</f>
        <v>-8.0481690002874942</v>
      </c>
      <c r="K56">
        <v>11264829.61094447</v>
      </c>
      <c r="L56">
        <v>9347603.7051427867</v>
      </c>
    </row>
    <row r="57" spans="1:12" x14ac:dyDescent="0.25">
      <c r="A57" t="s">
        <v>67</v>
      </c>
      <c r="B57">
        <v>45915364.842556432</v>
      </c>
      <c r="C57">
        <v>12917642.99042031</v>
      </c>
      <c r="D57" t="s">
        <v>8</v>
      </c>
      <c r="E57">
        <v>45915364.842556432</v>
      </c>
      <c r="F57">
        <v>40.298713903280827</v>
      </c>
      <c r="G57">
        <v>31.42154339122704</v>
      </c>
      <c r="H57">
        <f>1-E57/B57</f>
        <v>0</v>
      </c>
      <c r="I57">
        <f>IF($C57&lt;0,($G57-$F57),0)</f>
        <v>0</v>
      </c>
      <c r="J57">
        <f>IF($C57&gt;0,($G57-$F57),0)</f>
        <v>-8.8771705120537874</v>
      </c>
      <c r="K57">
        <v>18735419.990504399</v>
      </c>
      <c r="L57">
        <v>5817777.0000841878</v>
      </c>
    </row>
    <row r="58" spans="1:12" x14ac:dyDescent="0.25">
      <c r="A58" t="s">
        <v>68</v>
      </c>
      <c r="B58">
        <v>325606088.7908445</v>
      </c>
      <c r="C58">
        <v>13150449.05043949</v>
      </c>
      <c r="D58" t="s">
        <v>6</v>
      </c>
      <c r="E58">
        <v>325606088.7908445</v>
      </c>
      <c r="F58">
        <v>55.902913375799208</v>
      </c>
      <c r="G58">
        <v>59.309201942056013</v>
      </c>
      <c r="H58">
        <f>1-E58/B58</f>
        <v>0</v>
      </c>
      <c r="I58">
        <f>IF($C58&lt;0,($G58-$F58),0)</f>
        <v>0</v>
      </c>
      <c r="J58">
        <f>IF($C58&gt;0,($G58-$F58),0)</f>
        <v>3.406288566256805</v>
      </c>
      <c r="K58">
        <v>71905466.073318526</v>
      </c>
      <c r="L58">
        <v>58755017.022877038</v>
      </c>
    </row>
    <row r="59" spans="1:12" x14ac:dyDescent="0.25">
      <c r="A59" t="s">
        <v>69</v>
      </c>
      <c r="B59">
        <v>1468620.912605593</v>
      </c>
      <c r="C59">
        <v>726980.29024950659</v>
      </c>
      <c r="D59" t="s">
        <v>4</v>
      </c>
      <c r="E59">
        <v>1468620.912605593</v>
      </c>
      <c r="F59">
        <v>60.85707587110943</v>
      </c>
      <c r="G59">
        <v>50.72841031174233</v>
      </c>
      <c r="H59">
        <f>1-E59/B59</f>
        <v>0</v>
      </c>
      <c r="I59">
        <f>IF($C59&lt;0,($G59-$F59),0)</f>
        <v>0</v>
      </c>
      <c r="J59">
        <f>IF($C59&gt;0,($G59-$F59),0)</f>
        <v>-10.1286655593671</v>
      </c>
      <c r="K59">
        <v>755613.7560131714</v>
      </c>
      <c r="L59">
        <v>28633.465763652679</v>
      </c>
    </row>
    <row r="60" spans="1:12" x14ac:dyDescent="0.25">
      <c r="A60" t="s">
        <v>70</v>
      </c>
      <c r="B60">
        <v>359868515.33147371</v>
      </c>
      <c r="C60">
        <v>-200076799.63144329</v>
      </c>
      <c r="D60" t="s">
        <v>6</v>
      </c>
      <c r="E60">
        <v>359315178.8719908</v>
      </c>
      <c r="F60">
        <v>88.792799778534572</v>
      </c>
      <c r="G60">
        <v>59.309201942056013</v>
      </c>
      <c r="H60">
        <f>1-E60/B60</f>
        <v>1.5376073090840325E-3</v>
      </c>
      <c r="I60">
        <f>IF($C60&lt;0,($G60-$F60),0)</f>
        <v>-29.483597836478559</v>
      </c>
      <c r="J60">
        <f>IF($C60&gt;0,($G60-$F60),0)</f>
        <v>0</v>
      </c>
      <c r="K60">
        <v>24522103.362503558</v>
      </c>
      <c r="L60">
        <v>224598902.9939467</v>
      </c>
    </row>
    <row r="61" spans="1:12" x14ac:dyDescent="0.25">
      <c r="A61" t="s">
        <v>71</v>
      </c>
      <c r="B61">
        <v>12794879.393584279</v>
      </c>
      <c r="C61">
        <v>-9078373.2239648476</v>
      </c>
      <c r="D61" t="s">
        <v>6</v>
      </c>
      <c r="E61">
        <v>12794879.393584279</v>
      </c>
      <c r="F61">
        <v>81.488869200842302</v>
      </c>
      <c r="G61">
        <v>59.309201942056013</v>
      </c>
      <c r="H61">
        <f>1-E61/B61</f>
        <v>0</v>
      </c>
      <c r="I61">
        <f>IF($C61&lt;0,($G61-$F61),0)</f>
        <v>-22.179667258786289</v>
      </c>
      <c r="J61">
        <f>IF($C61&gt;0,($G61-$F61),0)</f>
        <v>0</v>
      </c>
      <c r="K61">
        <v>743173.76504483481</v>
      </c>
      <c r="L61">
        <v>9821546.9890094809</v>
      </c>
    </row>
    <row r="62" spans="1:12" x14ac:dyDescent="0.25">
      <c r="A62" t="s">
        <v>72</v>
      </c>
      <c r="B62">
        <v>32351917.92671366</v>
      </c>
      <c r="C62">
        <v>8582213.9693503752</v>
      </c>
      <c r="D62" t="s">
        <v>4</v>
      </c>
      <c r="E62">
        <v>32351917.92671366</v>
      </c>
      <c r="F62">
        <v>31.877801403024119</v>
      </c>
      <c r="G62">
        <v>50.72841031174233</v>
      </c>
      <c r="H62">
        <f>1-E62/B62</f>
        <v>0</v>
      </c>
      <c r="I62">
        <f>IF($C62&lt;0,($G62-$F62),0)</f>
        <v>0</v>
      </c>
      <c r="J62">
        <f>IF($C62&gt;0,($G62-$F62),0)</f>
        <v>18.850608908718211</v>
      </c>
      <c r="K62">
        <v>9279448.7683282308</v>
      </c>
      <c r="L62">
        <v>697234.7989779968</v>
      </c>
    </row>
    <row r="63" spans="1:12" x14ac:dyDescent="0.25">
      <c r="A63" t="s">
        <v>73</v>
      </c>
      <c r="B63">
        <v>119451335.22933</v>
      </c>
      <c r="C63">
        <v>92958819.467845619</v>
      </c>
      <c r="D63" t="s">
        <v>6</v>
      </c>
      <c r="E63">
        <v>38433605.936422467</v>
      </c>
      <c r="F63">
        <v>96.327914645435328</v>
      </c>
      <c r="G63">
        <v>59.309201942056013</v>
      </c>
      <c r="H63">
        <f>1-E63/B63</f>
        <v>0.67824883779963385</v>
      </c>
      <c r="I63">
        <f>IF($C63&lt;0,($G63-$F63),0)</f>
        <v>0</v>
      </c>
      <c r="J63">
        <f>IF($C63&gt;0,($G63-$F63),0)</f>
        <v>-37.018712703379315</v>
      </c>
      <c r="K63">
        <v>93449190.24583742</v>
      </c>
      <c r="L63">
        <v>490370.77799148893</v>
      </c>
    </row>
    <row r="64" spans="1:12" x14ac:dyDescent="0.25">
      <c r="A64" t="s">
        <v>74</v>
      </c>
      <c r="B64">
        <v>1401215.1535502679</v>
      </c>
      <c r="C64">
        <v>-92718.847087853079</v>
      </c>
      <c r="D64" t="s">
        <v>9</v>
      </c>
      <c r="E64">
        <v>1396543.847487801</v>
      </c>
      <c r="F64">
        <v>55.328231664808193</v>
      </c>
      <c r="G64">
        <v>101.7275253717341</v>
      </c>
      <c r="H64">
        <f>1-E64/B64</f>
        <v>3.333753599960132E-3</v>
      </c>
      <c r="I64">
        <f>IF($C64&lt;0,($G64-$F64),0)</f>
        <v>46.39929370692591</v>
      </c>
      <c r="J64">
        <f>IF($C64&gt;0,($G64-$F64),0)</f>
        <v>0</v>
      </c>
      <c r="K64">
        <v>64285.4822014069</v>
      </c>
      <c r="L64">
        <v>157004.32928926079</v>
      </c>
    </row>
    <row r="65" spans="1:12" x14ac:dyDescent="0.25">
      <c r="A65" t="s">
        <v>75</v>
      </c>
      <c r="B65">
        <v>34189.149479871558</v>
      </c>
      <c r="C65">
        <v>0</v>
      </c>
      <c r="D65" t="s">
        <v>8</v>
      </c>
      <c r="E65">
        <v>34189.149479871558</v>
      </c>
      <c r="F65">
        <v>83.151201727665551</v>
      </c>
      <c r="G65">
        <v>31.42154339122704</v>
      </c>
      <c r="H65">
        <f>1-E65/B65</f>
        <v>0</v>
      </c>
      <c r="I65">
        <f>IF($C65&lt;0,($G65-$F65),0)</f>
        <v>0</v>
      </c>
      <c r="J65">
        <f>IF($C65&gt;0,($G65-$F65),0)</f>
        <v>0</v>
      </c>
      <c r="K65">
        <v>0</v>
      </c>
      <c r="L65">
        <v>0</v>
      </c>
    </row>
    <row r="66" spans="1:12" x14ac:dyDescent="0.25">
      <c r="A66" t="s">
        <v>76</v>
      </c>
      <c r="B66">
        <v>659204451.28800535</v>
      </c>
      <c r="C66">
        <v>82709189.068031311</v>
      </c>
      <c r="D66" t="s">
        <v>6</v>
      </c>
      <c r="E66">
        <v>644656473.2307086</v>
      </c>
      <c r="F66">
        <v>74.710587695329181</v>
      </c>
      <c r="G66">
        <v>59.309201942056013</v>
      </c>
      <c r="H66">
        <f>1-E66/B66</f>
        <v>2.2068992448202929E-2</v>
      </c>
      <c r="I66">
        <f>IF($C66&lt;0,($G66-$F66),0)</f>
        <v>0</v>
      </c>
      <c r="J66">
        <f>IF($C66&gt;0,($G66-$F66),0)</f>
        <v>-15.401385753273168</v>
      </c>
      <c r="K66">
        <v>288715465.45330352</v>
      </c>
      <c r="L66">
        <v>206006276.38527301</v>
      </c>
    </row>
    <row r="67" spans="1:12" x14ac:dyDescent="0.25">
      <c r="A67" t="s">
        <v>77</v>
      </c>
      <c r="B67">
        <v>444200.42473712761</v>
      </c>
      <c r="C67">
        <v>235071.99137432731</v>
      </c>
      <c r="D67" t="s">
        <v>6</v>
      </c>
      <c r="E67">
        <v>444122.91968189093</v>
      </c>
      <c r="F67">
        <v>74.389487526750472</v>
      </c>
      <c r="G67">
        <v>59.309201942056013</v>
      </c>
      <c r="H67">
        <f>1-E67/B67</f>
        <v>1.7448217273219324E-4</v>
      </c>
      <c r="I67">
        <f>IF($C67&lt;0,($G67-$F67),0)</f>
        <v>0</v>
      </c>
      <c r="J67">
        <f>IF($C67&gt;0,($G67-$F67),0)</f>
        <v>-15.080285584694458</v>
      </c>
      <c r="K67">
        <v>251613.6910730009</v>
      </c>
      <c r="L67">
        <v>16541.69969867339</v>
      </c>
    </row>
    <row r="68" spans="1:12" x14ac:dyDescent="0.25">
      <c r="A68" t="s">
        <v>78</v>
      </c>
      <c r="B68">
        <v>8029391.8936818875</v>
      </c>
      <c r="C68">
        <v>4181097.7007491481</v>
      </c>
      <c r="D68" t="s">
        <v>4</v>
      </c>
      <c r="E68">
        <v>4250433.959044585</v>
      </c>
      <c r="F68">
        <v>83.600879260688146</v>
      </c>
      <c r="G68">
        <v>50.72841031174233</v>
      </c>
      <c r="H68">
        <f>1-E68/B68</f>
        <v>0.47064061446681449</v>
      </c>
      <c r="I68">
        <f>IF($C68&lt;0,($G68-$F68),0)</f>
        <v>0</v>
      </c>
      <c r="J68">
        <f>IF($C68&gt;0,($G68-$F68),0)</f>
        <v>-32.872468948945816</v>
      </c>
      <c r="K68">
        <v>4214133.4526998969</v>
      </c>
      <c r="L68">
        <v>33035.751950755279</v>
      </c>
    </row>
    <row r="69" spans="1:12" x14ac:dyDescent="0.25">
      <c r="A69" t="s">
        <v>79</v>
      </c>
      <c r="B69">
        <v>431898500.93827599</v>
      </c>
      <c r="C69">
        <v>-403277989.74016738</v>
      </c>
      <c r="D69" t="s">
        <v>6</v>
      </c>
      <c r="E69">
        <v>431898500.93827599</v>
      </c>
      <c r="F69">
        <v>119.2353472045962</v>
      </c>
      <c r="G69">
        <v>59.309201942056013</v>
      </c>
      <c r="H69">
        <f>1-E69/B69</f>
        <v>0</v>
      </c>
      <c r="I69">
        <f>IF($C69&lt;0,($G69-$F69),0)</f>
        <v>-59.926145262540182</v>
      </c>
      <c r="J69">
        <f>IF($C69&gt;0,($G69-$F69),0)</f>
        <v>0</v>
      </c>
      <c r="K69">
        <v>75270855.633750215</v>
      </c>
      <c r="L69">
        <v>478548845.37391508</v>
      </c>
    </row>
    <row r="70" spans="1:12" x14ac:dyDescent="0.25">
      <c r="A70" t="s">
        <v>80</v>
      </c>
      <c r="B70">
        <v>25854191.005926531</v>
      </c>
      <c r="C70">
        <v>4823470.1172245704</v>
      </c>
      <c r="D70" t="s">
        <v>6</v>
      </c>
      <c r="E70">
        <v>24099867.521651521</v>
      </c>
      <c r="F70">
        <v>26.592864937844791</v>
      </c>
      <c r="G70">
        <v>59.309201942056013</v>
      </c>
      <c r="H70">
        <f>1-E70/B70</f>
        <v>6.7854510855623662E-2</v>
      </c>
      <c r="I70">
        <f>IF($C70&lt;0,($G70-$F70),0)</f>
        <v>0</v>
      </c>
      <c r="J70">
        <f>IF($C70&gt;0,($G70-$F70),0)</f>
        <v>32.716337004211226</v>
      </c>
      <c r="K70">
        <v>11425802.27350636</v>
      </c>
      <c r="L70">
        <v>6602332.1562814061</v>
      </c>
    </row>
    <row r="71" spans="1:12" x14ac:dyDescent="0.25">
      <c r="A71" t="s">
        <v>81</v>
      </c>
      <c r="B71">
        <v>31832010.643162139</v>
      </c>
      <c r="C71">
        <v>17599291.14954561</v>
      </c>
      <c r="D71" t="s">
        <v>4</v>
      </c>
      <c r="E71">
        <v>31832010.643162139</v>
      </c>
      <c r="F71">
        <v>79.546370080606209</v>
      </c>
      <c r="G71">
        <v>50.72841031174233</v>
      </c>
      <c r="H71">
        <f>1-E71/B71</f>
        <v>0</v>
      </c>
      <c r="I71">
        <f>IF($C71&lt;0,($G71-$F71),0)</f>
        <v>0</v>
      </c>
      <c r="J71">
        <f>IF($C71&gt;0,($G71-$F71),0)</f>
        <v>-28.817959768863879</v>
      </c>
      <c r="K71">
        <v>18370952.55259138</v>
      </c>
      <c r="L71">
        <v>771661.40304587793</v>
      </c>
    </row>
    <row r="72" spans="1:12" x14ac:dyDescent="0.25">
      <c r="A72" t="s">
        <v>82</v>
      </c>
      <c r="B72">
        <v>286768.87009970122</v>
      </c>
      <c r="C72">
        <v>125009.5202608789</v>
      </c>
      <c r="D72" t="s">
        <v>6</v>
      </c>
      <c r="E72">
        <v>214130.5419203428</v>
      </c>
      <c r="F72">
        <v>79.573904964793883</v>
      </c>
      <c r="G72">
        <v>59.309201942056013</v>
      </c>
      <c r="H72">
        <f>1-E72/B72</f>
        <v>0.25329920975768461</v>
      </c>
      <c r="I72">
        <f>IF($C72&lt;0,($G72-$F72),0)</f>
        <v>0</v>
      </c>
      <c r="J72">
        <f>IF($C72&gt;0,($G72-$F72),0)</f>
        <v>-20.264703022737869</v>
      </c>
      <c r="K72">
        <v>132781.82613558561</v>
      </c>
      <c r="L72">
        <v>7772.3058747003734</v>
      </c>
    </row>
    <row r="73" spans="1:12" x14ac:dyDescent="0.25">
      <c r="A73" t="s">
        <v>83</v>
      </c>
      <c r="B73">
        <v>7138473.4223643448</v>
      </c>
      <c r="C73">
        <v>-54111.355401860237</v>
      </c>
      <c r="D73" t="s">
        <v>4</v>
      </c>
      <c r="E73">
        <v>7138473.4223643448</v>
      </c>
      <c r="F73">
        <v>48.008387256358382</v>
      </c>
      <c r="G73">
        <v>50.72841031174233</v>
      </c>
      <c r="H73">
        <f>1-E73/B73</f>
        <v>0</v>
      </c>
      <c r="I73">
        <f>IF($C73&lt;0,($G73-$F73),0)</f>
        <v>2.7200230553839475</v>
      </c>
      <c r="J73">
        <f>IF($C73&gt;0,($G73-$F73),0)</f>
        <v>0</v>
      </c>
      <c r="K73">
        <v>511772.82056261331</v>
      </c>
      <c r="L73">
        <v>565884.17596446152</v>
      </c>
    </row>
    <row r="74" spans="1:12" x14ac:dyDescent="0.25">
      <c r="A74" t="s">
        <v>84</v>
      </c>
      <c r="B74">
        <v>2880665.7869883212</v>
      </c>
      <c r="C74">
        <v>-1279331.6883665889</v>
      </c>
      <c r="D74" t="s">
        <v>8</v>
      </c>
      <c r="E74">
        <v>2880665.7869883212</v>
      </c>
      <c r="F74">
        <v>65.13865275736002</v>
      </c>
      <c r="G74">
        <v>31.42154339122704</v>
      </c>
      <c r="H74">
        <f>1-E74/B74</f>
        <v>0</v>
      </c>
      <c r="I74">
        <f>IF($C74&lt;0,($G74-$F74),0)</f>
        <v>-33.717109366132981</v>
      </c>
      <c r="J74">
        <f>IF($C74&gt;0,($G74-$F74),0)</f>
        <v>0</v>
      </c>
      <c r="K74">
        <v>215492.81990195101</v>
      </c>
      <c r="L74">
        <v>1494824.50826855</v>
      </c>
    </row>
    <row r="75" spans="1:12" x14ac:dyDescent="0.25">
      <c r="A75" t="s">
        <v>85</v>
      </c>
      <c r="B75">
        <v>1048325.923624111</v>
      </c>
      <c r="C75">
        <v>-45515.268132971927</v>
      </c>
      <c r="D75" t="s">
        <v>4</v>
      </c>
      <c r="E75">
        <v>1048325.923624111</v>
      </c>
      <c r="F75">
        <v>60.049067220098728</v>
      </c>
      <c r="G75">
        <v>50.72841031174233</v>
      </c>
      <c r="H75">
        <f>1-E75/B75</f>
        <v>0</v>
      </c>
      <c r="I75">
        <f>IF($C75&lt;0,($G75-$F75),0)</f>
        <v>-9.3206569083563977</v>
      </c>
      <c r="J75">
        <f>IF($C75&gt;0,($G75-$F75),0)</f>
        <v>0</v>
      </c>
      <c r="K75">
        <v>38576.420413394917</v>
      </c>
      <c r="L75">
        <v>84091.688546367572</v>
      </c>
    </row>
    <row r="76" spans="1:12" x14ac:dyDescent="0.25">
      <c r="A76" t="s">
        <v>86</v>
      </c>
      <c r="B76">
        <v>140625.0037988195</v>
      </c>
      <c r="C76">
        <v>146108.28883845179</v>
      </c>
      <c r="D76" t="s">
        <v>4</v>
      </c>
      <c r="E76">
        <v>140625.0037988195</v>
      </c>
      <c r="F76">
        <v>65.871957913573226</v>
      </c>
      <c r="G76">
        <v>50.72841031174233</v>
      </c>
      <c r="H76">
        <f>1-E76/B76</f>
        <v>0</v>
      </c>
      <c r="I76">
        <f>IF($C76&lt;0,($G76-$F76),0)</f>
        <v>0</v>
      </c>
      <c r="J76">
        <f>IF($C76&gt;0,($G76-$F76),0)</f>
        <v>-15.143547601830896</v>
      </c>
      <c r="K76">
        <v>157619.58579153259</v>
      </c>
      <c r="L76">
        <v>11511.296953080509</v>
      </c>
    </row>
    <row r="77" spans="1:12" x14ac:dyDescent="0.25">
      <c r="A77" t="s">
        <v>87</v>
      </c>
      <c r="B77">
        <v>4757390.1262699384</v>
      </c>
      <c r="C77">
        <v>4153629.3627156508</v>
      </c>
      <c r="D77" t="s">
        <v>4</v>
      </c>
      <c r="E77">
        <v>1044402.287840348</v>
      </c>
      <c r="F77">
        <v>106.83559323271911</v>
      </c>
      <c r="G77">
        <v>50.72841031174233</v>
      </c>
      <c r="H77">
        <f>1-E77/B77</f>
        <v>0.78046738650394887</v>
      </c>
      <c r="I77">
        <f>IF($C77&lt;0,($G77-$F77),0)</f>
        <v>0</v>
      </c>
      <c r="J77">
        <f>IF($C77&gt;0,($G77-$F77),0)</f>
        <v>-56.107182920976776</v>
      </c>
      <c r="K77">
        <v>4153629.3627156508</v>
      </c>
      <c r="L77">
        <v>0</v>
      </c>
    </row>
    <row r="78" spans="1:12" x14ac:dyDescent="0.25">
      <c r="A78" t="s">
        <v>88</v>
      </c>
      <c r="B78">
        <v>75305226.981478527</v>
      </c>
      <c r="C78">
        <v>-12596272.3764074</v>
      </c>
      <c r="D78" t="s">
        <v>6</v>
      </c>
      <c r="E78">
        <v>75247738.532381043</v>
      </c>
      <c r="F78">
        <v>75.752623291636993</v>
      </c>
      <c r="G78">
        <v>59.309201942056013</v>
      </c>
      <c r="H78">
        <f>1-E78/B78</f>
        <v>7.6340582721601269E-4</v>
      </c>
      <c r="I78">
        <f>IF($C78&lt;0,($G78-$F78),0)</f>
        <v>-16.44342134958098</v>
      </c>
      <c r="J78">
        <f>IF($C78&gt;0,($G78-$F78),0)</f>
        <v>0</v>
      </c>
      <c r="K78">
        <v>8474932.1381119732</v>
      </c>
      <c r="L78">
        <v>21071204.514519431</v>
      </c>
    </row>
    <row r="79" spans="1:12" x14ac:dyDescent="0.25">
      <c r="A79" t="s">
        <v>89</v>
      </c>
      <c r="B79">
        <v>370440.21595740179</v>
      </c>
      <c r="C79">
        <v>381498.42148904299</v>
      </c>
      <c r="D79" t="s">
        <v>8</v>
      </c>
      <c r="E79">
        <v>3906.8426336796838</v>
      </c>
      <c r="F79">
        <v>133.70008634285909</v>
      </c>
      <c r="G79">
        <v>31.42154339122704</v>
      </c>
      <c r="H79">
        <f>1-E79/B79</f>
        <v>0.9894535137779723</v>
      </c>
      <c r="I79">
        <f>IF($C79&lt;0,($G79-$F79),0)</f>
        <v>0</v>
      </c>
      <c r="J79">
        <f>IF($C79&gt;0,($G79-$F79),0)</f>
        <v>-102.27854295163206</v>
      </c>
      <c r="K79">
        <v>389180.39004489122</v>
      </c>
      <c r="L79">
        <v>7681.9685558523306</v>
      </c>
    </row>
    <row r="80" spans="1:12" x14ac:dyDescent="0.25">
      <c r="A80" t="s">
        <v>90</v>
      </c>
      <c r="B80">
        <v>623061.62214186497</v>
      </c>
      <c r="C80">
        <v>71399.309917506223</v>
      </c>
      <c r="D80" t="s">
        <v>7</v>
      </c>
      <c r="E80">
        <v>623061.62214186497</v>
      </c>
      <c r="F80">
        <v>50.003001689820429</v>
      </c>
      <c r="G80">
        <v>43.422910093983958</v>
      </c>
      <c r="H80">
        <f>1-E80/B80</f>
        <v>0</v>
      </c>
      <c r="I80">
        <f>IF($C80&lt;0,($G80-$F80),0)</f>
        <v>0</v>
      </c>
      <c r="J80">
        <f>IF($C80&gt;0,($G80-$F80),0)</f>
        <v>-6.5800915958364712</v>
      </c>
      <c r="K80">
        <v>98071.732537674514</v>
      </c>
      <c r="L80">
        <v>26672.422620169142</v>
      </c>
    </row>
    <row r="81" spans="1:12" x14ac:dyDescent="0.25">
      <c r="A81" t="s">
        <v>91</v>
      </c>
      <c r="B81">
        <v>19726114.243118301</v>
      </c>
      <c r="C81">
        <v>1279339.019785383</v>
      </c>
      <c r="D81" t="s">
        <v>7</v>
      </c>
      <c r="E81">
        <v>19726114.243118301</v>
      </c>
      <c r="F81">
        <v>48.370438209782023</v>
      </c>
      <c r="G81">
        <v>43.422910093983958</v>
      </c>
      <c r="H81">
        <f>1-E81/B81</f>
        <v>0</v>
      </c>
      <c r="I81">
        <f>IF($C81&lt;0,($G81-$F81),0)</f>
        <v>0</v>
      </c>
      <c r="J81">
        <f>IF($C81&gt;0,($G81-$F81),0)</f>
        <v>-4.9475281157980646</v>
      </c>
      <c r="K81">
        <v>2295393.1135346559</v>
      </c>
      <c r="L81">
        <v>1016054.0937495</v>
      </c>
    </row>
    <row r="82" spans="1:12" x14ac:dyDescent="0.25">
      <c r="A82" t="s">
        <v>92</v>
      </c>
      <c r="B82">
        <v>1908433.099272056</v>
      </c>
      <c r="C82">
        <v>246474.6657685934</v>
      </c>
      <c r="D82" t="s">
        <v>8</v>
      </c>
      <c r="E82">
        <v>1908433.099272056</v>
      </c>
      <c r="F82">
        <v>45.052783318557047</v>
      </c>
      <c r="G82">
        <v>31.42154339122704</v>
      </c>
      <c r="H82">
        <f>1-E82/B82</f>
        <v>0</v>
      </c>
      <c r="I82">
        <f>IF($C82&lt;0,($G82-$F82),0)</f>
        <v>0</v>
      </c>
      <c r="J82">
        <f>IF($C82&gt;0,($G82-$F82),0)</f>
        <v>-13.631239927330007</v>
      </c>
      <c r="K82">
        <v>281909.9308359719</v>
      </c>
      <c r="L82">
        <v>35435.265067383043</v>
      </c>
    </row>
    <row r="83" spans="1:12" x14ac:dyDescent="0.25">
      <c r="A83" t="s">
        <v>93</v>
      </c>
      <c r="B83">
        <v>2303721.671645097</v>
      </c>
      <c r="C83">
        <v>2338771.6520211389</v>
      </c>
      <c r="D83" t="s">
        <v>9</v>
      </c>
      <c r="E83">
        <v>89900.97081169486</v>
      </c>
      <c r="F83">
        <v>130.22611155444761</v>
      </c>
      <c r="G83">
        <v>101.7275253717341</v>
      </c>
      <c r="H83">
        <f>1-E83/B83</f>
        <v>0.96097576720390177</v>
      </c>
      <c r="I83">
        <f>IF($C83&lt;0,($G83-$F83),0)</f>
        <v>0</v>
      </c>
      <c r="J83">
        <f>IF($C83&gt;0,($G83-$F83),0)</f>
        <v>-28.49858618271351</v>
      </c>
      <c r="K83">
        <v>2341520.5730970558</v>
      </c>
      <c r="L83">
        <v>2748.9210759203511</v>
      </c>
    </row>
    <row r="84" spans="1:12" x14ac:dyDescent="0.25">
      <c r="A84" t="s">
        <v>94</v>
      </c>
      <c r="B84">
        <v>1587926.5188661821</v>
      </c>
      <c r="C84">
        <v>1692993.907621254</v>
      </c>
      <c r="D84" t="s">
        <v>8</v>
      </c>
      <c r="E84">
        <v>14600.657283171309</v>
      </c>
      <c r="F84">
        <v>132.43555766637419</v>
      </c>
      <c r="G84">
        <v>31.42154339122704</v>
      </c>
      <c r="H84">
        <f>1-E84/B84</f>
        <v>0.99080520596532606</v>
      </c>
      <c r="I84">
        <f>IF($C84&lt;0,($G84-$F84),0)</f>
        <v>0</v>
      </c>
      <c r="J84">
        <f>IF($C84&gt;0,($G84-$F84),0)</f>
        <v>-101.01401427514716</v>
      </c>
      <c r="K84">
        <v>35949803.675716229</v>
      </c>
      <c r="L84">
        <v>34256809.768097207</v>
      </c>
    </row>
    <row r="85" spans="1:12" x14ac:dyDescent="0.25">
      <c r="A85" t="s">
        <v>95</v>
      </c>
      <c r="B85">
        <v>94426194.216314182</v>
      </c>
      <c r="C85">
        <v>96357370.675761342</v>
      </c>
      <c r="D85" t="s">
        <v>5</v>
      </c>
      <c r="E85">
        <v>6626983.0292041749</v>
      </c>
      <c r="F85">
        <v>119.81457078365879</v>
      </c>
      <c r="G85">
        <v>72.077901972089336</v>
      </c>
      <c r="H85">
        <f>1-E85/B85</f>
        <v>0.92981838266167016</v>
      </c>
      <c r="I85">
        <f>IF($C85&lt;0,($G85-$F85),0)</f>
        <v>0</v>
      </c>
      <c r="J85">
        <f>IF($C85&gt;0,($G85-$F85),0)</f>
        <v>-47.736668811569459</v>
      </c>
      <c r="K85">
        <v>96934728.383476108</v>
      </c>
      <c r="L85">
        <v>577357.70771470328</v>
      </c>
    </row>
    <row r="86" spans="1:12" x14ac:dyDescent="0.25">
      <c r="A86" t="s">
        <v>96</v>
      </c>
      <c r="B86">
        <v>12495888.614989299</v>
      </c>
      <c r="C86">
        <v>1938983.0307827981</v>
      </c>
      <c r="D86" t="s">
        <v>7</v>
      </c>
      <c r="E86">
        <v>12495888.614989299</v>
      </c>
      <c r="F86">
        <v>51.305368029627751</v>
      </c>
      <c r="G86">
        <v>43.422910093983958</v>
      </c>
      <c r="H86">
        <f>1-E86/B86</f>
        <v>0</v>
      </c>
      <c r="I86">
        <f>IF($C86&lt;0,($G86-$F86),0)</f>
        <v>0</v>
      </c>
      <c r="J86">
        <f>IF($C86&gt;0,($G86-$F86),0)</f>
        <v>-7.8824579356437923</v>
      </c>
      <c r="K86">
        <v>2649481.8128627618</v>
      </c>
      <c r="L86">
        <v>710498.78208007547</v>
      </c>
    </row>
    <row r="87" spans="1:12" x14ac:dyDescent="0.25">
      <c r="A87" t="s">
        <v>97</v>
      </c>
      <c r="B87">
        <v>24592464.73825743</v>
      </c>
      <c r="C87">
        <v>-5160185.717386283</v>
      </c>
      <c r="D87" t="s">
        <v>6</v>
      </c>
      <c r="E87">
        <v>24478077.490417879</v>
      </c>
      <c r="F87">
        <v>59.707734245880992</v>
      </c>
      <c r="G87">
        <v>59.309201942056013</v>
      </c>
      <c r="H87">
        <f>1-E87/B87</f>
        <v>4.6513128739635867E-3</v>
      </c>
      <c r="I87">
        <f>IF($C87&lt;0,($G87-$F87),0)</f>
        <v>-0.39853230382497884</v>
      </c>
      <c r="J87">
        <f>IF($C87&gt;0,($G87-$F87),0)</f>
        <v>0</v>
      </c>
      <c r="K87">
        <v>7361183.7147211246</v>
      </c>
      <c r="L87">
        <v>12521369.432106851</v>
      </c>
    </row>
    <row r="88" spans="1:12" x14ac:dyDescent="0.25">
      <c r="A88" t="s">
        <v>98</v>
      </c>
      <c r="B88">
        <v>670806.68065335182</v>
      </c>
      <c r="C88">
        <v>70543.28752637966</v>
      </c>
      <c r="D88" t="s">
        <v>8</v>
      </c>
      <c r="E88">
        <v>670806.68065335182</v>
      </c>
      <c r="F88">
        <v>36.563899908614992</v>
      </c>
      <c r="G88">
        <v>31.42154339122704</v>
      </c>
      <c r="H88">
        <f>1-E88/B88</f>
        <v>0</v>
      </c>
      <c r="I88">
        <f>IF($C88&lt;0,($G88-$F88),0)</f>
        <v>0</v>
      </c>
      <c r="J88">
        <f>IF($C88&gt;0,($G88-$F88),0)</f>
        <v>-5.1423565173879524</v>
      </c>
      <c r="K88">
        <v>2290043.0478287358</v>
      </c>
      <c r="L88">
        <v>2219499.7603023779</v>
      </c>
    </row>
    <row r="89" spans="1:12" x14ac:dyDescent="0.25">
      <c r="A89" t="s">
        <v>99</v>
      </c>
      <c r="B89">
        <v>49093019.610451497</v>
      </c>
      <c r="C89">
        <v>47882443.863008618</v>
      </c>
      <c r="D89" t="s">
        <v>6</v>
      </c>
      <c r="E89">
        <v>38243386.898362622</v>
      </c>
      <c r="F89">
        <v>116.9802976753857</v>
      </c>
      <c r="G89">
        <v>59.309201942056013</v>
      </c>
      <c r="H89">
        <f>1-E89/B89</f>
        <v>0.22100153541541534</v>
      </c>
      <c r="I89">
        <f>IF($C89&lt;0,($G89-$F89),0)</f>
        <v>0</v>
      </c>
      <c r="J89">
        <f>IF($C89&gt;0,($G89-$F89),0)</f>
        <v>-57.671095733329686</v>
      </c>
      <c r="K89">
        <v>52044162.556086503</v>
      </c>
      <c r="L89">
        <v>4161718.6930775242</v>
      </c>
    </row>
    <row r="90" spans="1:12" x14ac:dyDescent="0.25">
      <c r="A90" t="s">
        <v>100</v>
      </c>
      <c r="B90">
        <v>691858779.05461049</v>
      </c>
      <c r="C90">
        <v>540463061.10082877</v>
      </c>
      <c r="D90" t="s">
        <v>9</v>
      </c>
      <c r="E90">
        <v>192829044.08605111</v>
      </c>
      <c r="F90">
        <v>98.449043070241004</v>
      </c>
      <c r="G90">
        <v>101.7275253717341</v>
      </c>
      <c r="H90">
        <f>1-E90/B90</f>
        <v>0.72128843353040617</v>
      </c>
      <c r="I90">
        <f>IF($C90&lt;0,($G90-$F90),0)</f>
        <v>0</v>
      </c>
      <c r="J90">
        <f>IF($C90&gt;0,($G90-$F90),0)</f>
        <v>3.2784823014930993</v>
      </c>
      <c r="K90">
        <v>542079021.04651892</v>
      </c>
      <c r="L90">
        <v>1615959.945591901</v>
      </c>
    </row>
    <row r="91" spans="1:12" x14ac:dyDescent="0.25">
      <c r="A91" t="s">
        <v>101</v>
      </c>
      <c r="B91">
        <v>5199436423.3063974</v>
      </c>
      <c r="C91">
        <v>1032912939.104068</v>
      </c>
      <c r="D91" t="s">
        <v>5</v>
      </c>
      <c r="E91">
        <v>4609066667.7946558</v>
      </c>
      <c r="F91">
        <v>59.788966336353973</v>
      </c>
      <c r="G91">
        <v>72.077901972089336</v>
      </c>
      <c r="H91">
        <f>1-E91/B91</f>
        <v>0.11354495130768749</v>
      </c>
      <c r="I91">
        <f>IF($C91&lt;0,($G91-$F91),0)</f>
        <v>0</v>
      </c>
      <c r="J91">
        <f>IF($C91&gt;0,($G91-$F91),0)</f>
        <v>12.288935635735363</v>
      </c>
      <c r="K91">
        <v>1295232224.19418</v>
      </c>
      <c r="L91">
        <v>262319285.09012511</v>
      </c>
    </row>
    <row r="92" spans="1:12" x14ac:dyDescent="0.25">
      <c r="A92" t="s">
        <v>102</v>
      </c>
      <c r="B92">
        <v>38153688.103094287</v>
      </c>
      <c r="C92">
        <v>-76435713.536225319</v>
      </c>
      <c r="D92" t="s">
        <v>6</v>
      </c>
      <c r="E92">
        <v>38153688.103094287</v>
      </c>
      <c r="F92">
        <v>65.978470009741571</v>
      </c>
      <c r="G92">
        <v>59.309201942056013</v>
      </c>
      <c r="H92">
        <f>1-E92/B92</f>
        <v>0</v>
      </c>
      <c r="I92">
        <f>IF($C92&lt;0,($G92-$F92),0)</f>
        <v>-6.6692680676855574</v>
      </c>
      <c r="J92">
        <f>IF($C92&gt;0,($G92-$F92),0)</f>
        <v>0</v>
      </c>
      <c r="K92">
        <v>503794.93818457279</v>
      </c>
      <c r="L92">
        <v>76939508.474409565</v>
      </c>
    </row>
    <row r="93" spans="1:12" x14ac:dyDescent="0.25">
      <c r="A93" t="s">
        <v>103</v>
      </c>
      <c r="B93">
        <v>550802579.40044892</v>
      </c>
      <c r="C93">
        <v>-1269183470.605356</v>
      </c>
      <c r="D93" t="s">
        <v>5</v>
      </c>
      <c r="E93">
        <v>550802579.40044892</v>
      </c>
      <c r="F93">
        <v>67.786486993064003</v>
      </c>
      <c r="G93">
        <v>72.077901972089336</v>
      </c>
      <c r="H93">
        <f>1-E93/B93</f>
        <v>0</v>
      </c>
      <c r="I93">
        <f>IF($C93&lt;0,($G93-$F93),0)</f>
        <v>4.2914149790253333</v>
      </c>
      <c r="J93">
        <f>IF($C93&gt;0,($G93-$F93),0)</f>
        <v>0</v>
      </c>
      <c r="K93">
        <v>10650300.53063957</v>
      </c>
      <c r="L93">
        <v>1279833771.1359999</v>
      </c>
    </row>
    <row r="94" spans="1:12" x14ac:dyDescent="0.25">
      <c r="A94" t="s">
        <v>104</v>
      </c>
      <c r="B94">
        <v>95083982.118037403</v>
      </c>
      <c r="C94">
        <v>-4050720.5437298929</v>
      </c>
      <c r="D94" t="s">
        <v>6</v>
      </c>
      <c r="E94">
        <v>95083982.118037403</v>
      </c>
      <c r="F94">
        <v>55.552424828605858</v>
      </c>
      <c r="G94">
        <v>59.309201942056013</v>
      </c>
      <c r="H94">
        <f>1-E94/B94</f>
        <v>0</v>
      </c>
      <c r="I94">
        <f>IF($C94&lt;0,($G94-$F94),0)</f>
        <v>3.7567771134501555</v>
      </c>
      <c r="J94">
        <f>IF($C94&gt;0,($G94-$F94),0)</f>
        <v>0</v>
      </c>
      <c r="K94">
        <v>21124851.799947489</v>
      </c>
      <c r="L94">
        <v>25175572.34367682</v>
      </c>
    </row>
    <row r="95" spans="1:12" x14ac:dyDescent="0.25">
      <c r="A95" t="s">
        <v>105</v>
      </c>
      <c r="B95">
        <v>26535169.404650871</v>
      </c>
      <c r="C95">
        <v>-4567546.3304292988</v>
      </c>
      <c r="D95" t="s">
        <v>6</v>
      </c>
      <c r="E95">
        <v>26535169.404650871</v>
      </c>
      <c r="F95">
        <v>72.553425477814685</v>
      </c>
      <c r="G95">
        <v>59.309201942056013</v>
      </c>
      <c r="H95">
        <f>1-E95/B95</f>
        <v>0</v>
      </c>
      <c r="I95">
        <f>IF($C95&lt;0,($G95-$F95),0)</f>
        <v>-13.244223535758671</v>
      </c>
      <c r="J95">
        <f>IF($C95&gt;0,($G95-$F95),0)</f>
        <v>0</v>
      </c>
      <c r="K95">
        <v>48185.55686732872</v>
      </c>
      <c r="L95">
        <v>4615731.8872966273</v>
      </c>
    </row>
    <row r="96" spans="1:12" x14ac:dyDescent="0.25">
      <c r="A96" t="s">
        <v>106</v>
      </c>
      <c r="B96">
        <v>121942032.14227881</v>
      </c>
      <c r="C96">
        <v>-3120434.9613631079</v>
      </c>
      <c r="D96" t="s">
        <v>6</v>
      </c>
      <c r="E96">
        <v>121942032.14227881</v>
      </c>
      <c r="F96">
        <v>59.237978309672577</v>
      </c>
      <c r="G96">
        <v>59.309201942056013</v>
      </c>
      <c r="H96">
        <f>1-E96/B96</f>
        <v>0</v>
      </c>
      <c r="I96">
        <f>IF($C96&lt;0,($G96-$F96),0)</f>
        <v>7.1223632383436097E-2</v>
      </c>
      <c r="J96">
        <f>IF($C96&gt;0,($G96-$F96),0)</f>
        <v>0</v>
      </c>
      <c r="K96">
        <v>5697708.2069367478</v>
      </c>
      <c r="L96">
        <v>8818143.1683002934</v>
      </c>
    </row>
    <row r="97" spans="1:12" x14ac:dyDescent="0.25">
      <c r="A97" t="s">
        <v>107</v>
      </c>
      <c r="B97">
        <v>442261055.47358268</v>
      </c>
      <c r="C97">
        <v>277529916.49993718</v>
      </c>
      <c r="D97" t="s">
        <v>6</v>
      </c>
      <c r="E97">
        <v>362290215.66487938</v>
      </c>
      <c r="F97">
        <v>63.350924651473363</v>
      </c>
      <c r="G97">
        <v>59.309201942056013</v>
      </c>
      <c r="H97">
        <f>1-E97/B97</f>
        <v>0.18082270373788345</v>
      </c>
      <c r="I97">
        <f>IF($C97&lt;0,($G97-$F97),0)</f>
        <v>0</v>
      </c>
      <c r="J97">
        <f>IF($C97&gt;0,($G97-$F97),0)</f>
        <v>-4.0417227094173498</v>
      </c>
      <c r="K97">
        <v>297439788.10596693</v>
      </c>
      <c r="L97">
        <v>19909871.60602992</v>
      </c>
    </row>
    <row r="98" spans="1:12" x14ac:dyDescent="0.25">
      <c r="A98" t="s">
        <v>108</v>
      </c>
      <c r="B98">
        <v>5644717.9765443653</v>
      </c>
      <c r="C98">
        <v>221680.57669893341</v>
      </c>
      <c r="D98" t="s">
        <v>8</v>
      </c>
      <c r="E98">
        <v>5644717.9765443653</v>
      </c>
      <c r="F98">
        <v>67.758168431408947</v>
      </c>
      <c r="G98">
        <v>31.42154339122704</v>
      </c>
      <c r="H98">
        <f>1-E98/B98</f>
        <v>0</v>
      </c>
      <c r="I98">
        <f>IF($C98&lt;0,($G98-$F98),0)</f>
        <v>0</v>
      </c>
      <c r="J98">
        <f>IF($C98&gt;0,($G98-$F98),0)</f>
        <v>-36.336625040181907</v>
      </c>
      <c r="K98">
        <v>624860.95583869878</v>
      </c>
      <c r="L98">
        <v>403180.37913975801</v>
      </c>
    </row>
    <row r="99" spans="1:12" x14ac:dyDescent="0.25">
      <c r="A99" t="s">
        <v>109</v>
      </c>
      <c r="B99">
        <v>37591908.525674157</v>
      </c>
      <c r="C99">
        <v>-43436211.026802897</v>
      </c>
      <c r="D99" t="s">
        <v>6</v>
      </c>
      <c r="E99">
        <v>37591908.525674157</v>
      </c>
      <c r="F99">
        <v>55.218353311493843</v>
      </c>
      <c r="G99">
        <v>59.309201942056013</v>
      </c>
      <c r="H99">
        <f>1-E99/B99</f>
        <v>0</v>
      </c>
      <c r="I99">
        <f>IF($C99&lt;0,($G99-$F99),0)</f>
        <v>4.0908486305621707</v>
      </c>
      <c r="J99">
        <f>IF($C99&gt;0,($G99-$F99),0)</f>
        <v>0</v>
      </c>
      <c r="K99">
        <v>12715708.18795264</v>
      </c>
      <c r="L99">
        <v>56151919.214756571</v>
      </c>
    </row>
    <row r="100" spans="1:12" x14ac:dyDescent="0.25">
      <c r="A100" t="s">
        <v>110</v>
      </c>
      <c r="B100">
        <v>869108646.65681243</v>
      </c>
      <c r="C100">
        <v>625775438.07497323</v>
      </c>
      <c r="D100" t="s">
        <v>5</v>
      </c>
      <c r="E100">
        <v>322788005.65114951</v>
      </c>
      <c r="F100">
        <v>95.345733395869942</v>
      </c>
      <c r="G100">
        <v>72.077901972089336</v>
      </c>
      <c r="H100">
        <f>1-E100/B100</f>
        <v>0.62859878693784321</v>
      </c>
      <c r="I100">
        <f>IF($C100&lt;0,($G100-$F100),0)</f>
        <v>0</v>
      </c>
      <c r="J100">
        <f>IF($C100&gt;0,($G100-$F100),0)</f>
        <v>-23.267831423780606</v>
      </c>
      <c r="K100">
        <v>627558393.16406357</v>
      </c>
      <c r="L100">
        <v>1782955.0890911471</v>
      </c>
    </row>
    <row r="101" spans="1:12" x14ac:dyDescent="0.25">
      <c r="A101" t="s">
        <v>111</v>
      </c>
      <c r="B101">
        <v>193503674.89670351</v>
      </c>
      <c r="C101">
        <v>-285080776.78736567</v>
      </c>
      <c r="D101" t="s">
        <v>5</v>
      </c>
      <c r="E101">
        <v>193503674.89670351</v>
      </c>
      <c r="F101">
        <v>69.549740362672551</v>
      </c>
      <c r="G101">
        <v>72.077901972089336</v>
      </c>
      <c r="H101">
        <f>1-E101/B101</f>
        <v>0</v>
      </c>
      <c r="I101">
        <f>IF($C101&lt;0,($G101-$F101),0)</f>
        <v>2.5281616094167845</v>
      </c>
      <c r="J101">
        <f>IF($C101&gt;0,($G101-$F101),0)</f>
        <v>0</v>
      </c>
      <c r="K101">
        <v>617791669.62998402</v>
      </c>
      <c r="L101">
        <v>902872446.4173435</v>
      </c>
    </row>
    <row r="102" spans="1:12" x14ac:dyDescent="0.25">
      <c r="A102" t="s">
        <v>112</v>
      </c>
      <c r="B102">
        <v>31398383.561638631</v>
      </c>
      <c r="C102">
        <v>2107448.94786957</v>
      </c>
      <c r="D102" t="s">
        <v>4</v>
      </c>
      <c r="E102">
        <v>31398383.561638631</v>
      </c>
      <c r="F102">
        <v>56.268050610899969</v>
      </c>
      <c r="G102">
        <v>50.72841031174233</v>
      </c>
      <c r="H102">
        <f>1-E102/B102</f>
        <v>0</v>
      </c>
      <c r="I102">
        <f>IF($C102&lt;0,($G102-$F102),0)</f>
        <v>0</v>
      </c>
      <c r="J102">
        <f>IF($C102&gt;0,($G102-$F102),0)</f>
        <v>-5.5396402991576394</v>
      </c>
      <c r="K102">
        <v>5456606.854148645</v>
      </c>
      <c r="L102">
        <v>3349157.9062790922</v>
      </c>
    </row>
    <row r="103" spans="1:12" x14ac:dyDescent="0.25">
      <c r="A103" t="s">
        <v>113</v>
      </c>
      <c r="B103">
        <v>24782954.27783937</v>
      </c>
      <c r="C103">
        <v>14837613.21560476</v>
      </c>
      <c r="D103" t="s">
        <v>5</v>
      </c>
      <c r="E103">
        <v>22710125.477726899</v>
      </c>
      <c r="F103">
        <v>98.077223147077433</v>
      </c>
      <c r="G103">
        <v>72.077901972089336</v>
      </c>
      <c r="H103">
        <f>1-E103/B103</f>
        <v>8.3639294043566514E-2</v>
      </c>
      <c r="I103">
        <f>IF($C103&lt;0,($G103-$F103),0)</f>
        <v>0</v>
      </c>
      <c r="J103">
        <f>IF($C103&gt;0,($G103-$F103),0)</f>
        <v>-25.999321174988097</v>
      </c>
      <c r="K103">
        <v>14837613.21560476</v>
      </c>
      <c r="L103">
        <v>0</v>
      </c>
    </row>
    <row r="104" spans="1:12" x14ac:dyDescent="0.25">
      <c r="A104" t="s">
        <v>114</v>
      </c>
      <c r="B104">
        <v>23349468.137735549</v>
      </c>
      <c r="C104">
        <v>-25633085.252573121</v>
      </c>
      <c r="D104" t="s">
        <v>9</v>
      </c>
      <c r="E104">
        <v>23349468.137735549</v>
      </c>
      <c r="F104">
        <v>52.512335654334748</v>
      </c>
      <c r="G104">
        <v>101.7275253717341</v>
      </c>
      <c r="H104">
        <f>1-E104/B104</f>
        <v>0</v>
      </c>
      <c r="I104">
        <f>IF($C104&lt;0,($G104-$F104),0)</f>
        <v>49.215189717399355</v>
      </c>
      <c r="J104">
        <f>IF($C104&gt;0,($G104-$F104),0)</f>
        <v>0</v>
      </c>
      <c r="K104">
        <v>3442253.309928054</v>
      </c>
      <c r="L104">
        <v>29075338.56250117</v>
      </c>
    </row>
    <row r="105" spans="1:12" x14ac:dyDescent="0.25">
      <c r="A105" t="s">
        <v>115</v>
      </c>
      <c r="B105">
        <v>39003.109366759563</v>
      </c>
      <c r="C105">
        <v>32430.838173114629</v>
      </c>
      <c r="D105" t="s">
        <v>9</v>
      </c>
      <c r="E105">
        <v>7705.7974981452644</v>
      </c>
      <c r="F105">
        <v>110.5883980784086</v>
      </c>
      <c r="G105">
        <v>101.7275253717341</v>
      </c>
      <c r="H105">
        <f>1-E105/B105</f>
        <v>0.80243120040289562</v>
      </c>
      <c r="I105">
        <f>IF($C105&lt;0,($G105-$F105),0)</f>
        <v>0</v>
      </c>
      <c r="J105">
        <f>IF($C105&gt;0,($G105-$F105),0)</f>
        <v>-8.860872706674499</v>
      </c>
      <c r="K105">
        <v>33438.706871709262</v>
      </c>
      <c r="L105">
        <v>1007.8686985954899</v>
      </c>
    </row>
    <row r="106" spans="1:12" x14ac:dyDescent="0.25">
      <c r="A106" t="s">
        <v>116</v>
      </c>
      <c r="B106">
        <v>342956.03255668993</v>
      </c>
      <c r="C106">
        <v>354790.35942377982</v>
      </c>
      <c r="D106" t="s">
        <v>8</v>
      </c>
      <c r="E106">
        <v>4216.2533007044112</v>
      </c>
      <c r="F106">
        <v>133.64284041974031</v>
      </c>
      <c r="G106">
        <v>31.42154339122704</v>
      </c>
      <c r="H106">
        <f>1-E106/B106</f>
        <v>0.98770614043650773</v>
      </c>
      <c r="I106">
        <f>IF($C106&lt;0,($G106-$F106),0)</f>
        <v>0</v>
      </c>
      <c r="J106">
        <f>IF($C106&gt;0,($G106-$F106),0)</f>
        <v>-102.22129702851328</v>
      </c>
      <c r="K106">
        <v>380482.81495163537</v>
      </c>
      <c r="L106">
        <v>25692.455527864018</v>
      </c>
    </row>
    <row r="107" spans="1:12" x14ac:dyDescent="0.25">
      <c r="A107" t="s">
        <v>117</v>
      </c>
      <c r="B107">
        <v>1128589900.775001</v>
      </c>
      <c r="C107">
        <v>1145072981.9188361</v>
      </c>
      <c r="D107" t="s">
        <v>5</v>
      </c>
      <c r="E107">
        <v>30993185.328491691</v>
      </c>
      <c r="F107">
        <v>123.31934021878691</v>
      </c>
      <c r="G107">
        <v>72.077901972089336</v>
      </c>
      <c r="H107">
        <f>1-E107/B107</f>
        <v>0.9725381333758093</v>
      </c>
      <c r="I107">
        <f>IF($C107&lt;0,($G107-$F107),0)</f>
        <v>0</v>
      </c>
      <c r="J107">
        <f>IF($C107&gt;0,($G107-$F107),0)</f>
        <v>-51.24143824669757</v>
      </c>
      <c r="K107">
        <v>1168259231.5578151</v>
      </c>
      <c r="L107">
        <v>23186249.638954818</v>
      </c>
    </row>
    <row r="108" spans="1:12" x14ac:dyDescent="0.25">
      <c r="A108" t="s">
        <v>118</v>
      </c>
      <c r="B108">
        <v>128183903.06043629</v>
      </c>
      <c r="C108">
        <v>-8712047.6633583214</v>
      </c>
      <c r="D108" t="s">
        <v>6</v>
      </c>
      <c r="E108">
        <v>128183903.06043629</v>
      </c>
      <c r="F108">
        <v>60.72095810880014</v>
      </c>
      <c r="G108">
        <v>59.309201942056013</v>
      </c>
      <c r="H108">
        <f>1-E108/B108</f>
        <v>0</v>
      </c>
      <c r="I108">
        <f>IF($C108&lt;0,($G108-$F108),0)</f>
        <v>-1.4117561667441265</v>
      </c>
      <c r="J108">
        <f>IF($C108&gt;0,($G108-$F108),0)</f>
        <v>0</v>
      </c>
      <c r="K108">
        <v>17750496.74110236</v>
      </c>
      <c r="L108">
        <v>26462544.404460441</v>
      </c>
    </row>
    <row r="109" spans="1:12" x14ac:dyDescent="0.25">
      <c r="A109" t="s">
        <v>119</v>
      </c>
      <c r="B109">
        <v>11279520.90390035</v>
      </c>
      <c r="C109">
        <v>-14152377.90083617</v>
      </c>
      <c r="D109" t="s">
        <v>9</v>
      </c>
      <c r="E109">
        <v>11279520.90390035</v>
      </c>
      <c r="F109">
        <v>32.242583104376642</v>
      </c>
      <c r="G109">
        <v>101.7275253717341</v>
      </c>
      <c r="H109">
        <f>1-E109/B109</f>
        <v>0</v>
      </c>
      <c r="I109">
        <f>IF($C109&lt;0,($G109-$F109),0)</f>
        <v>69.484942267357468</v>
      </c>
      <c r="J109">
        <f>IF($C109&gt;0,($G109-$F109),0)</f>
        <v>0</v>
      </c>
      <c r="K109">
        <v>1177.958364750704</v>
      </c>
      <c r="L109">
        <v>14153555.859200921</v>
      </c>
    </row>
    <row r="110" spans="1:12" x14ac:dyDescent="0.25">
      <c r="A110" t="s">
        <v>120</v>
      </c>
      <c r="B110">
        <v>38291561.715849712</v>
      </c>
      <c r="C110">
        <v>12979675.2564086</v>
      </c>
      <c r="D110" t="s">
        <v>6</v>
      </c>
      <c r="E110">
        <v>37208010.40551798</v>
      </c>
      <c r="F110">
        <v>61.749934021451772</v>
      </c>
      <c r="G110">
        <v>59.309201942056013</v>
      </c>
      <c r="H110">
        <f>1-E110/B110</f>
        <v>2.8297391429799701E-2</v>
      </c>
      <c r="I110">
        <f>IF($C110&lt;0,($G110-$F110),0)</f>
        <v>0</v>
      </c>
      <c r="J110">
        <f>IF($C110&gt;0,($G110-$F110),0)</f>
        <v>-2.4407320793957581</v>
      </c>
      <c r="K110">
        <v>43951470.601101078</v>
      </c>
      <c r="L110">
        <v>30971795.344693329</v>
      </c>
    </row>
    <row r="111" spans="1:12" x14ac:dyDescent="0.25">
      <c r="A111" t="s">
        <v>121</v>
      </c>
      <c r="B111">
        <v>1252232.1797324121</v>
      </c>
      <c r="C111">
        <v>571493.85414521012</v>
      </c>
      <c r="D111" t="s">
        <v>4</v>
      </c>
      <c r="E111">
        <v>1252232.1797324121</v>
      </c>
      <c r="F111">
        <v>46.708180232564779</v>
      </c>
      <c r="G111">
        <v>50.72841031174233</v>
      </c>
      <c r="H111">
        <f>1-E111/B111</f>
        <v>0</v>
      </c>
      <c r="I111">
        <f>IF($C111&lt;0,($G111-$F111),0)</f>
        <v>0</v>
      </c>
      <c r="J111">
        <f>IF($C111&gt;0,($G111-$F111),0)</f>
        <v>4.0202300791775514</v>
      </c>
      <c r="K111">
        <v>794496.37098733988</v>
      </c>
      <c r="L111">
        <v>223002.5168420868</v>
      </c>
    </row>
    <row r="112" spans="1:12" x14ac:dyDescent="0.25">
      <c r="A112" t="s">
        <v>122</v>
      </c>
      <c r="B112">
        <v>55560661.181685068</v>
      </c>
      <c r="C112">
        <v>-240028903.83935839</v>
      </c>
      <c r="D112" t="s">
        <v>6</v>
      </c>
      <c r="E112">
        <v>55560661.181685068</v>
      </c>
      <c r="F112">
        <v>48.88410016604918</v>
      </c>
      <c r="G112">
        <v>59.309201942056013</v>
      </c>
      <c r="H112">
        <f>1-E112/B112</f>
        <v>0</v>
      </c>
      <c r="I112">
        <f>IF($C112&lt;0,($G112-$F112),0)</f>
        <v>10.425101776006834</v>
      </c>
      <c r="J112">
        <f>IF($C112&gt;0,($G112-$F112),0)</f>
        <v>0</v>
      </c>
      <c r="K112">
        <v>22678700.904011071</v>
      </c>
      <c r="L112">
        <v>262707604.7433677</v>
      </c>
    </row>
    <row r="113" spans="1:12" x14ac:dyDescent="0.25">
      <c r="A113" t="s">
        <v>123</v>
      </c>
      <c r="B113">
        <v>656340.78437456023</v>
      </c>
      <c r="C113">
        <v>288192.60192289168</v>
      </c>
      <c r="D113" t="s">
        <v>8</v>
      </c>
      <c r="E113">
        <v>409105.94179350749</v>
      </c>
      <c r="F113">
        <v>84.177942645312754</v>
      </c>
      <c r="G113">
        <v>31.42154339122704</v>
      </c>
      <c r="H113">
        <f>1-E113/B113</f>
        <v>0.37668669762255835</v>
      </c>
      <c r="I113">
        <f>IF($C113&lt;0,($G113-$F113),0)</f>
        <v>0</v>
      </c>
      <c r="J113">
        <f>IF($C113&gt;0,($G113-$F113),0)</f>
        <v>-52.756399254085714</v>
      </c>
      <c r="K113">
        <v>345133.88825735549</v>
      </c>
      <c r="L113">
        <v>56941.286334443728</v>
      </c>
    </row>
    <row r="114" spans="1:12" x14ac:dyDescent="0.25">
      <c r="A114" t="s">
        <v>124</v>
      </c>
      <c r="B114">
        <v>28369915.318096239</v>
      </c>
      <c r="C114">
        <v>-54287672.320235893</v>
      </c>
      <c r="D114" t="s">
        <v>5</v>
      </c>
      <c r="E114">
        <v>28369915.318096239</v>
      </c>
      <c r="F114">
        <v>38.28751081943885</v>
      </c>
      <c r="G114">
        <v>72.077901972089336</v>
      </c>
      <c r="H114">
        <f>1-E114/B114</f>
        <v>0</v>
      </c>
      <c r="I114">
        <f>IF($C114&lt;0,($G114-$F114),0)</f>
        <v>33.790391152650486</v>
      </c>
      <c r="J114">
        <f>IF($C114&gt;0,($G114-$F114),0)</f>
        <v>0</v>
      </c>
      <c r="K114">
        <v>0</v>
      </c>
      <c r="L114">
        <v>54287672.320235893</v>
      </c>
    </row>
    <row r="115" spans="1:12" x14ac:dyDescent="0.25">
      <c r="A115" t="s">
        <v>125</v>
      </c>
      <c r="B115">
        <v>3246788.8727889238</v>
      </c>
      <c r="C115">
        <v>-28963801.966729719</v>
      </c>
      <c r="D115" t="s">
        <v>4</v>
      </c>
      <c r="E115">
        <v>3246788.8727889238</v>
      </c>
      <c r="F115">
        <v>51.957216137137998</v>
      </c>
      <c r="G115">
        <v>50.72841031174233</v>
      </c>
      <c r="H115">
        <f>1-E115/B115</f>
        <v>0</v>
      </c>
      <c r="I115">
        <f>IF($C115&lt;0,($G115-$F115),0)</f>
        <v>-1.2288058253956677</v>
      </c>
      <c r="J115">
        <f>IF($C115&gt;0,($G115-$F115),0)</f>
        <v>0</v>
      </c>
      <c r="K115">
        <v>62112.085543876557</v>
      </c>
      <c r="L115">
        <v>29025914.05227359</v>
      </c>
    </row>
    <row r="116" spans="1:12" x14ac:dyDescent="0.25">
      <c r="A116" t="s">
        <v>126</v>
      </c>
      <c r="B116">
        <v>15761079.056298651</v>
      </c>
      <c r="C116">
        <v>8419145.7702558022</v>
      </c>
      <c r="D116" t="s">
        <v>6</v>
      </c>
      <c r="E116">
        <v>15761079.056298651</v>
      </c>
      <c r="F116">
        <v>126.1832423622693</v>
      </c>
      <c r="G116">
        <v>59.309201942056013</v>
      </c>
      <c r="H116">
        <f>1-E116/B116</f>
        <v>0</v>
      </c>
      <c r="I116">
        <f>IF($C116&lt;0,($G116-$F116),0)</f>
        <v>0</v>
      </c>
      <c r="J116">
        <f>IF($C116&gt;0,($G116-$F116),0)</f>
        <v>-66.874040420213277</v>
      </c>
      <c r="K116">
        <v>12767477.146082859</v>
      </c>
      <c r="L116">
        <v>4348331.3758273143</v>
      </c>
    </row>
    <row r="117" spans="1:12" x14ac:dyDescent="0.25">
      <c r="A117" t="s">
        <v>127</v>
      </c>
      <c r="B117">
        <v>9491932.6922770049</v>
      </c>
      <c r="C117">
        <v>9349083.8318762295</v>
      </c>
      <c r="D117" t="s">
        <v>6</v>
      </c>
      <c r="E117">
        <v>4159042.631873772</v>
      </c>
      <c r="F117">
        <v>109.6477940536445</v>
      </c>
      <c r="G117">
        <v>59.309201942056013</v>
      </c>
      <c r="H117">
        <f>1-E117/B117</f>
        <v>0.56183395239857459</v>
      </c>
      <c r="I117">
        <f>IF($C117&lt;0,($G117-$F117),0)</f>
        <v>0</v>
      </c>
      <c r="J117">
        <f>IF($C117&gt;0,($G117-$F117),0)</f>
        <v>-50.33859211158849</v>
      </c>
      <c r="K117">
        <v>9349083.8318762295</v>
      </c>
      <c r="L117">
        <v>0</v>
      </c>
    </row>
    <row r="118" spans="1:12" x14ac:dyDescent="0.25">
      <c r="A118" t="s">
        <v>128</v>
      </c>
      <c r="B118">
        <v>9805987.1594127174</v>
      </c>
      <c r="C118">
        <v>-9604535.2615510896</v>
      </c>
      <c r="D118" t="s">
        <v>6</v>
      </c>
      <c r="E118">
        <v>9805987.1594127174</v>
      </c>
      <c r="F118">
        <v>42.259718608119442</v>
      </c>
      <c r="G118">
        <v>59.309201942056013</v>
      </c>
      <c r="H118">
        <f>1-E118/B118</f>
        <v>0</v>
      </c>
      <c r="I118">
        <f>IF($C118&lt;0,($G118-$F118),0)</f>
        <v>17.049483333936571</v>
      </c>
      <c r="J118">
        <f>IF($C118&gt;0,($G118-$F118),0)</f>
        <v>0</v>
      </c>
      <c r="K118">
        <v>465169.72072584368</v>
      </c>
      <c r="L118">
        <v>10069704.982276849</v>
      </c>
    </row>
    <row r="119" spans="1:12" x14ac:dyDescent="0.25">
      <c r="A119" t="s">
        <v>129</v>
      </c>
      <c r="B119">
        <v>11353097.978485949</v>
      </c>
      <c r="C119">
        <v>11793662.027326969</v>
      </c>
      <c r="D119" t="s">
        <v>5</v>
      </c>
      <c r="E119">
        <v>78918.995259083807</v>
      </c>
      <c r="F119">
        <v>132.76439870867461</v>
      </c>
      <c r="G119">
        <v>72.077901972089336</v>
      </c>
      <c r="H119">
        <f>1-E119/B119</f>
        <v>0.99304868191848295</v>
      </c>
      <c r="I119">
        <f>IF($C119&lt;0,($G119-$F119),0)</f>
        <v>0</v>
      </c>
      <c r="J119">
        <f>IF($C119&gt;0,($G119-$F119),0)</f>
        <v>-60.686496736585269</v>
      </c>
      <c r="K119">
        <v>46466744.988637373</v>
      </c>
      <c r="L119">
        <v>34673082.961311027</v>
      </c>
    </row>
    <row r="120" spans="1:12" x14ac:dyDescent="0.25">
      <c r="A120" t="s">
        <v>130</v>
      </c>
      <c r="B120">
        <v>64179054.833540373</v>
      </c>
      <c r="C120">
        <v>-307472029.38696527</v>
      </c>
      <c r="D120" t="s">
        <v>6</v>
      </c>
      <c r="E120">
        <v>64179054.833540373</v>
      </c>
      <c r="F120">
        <v>77.175577133451824</v>
      </c>
      <c r="G120">
        <v>59.309201942056013</v>
      </c>
      <c r="H120">
        <f>1-E120/B120</f>
        <v>0</v>
      </c>
      <c r="I120">
        <f>IF($C120&lt;0,($G120-$F120),0)</f>
        <v>-17.866375191395811</v>
      </c>
      <c r="J120">
        <f>IF($C120&gt;0,($G120-$F120),0)</f>
        <v>0</v>
      </c>
      <c r="K120">
        <v>8510520.8731751498</v>
      </c>
      <c r="L120">
        <v>315982550.26013988</v>
      </c>
    </row>
    <row r="121" spans="1:12" x14ac:dyDescent="0.25">
      <c r="A121" t="s">
        <v>131</v>
      </c>
      <c r="B121">
        <v>6472545.0210969159</v>
      </c>
      <c r="C121">
        <v>6435997.2756113755</v>
      </c>
      <c r="D121" t="s">
        <v>6</v>
      </c>
      <c r="E121">
        <v>3690235.0398623361</v>
      </c>
      <c r="F121">
        <v>95.514674459688649</v>
      </c>
      <c r="G121">
        <v>59.309201942056013</v>
      </c>
      <c r="H121">
        <f>1-E121/B121</f>
        <v>0.42986336474536502</v>
      </c>
      <c r="I121">
        <f>IF($C121&lt;0,($G121-$F121),0)</f>
        <v>0</v>
      </c>
      <c r="J121">
        <f>IF($C121&gt;0,($G121-$F121),0)</f>
        <v>-36.205472517632636</v>
      </c>
      <c r="K121">
        <v>44023155.506895758</v>
      </c>
      <c r="L121">
        <v>37587158.231285103</v>
      </c>
    </row>
    <row r="122" spans="1:12" x14ac:dyDescent="0.25">
      <c r="A122" t="s">
        <v>132</v>
      </c>
      <c r="B122">
        <v>7619837.7562784739</v>
      </c>
      <c r="C122">
        <v>-1243586.173870476</v>
      </c>
      <c r="D122" t="s">
        <v>4</v>
      </c>
      <c r="E122">
        <v>7619837.7562784739</v>
      </c>
      <c r="F122">
        <v>54.012759709725863</v>
      </c>
      <c r="G122">
        <v>50.72841031174233</v>
      </c>
      <c r="H122">
        <f>1-E122/B122</f>
        <v>0</v>
      </c>
      <c r="I122">
        <f>IF($C122&lt;0,($G122-$F122),0)</f>
        <v>-3.284349397983533</v>
      </c>
      <c r="J122">
        <f>IF($C122&gt;0,($G122-$F122),0)</f>
        <v>0</v>
      </c>
      <c r="K122">
        <v>576160.77293269103</v>
      </c>
      <c r="L122">
        <v>1819746.946803201</v>
      </c>
    </row>
    <row r="123" spans="1:12" x14ac:dyDescent="0.25">
      <c r="A123" t="s">
        <v>133</v>
      </c>
      <c r="B123">
        <v>1192784.5525979849</v>
      </c>
      <c r="C123">
        <v>1232603.2980457889</v>
      </c>
      <c r="D123" t="s">
        <v>5</v>
      </c>
      <c r="E123">
        <v>21953.555742487079</v>
      </c>
      <c r="F123">
        <v>131.4783206282479</v>
      </c>
      <c r="G123">
        <v>72.077901972089336</v>
      </c>
      <c r="H123">
        <f>1-E123/B123</f>
        <v>0.98159470149519423</v>
      </c>
      <c r="I123">
        <f>IF($C123&lt;0,($G123-$F123),0)</f>
        <v>0</v>
      </c>
      <c r="J123">
        <f>IF($C123&gt;0,($G123-$F123),0)</f>
        <v>-59.400418656158564</v>
      </c>
      <c r="K123">
        <v>1232633.493506317</v>
      </c>
      <c r="L123">
        <v>30.195460528175559</v>
      </c>
    </row>
    <row r="124" spans="1:12" x14ac:dyDescent="0.25">
      <c r="A124" t="s">
        <v>134</v>
      </c>
      <c r="B124">
        <v>505269312.3999961</v>
      </c>
      <c r="C124">
        <v>39260908.631792843</v>
      </c>
      <c r="D124" t="s">
        <v>7</v>
      </c>
      <c r="E124">
        <v>505269312.3999961</v>
      </c>
      <c r="F124">
        <v>53.751800748200097</v>
      </c>
      <c r="G124">
        <v>43.422910093983958</v>
      </c>
      <c r="H124">
        <f>1-E124/B124</f>
        <v>0</v>
      </c>
      <c r="I124">
        <f>IF($C124&lt;0,($G124-$F124),0)</f>
        <v>0</v>
      </c>
      <c r="J124">
        <f>IF($C124&gt;0,($G124-$F124),0)</f>
        <v>-10.328890654216139</v>
      </c>
      <c r="K124">
        <v>41012034.102262512</v>
      </c>
      <c r="L124">
        <v>1751125.4704709479</v>
      </c>
    </row>
    <row r="125" spans="1:12" x14ac:dyDescent="0.25">
      <c r="A125" t="s">
        <v>135</v>
      </c>
      <c r="B125">
        <v>9229964.0002808645</v>
      </c>
      <c r="C125">
        <v>6827042.3489300394</v>
      </c>
      <c r="D125" t="s">
        <v>6</v>
      </c>
      <c r="E125">
        <v>8190257.5693713035</v>
      </c>
      <c r="F125">
        <v>57.379736483009083</v>
      </c>
      <c r="G125">
        <v>59.309201942056013</v>
      </c>
      <c r="H125">
        <f>1-E125/B125</f>
        <v>0.11264468971687469</v>
      </c>
      <c r="I125">
        <f>IF($C125&lt;0,($G125-$F125),0)</f>
        <v>0</v>
      </c>
      <c r="J125">
        <f>IF($C125&gt;0,($G125-$F125),0)</f>
        <v>1.9294654590469307</v>
      </c>
      <c r="K125">
        <v>7263476.7206434114</v>
      </c>
      <c r="L125">
        <v>436434.37171335041</v>
      </c>
    </row>
    <row r="126" spans="1:12" x14ac:dyDescent="0.25">
      <c r="A126" t="s">
        <v>136</v>
      </c>
      <c r="B126">
        <v>10945672.84292422</v>
      </c>
      <c r="C126">
        <v>223506.0611439218</v>
      </c>
      <c r="D126" t="s">
        <v>4</v>
      </c>
      <c r="E126">
        <v>10945672.84292422</v>
      </c>
      <c r="F126">
        <v>54.100819953596371</v>
      </c>
      <c r="G126">
        <v>50.72841031174233</v>
      </c>
      <c r="H126">
        <f>1-E126/B126</f>
        <v>0</v>
      </c>
      <c r="I126">
        <f>IF($C126&lt;0,($G126-$F126),0)</f>
        <v>0</v>
      </c>
      <c r="J126">
        <f>IF($C126&gt;0,($G126-$F126),0)</f>
        <v>-3.3724096418540412</v>
      </c>
      <c r="K126">
        <v>337687.4519305788</v>
      </c>
      <c r="L126">
        <v>114181.390786648</v>
      </c>
    </row>
    <row r="127" spans="1:12" x14ac:dyDescent="0.25">
      <c r="A127" t="s">
        <v>137</v>
      </c>
      <c r="B127">
        <v>3422350.7493275031</v>
      </c>
      <c r="C127">
        <v>3892340.9408010021</v>
      </c>
      <c r="D127" t="s">
        <v>6</v>
      </c>
      <c r="E127">
        <v>2012052.3401990009</v>
      </c>
      <c r="F127">
        <v>84.806041600674561</v>
      </c>
      <c r="G127">
        <v>59.309201942056013</v>
      </c>
      <c r="H127">
        <f>1-E127/B127</f>
        <v>0.41208470797612662</v>
      </c>
      <c r="I127">
        <f>IF($C127&lt;0,($G127-$F127),0)</f>
        <v>0</v>
      </c>
      <c r="J127">
        <f>IF($C127&gt;0,($G127-$F127),0)</f>
        <v>-25.496839658618548</v>
      </c>
      <c r="K127">
        <v>332858274.79888701</v>
      </c>
      <c r="L127">
        <v>328965933.85808432</v>
      </c>
    </row>
    <row r="128" spans="1:12" x14ac:dyDescent="0.25">
      <c r="A128" t="s">
        <v>138</v>
      </c>
      <c r="B128">
        <v>50091730.39180778</v>
      </c>
      <c r="C128">
        <v>31519817.944273189</v>
      </c>
      <c r="D128" t="s">
        <v>9</v>
      </c>
      <c r="E128">
        <v>20991794.188102979</v>
      </c>
      <c r="F128">
        <v>88.672397116642102</v>
      </c>
      <c r="G128">
        <v>101.7275253717341</v>
      </c>
      <c r="H128">
        <f>1-E128/B128</f>
        <v>0.58093293995018247</v>
      </c>
      <c r="I128">
        <f>IF($C128&lt;0,($G128-$F128),0)</f>
        <v>0</v>
      </c>
      <c r="J128">
        <f>IF($C128&gt;0,($G128-$F128),0)</f>
        <v>13.055128255092001</v>
      </c>
      <c r="K128">
        <v>31519817.944273189</v>
      </c>
      <c r="L128">
        <v>0</v>
      </c>
    </row>
    <row r="129" spans="1:12" x14ac:dyDescent="0.25">
      <c r="A129" t="s">
        <v>139</v>
      </c>
      <c r="B129">
        <v>4395339.6529022846</v>
      </c>
      <c r="C129">
        <v>606386.95556486689</v>
      </c>
      <c r="D129" t="s">
        <v>6</v>
      </c>
      <c r="E129">
        <v>4282004.164026577</v>
      </c>
      <c r="F129">
        <v>33.717159433860182</v>
      </c>
      <c r="G129">
        <v>59.309201942056013</v>
      </c>
      <c r="H129">
        <f>1-E129/B129</f>
        <v>2.5785376745770083E-2</v>
      </c>
      <c r="I129">
        <f>IF($C129&lt;0,($G129-$F129),0)</f>
        <v>0</v>
      </c>
      <c r="J129">
        <f>IF($C129&gt;0,($G129-$F129),0)</f>
        <v>25.592042508195831</v>
      </c>
      <c r="K129">
        <v>4153619.2972379071</v>
      </c>
      <c r="L129">
        <v>3547232.341672984</v>
      </c>
    </row>
    <row r="130" spans="1:12" x14ac:dyDescent="0.25">
      <c r="A130" t="s">
        <v>140</v>
      </c>
      <c r="B130">
        <v>14634877.92696326</v>
      </c>
      <c r="C130">
        <v>12795012.256478081</v>
      </c>
      <c r="D130" t="s">
        <v>5</v>
      </c>
      <c r="E130">
        <v>14634877.92696326</v>
      </c>
      <c r="F130">
        <v>230.5828241671249</v>
      </c>
      <c r="G130">
        <v>72.077901972089336</v>
      </c>
      <c r="H130">
        <f>1-E130/B130</f>
        <v>0</v>
      </c>
      <c r="I130">
        <f>IF($C130&lt;0,($G130-$F130),0)</f>
        <v>0</v>
      </c>
      <c r="J130">
        <f>IF($C130&gt;0,($G130-$F130),0)</f>
        <v>-158.50492219503556</v>
      </c>
      <c r="K130">
        <v>12831667.16747026</v>
      </c>
      <c r="L130">
        <v>36654.910992157107</v>
      </c>
    </row>
    <row r="131" spans="1:12" x14ac:dyDescent="0.25">
      <c r="A131" t="s">
        <v>141</v>
      </c>
      <c r="B131">
        <v>48204851.720552459</v>
      </c>
      <c r="C131">
        <v>784736.39375219238</v>
      </c>
      <c r="D131" t="s">
        <v>4</v>
      </c>
      <c r="E131">
        <v>48204851.720552459</v>
      </c>
      <c r="F131">
        <v>56.793281327760752</v>
      </c>
      <c r="G131">
        <v>50.72841031174233</v>
      </c>
      <c r="H131">
        <f>1-E131/B131</f>
        <v>0</v>
      </c>
      <c r="I131">
        <f>IF($C131&lt;0,($G131-$F131),0)</f>
        <v>0</v>
      </c>
      <c r="J131">
        <f>IF($C131&gt;0,($G131-$F131),0)</f>
        <v>-6.0648710160184223</v>
      </c>
      <c r="K131">
        <v>3814340.298376326</v>
      </c>
      <c r="L131">
        <v>3029603.9046243429</v>
      </c>
    </row>
    <row r="132" spans="1:12" x14ac:dyDescent="0.25">
      <c r="A132" t="s">
        <v>142</v>
      </c>
      <c r="B132">
        <v>3175111.6994006271</v>
      </c>
      <c r="C132">
        <v>-6110.7860019606251</v>
      </c>
      <c r="D132" t="s">
        <v>4</v>
      </c>
      <c r="E132">
        <v>3175111.6994006271</v>
      </c>
      <c r="F132">
        <v>51.322017187442839</v>
      </c>
      <c r="G132">
        <v>50.72841031174233</v>
      </c>
      <c r="H132">
        <f>1-E132/B132</f>
        <v>0</v>
      </c>
      <c r="I132">
        <f>IF($C132&lt;0,($G132-$F132),0)</f>
        <v>-0.59360687570050885</v>
      </c>
      <c r="J132">
        <f>IF($C132&gt;0,($G132-$F132),0)</f>
        <v>0</v>
      </c>
      <c r="K132">
        <v>74710.94418514923</v>
      </c>
      <c r="L132">
        <v>80821.730187110559</v>
      </c>
    </row>
    <row r="133" spans="1:12" x14ac:dyDescent="0.25">
      <c r="A133" t="s">
        <v>143</v>
      </c>
      <c r="B133">
        <v>27769.71951876827</v>
      </c>
      <c r="C133">
        <v>28968.212939213601</v>
      </c>
      <c r="D133" t="s">
        <v>8</v>
      </c>
      <c r="E133">
        <v>0</v>
      </c>
      <c r="F133">
        <v>134.98278738676041</v>
      </c>
      <c r="G133">
        <v>31.42154339122704</v>
      </c>
      <c r="H133">
        <f>1-E133/B133</f>
        <v>1</v>
      </c>
      <c r="I133">
        <f>IF($C133&lt;0,($G133-$F133),0)</f>
        <v>0</v>
      </c>
      <c r="J133">
        <f>IF($C133&gt;0,($G133-$F133),0)</f>
        <v>-103.56124399553337</v>
      </c>
      <c r="K133">
        <v>29479.864623942602</v>
      </c>
      <c r="L133">
        <v>511.65168472772399</v>
      </c>
    </row>
    <row r="134" spans="1:12" x14ac:dyDescent="0.25">
      <c r="A134" t="s">
        <v>144</v>
      </c>
      <c r="B134">
        <v>2674656.1259434191</v>
      </c>
      <c r="C134">
        <v>1573757.4665534089</v>
      </c>
      <c r="D134" t="s">
        <v>8</v>
      </c>
      <c r="E134">
        <v>1485081.1178691611</v>
      </c>
      <c r="F134">
        <v>83.864316507826956</v>
      </c>
      <c r="G134">
        <v>31.42154339122704</v>
      </c>
      <c r="H134">
        <f>1-E134/B134</f>
        <v>0.44475811171975044</v>
      </c>
      <c r="I134">
        <f>IF($C134&lt;0,($G134-$F134),0)</f>
        <v>0</v>
      </c>
      <c r="J134">
        <f>IF($C134&gt;0,($G134-$F134),0)</f>
        <v>-52.442773116599916</v>
      </c>
      <c r="K134">
        <v>1598610.9098166861</v>
      </c>
      <c r="L134">
        <v>24853.443263323759</v>
      </c>
    </row>
    <row r="135" spans="1:12" x14ac:dyDescent="0.25">
      <c r="A135" t="s">
        <v>145</v>
      </c>
      <c r="B135">
        <v>10079425.33995292</v>
      </c>
      <c r="C135">
        <v>28205.65698243758</v>
      </c>
      <c r="D135" t="s">
        <v>4</v>
      </c>
      <c r="E135">
        <v>10079425.33995292</v>
      </c>
      <c r="F135">
        <v>67.163316877592734</v>
      </c>
      <c r="G135">
        <v>50.72841031174233</v>
      </c>
      <c r="H135">
        <f>1-E135/B135</f>
        <v>0</v>
      </c>
      <c r="I135">
        <f>IF($C135&lt;0,($G135-$F135),0)</f>
        <v>0</v>
      </c>
      <c r="J135">
        <f>IF($C135&gt;0,($G135-$F135),0)</f>
        <v>-16.434906565850405</v>
      </c>
      <c r="K135">
        <v>538295.6800477166</v>
      </c>
      <c r="L135">
        <v>510090.02306534699</v>
      </c>
    </row>
    <row r="136" spans="1:12" x14ac:dyDescent="0.25">
      <c r="A136" t="s">
        <v>146</v>
      </c>
      <c r="B136">
        <v>5455110.5123119103</v>
      </c>
      <c r="C136">
        <v>639016.90023311728</v>
      </c>
      <c r="D136" t="s">
        <v>4</v>
      </c>
      <c r="E136">
        <v>5455110.5123119103</v>
      </c>
      <c r="F136">
        <v>46.889041822827558</v>
      </c>
      <c r="G136">
        <v>50.72841031174233</v>
      </c>
      <c r="H136">
        <f>1-E136/B136</f>
        <v>0</v>
      </c>
      <c r="I136">
        <f>IF($C136&lt;0,($G136-$F136),0)</f>
        <v>0</v>
      </c>
      <c r="J136">
        <f>IF($C136&gt;0,($G136-$F136),0)</f>
        <v>3.8393684889147721</v>
      </c>
      <c r="K136">
        <v>2610463.2071071439</v>
      </c>
      <c r="L136">
        <v>1971446.3068740519</v>
      </c>
    </row>
    <row r="137" spans="1:12" x14ac:dyDescent="0.25">
      <c r="A137" t="s">
        <v>147</v>
      </c>
      <c r="B137">
        <v>409123904.91668957</v>
      </c>
      <c r="C137">
        <v>388184367.42069048</v>
      </c>
      <c r="D137" t="s">
        <v>9</v>
      </c>
      <c r="E137">
        <v>45073509.158459008</v>
      </c>
      <c r="F137">
        <v>118.99860381297719</v>
      </c>
      <c r="G137">
        <v>101.7275253717341</v>
      </c>
      <c r="H137">
        <f>1-E137/B137</f>
        <v>0.88982919693329243</v>
      </c>
      <c r="I137">
        <f>IF($C137&lt;0,($G137-$F137),0)</f>
        <v>0</v>
      </c>
      <c r="J137">
        <f>IF($C137&gt;0,($G137-$F137),0)</f>
        <v>-17.271078441243091</v>
      </c>
      <c r="K137">
        <v>400659217.09336859</v>
      </c>
      <c r="L137">
        <v>12474849.672678109</v>
      </c>
    </row>
    <row r="138" spans="1:12" x14ac:dyDescent="0.25">
      <c r="A138" t="s">
        <v>148</v>
      </c>
      <c r="B138">
        <v>15063295.90678384</v>
      </c>
      <c r="C138">
        <v>-391354.65817663859</v>
      </c>
      <c r="D138" t="s">
        <v>4</v>
      </c>
      <c r="E138">
        <v>15063295.90678384</v>
      </c>
      <c r="F138">
        <v>47.539942434030067</v>
      </c>
      <c r="G138">
        <v>50.72841031174233</v>
      </c>
      <c r="H138">
        <f>1-E138/B138</f>
        <v>0</v>
      </c>
      <c r="I138">
        <f>IF($C138&lt;0,($G138-$F138),0)</f>
        <v>3.188467877712263</v>
      </c>
      <c r="J138">
        <f>IF($C138&gt;0,($G138-$F138),0)</f>
        <v>0</v>
      </c>
      <c r="K138">
        <v>1509961.247724961</v>
      </c>
      <c r="L138">
        <v>1901315.905901598</v>
      </c>
    </row>
    <row r="139" spans="1:12" x14ac:dyDescent="0.25">
      <c r="A139" t="s">
        <v>149</v>
      </c>
      <c r="B139">
        <v>3852647.5455403309</v>
      </c>
      <c r="C139">
        <v>3578344.2922469052</v>
      </c>
      <c r="D139" t="s">
        <v>9</v>
      </c>
      <c r="E139">
        <v>503231.61261011288</v>
      </c>
      <c r="F139">
        <v>119.3955489686191</v>
      </c>
      <c r="G139">
        <v>101.7275253717341</v>
      </c>
      <c r="H139">
        <f>1-E139/B139</f>
        <v>0.86938031401480431</v>
      </c>
      <c r="I139">
        <f>IF($C139&lt;0,($G139-$F139),0)</f>
        <v>0</v>
      </c>
      <c r="J139">
        <f>IF($C139&gt;0,($G139-$F139),0)</f>
        <v>-17.668023596884993</v>
      </c>
      <c r="K139">
        <v>3586161.0432873112</v>
      </c>
      <c r="L139">
        <v>7816.7510404151753</v>
      </c>
    </row>
    <row r="140" spans="1:12" x14ac:dyDescent="0.25">
      <c r="A140" t="s">
        <v>150</v>
      </c>
      <c r="B140">
        <v>5710253.6223461945</v>
      </c>
      <c r="C140">
        <v>-65405454.533016726</v>
      </c>
      <c r="D140" t="s">
        <v>4</v>
      </c>
      <c r="E140">
        <v>5710253.6223461945</v>
      </c>
      <c r="F140">
        <v>56.720677703781973</v>
      </c>
      <c r="G140">
        <v>50.72841031174233</v>
      </c>
      <c r="H140">
        <f>1-E140/B140</f>
        <v>0</v>
      </c>
      <c r="I140">
        <f>IF($C140&lt;0,($G140-$F140),0)</f>
        <v>-5.9922673920396434</v>
      </c>
      <c r="J140">
        <f>IF($C140&gt;0,($G140-$F140),0)</f>
        <v>0</v>
      </c>
      <c r="K140">
        <v>0</v>
      </c>
      <c r="L140">
        <v>65405454.533016726</v>
      </c>
    </row>
    <row r="141" spans="1:12" x14ac:dyDescent="0.25">
      <c r="A141" t="s">
        <v>151</v>
      </c>
      <c r="B141">
        <v>104447831.7394173</v>
      </c>
      <c r="C141">
        <v>62851143.104338013</v>
      </c>
      <c r="D141" t="s">
        <v>4</v>
      </c>
      <c r="E141">
        <v>104447831.7394173</v>
      </c>
      <c r="F141">
        <v>80.380689785124886</v>
      </c>
      <c r="G141">
        <v>50.72841031174233</v>
      </c>
      <c r="H141">
        <f>1-E141/B141</f>
        <v>0</v>
      </c>
      <c r="I141">
        <f>IF($C141&lt;0,($G141-$F141),0)</f>
        <v>0</v>
      </c>
      <c r="J141">
        <f>IF($C141&gt;0,($G141-$F141),0)</f>
        <v>-29.652279473382556</v>
      </c>
      <c r="K141">
        <v>66282735.494088903</v>
      </c>
      <c r="L141">
        <v>3431592.3897525971</v>
      </c>
    </row>
    <row r="142" spans="1:12" x14ac:dyDescent="0.25">
      <c r="A142" t="s">
        <v>152</v>
      </c>
      <c r="B142">
        <v>6976287.9384614909</v>
      </c>
      <c r="C142">
        <v>-10138917.58808909</v>
      </c>
      <c r="D142" t="s">
        <v>7</v>
      </c>
      <c r="E142">
        <v>6976287.9384614909</v>
      </c>
      <c r="F142">
        <v>58.63522930112169</v>
      </c>
      <c r="G142">
        <v>43.422910093983958</v>
      </c>
      <c r="H142">
        <f>1-E142/B142</f>
        <v>0</v>
      </c>
      <c r="I142">
        <f>IF($C142&lt;0,($G142-$F142),0)</f>
        <v>-15.212319207137732</v>
      </c>
      <c r="J142">
        <f>IF($C142&gt;0,($G142-$F142),0)</f>
        <v>0</v>
      </c>
      <c r="K142">
        <v>1323028.3989639941</v>
      </c>
      <c r="L142">
        <v>11461945.98705299</v>
      </c>
    </row>
    <row r="143" spans="1:12" x14ac:dyDescent="0.25">
      <c r="A143" t="s">
        <v>153</v>
      </c>
      <c r="B143">
        <v>3921.6187284477328</v>
      </c>
      <c r="C143">
        <v>3492.8925742216479</v>
      </c>
      <c r="D143" t="s">
        <v>9</v>
      </c>
      <c r="E143">
        <v>770.57974981451889</v>
      </c>
      <c r="F143">
        <v>110.72133721302561</v>
      </c>
      <c r="G143">
        <v>101.7275253717341</v>
      </c>
      <c r="H143">
        <f>1-E143/B143</f>
        <v>0.80350467417327631</v>
      </c>
      <c r="I143">
        <f>IF($C143&lt;0,($G143-$F143),0)</f>
        <v>0</v>
      </c>
      <c r="J143">
        <f>IF($C143&gt;0,($G143-$F143),0)</f>
        <v>-8.9938118412915031</v>
      </c>
      <c r="K143">
        <v>30456.906574387569</v>
      </c>
      <c r="L143">
        <v>26964.014000166</v>
      </c>
    </row>
    <row r="144" spans="1:12" x14ac:dyDescent="0.25">
      <c r="A144" t="s">
        <v>154</v>
      </c>
      <c r="B144">
        <v>163524737.99540651</v>
      </c>
      <c r="C144">
        <v>121938133.6848006</v>
      </c>
      <c r="D144" t="s">
        <v>6</v>
      </c>
      <c r="E144">
        <v>163382163.76377571</v>
      </c>
      <c r="F144">
        <v>142.4180393091531</v>
      </c>
      <c r="G144">
        <v>59.309201942056013</v>
      </c>
      <c r="H144">
        <f>1-E144/B144</f>
        <v>8.7188173103691646E-4</v>
      </c>
      <c r="I144">
        <f>IF($C144&lt;0,($G144-$F144),0)</f>
        <v>0</v>
      </c>
      <c r="J144">
        <f>IF($C144&gt;0,($G144-$F144),0)</f>
        <v>-83.108837367097095</v>
      </c>
      <c r="K144">
        <v>123466954.06359071</v>
      </c>
      <c r="L144">
        <v>1528820.3787903539</v>
      </c>
    </row>
    <row r="145" spans="1:12" x14ac:dyDescent="0.25">
      <c r="A145" t="s">
        <v>155</v>
      </c>
      <c r="B145">
        <v>176578685.9499847</v>
      </c>
      <c r="C145">
        <v>-865883.61326035007</v>
      </c>
      <c r="D145" t="s">
        <v>6</v>
      </c>
      <c r="E145">
        <v>176578685.9499847</v>
      </c>
      <c r="F145">
        <v>39.109004400994444</v>
      </c>
      <c r="G145">
        <v>59.309201942056013</v>
      </c>
      <c r="H145">
        <f>1-E145/B145</f>
        <v>0</v>
      </c>
      <c r="I145">
        <f>IF($C145&lt;0,($G145-$F145),0)</f>
        <v>20.20019754106157</v>
      </c>
      <c r="J145">
        <f>IF($C145&gt;0,($G145-$F145),0)</f>
        <v>0</v>
      </c>
      <c r="K145">
        <v>21060612.473078489</v>
      </c>
      <c r="L145">
        <v>21926496.086339269</v>
      </c>
    </row>
    <row r="146" spans="1:12" x14ac:dyDescent="0.25">
      <c r="A146" t="s">
        <v>156</v>
      </c>
      <c r="B146">
        <v>13853019.52996311</v>
      </c>
      <c r="C146">
        <v>9489823.896698907</v>
      </c>
      <c r="D146" t="s">
        <v>5</v>
      </c>
      <c r="E146">
        <v>13845043.68072864</v>
      </c>
      <c r="F146">
        <v>55.959014751238342</v>
      </c>
      <c r="G146">
        <v>72.077901972089336</v>
      </c>
      <c r="H146">
        <f>1-E146/B146</f>
        <v>5.7574806829785441E-4</v>
      </c>
      <c r="I146">
        <f>IF($C146&lt;0,($G146-$F146),0)</f>
        <v>0</v>
      </c>
      <c r="J146">
        <f>IF($C146&gt;0,($G146-$F146),0)</f>
        <v>16.118887220850993</v>
      </c>
      <c r="K146">
        <v>65621626.638746344</v>
      </c>
      <c r="L146">
        <v>56131802.742049463</v>
      </c>
    </row>
    <row r="147" spans="1:12" x14ac:dyDescent="0.25">
      <c r="A147" t="s">
        <v>157</v>
      </c>
      <c r="B147">
        <v>45752.213832636473</v>
      </c>
      <c r="C147">
        <v>44666.078762372083</v>
      </c>
      <c r="D147" t="s">
        <v>9</v>
      </c>
      <c r="E147">
        <v>2568.5991660482978</v>
      </c>
      <c r="F147">
        <v>128.10284214621839</v>
      </c>
      <c r="G147">
        <v>101.7275253717341</v>
      </c>
      <c r="H147">
        <f>1-E147/B147</f>
        <v>0.94385847260977707</v>
      </c>
      <c r="I147">
        <f>IF($C147&lt;0,($G147-$F147),0)</f>
        <v>0</v>
      </c>
      <c r="J147">
        <f>IF($C147&gt;0,($G147-$F147),0)</f>
        <v>-26.37531677448429</v>
      </c>
      <c r="K147">
        <v>45773.224509770633</v>
      </c>
      <c r="L147">
        <v>1107.1457473974031</v>
      </c>
    </row>
    <row r="148" spans="1:12" x14ac:dyDescent="0.25">
      <c r="A148" t="s">
        <v>158</v>
      </c>
      <c r="B148">
        <v>56577213.268807307</v>
      </c>
      <c r="C148">
        <v>18753137.918145072</v>
      </c>
      <c r="D148" t="s">
        <v>9</v>
      </c>
      <c r="E148">
        <v>56577213.268807307</v>
      </c>
      <c r="F148">
        <v>154.615354205925</v>
      </c>
      <c r="G148">
        <v>101.7275253717341</v>
      </c>
      <c r="H148">
        <f>1-E148/B148</f>
        <v>0</v>
      </c>
      <c r="I148">
        <f>IF($C148&lt;0,($G148-$F148),0)</f>
        <v>0</v>
      </c>
      <c r="J148">
        <f>IF($C148&gt;0,($G148-$F148),0)</f>
        <v>-52.887828834190898</v>
      </c>
      <c r="K148">
        <v>20894432.601770271</v>
      </c>
      <c r="L148">
        <v>2141294.683625123</v>
      </c>
    </row>
    <row r="149" spans="1:12" x14ac:dyDescent="0.25">
      <c r="A149" t="s">
        <v>159</v>
      </c>
      <c r="B149">
        <v>68691606.324769661</v>
      </c>
      <c r="C149">
        <v>-571676.15453720198</v>
      </c>
      <c r="D149" t="s">
        <v>6</v>
      </c>
      <c r="E149">
        <v>68691606.324769661</v>
      </c>
      <c r="F149">
        <v>46.167815793926238</v>
      </c>
      <c r="G149">
        <v>59.309201942056013</v>
      </c>
      <c r="H149">
        <f>1-E149/B149</f>
        <v>0</v>
      </c>
      <c r="I149">
        <f>IF($C149&lt;0,($G149-$F149),0)</f>
        <v>13.141386148129776</v>
      </c>
      <c r="J149">
        <f>IF($C149&gt;0,($G149-$F149),0)</f>
        <v>0</v>
      </c>
      <c r="K149">
        <v>4352422.3505341979</v>
      </c>
      <c r="L149">
        <v>4924098.5050713904</v>
      </c>
    </row>
    <row r="150" spans="1:12" x14ac:dyDescent="0.25">
      <c r="A150" t="s">
        <v>160</v>
      </c>
      <c r="B150">
        <v>254536195.2576845</v>
      </c>
      <c r="C150">
        <v>-1515061426.206151</v>
      </c>
      <c r="D150" t="s">
        <v>5</v>
      </c>
      <c r="E150">
        <v>254536195.2576845</v>
      </c>
      <c r="F150">
        <v>45.13882900851651</v>
      </c>
      <c r="G150">
        <v>72.077901972089336</v>
      </c>
      <c r="H150">
        <f>1-E150/B150</f>
        <v>0</v>
      </c>
      <c r="I150">
        <f>IF($C150&lt;0,($G150-$F150),0)</f>
        <v>26.939072963572826</v>
      </c>
      <c r="J150">
        <f>IF($C150&gt;0,($G150-$F150),0)</f>
        <v>0</v>
      </c>
      <c r="K150">
        <v>79979.176276816826</v>
      </c>
      <c r="L150">
        <v>1515141405.3824279</v>
      </c>
    </row>
    <row r="151" spans="1:12" x14ac:dyDescent="0.25">
      <c r="A151" t="s">
        <v>161</v>
      </c>
      <c r="B151">
        <v>17277982.34714435</v>
      </c>
      <c r="C151">
        <v>7767558.4134274218</v>
      </c>
      <c r="D151" t="s">
        <v>7</v>
      </c>
      <c r="E151">
        <v>11685327.801125949</v>
      </c>
      <c r="F151">
        <v>48.88981448253309</v>
      </c>
      <c r="G151">
        <v>43.422910093983958</v>
      </c>
      <c r="H151">
        <f>1-E151/B151</f>
        <v>0.32368678435087861</v>
      </c>
      <c r="I151">
        <f>IF($C151&lt;0,($G151-$F151),0)</f>
        <v>0</v>
      </c>
      <c r="J151">
        <f>IF($C151&gt;0,($G151-$F151),0)</f>
        <v>-5.466904388549132</v>
      </c>
      <c r="K151">
        <v>7785200.7530570384</v>
      </c>
      <c r="L151">
        <v>17642.339629526501</v>
      </c>
    </row>
    <row r="152" spans="1:12" x14ac:dyDescent="0.25">
      <c r="A152" t="s">
        <v>162</v>
      </c>
      <c r="B152">
        <v>88475750.908520892</v>
      </c>
      <c r="C152">
        <v>16141901.081551209</v>
      </c>
      <c r="D152" t="s">
        <v>8</v>
      </c>
      <c r="E152">
        <v>88475750.908520892</v>
      </c>
      <c r="F152">
        <v>47.867629535329577</v>
      </c>
      <c r="G152">
        <v>31.42154339122704</v>
      </c>
      <c r="H152">
        <f>1-E152/B152</f>
        <v>0</v>
      </c>
      <c r="I152">
        <f>IF($C152&lt;0,($G152-$F152),0)</f>
        <v>0</v>
      </c>
      <c r="J152">
        <f>IF($C152&gt;0,($G152-$F152),0)</f>
        <v>-16.446086144102537</v>
      </c>
      <c r="K152">
        <v>16668025.20898968</v>
      </c>
      <c r="L152">
        <v>526124.12743841589</v>
      </c>
    </row>
    <row r="153" spans="1:12" x14ac:dyDescent="0.25">
      <c r="A153" t="s">
        <v>163</v>
      </c>
      <c r="B153">
        <v>237638159.61496949</v>
      </c>
      <c r="C153">
        <v>174837973.5000259</v>
      </c>
      <c r="D153" t="s">
        <v>9</v>
      </c>
      <c r="E153">
        <v>77496218.748181492</v>
      </c>
      <c r="F153">
        <v>94.325559989726344</v>
      </c>
      <c r="G153">
        <v>101.7275253717341</v>
      </c>
      <c r="H153">
        <f>1-E153/B153</f>
        <v>0.67388983792104828</v>
      </c>
      <c r="I153">
        <f>IF($C153&lt;0,($G153-$F153),0)</f>
        <v>0</v>
      </c>
      <c r="J153">
        <f>IF($C153&gt;0,($G153-$F153),0)</f>
        <v>7.4019653820077593</v>
      </c>
      <c r="K153">
        <v>176826765.52787319</v>
      </c>
      <c r="L153">
        <v>1988792.0278442451</v>
      </c>
    </row>
    <row r="154" spans="1:12" x14ac:dyDescent="0.25">
      <c r="A154" t="s">
        <v>164</v>
      </c>
      <c r="B154">
        <v>5309469.9405898536</v>
      </c>
      <c r="C154">
        <v>-2158371.5072889579</v>
      </c>
      <c r="D154" t="s">
        <v>9</v>
      </c>
      <c r="E154">
        <v>5309469.9405898536</v>
      </c>
      <c r="F154">
        <v>61.256659416429741</v>
      </c>
      <c r="G154">
        <v>101.7275253717341</v>
      </c>
      <c r="H154">
        <f>1-E154/B154</f>
        <v>0</v>
      </c>
      <c r="I154">
        <f>IF($C154&lt;0,($G154-$F154),0)</f>
        <v>40.470865955304362</v>
      </c>
      <c r="J154">
        <f>IF($C154&gt;0,($G154-$F154),0)</f>
        <v>0</v>
      </c>
      <c r="K154">
        <v>732644.68516320363</v>
      </c>
      <c r="L154">
        <v>2891016.1924521518</v>
      </c>
    </row>
    <row r="155" spans="1:12" x14ac:dyDescent="0.25">
      <c r="A155" t="s">
        <v>165</v>
      </c>
      <c r="B155">
        <v>186342056.19996509</v>
      </c>
      <c r="C155">
        <v>113889063.65601841</v>
      </c>
      <c r="D155" t="s">
        <v>6</v>
      </c>
      <c r="E155">
        <v>179573626.977676</v>
      </c>
      <c r="F155">
        <v>101.5239273758596</v>
      </c>
      <c r="G155">
        <v>59.309201942056013</v>
      </c>
      <c r="H155">
        <f>1-E155/B155</f>
        <v>3.6322606717540062E-2</v>
      </c>
      <c r="I155">
        <f>IF($C155&lt;0,($G155-$F155),0)</f>
        <v>0</v>
      </c>
      <c r="J155">
        <f>IF($C155&gt;0,($G155-$F155),0)</f>
        <v>-42.214725433803586</v>
      </c>
      <c r="K155">
        <v>181505151.32350981</v>
      </c>
      <c r="L155">
        <v>67616087.667489618</v>
      </c>
    </row>
    <row r="156" spans="1:12" x14ac:dyDescent="0.25">
      <c r="A156" t="s">
        <v>166</v>
      </c>
      <c r="B156">
        <v>28862646.1416815</v>
      </c>
      <c r="C156">
        <v>20887268.988325849</v>
      </c>
      <c r="D156" t="s">
        <v>8</v>
      </c>
      <c r="E156">
        <v>11224778.910543701</v>
      </c>
      <c r="F156">
        <v>95.724258688103831</v>
      </c>
      <c r="G156">
        <v>31.42154339122704</v>
      </c>
      <c r="H156">
        <f>1-E156/B156</f>
        <v>0.61109667992867678</v>
      </c>
      <c r="I156">
        <f>IF($C156&lt;0,($G156-$F156),0)</f>
        <v>0</v>
      </c>
      <c r="J156">
        <f>IF($C156&gt;0,($G156-$F156),0)</f>
        <v>-64.302715296876784</v>
      </c>
      <c r="K156">
        <v>20905862.780910879</v>
      </c>
      <c r="L156">
        <v>18593.792585136729</v>
      </c>
    </row>
    <row r="157" spans="1:12" x14ac:dyDescent="0.25">
      <c r="A157" t="s">
        <v>167</v>
      </c>
      <c r="B157">
        <v>26827214.304837149</v>
      </c>
      <c r="C157">
        <v>9792665.5710321199</v>
      </c>
      <c r="D157" t="s">
        <v>5</v>
      </c>
      <c r="E157">
        <v>24261901.543115251</v>
      </c>
      <c r="F157">
        <v>20.874156633959871</v>
      </c>
      <c r="G157">
        <v>72.077901972089336</v>
      </c>
      <c r="H157">
        <f>1-E157/B157</f>
        <v>9.5623523656697795E-2</v>
      </c>
      <c r="I157">
        <f>IF($C157&lt;0,($G157-$F157),0)</f>
        <v>0</v>
      </c>
      <c r="J157">
        <f>IF($C157&gt;0,($G157-$F157),0)</f>
        <v>51.203745338129465</v>
      </c>
      <c r="K157">
        <v>9792857.2145364787</v>
      </c>
      <c r="L157">
        <v>191.64350435918749</v>
      </c>
    </row>
    <row r="158" spans="1:12" x14ac:dyDescent="0.25">
      <c r="A158" t="s">
        <v>168</v>
      </c>
      <c r="B158">
        <v>70986061.670235187</v>
      </c>
      <c r="C158">
        <v>16733522.03106308</v>
      </c>
      <c r="D158" t="s">
        <v>6</v>
      </c>
      <c r="E158">
        <v>70344181.979704991</v>
      </c>
      <c r="F158">
        <v>48.661737478148687</v>
      </c>
      <c r="G158">
        <v>59.309201942056013</v>
      </c>
      <c r="H158">
        <f>1-E158/B158</f>
        <v>9.0423341628957932E-3</v>
      </c>
      <c r="I158">
        <f>IF($C158&lt;0,($G158-$F158),0)</f>
        <v>0</v>
      </c>
      <c r="J158">
        <f>IF($C158&gt;0,($G158-$F158),0)</f>
        <v>10.647464463907326</v>
      </c>
      <c r="K158">
        <v>19600273.486512069</v>
      </c>
      <c r="L158">
        <v>2866751.4554488901</v>
      </c>
    </row>
    <row r="159" spans="1:12" x14ac:dyDescent="0.25">
      <c r="A159" t="s">
        <v>169</v>
      </c>
      <c r="B159">
        <v>24438571.352554929</v>
      </c>
      <c r="C159">
        <v>-2355624.759856747</v>
      </c>
      <c r="D159" t="s">
        <v>8</v>
      </c>
      <c r="E159">
        <v>24438571.352554929</v>
      </c>
      <c r="F159">
        <v>20.696880634395448</v>
      </c>
      <c r="G159">
        <v>31.42154339122704</v>
      </c>
      <c r="H159">
        <f>1-E159/B159</f>
        <v>0</v>
      </c>
      <c r="I159">
        <f>IF($C159&lt;0,($G159-$F159),0)</f>
        <v>10.724662756831592</v>
      </c>
      <c r="J159">
        <f>IF($C159&gt;0,($G159-$F159),0)</f>
        <v>0</v>
      </c>
      <c r="K159">
        <v>1741078.0996399201</v>
      </c>
      <c r="L159">
        <v>4096702.8594966512</v>
      </c>
    </row>
    <row r="160" spans="1:12" x14ac:dyDescent="0.25">
      <c r="A160" t="s">
        <v>170</v>
      </c>
      <c r="B160">
        <v>11883867.29453942</v>
      </c>
      <c r="C160">
        <v>971872.94517649757</v>
      </c>
      <c r="D160" t="s">
        <v>6</v>
      </c>
      <c r="E160">
        <v>11883867.29453942</v>
      </c>
      <c r="F160">
        <v>61.065412998767862</v>
      </c>
      <c r="G160">
        <v>59.309201942056013</v>
      </c>
      <c r="H160">
        <f>1-E160/B160</f>
        <v>0</v>
      </c>
      <c r="I160">
        <f>IF($C160&lt;0,($G160-$F160),0)</f>
        <v>0</v>
      </c>
      <c r="J160">
        <f>IF($C160&gt;0,($G160-$F160),0)</f>
        <v>-1.7562110567118481</v>
      </c>
      <c r="K160">
        <v>1646613.6321291351</v>
      </c>
      <c r="L160">
        <v>674740.68695270375</v>
      </c>
    </row>
    <row r="161" spans="1:12" x14ac:dyDescent="0.25">
      <c r="A161" t="s">
        <v>171</v>
      </c>
      <c r="B161">
        <v>764118.18561337946</v>
      </c>
      <c r="C161">
        <v>514380.54418167699</v>
      </c>
      <c r="D161" t="s">
        <v>9</v>
      </c>
      <c r="E161">
        <v>308566.29397581279</v>
      </c>
      <c r="F161">
        <v>83.341838420207083</v>
      </c>
      <c r="G161">
        <v>101.7275253717341</v>
      </c>
      <c r="H161">
        <f>1-E161/B161</f>
        <v>0.59617988449245218</v>
      </c>
      <c r="I161">
        <f>IF($C161&lt;0,($G161-$F161),0)</f>
        <v>0</v>
      </c>
      <c r="J161">
        <f>IF($C161&gt;0,($G161-$F161),0)</f>
        <v>18.38568695152702</v>
      </c>
      <c r="K161">
        <v>515896.35235704167</v>
      </c>
      <c r="L161">
        <v>1515.808175366378</v>
      </c>
    </row>
    <row r="162" spans="1:12" x14ac:dyDescent="0.25">
      <c r="A162" t="s">
        <v>172</v>
      </c>
      <c r="B162">
        <v>93796187.762880698</v>
      </c>
      <c r="C162">
        <v>-2280149.7180396831</v>
      </c>
      <c r="D162" t="s">
        <v>6</v>
      </c>
      <c r="E162">
        <v>93796187.762880698</v>
      </c>
      <c r="F162">
        <v>60.164909791105543</v>
      </c>
      <c r="G162">
        <v>59.309201942056013</v>
      </c>
      <c r="H162">
        <f>1-E162/B162</f>
        <v>0</v>
      </c>
      <c r="I162">
        <f>IF($C162&lt;0,($G162-$F162),0)</f>
        <v>-0.85570784904953001</v>
      </c>
      <c r="J162">
        <f>IF($C162&gt;0,($G162-$F162),0)</f>
        <v>0</v>
      </c>
      <c r="K162">
        <v>3712543.4322498241</v>
      </c>
      <c r="L162">
        <v>5992693.1502893651</v>
      </c>
    </row>
    <row r="163" spans="1:12" x14ac:dyDescent="0.25">
      <c r="A163" t="s">
        <v>173</v>
      </c>
      <c r="B163">
        <v>61733768.107617393</v>
      </c>
      <c r="C163">
        <v>32436097.80286514</v>
      </c>
      <c r="D163" t="s">
        <v>6</v>
      </c>
      <c r="E163">
        <v>61544692.659569263</v>
      </c>
      <c r="F163">
        <v>159.54710415112029</v>
      </c>
      <c r="G163">
        <v>59.309201942056013</v>
      </c>
      <c r="H163">
        <f>1-E163/B163</f>
        <v>3.0627556658865407E-3</v>
      </c>
      <c r="I163">
        <f>IF($C163&lt;0,($G163-$F163),0)</f>
        <v>0</v>
      </c>
      <c r="J163">
        <f>IF($C163&gt;0,($G163-$F163),0)</f>
        <v>-100.23790220906429</v>
      </c>
      <c r="K163">
        <v>37018998.110417843</v>
      </c>
      <c r="L163">
        <v>4582900.3075530631</v>
      </c>
    </row>
    <row r="164" spans="1:12" x14ac:dyDescent="0.25">
      <c r="A164" t="s">
        <v>174</v>
      </c>
      <c r="B164">
        <v>1049516078.126943</v>
      </c>
      <c r="C164">
        <v>-15976255.483550711</v>
      </c>
      <c r="D164" t="s">
        <v>5</v>
      </c>
      <c r="E164">
        <v>1048617394.879894</v>
      </c>
      <c r="F164">
        <v>40.34133681423728</v>
      </c>
      <c r="G164">
        <v>72.077901972089336</v>
      </c>
      <c r="H164">
        <f>1-E164/B164</f>
        <v>8.5628344889465691E-4</v>
      </c>
      <c r="I164">
        <f>IF($C164&lt;0,($G164-$F164),0)</f>
        <v>31.736565157852056</v>
      </c>
      <c r="J164">
        <f>IF($C164&gt;0,($G164-$F164),0)</f>
        <v>0</v>
      </c>
      <c r="K164">
        <v>41142230.802872568</v>
      </c>
      <c r="L164">
        <v>57118486.286423653</v>
      </c>
    </row>
    <row r="165" spans="1:12" x14ac:dyDescent="0.25">
      <c r="A165" t="s">
        <v>175</v>
      </c>
      <c r="B165">
        <v>2751402.6338803191</v>
      </c>
      <c r="C165">
        <v>340232.61186385131</v>
      </c>
      <c r="D165" t="s">
        <v>4</v>
      </c>
      <c r="E165">
        <v>2751402.6338803191</v>
      </c>
      <c r="F165">
        <v>58.693926174453907</v>
      </c>
      <c r="G165">
        <v>50.72841031174233</v>
      </c>
      <c r="H165">
        <f>1-E165/B165</f>
        <v>0</v>
      </c>
      <c r="I165">
        <f>IF($C165&lt;0,($G165-$F165),0)</f>
        <v>0</v>
      </c>
      <c r="J165">
        <f>IF($C165&gt;0,($G165-$F165),0)</f>
        <v>-7.9655158627115767</v>
      </c>
      <c r="K165">
        <v>426494.073182186</v>
      </c>
      <c r="L165">
        <v>86261.461318353569</v>
      </c>
    </row>
    <row r="166" spans="1:12" x14ac:dyDescent="0.25">
      <c r="A166" t="s">
        <v>176</v>
      </c>
      <c r="B166">
        <v>697145006.2148006</v>
      </c>
      <c r="C166">
        <v>45018023.53081654</v>
      </c>
      <c r="D166" t="s">
        <v>6</v>
      </c>
      <c r="E166">
        <v>697145006.2148006</v>
      </c>
      <c r="F166">
        <v>68.21872430264041</v>
      </c>
      <c r="G166">
        <v>59.309201942056013</v>
      </c>
      <c r="H166">
        <f>1-E166/B166</f>
        <v>0</v>
      </c>
      <c r="I166">
        <f>IF($C166&lt;0,($G166-$F166),0)</f>
        <v>0</v>
      </c>
      <c r="J166">
        <f>IF($C166&gt;0,($G166-$F166),0)</f>
        <v>-8.9095223605843969</v>
      </c>
      <c r="K166">
        <v>73980725.579606265</v>
      </c>
      <c r="L166">
        <v>28962702.048789371</v>
      </c>
    </row>
    <row r="167" spans="1:12" x14ac:dyDescent="0.25">
      <c r="A167" t="s">
        <v>177</v>
      </c>
      <c r="B167">
        <v>41272021.040362179</v>
      </c>
      <c r="C167">
        <v>2031860.349808428</v>
      </c>
      <c r="D167" t="s">
        <v>4</v>
      </c>
      <c r="E167">
        <v>41272021.040362179</v>
      </c>
      <c r="F167">
        <v>61.19156832591829</v>
      </c>
      <c r="G167">
        <v>50.72841031174233</v>
      </c>
      <c r="H167">
        <f>1-E167/B167</f>
        <v>0</v>
      </c>
      <c r="I167">
        <f>IF($C167&lt;0,($G167-$F167),0)</f>
        <v>0</v>
      </c>
      <c r="J167">
        <f>IF($C167&gt;0,($G167-$F167),0)</f>
        <v>-10.46315801417596</v>
      </c>
      <c r="K167">
        <v>7237325.2341274992</v>
      </c>
      <c r="L167">
        <v>5205464.8843191946</v>
      </c>
    </row>
    <row r="168" spans="1:12" x14ac:dyDescent="0.25">
      <c r="A168" t="s">
        <v>178</v>
      </c>
      <c r="B168">
        <v>13831981.251659701</v>
      </c>
      <c r="C168">
        <v>-288726.21156747558</v>
      </c>
      <c r="D168" t="s">
        <v>4</v>
      </c>
      <c r="E168">
        <v>13831981.251659701</v>
      </c>
      <c r="F168">
        <v>57.661295228793733</v>
      </c>
      <c r="G168">
        <v>50.72841031174233</v>
      </c>
      <c r="H168">
        <f>1-E168/B168</f>
        <v>0</v>
      </c>
      <c r="I168">
        <f>IF($C168&lt;0,($G168-$F168),0)</f>
        <v>-6.9328849170514033</v>
      </c>
      <c r="J168">
        <f>IF($C168&gt;0,($G168-$F168),0)</f>
        <v>0</v>
      </c>
      <c r="K168">
        <v>297288.33548648062</v>
      </c>
      <c r="L168">
        <v>586014.54705396888</v>
      </c>
    </row>
    <row r="169" spans="1:12" x14ac:dyDescent="0.25">
      <c r="A169" t="s">
        <v>179</v>
      </c>
      <c r="B169">
        <v>137530514.82110009</v>
      </c>
      <c r="C169">
        <v>139692265.23016629</v>
      </c>
      <c r="D169" t="s">
        <v>9</v>
      </c>
      <c r="E169">
        <v>3922599.0525062382</v>
      </c>
      <c r="F169">
        <v>142.60312370689121</v>
      </c>
      <c r="G169">
        <v>101.7275253717341</v>
      </c>
      <c r="H169">
        <f>1-E169/B169</f>
        <v>0.97147833658872895</v>
      </c>
      <c r="I169">
        <f>IF($C169&lt;0,($G169-$F169),0)</f>
        <v>0</v>
      </c>
      <c r="J169">
        <f>IF($C169&gt;0,($G169-$F169),0)</f>
        <v>-40.875598335157107</v>
      </c>
      <c r="K169">
        <v>139693629.52176371</v>
      </c>
      <c r="L169">
        <v>1364.291597339952</v>
      </c>
    </row>
    <row r="170" spans="1:12" x14ac:dyDescent="0.25">
      <c r="A170" t="s">
        <v>180</v>
      </c>
      <c r="B170">
        <v>26785.714914058859</v>
      </c>
      <c r="C170">
        <v>0</v>
      </c>
      <c r="D170" t="s">
        <v>4</v>
      </c>
      <c r="E170">
        <v>26785.714914058859</v>
      </c>
      <c r="F170">
        <v>161.4889223743217</v>
      </c>
      <c r="G170">
        <v>50.72841031174233</v>
      </c>
      <c r="H170">
        <f>1-E170/B170</f>
        <v>0</v>
      </c>
      <c r="I170">
        <f>IF($C170&lt;0,($G170-$F170),0)</f>
        <v>0</v>
      </c>
      <c r="J170">
        <f>IF($C170&gt;0,($G170-$F170),0)</f>
        <v>0</v>
      </c>
      <c r="K170">
        <v>0</v>
      </c>
      <c r="L170">
        <v>0</v>
      </c>
    </row>
    <row r="171" spans="1:12" x14ac:dyDescent="0.25">
      <c r="A171" t="s">
        <v>181</v>
      </c>
      <c r="B171">
        <v>138107.63337988421</v>
      </c>
      <c r="C171">
        <v>150929.21701191831</v>
      </c>
      <c r="D171" t="s">
        <v>9</v>
      </c>
      <c r="E171">
        <v>7705.7974981451553</v>
      </c>
      <c r="F171">
        <v>128.1456826239237</v>
      </c>
      <c r="G171">
        <v>101.7275253717341</v>
      </c>
      <c r="H171">
        <f>1-E171/B171</f>
        <v>0.94420440558162855</v>
      </c>
      <c r="I171">
        <f>IF($C171&lt;0,($G171-$F171),0)</f>
        <v>0</v>
      </c>
      <c r="J171">
        <f>IF($C171&gt;0,($G171-$F171),0)</f>
        <v>-26.418157252189602</v>
      </c>
      <c r="K171">
        <v>163358.12693714941</v>
      </c>
      <c r="L171">
        <v>12428.90992523155</v>
      </c>
    </row>
    <row r="172" spans="1:12" x14ac:dyDescent="0.25">
      <c r="A172" t="s">
        <v>182</v>
      </c>
      <c r="B172">
        <v>870341.54343739734</v>
      </c>
      <c r="C172">
        <v>49070.576053873061</v>
      </c>
      <c r="D172" t="s">
        <v>4</v>
      </c>
      <c r="E172">
        <v>870341.54343739734</v>
      </c>
      <c r="F172">
        <v>46.028792828361077</v>
      </c>
      <c r="G172">
        <v>50.72841031174233</v>
      </c>
      <c r="H172">
        <f>1-E172/B172</f>
        <v>0</v>
      </c>
      <c r="I172">
        <f>IF($C172&lt;0,($G172-$F172),0)</f>
        <v>0</v>
      </c>
      <c r="J172">
        <f>IF($C172&gt;0,($G172-$F172),0)</f>
        <v>4.6996174833812532</v>
      </c>
      <c r="K172">
        <v>52977.591043757559</v>
      </c>
      <c r="L172">
        <v>3907.0149898837062</v>
      </c>
    </row>
    <row r="173" spans="1:12" x14ac:dyDescent="0.25">
      <c r="A173" t="s">
        <v>183</v>
      </c>
      <c r="B173">
        <v>10642941.13557275</v>
      </c>
      <c r="C173">
        <v>1253981.5075459839</v>
      </c>
      <c r="D173" t="s">
        <v>7</v>
      </c>
      <c r="E173">
        <v>10642941.13557275</v>
      </c>
      <c r="F173">
        <v>51.427780916337312</v>
      </c>
      <c r="G173">
        <v>43.422910093983958</v>
      </c>
      <c r="H173">
        <f>1-E173/B173</f>
        <v>0</v>
      </c>
      <c r="I173">
        <f>IF($C173&lt;0,($G173-$F173),0)</f>
        <v>0</v>
      </c>
      <c r="J173">
        <f>IF($C173&gt;0,($G173-$F173),0)</f>
        <v>-8.0048708223533538</v>
      </c>
      <c r="K173">
        <v>1498346.609925993</v>
      </c>
      <c r="L173">
        <v>244365.1023800564</v>
      </c>
    </row>
    <row r="174" spans="1:12" x14ac:dyDescent="0.25">
      <c r="A174" t="s">
        <v>184</v>
      </c>
      <c r="B174">
        <v>1162454.8170858221</v>
      </c>
      <c r="C174">
        <v>-14003739.93632168</v>
      </c>
      <c r="D174" t="s">
        <v>4</v>
      </c>
      <c r="E174">
        <v>1162454.8170858221</v>
      </c>
      <c r="F174">
        <v>52.737228151681862</v>
      </c>
      <c r="G174">
        <v>50.72841031174233</v>
      </c>
      <c r="H174">
        <f>1-E174/B174</f>
        <v>0</v>
      </c>
      <c r="I174">
        <f>IF($C174&lt;0,($G174-$F174),0)</f>
        <v>-2.0088178399395318</v>
      </c>
      <c r="J174">
        <f>IF($C174&gt;0,($G174-$F174),0)</f>
        <v>0</v>
      </c>
      <c r="K174">
        <v>17737.744990075869</v>
      </c>
      <c r="L174">
        <v>14021477.68131176</v>
      </c>
    </row>
    <row r="175" spans="1:12" x14ac:dyDescent="0.25">
      <c r="A175" t="s">
        <v>185</v>
      </c>
      <c r="B175">
        <v>56129.865047321233</v>
      </c>
      <c r="C175">
        <v>45484.00758229255</v>
      </c>
      <c r="D175" t="s">
        <v>7</v>
      </c>
      <c r="E175">
        <v>14323.112490342461</v>
      </c>
      <c r="F175">
        <v>113.10320585884671</v>
      </c>
      <c r="G175">
        <v>43.422910093983958</v>
      </c>
      <c r="H175">
        <f>1-E175/B175</f>
        <v>0.74482189689451206</v>
      </c>
      <c r="I175">
        <f>IF($C175&lt;0,($G175-$F175),0)</f>
        <v>0</v>
      </c>
      <c r="J175">
        <f>IF($C175&gt;0,($G175-$F175),0)</f>
        <v>-69.680295764862748</v>
      </c>
      <c r="K175">
        <v>45767.960104607977</v>
      </c>
      <c r="L175">
        <v>283.95252231538541</v>
      </c>
    </row>
    <row r="176" spans="1:12" x14ac:dyDescent="0.25">
      <c r="A176" t="s">
        <v>186</v>
      </c>
      <c r="B176">
        <v>44417886.935986511</v>
      </c>
      <c r="C176">
        <v>35987712.460554957</v>
      </c>
      <c r="D176" t="s">
        <v>6</v>
      </c>
      <c r="E176">
        <v>40274767.755414911</v>
      </c>
      <c r="F176">
        <v>67.88354738674343</v>
      </c>
      <c r="G176">
        <v>59.309201942056013</v>
      </c>
      <c r="H176">
        <f>1-E176/B176</f>
        <v>9.3275918022451609E-2</v>
      </c>
      <c r="I176">
        <f>IF($C176&lt;0,($G176-$F176),0)</f>
        <v>0</v>
      </c>
      <c r="J176">
        <f>IF($C176&gt;0,($G176-$F176),0)</f>
        <v>-8.5743454446874168</v>
      </c>
      <c r="K176">
        <v>36055746.415567763</v>
      </c>
      <c r="L176">
        <v>68033.955012797451</v>
      </c>
    </row>
    <row r="177" spans="1:12" x14ac:dyDescent="0.25">
      <c r="A177" t="s">
        <v>187</v>
      </c>
      <c r="B177">
        <v>291288.62093995343</v>
      </c>
      <c r="C177">
        <v>285781.85801984702</v>
      </c>
      <c r="D177" t="s">
        <v>4</v>
      </c>
      <c r="E177">
        <v>12038.08959254774</v>
      </c>
      <c r="F177">
        <v>127.1644976458156</v>
      </c>
      <c r="G177">
        <v>50.72841031174233</v>
      </c>
      <c r="H177">
        <f>1-E177/B177</f>
        <v>0.95867298367611387</v>
      </c>
      <c r="I177">
        <f>IF($C177&lt;0,($G177-$F177),0)</f>
        <v>0</v>
      </c>
      <c r="J177">
        <f>IF($C177&gt;0,($G177-$F177),0)</f>
        <v>-76.436087334073278</v>
      </c>
      <c r="K177">
        <v>285781.85801984702</v>
      </c>
      <c r="L177">
        <v>0</v>
      </c>
    </row>
    <row r="178" spans="1:12" x14ac:dyDescent="0.25">
      <c r="A178" t="s">
        <v>188</v>
      </c>
      <c r="B178">
        <v>3103561.4887792822</v>
      </c>
      <c r="C178">
        <v>1118598.384262793</v>
      </c>
      <c r="D178" t="s">
        <v>8</v>
      </c>
      <c r="E178">
        <v>3103561.4887792822</v>
      </c>
      <c r="F178">
        <v>44.798158130710164</v>
      </c>
      <c r="G178">
        <v>31.42154339122704</v>
      </c>
      <c r="H178">
        <f>1-E178/B178</f>
        <v>0</v>
      </c>
      <c r="I178">
        <f>IF($C178&lt;0,($G178-$F178),0)</f>
        <v>0</v>
      </c>
      <c r="J178">
        <f>IF($C178&gt;0,($G178-$F178),0)</f>
        <v>-13.376614739483124</v>
      </c>
      <c r="K178">
        <v>1615805.8973478221</v>
      </c>
      <c r="L178">
        <v>497207.51308502251</v>
      </c>
    </row>
    <row r="179" spans="1:12" x14ac:dyDescent="0.25">
      <c r="A179" t="s">
        <v>189</v>
      </c>
      <c r="B179">
        <v>32662561.385569111</v>
      </c>
      <c r="C179">
        <v>26360406.240215439</v>
      </c>
      <c r="D179" t="s">
        <v>6</v>
      </c>
      <c r="E179">
        <v>25869928.50137898</v>
      </c>
      <c r="F179">
        <v>88.859225739663913</v>
      </c>
      <c r="G179">
        <v>59.309201942056013</v>
      </c>
      <c r="H179">
        <f>1-E179/B179</f>
        <v>0.20796387656208848</v>
      </c>
      <c r="I179">
        <f>IF($C179&lt;0,($G179-$F179),0)</f>
        <v>0</v>
      </c>
      <c r="J179">
        <f>IF($C179&gt;0,($G179-$F179),0)</f>
        <v>-29.550023797607899</v>
      </c>
      <c r="K179">
        <v>27488873.518012099</v>
      </c>
      <c r="L179">
        <v>1128467.27779661</v>
      </c>
    </row>
    <row r="180" spans="1:12" x14ac:dyDescent="0.25">
      <c r="A180" t="s">
        <v>190</v>
      </c>
      <c r="B180">
        <v>20588574.639524471</v>
      </c>
      <c r="C180">
        <v>16543859.07599194</v>
      </c>
      <c r="D180" t="s">
        <v>6</v>
      </c>
      <c r="E180">
        <v>13717011.702472391</v>
      </c>
      <c r="F180">
        <v>66.800072529551585</v>
      </c>
      <c r="G180">
        <v>59.309201942056013</v>
      </c>
      <c r="H180">
        <f>1-E180/B180</f>
        <v>0.33375612723867465</v>
      </c>
      <c r="I180">
        <f>IF($C180&lt;0,($G180-$F180),0)</f>
        <v>0</v>
      </c>
      <c r="J180">
        <f>IF($C180&gt;0,($G180-$F180),0)</f>
        <v>-7.4908705874955714</v>
      </c>
      <c r="K180">
        <v>16653126.649380689</v>
      </c>
      <c r="L180">
        <v>109267.5733887463</v>
      </c>
    </row>
    <row r="181" spans="1:12" x14ac:dyDescent="0.25">
      <c r="A181" t="s">
        <v>191</v>
      </c>
      <c r="B181">
        <v>183194444.51076591</v>
      </c>
      <c r="C181">
        <v>-89822628.452736676</v>
      </c>
      <c r="D181" t="s">
        <v>6</v>
      </c>
      <c r="E181">
        <v>182272487.5486888</v>
      </c>
      <c r="F181">
        <v>118.3507804612065</v>
      </c>
      <c r="G181">
        <v>59.309201942056013</v>
      </c>
      <c r="H181">
        <f>1-E181/B181</f>
        <v>5.0326687828294858E-3</v>
      </c>
      <c r="I181">
        <f>IF($C181&lt;0,($G181-$F181),0)</f>
        <v>-59.041578519150484</v>
      </c>
      <c r="J181">
        <f>IF($C181&gt;0,($G181-$F181),0)</f>
        <v>0</v>
      </c>
      <c r="K181">
        <v>16161156.651524389</v>
      </c>
      <c r="L181">
        <v>105983785.1042608</v>
      </c>
    </row>
    <row r="182" spans="1:12" x14ac:dyDescent="0.25">
      <c r="A182" t="s">
        <v>192</v>
      </c>
      <c r="B182">
        <v>6056398.3680879893</v>
      </c>
      <c r="C182">
        <v>334601.44806611369</v>
      </c>
      <c r="D182" t="s">
        <v>4</v>
      </c>
      <c r="E182">
        <v>6056398.3680879893</v>
      </c>
      <c r="F182">
        <v>62.012974907061157</v>
      </c>
      <c r="G182">
        <v>50.72841031174233</v>
      </c>
      <c r="H182">
        <f>1-E182/B182</f>
        <v>0</v>
      </c>
      <c r="I182">
        <f>IF($C182&lt;0,($G182-$F182),0)</f>
        <v>0</v>
      </c>
      <c r="J182">
        <f>IF($C182&gt;0,($G182-$F182),0)</f>
        <v>-11.284564595318827</v>
      </c>
      <c r="K182">
        <v>580987.07485083723</v>
      </c>
      <c r="L182">
        <v>246385.62678473981</v>
      </c>
    </row>
    <row r="183" spans="1:12" x14ac:dyDescent="0.25">
      <c r="A183" t="s">
        <v>193</v>
      </c>
      <c r="B183">
        <v>1449720.437225688</v>
      </c>
      <c r="C183">
        <v>1473331.1783513769</v>
      </c>
      <c r="D183" t="s">
        <v>4</v>
      </c>
      <c r="E183">
        <v>9460.3873124190141</v>
      </c>
      <c r="F183">
        <v>131.91490864567439</v>
      </c>
      <c r="G183">
        <v>50.72841031174233</v>
      </c>
      <c r="H183">
        <f>1-E183/B183</f>
        <v>0.99347433679660113</v>
      </c>
      <c r="I183">
        <f>IF($C183&lt;0,($G183-$F183),0)</f>
        <v>0</v>
      </c>
      <c r="J183">
        <f>IF($C183&gt;0,($G183-$F183),0)</f>
        <v>-81.186498333932064</v>
      </c>
      <c r="K183">
        <v>1474213.6112328509</v>
      </c>
      <c r="L183">
        <v>882.43288147360795</v>
      </c>
    </row>
    <row r="184" spans="1:12" x14ac:dyDescent="0.25">
      <c r="A184" t="s">
        <v>194</v>
      </c>
      <c r="B184">
        <v>30842909.619065329</v>
      </c>
      <c r="C184">
        <v>-564301189.54588401</v>
      </c>
      <c r="D184" t="s">
        <v>6</v>
      </c>
      <c r="E184">
        <v>30842909.619065329</v>
      </c>
      <c r="F184">
        <v>42.438239236402261</v>
      </c>
      <c r="G184">
        <v>59.309201942056013</v>
      </c>
      <c r="H184">
        <f>1-E184/B184</f>
        <v>0</v>
      </c>
      <c r="I184">
        <f>IF($C184&lt;0,($G184-$F184),0)</f>
        <v>16.870962705653753</v>
      </c>
      <c r="J184">
        <f>IF($C184&gt;0,($G184-$F184),0)</f>
        <v>0</v>
      </c>
      <c r="K184">
        <v>19103575.86475243</v>
      </c>
      <c r="L184">
        <v>583404765.41063976</v>
      </c>
    </row>
    <row r="185" spans="1:12" x14ac:dyDescent="0.25">
      <c r="A185" t="s">
        <v>195</v>
      </c>
      <c r="B185">
        <v>347121.48998449091</v>
      </c>
      <c r="C185">
        <v>370824.38048449467</v>
      </c>
      <c r="D185" t="s">
        <v>8</v>
      </c>
      <c r="E185">
        <v>864.19155970076099</v>
      </c>
      <c r="F185">
        <v>134.67842807302361</v>
      </c>
      <c r="G185">
        <v>31.42154339122704</v>
      </c>
      <c r="H185">
        <f>1-E185/B185</f>
        <v>0.99751040605483865</v>
      </c>
      <c r="I185">
        <f>IF($C185&lt;0,($G185-$F185),0)</f>
        <v>0</v>
      </c>
      <c r="J185">
        <f>IF($C185&gt;0,($G185-$F185),0)</f>
        <v>-103.25688468179658</v>
      </c>
      <c r="K185">
        <v>388303.06769602298</v>
      </c>
      <c r="L185">
        <v>17478.687211528031</v>
      </c>
    </row>
    <row r="186" spans="1:12" x14ac:dyDescent="0.25">
      <c r="A186" t="s">
        <v>196</v>
      </c>
      <c r="B186">
        <v>766725.22027872922</v>
      </c>
      <c r="C186">
        <v>17427.8407034587</v>
      </c>
      <c r="D186" t="s">
        <v>4</v>
      </c>
      <c r="E186">
        <v>766725.22027872922</v>
      </c>
      <c r="F186">
        <v>57.165440970901393</v>
      </c>
      <c r="G186">
        <v>50.72841031174233</v>
      </c>
      <c r="H186">
        <f>1-E186/B186</f>
        <v>0</v>
      </c>
      <c r="I186">
        <f>IF($C186&lt;0,($G186-$F186),0)</f>
        <v>0</v>
      </c>
      <c r="J186">
        <f>IF($C186&gt;0,($G186-$F186),0)</f>
        <v>-6.4370306591590634</v>
      </c>
      <c r="K186">
        <v>710575.92975825677</v>
      </c>
      <c r="L186">
        <v>693148.08905479813</v>
      </c>
    </row>
    <row r="187" spans="1:12" x14ac:dyDescent="0.25">
      <c r="A187" t="s">
        <v>197</v>
      </c>
      <c r="B187">
        <v>4502736.3057203135</v>
      </c>
      <c r="C187">
        <v>-17150456.250597361</v>
      </c>
      <c r="D187" t="s">
        <v>4</v>
      </c>
      <c r="E187">
        <v>4502736.3057203135</v>
      </c>
      <c r="F187">
        <v>61.927028640371013</v>
      </c>
      <c r="G187">
        <v>50.72841031174233</v>
      </c>
      <c r="H187">
        <f>1-E187/B187</f>
        <v>0</v>
      </c>
      <c r="I187">
        <f>IF($C187&lt;0,($G187-$F187),0)</f>
        <v>-11.198618328628683</v>
      </c>
      <c r="J187">
        <f>IF($C187&gt;0,($G187-$F187),0)</f>
        <v>0</v>
      </c>
      <c r="K187">
        <v>109733.7474278592</v>
      </c>
      <c r="L187">
        <v>17260189.998025231</v>
      </c>
    </row>
    <row r="188" spans="1:12" x14ac:dyDescent="0.25">
      <c r="A188" t="s">
        <v>198</v>
      </c>
      <c r="B188">
        <v>516509640.63797891</v>
      </c>
      <c r="C188">
        <v>445765616.87082589</v>
      </c>
      <c r="D188" t="s">
        <v>9</v>
      </c>
      <c r="E188">
        <v>106252478.2828701</v>
      </c>
      <c r="F188">
        <v>116.884826845304</v>
      </c>
      <c r="G188">
        <v>101.7275253717341</v>
      </c>
      <c r="H188">
        <f>1-E188/B188</f>
        <v>0.79428752161986782</v>
      </c>
      <c r="I188">
        <f>IF($C188&lt;0,($G188-$F188),0)</f>
        <v>0</v>
      </c>
      <c r="J188">
        <f>IF($C188&gt;0,($G188-$F188),0)</f>
        <v>-15.157301473569902</v>
      </c>
      <c r="K188">
        <v>445766406.1980319</v>
      </c>
      <c r="L188">
        <v>789.32720606337818</v>
      </c>
    </row>
    <row r="189" spans="1:12" x14ac:dyDescent="0.25">
      <c r="A189" t="s">
        <v>199</v>
      </c>
      <c r="B189">
        <v>30002775.899504028</v>
      </c>
      <c r="C189">
        <v>8302139.9882567842</v>
      </c>
      <c r="D189" t="s">
        <v>5</v>
      </c>
      <c r="E189">
        <v>30002775.899504028</v>
      </c>
      <c r="F189">
        <v>39.797058757914527</v>
      </c>
      <c r="G189">
        <v>72.077901972089336</v>
      </c>
      <c r="H189">
        <f>1-E189/B189</f>
        <v>0</v>
      </c>
      <c r="I189">
        <f>IF($C189&lt;0,($G189-$F189),0)</f>
        <v>0</v>
      </c>
      <c r="J189">
        <f>IF($C189&gt;0,($G189-$F189),0)</f>
        <v>32.280843214174809</v>
      </c>
      <c r="K189">
        <v>11750696.955152979</v>
      </c>
      <c r="L189">
        <v>3448556.966896526</v>
      </c>
    </row>
    <row r="190" spans="1:12" x14ac:dyDescent="0.25">
      <c r="A190" t="s">
        <v>200</v>
      </c>
      <c r="B190">
        <v>31853665.98646694</v>
      </c>
      <c r="C190">
        <v>-25951522.38176785</v>
      </c>
      <c r="D190" t="s">
        <v>5</v>
      </c>
      <c r="E190">
        <v>31853665.98646694</v>
      </c>
      <c r="F190">
        <v>64.744543946124566</v>
      </c>
      <c r="G190">
        <v>72.077901972089336</v>
      </c>
      <c r="H190">
        <f>1-E190/B190</f>
        <v>0</v>
      </c>
      <c r="I190">
        <f>IF($C190&lt;0,($G190-$F190),0)</f>
        <v>7.3333580259647704</v>
      </c>
      <c r="J190">
        <f>IF($C190&gt;0,($G190-$F190),0)</f>
        <v>0</v>
      </c>
      <c r="K190">
        <v>30237130.177441739</v>
      </c>
      <c r="L190">
        <v>56188652.559210308</v>
      </c>
    </row>
    <row r="191" spans="1:12" x14ac:dyDescent="0.25">
      <c r="A191" t="s">
        <v>201</v>
      </c>
      <c r="B191">
        <v>71896.336022714517</v>
      </c>
      <c r="C191">
        <v>61513.066279225393</v>
      </c>
      <c r="D191" t="s">
        <v>9</v>
      </c>
      <c r="E191">
        <v>15411.594996290591</v>
      </c>
      <c r="F191">
        <v>108.5976516298004</v>
      </c>
      <c r="G191">
        <v>101.7275253717341</v>
      </c>
      <c r="H191">
        <f>1-E191/B191</f>
        <v>0.78564144087368315</v>
      </c>
      <c r="I191">
        <f>IF($C191&lt;0,($G191-$F191),0)</f>
        <v>0</v>
      </c>
      <c r="J191">
        <f>IF($C191&gt;0,($G191-$F191),0)</f>
        <v>-6.8701262580662927</v>
      </c>
      <c r="K191">
        <v>64906.435392824453</v>
      </c>
      <c r="L191">
        <v>3393.3691135983158</v>
      </c>
    </row>
    <row r="192" spans="1:12" x14ac:dyDescent="0.25">
      <c r="A192" t="s">
        <v>202</v>
      </c>
      <c r="B192">
        <v>15388679.474367309</v>
      </c>
      <c r="C192">
        <v>14033404.907100709</v>
      </c>
      <c r="D192" t="s">
        <v>8</v>
      </c>
      <c r="E192">
        <v>2638346.8796588238</v>
      </c>
      <c r="F192">
        <v>128.78301143542839</v>
      </c>
      <c r="G192">
        <v>31.42154339122704</v>
      </c>
      <c r="H192">
        <f>1-E192/B192</f>
        <v>0.82855274332970041</v>
      </c>
      <c r="I192">
        <f>IF($C192&lt;0,($G192-$F192),0)</f>
        <v>0</v>
      </c>
      <c r="J192">
        <f>IF($C192&gt;0,($G192-$F192),0)</f>
        <v>-97.361468044201359</v>
      </c>
      <c r="K192">
        <v>16567179.920599639</v>
      </c>
      <c r="L192">
        <v>2533775.013499245</v>
      </c>
    </row>
    <row r="193" spans="1:12" x14ac:dyDescent="0.25">
      <c r="A193" t="s">
        <v>203</v>
      </c>
      <c r="B193">
        <v>34249153.886757173</v>
      </c>
      <c r="C193">
        <v>-163634297.41571799</v>
      </c>
      <c r="D193" t="s">
        <v>6</v>
      </c>
      <c r="E193">
        <v>34249153.886757173</v>
      </c>
      <c r="F193">
        <v>103.4781778978797</v>
      </c>
      <c r="G193">
        <v>59.309201942056013</v>
      </c>
      <c r="H193">
        <f>1-E193/B193</f>
        <v>0</v>
      </c>
      <c r="I193">
        <f>IF($C193&lt;0,($G193-$F193),0)</f>
        <v>-44.16897595582369</v>
      </c>
      <c r="J193">
        <f>IF($C193&gt;0,($G193-$F193),0)</f>
        <v>0</v>
      </c>
      <c r="K193">
        <v>9491414.8214021716</v>
      </c>
      <c r="L193">
        <v>173125712.23712009</v>
      </c>
    </row>
    <row r="194" spans="1:12" x14ac:dyDescent="0.25">
      <c r="A194" t="s">
        <v>204</v>
      </c>
      <c r="B194">
        <v>558115337.8878454</v>
      </c>
      <c r="C194">
        <v>398558046.10310233</v>
      </c>
      <c r="D194" t="s">
        <v>6</v>
      </c>
      <c r="E194">
        <v>539872596.35420001</v>
      </c>
      <c r="F194">
        <v>81.160638220494278</v>
      </c>
      <c r="G194">
        <v>59.309201942056013</v>
      </c>
      <c r="H194">
        <f>1-E194/B194</f>
        <v>3.2686328963264066E-2</v>
      </c>
      <c r="I194">
        <f>IF($C194&lt;0,($G194-$F194),0)</f>
        <v>0</v>
      </c>
      <c r="J194">
        <f>IF($C194&gt;0,($G194-$F194),0)</f>
        <v>-21.851436278438264</v>
      </c>
      <c r="K194">
        <v>399786995.07607168</v>
      </c>
      <c r="L194">
        <v>1228948.9729693851</v>
      </c>
    </row>
    <row r="195" spans="1:12" x14ac:dyDescent="0.25">
      <c r="A195" t="s">
        <v>205</v>
      </c>
      <c r="B195">
        <v>521979819.34266651</v>
      </c>
      <c r="C195">
        <v>205382116.45410341</v>
      </c>
      <c r="D195" t="s">
        <v>5</v>
      </c>
      <c r="E195">
        <v>421373459.24977559</v>
      </c>
      <c r="F195">
        <v>68.2721570937466</v>
      </c>
      <c r="G195">
        <v>72.077901972089336</v>
      </c>
      <c r="H195">
        <f>1-E195/B195</f>
        <v>0.19273994197627287</v>
      </c>
      <c r="I195">
        <f>IF($C195&lt;0,($G195-$F195),0)</f>
        <v>0</v>
      </c>
      <c r="J195">
        <f>IF($C195&gt;0,($G195-$F195),0)</f>
        <v>3.8057448783427361</v>
      </c>
      <c r="K195">
        <v>206383812.79210669</v>
      </c>
      <c r="L195">
        <v>1001696.338003463</v>
      </c>
    </row>
    <row r="196" spans="1:12" x14ac:dyDescent="0.25">
      <c r="A196" t="s">
        <v>206</v>
      </c>
      <c r="B196">
        <v>20925525.94489735</v>
      </c>
      <c r="C196">
        <v>1954162.61324228</v>
      </c>
      <c r="D196" t="s">
        <v>4</v>
      </c>
      <c r="E196">
        <v>20925525.94489735</v>
      </c>
      <c r="F196">
        <v>57.125971158864637</v>
      </c>
      <c r="G196">
        <v>50.72841031174233</v>
      </c>
      <c r="H196">
        <f>1-E196/B196</f>
        <v>0</v>
      </c>
      <c r="I196">
        <f>IF($C196&lt;0,($G196-$F196),0)</f>
        <v>0</v>
      </c>
      <c r="J196">
        <f>IF($C196&gt;0,($G196-$F196),0)</f>
        <v>-6.3975608471223069</v>
      </c>
      <c r="K196">
        <v>2957831.521153389</v>
      </c>
      <c r="L196">
        <v>1003668.907911095</v>
      </c>
    </row>
    <row r="197" spans="1:12" x14ac:dyDescent="0.25">
      <c r="A197" t="s">
        <v>207</v>
      </c>
      <c r="B197">
        <v>12723079.78392962</v>
      </c>
      <c r="C197">
        <v>28741.275564529071</v>
      </c>
      <c r="D197" t="s">
        <v>4</v>
      </c>
      <c r="E197">
        <v>12723079.78392962</v>
      </c>
      <c r="F197">
        <v>50.378602971018559</v>
      </c>
      <c r="G197">
        <v>50.72841031174233</v>
      </c>
      <c r="H197">
        <f>1-E197/B197</f>
        <v>0</v>
      </c>
      <c r="I197">
        <f>IF($C197&lt;0,($G197-$F197),0)</f>
        <v>0</v>
      </c>
      <c r="J197">
        <f>IF($C197&gt;0,($G197-$F197),0)</f>
        <v>0.34980734072377118</v>
      </c>
      <c r="K197">
        <v>611341.97193842928</v>
      </c>
      <c r="L197">
        <v>582600.69637391402</v>
      </c>
    </row>
    <row r="198" spans="1:12" x14ac:dyDescent="0.25">
      <c r="A198" t="s">
        <v>208</v>
      </c>
      <c r="B198">
        <v>151056272.09285119</v>
      </c>
      <c r="C198">
        <v>-6953025.7522163354</v>
      </c>
      <c r="D198" t="s">
        <v>6</v>
      </c>
      <c r="E198">
        <v>141969494.962681</v>
      </c>
      <c r="F198">
        <v>54.761471775155698</v>
      </c>
      <c r="G198">
        <v>59.309201942056013</v>
      </c>
      <c r="H198">
        <f>1-E198/B198</f>
        <v>6.0154914485012201E-2</v>
      </c>
      <c r="I198">
        <f>IF($C198&lt;0,($G198-$F198),0)</f>
        <v>4.5477301669003154</v>
      </c>
      <c r="J198">
        <f>IF($C198&gt;0,($G198-$F198),0)</f>
        <v>0</v>
      </c>
      <c r="K198">
        <v>20065939.280041229</v>
      </c>
      <c r="L198">
        <v>27018965.032257609</v>
      </c>
    </row>
    <row r="199" spans="1:12" x14ac:dyDescent="0.25">
      <c r="A199" t="s">
        <v>209</v>
      </c>
      <c r="B199">
        <v>22042849.759682208</v>
      </c>
      <c r="C199">
        <v>2810879.7968181521</v>
      </c>
      <c r="D199" t="s">
        <v>8</v>
      </c>
      <c r="E199">
        <v>22042849.759682208</v>
      </c>
      <c r="F199">
        <v>26.906964962002139</v>
      </c>
      <c r="G199">
        <v>31.42154339122704</v>
      </c>
      <c r="H199">
        <f>1-E199/B199</f>
        <v>0</v>
      </c>
      <c r="I199">
        <f>IF($C199&lt;0,($G199-$F199),0)</f>
        <v>0</v>
      </c>
      <c r="J199">
        <f>IF($C199&gt;0,($G199-$F199),0)</f>
        <v>4.5145784292249012</v>
      </c>
      <c r="K199">
        <v>2834292.9268749361</v>
      </c>
      <c r="L199">
        <v>23413.130056774578</v>
      </c>
    </row>
    <row r="200" spans="1:12" x14ac:dyDescent="0.25">
      <c r="A200" t="s">
        <v>210</v>
      </c>
      <c r="B200">
        <v>4880551250.7004967</v>
      </c>
      <c r="C200">
        <v>202941467.5633401</v>
      </c>
      <c r="D200" t="s">
        <v>7</v>
      </c>
      <c r="E200">
        <v>4880551250.7004967</v>
      </c>
      <c r="F200">
        <v>47.030621547463063</v>
      </c>
      <c r="G200">
        <v>43.422910093983958</v>
      </c>
      <c r="H200">
        <f>1-E200/B200</f>
        <v>0</v>
      </c>
      <c r="I200">
        <f>IF($C200&lt;0,($G200-$F200),0)</f>
        <v>0</v>
      </c>
      <c r="J200">
        <f>IF($C200&gt;0,($G200-$F200),0)</f>
        <v>-3.607711453479105</v>
      </c>
      <c r="K200">
        <v>234696127.68926209</v>
      </c>
      <c r="L200">
        <v>31754660.125920061</v>
      </c>
    </row>
    <row r="201" spans="1:12" x14ac:dyDescent="0.25">
      <c r="A201" t="s">
        <v>211</v>
      </c>
      <c r="B201">
        <v>103865151.614096</v>
      </c>
      <c r="C201">
        <v>68963627.403406933</v>
      </c>
      <c r="D201" t="s">
        <v>5</v>
      </c>
      <c r="E201">
        <v>93360477.335133821</v>
      </c>
      <c r="F201">
        <v>86.45281212744321</v>
      </c>
      <c r="G201">
        <v>72.077901972089336</v>
      </c>
      <c r="H201">
        <f>1-E201/B201</f>
        <v>0.10113762042144403</v>
      </c>
      <c r="I201">
        <f>IF($C201&lt;0,($G201-$F201),0)</f>
        <v>0</v>
      </c>
      <c r="J201">
        <f>IF($C201&gt;0,($G201-$F201),0)</f>
        <v>-14.374910155353874</v>
      </c>
      <c r="K201">
        <v>69217031.08919917</v>
      </c>
      <c r="L201">
        <v>253403.68579222501</v>
      </c>
    </row>
    <row r="202" spans="1:12" x14ac:dyDescent="0.25">
      <c r="A202" t="s">
        <v>212</v>
      </c>
      <c r="B202">
        <v>248191.86532391029</v>
      </c>
      <c r="C202">
        <v>227935.91255319069</v>
      </c>
      <c r="D202" t="s">
        <v>8</v>
      </c>
      <c r="E202">
        <v>248191.86532391029</v>
      </c>
      <c r="F202">
        <v>215.86219302613981</v>
      </c>
      <c r="G202">
        <v>31.42154339122704</v>
      </c>
      <c r="H202">
        <f>1-E202/B202</f>
        <v>0</v>
      </c>
      <c r="I202">
        <f>IF($C202&lt;0,($G202-$F202),0)</f>
        <v>0</v>
      </c>
      <c r="J202">
        <f>IF($C202&gt;0,($G202-$F202),0)</f>
        <v>-184.44064963491277</v>
      </c>
      <c r="K202">
        <v>228430.5621773648</v>
      </c>
      <c r="L202">
        <v>494.64962417409492</v>
      </c>
    </row>
    <row r="203" spans="1:12" x14ac:dyDescent="0.25">
      <c r="A203" t="s">
        <v>213</v>
      </c>
      <c r="B203">
        <v>120668576.2679245</v>
      </c>
      <c r="C203">
        <v>-20164009.651651211</v>
      </c>
      <c r="D203" t="s">
        <v>8</v>
      </c>
      <c r="E203">
        <v>120668576.2679245</v>
      </c>
      <c r="F203">
        <v>36.733750181262131</v>
      </c>
      <c r="G203">
        <v>31.42154339122704</v>
      </c>
      <c r="H203">
        <f>1-E203/B203</f>
        <v>0</v>
      </c>
      <c r="I203">
        <f>IF($C203&lt;0,($G203-$F203),0)</f>
        <v>-5.3122067900350913</v>
      </c>
      <c r="J203">
        <f>IF($C203&gt;0,($G203-$F203),0)</f>
        <v>0</v>
      </c>
      <c r="K203">
        <v>5633040.9311870867</v>
      </c>
      <c r="L203">
        <v>25797050.582838371</v>
      </c>
    </row>
    <row r="204" spans="1:12" x14ac:dyDescent="0.25">
      <c r="A204" t="s">
        <v>214</v>
      </c>
      <c r="B204">
        <v>176264.8213716342</v>
      </c>
      <c r="C204">
        <v>183267.44534051701</v>
      </c>
      <c r="D204" t="s">
        <v>8</v>
      </c>
      <c r="E204">
        <v>421.6253300702956</v>
      </c>
      <c r="F204">
        <v>134.7713049532525</v>
      </c>
      <c r="G204">
        <v>31.42154339122704</v>
      </c>
      <c r="H204">
        <f>1-E204/B204</f>
        <v>0.99760800069583166</v>
      </c>
      <c r="I204">
        <f>IF($C204&lt;0,($G204-$F204),0)</f>
        <v>0</v>
      </c>
      <c r="J204">
        <f>IF($C204&gt;0,($G204-$F204),0)</f>
        <v>-103.34976156202546</v>
      </c>
      <c r="K204">
        <v>183782.7041092643</v>
      </c>
      <c r="L204">
        <v>515.25876874739174</v>
      </c>
    </row>
    <row r="205" spans="1:12" x14ac:dyDescent="0.25">
      <c r="A205" t="s">
        <v>215</v>
      </c>
      <c r="B205">
        <v>1032481.1463923811</v>
      </c>
      <c r="C205">
        <v>1039481.151772634</v>
      </c>
      <c r="D205" t="s">
        <v>8</v>
      </c>
      <c r="E205">
        <v>50081.951900105807</v>
      </c>
      <c r="F205">
        <v>129.83302144639799</v>
      </c>
      <c r="G205">
        <v>31.42154339122704</v>
      </c>
      <c r="H205">
        <f>1-E205/B205</f>
        <v>0.95149359184417226</v>
      </c>
      <c r="I205">
        <f>IF($C205&lt;0,($G205-$F205),0)</f>
        <v>0</v>
      </c>
      <c r="J205">
        <f>IF($C205&gt;0,($G205-$F205),0)</f>
        <v>-98.41147805517096</v>
      </c>
      <c r="K205">
        <v>1042641.7749251199</v>
      </c>
      <c r="L205">
        <v>3160.6231524858458</v>
      </c>
    </row>
    <row r="206" spans="1:12" x14ac:dyDescent="0.25">
      <c r="A206" t="s">
        <v>216</v>
      </c>
      <c r="B206">
        <v>603077574.07394004</v>
      </c>
      <c r="C206">
        <v>461569743.62951159</v>
      </c>
      <c r="D206" t="s">
        <v>9</v>
      </c>
      <c r="E206">
        <v>189952943.54664731</v>
      </c>
      <c r="F206">
        <v>98.657778037249429</v>
      </c>
      <c r="G206">
        <v>101.7275253717341</v>
      </c>
      <c r="H206">
        <f>1-E206/B206</f>
        <v>0.68502734687435374</v>
      </c>
      <c r="I206">
        <f>IF($C206&lt;0,($G206-$F206),0)</f>
        <v>0</v>
      </c>
      <c r="J206">
        <f>IF($C206&gt;0,($G206-$F206),0)</f>
        <v>3.0697473344846742</v>
      </c>
      <c r="K206">
        <v>461587163.31185877</v>
      </c>
      <c r="L206">
        <v>17419.682347268081</v>
      </c>
    </row>
    <row r="207" spans="1:12" x14ac:dyDescent="0.25">
      <c r="A207" t="s">
        <v>217</v>
      </c>
      <c r="B207">
        <v>91629.919592563092</v>
      </c>
      <c r="C207">
        <v>-611721.64931150561</v>
      </c>
      <c r="D207" t="s">
        <v>9</v>
      </c>
      <c r="E207">
        <v>91629.919592563092</v>
      </c>
      <c r="F207">
        <v>117.68236187263859</v>
      </c>
      <c r="G207">
        <v>101.7275253717341</v>
      </c>
      <c r="H207">
        <f>1-E207/B207</f>
        <v>0</v>
      </c>
      <c r="I207">
        <f>IF($C207&lt;0,($G207-$F207),0)</f>
        <v>-15.954836500904491</v>
      </c>
      <c r="J207">
        <f>IF($C207&gt;0,($G207-$F207),0)</f>
        <v>0</v>
      </c>
      <c r="K207">
        <v>70252.007194950274</v>
      </c>
      <c r="L207">
        <v>681973.65650645888</v>
      </c>
    </row>
    <row r="208" spans="1:12" x14ac:dyDescent="0.25">
      <c r="A208" t="s">
        <v>218</v>
      </c>
      <c r="B208">
        <v>173785.21067282281</v>
      </c>
      <c r="C208">
        <v>95196.102992046348</v>
      </c>
      <c r="D208" t="s">
        <v>9</v>
      </c>
      <c r="E208">
        <v>88604.028793793957</v>
      </c>
      <c r="F208">
        <v>70.119908214452266</v>
      </c>
      <c r="G208">
        <v>101.7275253717341</v>
      </c>
      <c r="H208">
        <f>1-E208/B208</f>
        <v>0.49015207651585169</v>
      </c>
      <c r="I208">
        <f>IF($C208&lt;0,($G208-$F208),0)</f>
        <v>0</v>
      </c>
      <c r="J208">
        <f>IF($C208&gt;0,($G208-$F208),0)</f>
        <v>31.607617157281837</v>
      </c>
      <c r="K208">
        <v>96786.054633879714</v>
      </c>
      <c r="L208">
        <v>1589.9516418332989</v>
      </c>
    </row>
    <row r="209" spans="1:12" x14ac:dyDescent="0.25">
      <c r="A209" t="s">
        <v>219</v>
      </c>
      <c r="B209">
        <v>5736788.5421716236</v>
      </c>
      <c r="C209">
        <v>-1510685.594928785</v>
      </c>
      <c r="D209" t="s">
        <v>6</v>
      </c>
      <c r="E209">
        <v>5736788.5421716236</v>
      </c>
      <c r="F209">
        <v>45.564896072629793</v>
      </c>
      <c r="G209">
        <v>59.309201942056013</v>
      </c>
      <c r="H209">
        <f>1-E209/B209</f>
        <v>0</v>
      </c>
      <c r="I209">
        <f>IF($C209&lt;0,($G209-$F209),0)</f>
        <v>13.744305869426221</v>
      </c>
      <c r="J209">
        <f>IF($C209&gt;0,($G209-$F209),0)</f>
        <v>0</v>
      </c>
      <c r="K209">
        <v>2189583.4100170932</v>
      </c>
      <c r="L209">
        <v>3700269.0049458491</v>
      </c>
    </row>
    <row r="210" spans="1:12" x14ac:dyDescent="0.25">
      <c r="A210" t="s">
        <v>220</v>
      </c>
      <c r="B210">
        <v>262754714.9770416</v>
      </c>
      <c r="C210">
        <v>31884190.954608731</v>
      </c>
      <c r="D210" t="s">
        <v>4</v>
      </c>
      <c r="E210">
        <v>262754714.9770416</v>
      </c>
      <c r="F210">
        <v>60.335158054078477</v>
      </c>
      <c r="G210">
        <v>50.72841031174233</v>
      </c>
      <c r="H210">
        <f>1-E210/B210</f>
        <v>0</v>
      </c>
      <c r="I210">
        <f>IF($C210&lt;0,($G210-$F210),0)</f>
        <v>0</v>
      </c>
      <c r="J210">
        <f>IF($C210&gt;0,($G210-$F210),0)</f>
        <v>-9.6067477423361467</v>
      </c>
      <c r="K210">
        <v>34610171.759218417</v>
      </c>
      <c r="L210">
        <v>2725980.804609525</v>
      </c>
    </row>
    <row r="211" spans="1:12" x14ac:dyDescent="0.25">
      <c r="A211" t="s">
        <v>221</v>
      </c>
      <c r="B211">
        <v>47150399.474165618</v>
      </c>
      <c r="C211">
        <v>767505.44280514645</v>
      </c>
      <c r="D211" t="s">
        <v>4</v>
      </c>
      <c r="E211">
        <v>47150399.474165618</v>
      </c>
      <c r="F211">
        <v>49.794826946006452</v>
      </c>
      <c r="G211">
        <v>50.72841031174233</v>
      </c>
      <c r="H211">
        <f>1-E211/B211</f>
        <v>0</v>
      </c>
      <c r="I211">
        <f>IF($C211&lt;0,($G211-$F211),0)</f>
        <v>0</v>
      </c>
      <c r="J211">
        <f>IF($C211&gt;0,($G211-$F211),0)</f>
        <v>0.93358336573587763</v>
      </c>
      <c r="K211">
        <v>5461175.1710479539</v>
      </c>
      <c r="L211">
        <v>4693669.7282425649</v>
      </c>
    </row>
    <row r="212" spans="1:12" x14ac:dyDescent="0.25">
      <c r="A212" t="s">
        <v>222</v>
      </c>
      <c r="B212">
        <v>26644341.675771829</v>
      </c>
      <c r="C212">
        <v>-6081627.0276668351</v>
      </c>
      <c r="D212" t="s">
        <v>4</v>
      </c>
      <c r="E212">
        <v>26644341.675771829</v>
      </c>
      <c r="F212">
        <v>62.128627282013433</v>
      </c>
      <c r="G212">
        <v>50.72841031174233</v>
      </c>
      <c r="H212">
        <f>1-E212/B212</f>
        <v>0</v>
      </c>
      <c r="I212">
        <f>IF($C212&lt;0,($G212-$F212),0)</f>
        <v>-11.400216970271103</v>
      </c>
      <c r="J212">
        <f>IF($C212&gt;0,($G212-$F212),0)</f>
        <v>0</v>
      </c>
      <c r="K212">
        <v>4270753.1821140302</v>
      </c>
      <c r="L212">
        <v>10352380.20978085</v>
      </c>
    </row>
    <row r="213" spans="1:12" x14ac:dyDescent="0.25">
      <c r="A213" t="s">
        <v>226</v>
      </c>
    </row>
    <row r="214" spans="1:12" x14ac:dyDescent="0.25">
      <c r="H214">
        <f>COUNTIFS(H2:H212,"&gt;0.2")</f>
        <v>60</v>
      </c>
      <c r="I214">
        <f>COUNTIF(C2:C212,"&lt;0")</f>
        <v>72</v>
      </c>
      <c r="J214">
        <f>COUNTIF(C2:C212,"&gt;0")</f>
        <v>137</v>
      </c>
      <c r="K214">
        <f>SUM(K2:K212)</f>
        <v>11427593290.864349</v>
      </c>
      <c r="L214">
        <f>SUM(L2:L212)</f>
        <v>12516099675.088919</v>
      </c>
    </row>
    <row r="215" spans="1:12" x14ac:dyDescent="0.25">
      <c r="H215">
        <f>COUNTIFS(H2:H212,"&gt;0.1")</f>
        <v>67</v>
      </c>
      <c r="I215">
        <f>COUNTIFS(I$2:I$212,"&lt;0")</f>
        <v>38</v>
      </c>
      <c r="J215">
        <f>COUNTIFS(J$2:J$212,"&lt;0")</f>
        <v>109</v>
      </c>
      <c r="K215">
        <f>1.1/4.27</f>
        <v>0.25761124121779866</v>
      </c>
      <c r="L215">
        <f>1.3/4.27</f>
        <v>0.30444964871194385</v>
      </c>
    </row>
    <row r="216" spans="1:12" x14ac:dyDescent="0.25">
      <c r="H216">
        <f>COUNTIFS(H2:H212,"&gt;0.05")</f>
        <v>73</v>
      </c>
      <c r="I216">
        <f>COUNTIFS(I$2:I$212,"&lt;-5")</f>
        <v>25</v>
      </c>
      <c r="J216">
        <f>COUNTIFS(J$2:J$212,"&lt;-5")</f>
        <v>102</v>
      </c>
    </row>
    <row r="217" spans="1:12" x14ac:dyDescent="0.25">
      <c r="I217">
        <f>COUNTIFS(I$2:I$212,"&lt;-10")</f>
        <v>17</v>
      </c>
      <c r="J217">
        <f>COUNTIFS(J$2:J$212,"&lt;-10")</f>
        <v>81</v>
      </c>
    </row>
    <row r="219" spans="1:12" x14ac:dyDescent="0.25">
      <c r="I219">
        <f>I215/I214</f>
        <v>0.52777777777777779</v>
      </c>
      <c r="J219">
        <f>J215/J214</f>
        <v>0.79562043795620441</v>
      </c>
    </row>
    <row r="220" spans="1:12" x14ac:dyDescent="0.25">
      <c r="I220">
        <f>I216/I214</f>
        <v>0.34722222222222221</v>
      </c>
      <c r="J220">
        <f>J216/J214</f>
        <v>0.74452554744525545</v>
      </c>
    </row>
    <row r="221" spans="1:12" x14ac:dyDescent="0.25">
      <c r="I221">
        <f>I217/I214</f>
        <v>0.2361111111111111</v>
      </c>
      <c r="J221">
        <f>J217/J214</f>
        <v>0.59124087591240881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workbookViewId="0">
      <selection activeCell="J14" sqref="J14"/>
    </sheetView>
  </sheetViews>
  <sheetFormatPr defaultRowHeight="15" x14ac:dyDescent="0.25"/>
  <cols>
    <col min="2" max="2" width="11.7109375" customWidth="1"/>
    <col min="3" max="3" width="9" customWidth="1"/>
    <col min="5" max="5" width="10.42578125" customWidth="1"/>
    <col min="11" max="11" width="9.5703125" customWidth="1"/>
    <col min="12" max="12" width="9.140625" customWidth="1"/>
  </cols>
  <sheetData>
    <row r="1" spans="1:12" x14ac:dyDescent="0.25">
      <c r="A1" s="1" t="s">
        <v>10</v>
      </c>
      <c r="B1" s="1" t="s">
        <v>2</v>
      </c>
      <c r="C1" s="1" t="s">
        <v>223</v>
      </c>
      <c r="D1" s="1" t="s">
        <v>0</v>
      </c>
      <c r="E1" s="1" t="s">
        <v>11</v>
      </c>
      <c r="F1" s="1" t="s">
        <v>224</v>
      </c>
      <c r="G1" s="1" t="s">
        <v>234</v>
      </c>
      <c r="H1" s="2" t="s">
        <v>227</v>
      </c>
      <c r="I1" s="2" t="s">
        <v>232</v>
      </c>
      <c r="J1" s="2" t="s">
        <v>233</v>
      </c>
      <c r="K1" s="1" t="s">
        <v>229</v>
      </c>
      <c r="L1" s="1" t="s">
        <v>230</v>
      </c>
    </row>
    <row r="2" spans="1:12" x14ac:dyDescent="0.25">
      <c r="A2" t="s">
        <v>12</v>
      </c>
      <c r="B2">
        <v>1677832.549328685</v>
      </c>
      <c r="C2">
        <v>779516.05109973566</v>
      </c>
      <c r="D2" t="s">
        <v>8</v>
      </c>
      <c r="E2">
        <v>1500255.7545315139</v>
      </c>
      <c r="F2">
        <v>53.099897296015868</v>
      </c>
      <c r="G2">
        <v>28.347385195778489</v>
      </c>
      <c r="H2">
        <f>1-E2/B2</f>
        <v>0.10583701863944717</v>
      </c>
      <c r="I2">
        <f>IF($C2&lt;0,($G2-$F2),0)</f>
        <v>0</v>
      </c>
      <c r="J2">
        <f>IF($C2&gt;0,($G2-$F2),0)</f>
        <v>-24.752512100237379</v>
      </c>
      <c r="K2">
        <v>1155259.6840758331</v>
      </c>
      <c r="L2">
        <v>375743.63297609659</v>
      </c>
    </row>
    <row r="3" spans="1:12" x14ac:dyDescent="0.25">
      <c r="A3" t="s">
        <v>13</v>
      </c>
      <c r="B3">
        <v>12715751.527884509</v>
      </c>
      <c r="C3">
        <v>-205680842.87172651</v>
      </c>
      <c r="D3" t="s">
        <v>5</v>
      </c>
      <c r="E3">
        <v>12715751.527884509</v>
      </c>
      <c r="F3">
        <v>37.806634958241922</v>
      </c>
      <c r="G3">
        <v>50.364144850800493</v>
      </c>
      <c r="H3">
        <f>1-E3/B3</f>
        <v>0</v>
      </c>
      <c r="I3">
        <f>IF($C3&lt;0,($G3-$F3),0)</f>
        <v>12.557509892558571</v>
      </c>
      <c r="J3">
        <f>IF($C3&gt;0,($G3-$F3),0)</f>
        <v>0</v>
      </c>
      <c r="K3">
        <v>105780.4975824851</v>
      </c>
      <c r="L3">
        <v>205786623.3693091</v>
      </c>
    </row>
    <row r="4" spans="1:12" x14ac:dyDescent="0.25">
      <c r="A4" t="s">
        <v>14</v>
      </c>
      <c r="B4">
        <v>37310576.577220313</v>
      </c>
      <c r="C4">
        <v>-3934870.1351606138</v>
      </c>
      <c r="D4" t="s">
        <v>4</v>
      </c>
      <c r="E4">
        <v>37310576.577220313</v>
      </c>
      <c r="F4">
        <v>26.529189394441101</v>
      </c>
      <c r="G4">
        <v>44.143627342017908</v>
      </c>
      <c r="H4">
        <f>1-E4/B4</f>
        <v>0</v>
      </c>
      <c r="I4">
        <f>IF($C4&lt;0,($G4-$F4),0)</f>
        <v>17.614437947576807</v>
      </c>
      <c r="J4">
        <f>IF($C4&gt;0,($G4-$F4),0)</f>
        <v>0</v>
      </c>
      <c r="K4">
        <v>2929553.226833384</v>
      </c>
      <c r="L4">
        <v>6864423.3619940141</v>
      </c>
    </row>
    <row r="5" spans="1:12" x14ac:dyDescent="0.25">
      <c r="A5" t="s">
        <v>15</v>
      </c>
      <c r="B5">
        <v>7110796.9925173093</v>
      </c>
      <c r="C5">
        <v>-3440201.9410596332</v>
      </c>
      <c r="D5" t="s">
        <v>6</v>
      </c>
      <c r="E5">
        <v>7110796.9925173093</v>
      </c>
      <c r="F5">
        <v>28.883780482496281</v>
      </c>
      <c r="G5">
        <v>43.69179138227431</v>
      </c>
      <c r="H5">
        <f>1-E5/B5</f>
        <v>0</v>
      </c>
      <c r="I5">
        <f>IF($C5&lt;0,($G5-$F5),0)</f>
        <v>14.808010899778029</v>
      </c>
      <c r="J5">
        <f>IF($C5&gt;0,($G5-$F5),0)</f>
        <v>0</v>
      </c>
      <c r="K5">
        <v>471217.75368550158</v>
      </c>
      <c r="L5">
        <v>3911419.6947451341</v>
      </c>
    </row>
    <row r="6" spans="1:12" x14ac:dyDescent="0.25">
      <c r="A6" t="s">
        <v>16</v>
      </c>
      <c r="B6">
        <v>1365232.5528221279</v>
      </c>
      <c r="C6">
        <v>-515519.08155769698</v>
      </c>
      <c r="D6" t="s">
        <v>8</v>
      </c>
      <c r="E6">
        <v>1365232.5528221279</v>
      </c>
      <c r="F6">
        <v>57.103993730229043</v>
      </c>
      <c r="G6">
        <v>28.347385195778489</v>
      </c>
      <c r="H6">
        <f>1-E6/B6</f>
        <v>0</v>
      </c>
      <c r="I6">
        <f>IF($C6&lt;0,($G6-$F6),0)</f>
        <v>-28.756608534450553</v>
      </c>
      <c r="J6">
        <f>IF($C6&gt;0,($G6-$F6),0)</f>
        <v>0</v>
      </c>
      <c r="K6">
        <v>695548.29937199631</v>
      </c>
      <c r="L6">
        <v>1211067.3809297299</v>
      </c>
    </row>
    <row r="7" spans="1:12" x14ac:dyDescent="0.25">
      <c r="A7" t="s">
        <v>17</v>
      </c>
      <c r="B7">
        <v>258313730.7400212</v>
      </c>
      <c r="C7">
        <v>213102353.6895237</v>
      </c>
      <c r="D7" t="s">
        <v>6</v>
      </c>
      <c r="E7">
        <v>258313730.7400212</v>
      </c>
      <c r="F7">
        <v>58.890635313492773</v>
      </c>
      <c r="G7">
        <v>43.69179138227431</v>
      </c>
      <c r="H7">
        <f>1-E7/B7</f>
        <v>0</v>
      </c>
      <c r="I7">
        <f>IF($C7&lt;0,($G7-$F7),0)</f>
        <v>0</v>
      </c>
      <c r="J7">
        <f>IF($C7&gt;0,($G7-$F7),0)</f>
        <v>-15.198843931218462</v>
      </c>
      <c r="K7">
        <v>213249689.56934929</v>
      </c>
      <c r="L7">
        <v>147335.8798256109</v>
      </c>
    </row>
    <row r="8" spans="1:12" x14ac:dyDescent="0.25">
      <c r="A8" t="s">
        <v>18</v>
      </c>
      <c r="B8">
        <v>233345991.15304241</v>
      </c>
      <c r="C8">
        <v>-54979688.47427728</v>
      </c>
      <c r="D8" t="s">
        <v>8</v>
      </c>
      <c r="E8">
        <v>233345991.15304241</v>
      </c>
      <c r="F8">
        <v>39.978547995041538</v>
      </c>
      <c r="G8">
        <v>28.347385195778489</v>
      </c>
      <c r="H8">
        <f>1-E8/B8</f>
        <v>0</v>
      </c>
      <c r="I8">
        <f>IF($C8&lt;0,($G8-$F8),0)</f>
        <v>-11.631162799263048</v>
      </c>
      <c r="J8">
        <f>IF($C8&gt;0,($G8-$F8),0)</f>
        <v>0</v>
      </c>
      <c r="K8">
        <v>5367786.1969534969</v>
      </c>
      <c r="L8">
        <v>60347474.67123092</v>
      </c>
    </row>
    <row r="9" spans="1:12" x14ac:dyDescent="0.25">
      <c r="A9" t="s">
        <v>19</v>
      </c>
      <c r="B9">
        <v>11576032.86969571</v>
      </c>
      <c r="C9">
        <v>1901665.604633071</v>
      </c>
      <c r="D9" t="s">
        <v>6</v>
      </c>
      <c r="E9">
        <v>11576032.86969571</v>
      </c>
      <c r="F9">
        <v>41.650518835866357</v>
      </c>
      <c r="G9">
        <v>43.69179138227431</v>
      </c>
      <c r="H9">
        <f>1-E9/B9</f>
        <v>0</v>
      </c>
      <c r="I9">
        <f>IF($C9&lt;0,($G9-$F9),0)</f>
        <v>0</v>
      </c>
      <c r="J9">
        <f>IF($C9&gt;0,($G9-$F9),0)</f>
        <v>2.0412725464079529</v>
      </c>
      <c r="K9">
        <v>2727518.6709382529</v>
      </c>
      <c r="L9">
        <v>825853.06630524271</v>
      </c>
    </row>
    <row r="10" spans="1:12" x14ac:dyDescent="0.25">
      <c r="A10" t="s">
        <v>20</v>
      </c>
      <c r="B10">
        <v>213074.59724891049</v>
      </c>
      <c r="C10">
        <v>206650.35619317781</v>
      </c>
      <c r="D10" t="s">
        <v>9</v>
      </c>
      <c r="E10">
        <v>13012.52337520002</v>
      </c>
      <c r="F10">
        <v>127.4924632945641</v>
      </c>
      <c r="G10">
        <v>58.027766387315843</v>
      </c>
      <c r="H10">
        <f>1-E10/B10</f>
        <v>0.9389297291032821</v>
      </c>
      <c r="I10">
        <f>IF($C10&lt;0,($G10-$F10),0)</f>
        <v>0</v>
      </c>
      <c r="J10">
        <f>IF($C10&gt;0,($G10-$F10),0)</f>
        <v>-69.464696907248253</v>
      </c>
      <c r="K10">
        <v>206853.11742098679</v>
      </c>
      <c r="L10">
        <v>202.76122780904549</v>
      </c>
    </row>
    <row r="11" spans="1:12" x14ac:dyDescent="0.25">
      <c r="A11" t="s">
        <v>21</v>
      </c>
      <c r="B11">
        <v>586762.01718596078</v>
      </c>
      <c r="C11">
        <v>-110809.0214100421</v>
      </c>
      <c r="D11" t="s">
        <v>8</v>
      </c>
      <c r="E11">
        <v>586762.01718596078</v>
      </c>
      <c r="F11">
        <v>62.664329499057047</v>
      </c>
      <c r="G11">
        <v>28.347385195778489</v>
      </c>
      <c r="H11">
        <f>1-E11/B11</f>
        <v>0</v>
      </c>
      <c r="I11">
        <f>IF($C11&lt;0,($G11-$F11),0)</f>
        <v>-34.316944303278561</v>
      </c>
      <c r="J11">
        <f>IF($C11&gt;0,($G11-$F11),0)</f>
        <v>0</v>
      </c>
      <c r="K11">
        <v>71762.086240857461</v>
      </c>
      <c r="L11">
        <v>182571.10765089741</v>
      </c>
    </row>
    <row r="12" spans="1:12" x14ac:dyDescent="0.25">
      <c r="A12" t="s">
        <v>22</v>
      </c>
      <c r="B12">
        <v>329300739.02156931</v>
      </c>
      <c r="C12">
        <v>-58105572.460092902</v>
      </c>
      <c r="D12" t="s">
        <v>9</v>
      </c>
      <c r="E12">
        <v>329300739.02156931</v>
      </c>
      <c r="F12">
        <v>48.480739331316236</v>
      </c>
      <c r="G12">
        <v>58.027766387315843</v>
      </c>
      <c r="H12">
        <f>1-E12/B12</f>
        <v>0</v>
      </c>
      <c r="I12">
        <f>IF($C12&lt;0,($G12-$F12),0)</f>
        <v>9.5470270559996067</v>
      </c>
      <c r="J12">
        <f>IF($C12&gt;0,($G12-$F12),0)</f>
        <v>0</v>
      </c>
      <c r="K12">
        <v>7682280.6699825032</v>
      </c>
      <c r="L12">
        <v>65787853.130075581</v>
      </c>
    </row>
    <row r="13" spans="1:12" x14ac:dyDescent="0.25">
      <c r="A13" t="s">
        <v>23</v>
      </c>
      <c r="B13">
        <v>96471919.862224013</v>
      </c>
      <c r="C13">
        <v>9493372.4192852024</v>
      </c>
      <c r="D13" t="s">
        <v>6</v>
      </c>
      <c r="E13">
        <v>96317295.07229577</v>
      </c>
      <c r="F13">
        <v>79.116155397301497</v>
      </c>
      <c r="G13">
        <v>43.69179138227431</v>
      </c>
      <c r="H13">
        <f>1-E13/B13</f>
        <v>1.602795820266345E-3</v>
      </c>
      <c r="I13">
        <f>IF($C13&lt;0,($G13-$F13),0)</f>
        <v>0</v>
      </c>
      <c r="J13">
        <f>IF($C13&gt;0,($G13-$F13),0)</f>
        <v>-35.424364015027187</v>
      </c>
      <c r="K13">
        <v>20749903.508828349</v>
      </c>
      <c r="L13">
        <v>11256531.089542851</v>
      </c>
    </row>
    <row r="14" spans="1:12" x14ac:dyDescent="0.25">
      <c r="A14" t="s">
        <v>24</v>
      </c>
      <c r="B14">
        <v>43866514.233917363</v>
      </c>
      <c r="C14">
        <v>2713717.6596863391</v>
      </c>
      <c r="D14" t="s">
        <v>6</v>
      </c>
      <c r="E14">
        <v>43866514.233917363</v>
      </c>
      <c r="F14">
        <v>46.639331514828903</v>
      </c>
      <c r="G14">
        <v>43.69179138227431</v>
      </c>
      <c r="H14">
        <f>1-E14/B14</f>
        <v>0</v>
      </c>
      <c r="I14">
        <f>IF($C14&lt;0,($G14-$F14),0)</f>
        <v>0</v>
      </c>
      <c r="J14">
        <f>IF($C14&gt;0,($G14-$F14),0)</f>
        <v>-2.9475401325545931</v>
      </c>
      <c r="K14">
        <v>9058574.6983911749</v>
      </c>
      <c r="L14">
        <v>6344857.0387051376</v>
      </c>
    </row>
    <row r="15" spans="1:12" x14ac:dyDescent="0.25">
      <c r="A15" t="s">
        <v>25</v>
      </c>
      <c r="B15">
        <v>1219756.88106833</v>
      </c>
      <c r="C15">
        <v>311761.1080481864</v>
      </c>
      <c r="D15" t="s">
        <v>4</v>
      </c>
      <c r="E15">
        <v>1219756.88106833</v>
      </c>
      <c r="F15">
        <v>55.451212049495602</v>
      </c>
      <c r="G15">
        <v>44.143627342017908</v>
      </c>
      <c r="H15">
        <f>1-E15/B15</f>
        <v>0</v>
      </c>
      <c r="I15">
        <f>IF($C15&lt;0,($G15-$F15),0)</f>
        <v>0</v>
      </c>
      <c r="J15">
        <f>IF($C15&gt;0,($G15-$F15),0)</f>
        <v>-11.307584707477695</v>
      </c>
      <c r="K15">
        <v>445118.33395465318</v>
      </c>
      <c r="L15">
        <v>133357.22590650141</v>
      </c>
    </row>
    <row r="16" spans="1:12" x14ac:dyDescent="0.25">
      <c r="A16" t="s">
        <v>26</v>
      </c>
      <c r="B16">
        <v>122325501.20764691</v>
      </c>
      <c r="C16">
        <v>71225541.920131087</v>
      </c>
      <c r="D16" t="s">
        <v>6</v>
      </c>
      <c r="E16">
        <v>119693642.8378512</v>
      </c>
      <c r="F16">
        <v>83.021347066034011</v>
      </c>
      <c r="G16">
        <v>43.69179138227431</v>
      </c>
      <c r="H16">
        <f>1-E16/B16</f>
        <v>2.1515206100223838E-2</v>
      </c>
      <c r="I16">
        <f>IF($C16&lt;0,($G16-$F16),0)</f>
        <v>0</v>
      </c>
      <c r="J16">
        <f>IF($C16&gt;0,($G16-$F16),0)</f>
        <v>-39.3295556837597</v>
      </c>
      <c r="K16">
        <v>74055586.535352826</v>
      </c>
      <c r="L16">
        <v>2830044.6152217672</v>
      </c>
    </row>
    <row r="17" spans="1:12" x14ac:dyDescent="0.25">
      <c r="A17" t="s">
        <v>27</v>
      </c>
      <c r="B17">
        <v>4277304.2723435713</v>
      </c>
      <c r="C17">
        <v>591103.00580881839</v>
      </c>
      <c r="D17" t="s">
        <v>4</v>
      </c>
      <c r="E17">
        <v>4277304.2723435713</v>
      </c>
      <c r="F17">
        <v>61.283874798814317</v>
      </c>
      <c r="G17">
        <v>44.143627342017908</v>
      </c>
      <c r="H17">
        <f>1-E17/B17</f>
        <v>0</v>
      </c>
      <c r="I17">
        <f>IF($C17&lt;0,($G17-$F17),0)</f>
        <v>0</v>
      </c>
      <c r="J17">
        <f>IF($C17&gt;0,($G17-$F17),0)</f>
        <v>-17.140247456796409</v>
      </c>
      <c r="K17">
        <v>1697987.731306569</v>
      </c>
      <c r="L17">
        <v>1106884.725497738</v>
      </c>
    </row>
    <row r="18" spans="1:12" x14ac:dyDescent="0.25">
      <c r="A18" t="s">
        <v>28</v>
      </c>
      <c r="B18">
        <v>6334746.0085134264</v>
      </c>
      <c r="C18">
        <v>194185.01253970491</v>
      </c>
      <c r="D18" t="s">
        <v>4</v>
      </c>
      <c r="E18">
        <v>6334746.0085134264</v>
      </c>
      <c r="F18">
        <v>58.10749525152238</v>
      </c>
      <c r="G18">
        <v>44.143627342017908</v>
      </c>
      <c r="H18">
        <f>1-E18/B18</f>
        <v>0</v>
      </c>
      <c r="I18">
        <f>IF($C18&lt;0,($G18-$F18),0)</f>
        <v>0</v>
      </c>
      <c r="J18">
        <f>IF($C18&gt;0,($G18-$F18),0)</f>
        <v>-13.963867909504472</v>
      </c>
      <c r="K18">
        <v>476323.64991936012</v>
      </c>
      <c r="L18">
        <v>282138.63737966737</v>
      </c>
    </row>
    <row r="19" spans="1:12" x14ac:dyDescent="0.25">
      <c r="A19" t="s">
        <v>29</v>
      </c>
      <c r="B19">
        <v>149039677.06489721</v>
      </c>
      <c r="C19">
        <v>65147637.74566853</v>
      </c>
      <c r="D19" t="s">
        <v>5</v>
      </c>
      <c r="E19">
        <v>149039677.06489721</v>
      </c>
      <c r="F19">
        <v>70.951734921956273</v>
      </c>
      <c r="G19">
        <v>50.364144850800493</v>
      </c>
      <c r="H19">
        <f>1-E19/B19</f>
        <v>0</v>
      </c>
      <c r="I19">
        <f>IF($C19&lt;0,($G19-$F19),0)</f>
        <v>0</v>
      </c>
      <c r="J19">
        <f>IF($C19&gt;0,($G19-$F19),0)</f>
        <v>-20.58759007115578</v>
      </c>
      <c r="K19">
        <v>65467271.85192807</v>
      </c>
      <c r="L19">
        <v>319634.10625945742</v>
      </c>
    </row>
    <row r="20" spans="1:12" x14ac:dyDescent="0.25">
      <c r="A20" t="s">
        <v>30</v>
      </c>
      <c r="B20">
        <v>39630336.198470257</v>
      </c>
      <c r="C20">
        <v>-54338783.562735327</v>
      </c>
      <c r="D20" t="s">
        <v>6</v>
      </c>
      <c r="E20">
        <v>39630336.198470257</v>
      </c>
      <c r="F20">
        <v>39.085235556733487</v>
      </c>
      <c r="G20">
        <v>43.69179138227431</v>
      </c>
      <c r="H20">
        <f>1-E20/B20</f>
        <v>0</v>
      </c>
      <c r="I20">
        <f>IF($C20&lt;0,($G20-$F20),0)</f>
        <v>4.6065558255408234</v>
      </c>
      <c r="J20">
        <f>IF($C20&gt;0,($G20-$F20),0)</f>
        <v>0</v>
      </c>
      <c r="K20">
        <v>2666162.4040849628</v>
      </c>
      <c r="L20">
        <v>57004945.966820367</v>
      </c>
    </row>
    <row r="21" spans="1:12" x14ac:dyDescent="0.25">
      <c r="A21" t="s">
        <v>31</v>
      </c>
      <c r="B21">
        <v>59353187.837057471</v>
      </c>
      <c r="C21">
        <v>46539041.454871833</v>
      </c>
      <c r="D21" t="s">
        <v>6</v>
      </c>
      <c r="E21">
        <v>29821148.5150146</v>
      </c>
      <c r="F21">
        <v>93.788960484006438</v>
      </c>
      <c r="G21">
        <v>43.69179138227431</v>
      </c>
      <c r="H21">
        <f>1-E21/B21</f>
        <v>0.49756450155832055</v>
      </c>
      <c r="I21">
        <f>IF($C21&lt;0,($G21-$F21),0)</f>
        <v>0</v>
      </c>
      <c r="J21">
        <f>IF($C21&gt;0,($G21-$F21),0)</f>
        <v>-50.097169101732128</v>
      </c>
      <c r="K21">
        <v>57313132.559366822</v>
      </c>
      <c r="L21">
        <v>10774091.10449505</v>
      </c>
    </row>
    <row r="22" spans="1:12" x14ac:dyDescent="0.25">
      <c r="A22" t="s">
        <v>32</v>
      </c>
      <c r="B22">
        <v>3303716.6327145221</v>
      </c>
      <c r="C22">
        <v>247940.8352112321</v>
      </c>
      <c r="D22" t="s">
        <v>8</v>
      </c>
      <c r="E22">
        <v>3303716.6327145221</v>
      </c>
      <c r="F22">
        <v>72.137938251530528</v>
      </c>
      <c r="G22">
        <v>28.347385195778489</v>
      </c>
      <c r="H22">
        <f>1-E22/B22</f>
        <v>0</v>
      </c>
      <c r="I22">
        <f>IF($C22&lt;0,($G22-$F22),0)</f>
        <v>0</v>
      </c>
      <c r="J22">
        <f>IF($C22&gt;0,($G22-$F22),0)</f>
        <v>-43.790553055752042</v>
      </c>
      <c r="K22">
        <v>512227.07765450998</v>
      </c>
      <c r="L22">
        <v>264286.24244328489</v>
      </c>
    </row>
    <row r="23" spans="1:12" x14ac:dyDescent="0.25">
      <c r="A23" t="s">
        <v>33</v>
      </c>
      <c r="B23">
        <v>17966995.758051869</v>
      </c>
      <c r="C23">
        <v>-6766631.6542425491</v>
      </c>
      <c r="D23" t="s">
        <v>6</v>
      </c>
      <c r="E23">
        <v>17966995.758051869</v>
      </c>
      <c r="F23">
        <v>46.503324655799403</v>
      </c>
      <c r="G23">
        <v>43.69179138227431</v>
      </c>
      <c r="H23">
        <f>1-E23/B23</f>
        <v>0</v>
      </c>
      <c r="I23">
        <f>IF($C23&lt;0,($G23-$F23),0)</f>
        <v>-2.8115332735250931</v>
      </c>
      <c r="J23">
        <f>IF($C23&gt;0,($G23-$F23),0)</f>
        <v>0</v>
      </c>
      <c r="K23">
        <v>1993082.0531485551</v>
      </c>
      <c r="L23">
        <v>8759713.7073911149</v>
      </c>
    </row>
    <row r="24" spans="1:12" x14ac:dyDescent="0.25">
      <c r="A24" t="s">
        <v>34</v>
      </c>
      <c r="B24">
        <v>39027355.341616184</v>
      </c>
      <c r="C24">
        <v>-163636292.8656154</v>
      </c>
      <c r="D24" t="s">
        <v>6</v>
      </c>
      <c r="E24">
        <v>39027355.341616184</v>
      </c>
      <c r="F24">
        <v>47.383674228297082</v>
      </c>
      <c r="G24">
        <v>43.69179138227431</v>
      </c>
      <c r="H24">
        <f>1-E24/B24</f>
        <v>0</v>
      </c>
      <c r="I24">
        <f>IF($C24&lt;0,($G24-$F24),0)</f>
        <v>-3.6918828460227715</v>
      </c>
      <c r="J24">
        <f>IF($C24&gt;0,($G24-$F24),0)</f>
        <v>0</v>
      </c>
      <c r="K24">
        <v>1589193.5273826751</v>
      </c>
      <c r="L24">
        <v>165225486.39299771</v>
      </c>
    </row>
    <row r="25" spans="1:12" x14ac:dyDescent="0.25">
      <c r="A25" t="s">
        <v>35</v>
      </c>
      <c r="B25">
        <v>1059258.7692381041</v>
      </c>
      <c r="C25">
        <v>241036.8191917355</v>
      </c>
      <c r="D25" t="s">
        <v>7</v>
      </c>
      <c r="E25">
        <v>1059258.7692381041</v>
      </c>
      <c r="F25">
        <v>53.020966247541203</v>
      </c>
      <c r="G25">
        <v>42.873050839746661</v>
      </c>
      <c r="H25">
        <f>1-E25/B25</f>
        <v>0</v>
      </c>
      <c r="I25">
        <f>IF($C25&lt;0,($G25-$F25),0)</f>
        <v>0</v>
      </c>
      <c r="J25">
        <f>IF($C25&gt;0,($G25-$F25),0)</f>
        <v>-10.147915407794542</v>
      </c>
      <c r="K25">
        <v>250825.25395917401</v>
      </c>
      <c r="L25">
        <v>9788.4347674389137</v>
      </c>
    </row>
    <row r="26" spans="1:12" x14ac:dyDescent="0.25">
      <c r="A26" t="s">
        <v>36</v>
      </c>
      <c r="B26">
        <v>703962.05976027239</v>
      </c>
      <c r="C26">
        <v>704467.55182021705</v>
      </c>
      <c r="D26" t="s">
        <v>7</v>
      </c>
      <c r="E26">
        <v>105320.2422096846</v>
      </c>
      <c r="F26">
        <v>124.4668649386591</v>
      </c>
      <c r="G26">
        <v>42.873050839746661</v>
      </c>
      <c r="H26">
        <f>1-E26/B26</f>
        <v>0.85038932034838577</v>
      </c>
      <c r="I26">
        <f>IF($C26&lt;0,($G26-$F26),0)</f>
        <v>0</v>
      </c>
      <c r="J26">
        <f>IF($C26&gt;0,($G26-$F26),0)</f>
        <v>-81.593814098912446</v>
      </c>
      <c r="K26">
        <v>704467.55182021705</v>
      </c>
      <c r="L26">
        <v>0</v>
      </c>
    </row>
    <row r="27" spans="1:12" x14ac:dyDescent="0.25">
      <c r="A27" t="s">
        <v>37</v>
      </c>
      <c r="B27">
        <v>15577831.13165338</v>
      </c>
      <c r="C27">
        <v>1104916.1301041599</v>
      </c>
      <c r="D27" t="s">
        <v>8</v>
      </c>
      <c r="E27">
        <v>15577831.13165338</v>
      </c>
      <c r="F27">
        <v>32.4352133086796</v>
      </c>
      <c r="G27">
        <v>28.347385195778489</v>
      </c>
      <c r="H27">
        <f>1-E27/B27</f>
        <v>0</v>
      </c>
      <c r="I27">
        <f>IF($C27&lt;0,($G27-$F27),0)</f>
        <v>0</v>
      </c>
      <c r="J27">
        <f>IF($C27&gt;0,($G27-$F27),0)</f>
        <v>-4.0878281129011107</v>
      </c>
      <c r="K27">
        <v>1759788.935878335</v>
      </c>
      <c r="L27">
        <v>654872.80577424762</v>
      </c>
    </row>
    <row r="28" spans="1:12" x14ac:dyDescent="0.25">
      <c r="A28" t="s">
        <v>38</v>
      </c>
      <c r="B28">
        <v>986415641.5137651</v>
      </c>
      <c r="C28">
        <v>-5409209.9231261471</v>
      </c>
      <c r="D28" t="s">
        <v>8</v>
      </c>
      <c r="E28">
        <v>986415641.5137651</v>
      </c>
      <c r="F28">
        <v>26.914365692454499</v>
      </c>
      <c r="G28">
        <v>28.347385195778489</v>
      </c>
      <c r="H28">
        <f>1-E28/B28</f>
        <v>0</v>
      </c>
      <c r="I28">
        <f>IF($C28&lt;0,($G28-$F28),0)</f>
        <v>1.4330195033239903</v>
      </c>
      <c r="J28">
        <f>IF($C28&gt;0,($G28-$F28),0)</f>
        <v>0</v>
      </c>
      <c r="K28">
        <v>17045877.00568971</v>
      </c>
      <c r="L28">
        <v>22455086.92881624</v>
      </c>
    </row>
    <row r="29" spans="1:12" x14ac:dyDescent="0.25">
      <c r="A29" t="s">
        <v>39</v>
      </c>
      <c r="B29">
        <v>1848134.5331713441</v>
      </c>
      <c r="C29">
        <v>563296.56042987201</v>
      </c>
      <c r="D29" t="s">
        <v>8</v>
      </c>
      <c r="E29">
        <v>1848134.5331713441</v>
      </c>
      <c r="F29">
        <v>76.335772533552088</v>
      </c>
      <c r="G29">
        <v>28.347385195778489</v>
      </c>
      <c r="H29">
        <f>1-E29/B29</f>
        <v>0</v>
      </c>
      <c r="I29">
        <f>IF($C29&lt;0,($G29-$F29),0)</f>
        <v>0</v>
      </c>
      <c r="J29">
        <f>IF($C29&gt;0,($G29-$F29),0)</f>
        <v>-47.988387337773602</v>
      </c>
      <c r="K29">
        <v>649301.08836736716</v>
      </c>
      <c r="L29">
        <v>86004.527937500927</v>
      </c>
    </row>
    <row r="30" spans="1:12" x14ac:dyDescent="0.25">
      <c r="A30" t="s">
        <v>40</v>
      </c>
      <c r="B30">
        <v>9881315.8706001248</v>
      </c>
      <c r="C30">
        <v>1191607.1543812039</v>
      </c>
      <c r="D30" t="s">
        <v>9</v>
      </c>
      <c r="E30">
        <v>9881315.8706001248</v>
      </c>
      <c r="F30">
        <v>69.237208672218955</v>
      </c>
      <c r="G30">
        <v>58.027766387315843</v>
      </c>
      <c r="H30">
        <f>1-E30/B30</f>
        <v>0</v>
      </c>
      <c r="I30">
        <f>IF($C30&lt;0,($G30-$F30),0)</f>
        <v>0</v>
      </c>
      <c r="J30">
        <f>IF($C30&gt;0,($G30-$F30),0)</f>
        <v>-11.209442284903112</v>
      </c>
      <c r="K30">
        <v>2741834.2702917019</v>
      </c>
      <c r="L30">
        <v>1550227.1159105001</v>
      </c>
    </row>
    <row r="31" spans="1:12" x14ac:dyDescent="0.25">
      <c r="A31" t="s">
        <v>41</v>
      </c>
      <c r="B31">
        <v>5036733.4701321982</v>
      </c>
      <c r="C31">
        <v>-36709171.871970616</v>
      </c>
      <c r="D31" t="s">
        <v>5</v>
      </c>
      <c r="E31">
        <v>5036733.4701321982</v>
      </c>
      <c r="F31">
        <v>20.607301260055369</v>
      </c>
      <c r="G31">
        <v>50.364144850800493</v>
      </c>
      <c r="H31">
        <f>1-E31/B31</f>
        <v>0</v>
      </c>
      <c r="I31">
        <f>IF($C31&lt;0,($G31-$F31),0)</f>
        <v>29.756843590745124</v>
      </c>
      <c r="J31">
        <f>IF($C31&gt;0,($G31-$F31),0)</f>
        <v>0</v>
      </c>
      <c r="K31">
        <v>1286852.3124431481</v>
      </c>
      <c r="L31">
        <v>37996024.18441391</v>
      </c>
    </row>
    <row r="32" spans="1:12" x14ac:dyDescent="0.25">
      <c r="A32" t="s">
        <v>42</v>
      </c>
      <c r="B32">
        <v>11882590.784813341</v>
      </c>
      <c r="C32">
        <v>-34301349.523009032</v>
      </c>
      <c r="D32" t="s">
        <v>4</v>
      </c>
      <c r="E32">
        <v>11882590.784813341</v>
      </c>
      <c r="F32">
        <v>53.564123255216231</v>
      </c>
      <c r="G32">
        <v>44.143627342017908</v>
      </c>
      <c r="H32">
        <f>1-E32/B32</f>
        <v>0</v>
      </c>
      <c r="I32">
        <f>IF($C32&lt;0,($G32-$F32),0)</f>
        <v>-9.420495913198323</v>
      </c>
      <c r="J32">
        <f>IF($C32&gt;0,($G32-$F32),0)</f>
        <v>0</v>
      </c>
      <c r="K32">
        <v>368879.28499201132</v>
      </c>
      <c r="L32">
        <v>34670228.808001027</v>
      </c>
    </row>
    <row r="33" spans="1:12" x14ac:dyDescent="0.25">
      <c r="A33" t="s">
        <v>43</v>
      </c>
      <c r="B33">
        <v>505569.90502221812</v>
      </c>
      <c r="C33">
        <v>8678.4635500541117</v>
      </c>
      <c r="D33" t="s">
        <v>4</v>
      </c>
      <c r="E33">
        <v>505569.90502221812</v>
      </c>
      <c r="F33">
        <v>34.114060746092051</v>
      </c>
      <c r="G33">
        <v>44.143627342017908</v>
      </c>
      <c r="H33">
        <f>1-E33/B33</f>
        <v>0</v>
      </c>
      <c r="I33">
        <f>IF($C33&lt;0,($G33-$F33),0)</f>
        <v>0</v>
      </c>
      <c r="J33">
        <f>IF($C33&gt;0,($G33-$F33),0)</f>
        <v>10.029566595925857</v>
      </c>
      <c r="K33">
        <v>100587.63408725501</v>
      </c>
      <c r="L33">
        <v>91909.170537200829</v>
      </c>
    </row>
    <row r="34" spans="1:12" x14ac:dyDescent="0.25">
      <c r="A34" t="s">
        <v>44</v>
      </c>
      <c r="B34">
        <v>702590730.65152001</v>
      </c>
      <c r="C34">
        <v>101339657.31017751</v>
      </c>
      <c r="D34" t="s">
        <v>7</v>
      </c>
      <c r="E34">
        <v>702590730.65152001</v>
      </c>
      <c r="F34">
        <v>26.736694815460119</v>
      </c>
      <c r="G34">
        <v>42.873050839746661</v>
      </c>
      <c r="H34">
        <f>1-E34/B34</f>
        <v>0</v>
      </c>
      <c r="I34">
        <f>IF($C34&lt;0,($G34-$F34),0)</f>
        <v>0</v>
      </c>
      <c r="J34">
        <f>IF($C34&gt;0,($G34-$F34),0)</f>
        <v>16.136356024286542</v>
      </c>
      <c r="K34">
        <v>314057755.25609982</v>
      </c>
      <c r="L34">
        <v>212718097.94590789</v>
      </c>
    </row>
    <row r="35" spans="1:12" x14ac:dyDescent="0.25">
      <c r="A35" t="s">
        <v>45</v>
      </c>
      <c r="B35">
        <v>84896351.825979456</v>
      </c>
      <c r="C35">
        <v>31010723.899303399</v>
      </c>
      <c r="D35" t="s">
        <v>6</v>
      </c>
      <c r="E35">
        <v>71601633.438328147</v>
      </c>
      <c r="F35">
        <v>88.777664250077706</v>
      </c>
      <c r="G35">
        <v>43.69179138227431</v>
      </c>
      <c r="H35">
        <f>1-E35/B35</f>
        <v>0.15659940741508915</v>
      </c>
      <c r="I35">
        <f>IF($C35&lt;0,($G35-$F35),0)</f>
        <v>0</v>
      </c>
      <c r="J35">
        <f>IF($C35&gt;0,($G35-$F35),0)</f>
        <v>-45.085872867803396</v>
      </c>
      <c r="K35">
        <v>50650451.216537617</v>
      </c>
      <c r="L35">
        <v>19639727.317237101</v>
      </c>
    </row>
    <row r="36" spans="1:12" x14ac:dyDescent="0.25">
      <c r="A36" t="s">
        <v>46</v>
      </c>
      <c r="B36">
        <v>141032675.03983101</v>
      </c>
      <c r="C36">
        <v>33863146.219924606</v>
      </c>
      <c r="D36" t="s">
        <v>8</v>
      </c>
      <c r="E36">
        <v>141032675.03983101</v>
      </c>
      <c r="F36">
        <v>48.303079260410868</v>
      </c>
      <c r="G36">
        <v>28.347385195778489</v>
      </c>
      <c r="H36">
        <f>1-E36/B36</f>
        <v>0</v>
      </c>
      <c r="I36">
        <f>IF($C36&lt;0,($G36-$F36),0)</f>
        <v>0</v>
      </c>
      <c r="J36">
        <f>IF($C36&gt;0,($G36-$F36),0)</f>
        <v>-19.955694064632379</v>
      </c>
      <c r="K36">
        <v>41043693.546885788</v>
      </c>
      <c r="L36">
        <v>7180547.3269616123</v>
      </c>
    </row>
    <row r="37" spans="1:12" x14ac:dyDescent="0.25">
      <c r="A37" t="s">
        <v>47</v>
      </c>
      <c r="B37">
        <v>12645149689.64439</v>
      </c>
      <c r="C37">
        <v>-879051140.65990305</v>
      </c>
      <c r="D37" t="s">
        <v>5</v>
      </c>
      <c r="E37">
        <v>12645149689.64439</v>
      </c>
      <c r="F37">
        <v>52.227096901677413</v>
      </c>
      <c r="G37">
        <v>50.364144850800493</v>
      </c>
      <c r="H37">
        <f>1-E37/B37</f>
        <v>0</v>
      </c>
      <c r="I37">
        <f>IF($C37&lt;0,($G37-$F37),0)</f>
        <v>-1.8629520508769204</v>
      </c>
      <c r="J37">
        <f>IF($C37&gt;0,($G37-$F37),0)</f>
        <v>0</v>
      </c>
      <c r="K37">
        <v>59691577.946861103</v>
      </c>
      <c r="L37">
        <v>938742718.60674977</v>
      </c>
    </row>
    <row r="38" spans="1:12" x14ac:dyDescent="0.25">
      <c r="A38" t="s">
        <v>48</v>
      </c>
      <c r="B38">
        <v>24071933.308519062</v>
      </c>
      <c r="C38">
        <v>660488.7418967901</v>
      </c>
      <c r="D38" t="s">
        <v>4</v>
      </c>
      <c r="E38">
        <v>24071933.308519062</v>
      </c>
      <c r="F38">
        <v>55.079482985887303</v>
      </c>
      <c r="G38">
        <v>44.143627342017908</v>
      </c>
      <c r="H38">
        <f>1-E38/B38</f>
        <v>0</v>
      </c>
      <c r="I38">
        <f>IF($C38&lt;0,($G38-$F38),0)</f>
        <v>0</v>
      </c>
      <c r="J38">
        <f>IF($C38&gt;0,($G38-$F38),0)</f>
        <v>-10.935855643869395</v>
      </c>
      <c r="K38">
        <v>1745037.6242223911</v>
      </c>
      <c r="L38">
        <v>1084548.8823256351</v>
      </c>
    </row>
    <row r="39" spans="1:12" x14ac:dyDescent="0.25">
      <c r="A39" t="s">
        <v>49</v>
      </c>
      <c r="B39">
        <v>24276319.834574431</v>
      </c>
      <c r="C39">
        <v>358838.70616433572</v>
      </c>
      <c r="D39" t="s">
        <v>4</v>
      </c>
      <c r="E39">
        <v>24276319.834574431</v>
      </c>
      <c r="F39">
        <v>33.565556069031942</v>
      </c>
      <c r="G39">
        <v>44.143627342017908</v>
      </c>
      <c r="H39">
        <f>1-E39/B39</f>
        <v>0</v>
      </c>
      <c r="I39">
        <f>IF($C39&lt;0,($G39-$F39),0)</f>
        <v>0</v>
      </c>
      <c r="J39">
        <f>IF($C39&gt;0,($G39-$F39),0)</f>
        <v>10.578071272985966</v>
      </c>
      <c r="K39">
        <v>1097005.591649221</v>
      </c>
      <c r="L39">
        <v>738166.88548486668</v>
      </c>
    </row>
    <row r="40" spans="1:12" x14ac:dyDescent="0.25">
      <c r="A40" t="s">
        <v>50</v>
      </c>
      <c r="B40">
        <v>30940460.57962374</v>
      </c>
      <c r="C40">
        <v>372493.34010569262</v>
      </c>
      <c r="D40" t="s">
        <v>4</v>
      </c>
      <c r="E40">
        <v>30940460.57962374</v>
      </c>
      <c r="F40">
        <v>26.081071180036481</v>
      </c>
      <c r="G40">
        <v>44.143627342017908</v>
      </c>
      <c r="H40">
        <f>1-E40/B40</f>
        <v>0</v>
      </c>
      <c r="I40">
        <f>IF($C40&lt;0,($G40-$F40),0)</f>
        <v>0</v>
      </c>
      <c r="J40">
        <f>IF($C40&gt;0,($G40-$F40),0)</f>
        <v>18.062556161981426</v>
      </c>
      <c r="K40">
        <v>840773.23101869877</v>
      </c>
      <c r="L40">
        <v>468279.89091304259</v>
      </c>
    </row>
    <row r="41" spans="1:12" x14ac:dyDescent="0.25">
      <c r="A41" t="s">
        <v>51</v>
      </c>
      <c r="B41">
        <v>7266806.8527180571</v>
      </c>
      <c r="C41">
        <v>500957.71548850002</v>
      </c>
      <c r="D41" t="s">
        <v>4</v>
      </c>
      <c r="E41">
        <v>7266806.8527180571</v>
      </c>
      <c r="F41">
        <v>36.702200496598273</v>
      </c>
      <c r="G41">
        <v>44.143627342017908</v>
      </c>
      <c r="H41">
        <f>1-E41/B41</f>
        <v>0</v>
      </c>
      <c r="I41">
        <f>IF($C41&lt;0,($G41-$F41),0)</f>
        <v>0</v>
      </c>
      <c r="J41">
        <f>IF($C41&gt;0,($G41-$F41),0)</f>
        <v>7.4414268454196346</v>
      </c>
      <c r="K41">
        <v>2567023.9718123651</v>
      </c>
      <c r="L41">
        <v>2066066.256323772</v>
      </c>
    </row>
    <row r="42" spans="1:12" x14ac:dyDescent="0.25">
      <c r="A42" t="s">
        <v>52</v>
      </c>
      <c r="B42">
        <v>54548.40386266962</v>
      </c>
      <c r="C42">
        <v>43690.907513367543</v>
      </c>
      <c r="D42" t="s">
        <v>9</v>
      </c>
      <c r="E42">
        <v>15334.537021309339</v>
      </c>
      <c r="F42">
        <v>100.24161438778199</v>
      </c>
      <c r="G42">
        <v>58.027766387315843</v>
      </c>
      <c r="H42">
        <f>1-E42/B42</f>
        <v>0.71888202155437253</v>
      </c>
      <c r="I42">
        <f>IF($C42&lt;0,($G42-$F42),0)</f>
        <v>0</v>
      </c>
      <c r="J42">
        <f>IF($C42&gt;0,($G42-$F42),0)</f>
        <v>-42.21384800046615</v>
      </c>
      <c r="K42">
        <v>51804.242096661437</v>
      </c>
      <c r="L42">
        <v>8113.3345832940304</v>
      </c>
    </row>
    <row r="43" spans="1:12" x14ac:dyDescent="0.25">
      <c r="A43" t="s">
        <v>53</v>
      </c>
      <c r="B43">
        <v>131011918.0265145</v>
      </c>
      <c r="C43">
        <v>-1108621.3115180731</v>
      </c>
      <c r="D43" t="s">
        <v>8</v>
      </c>
      <c r="E43">
        <v>131011918.0265145</v>
      </c>
      <c r="F43">
        <v>29.970661409873351</v>
      </c>
      <c r="G43">
        <v>28.347385195778489</v>
      </c>
      <c r="H43">
        <f>1-E43/B43</f>
        <v>0</v>
      </c>
      <c r="I43">
        <f>IF($C43&lt;0,($G43-$F43),0)</f>
        <v>-1.6232762140948616</v>
      </c>
      <c r="J43">
        <f>IF($C43&gt;0,($G43-$F43),0)</f>
        <v>0</v>
      </c>
      <c r="K43">
        <v>3949279.0975785581</v>
      </c>
      <c r="L43">
        <v>5057900.4090964925</v>
      </c>
    </row>
    <row r="44" spans="1:12" x14ac:dyDescent="0.25">
      <c r="A44" t="s">
        <v>54</v>
      </c>
      <c r="B44">
        <v>336147.64851099619</v>
      </c>
      <c r="C44">
        <v>318699.80415657943</v>
      </c>
      <c r="D44" t="s">
        <v>4</v>
      </c>
      <c r="E44">
        <v>78184.64541512393</v>
      </c>
      <c r="F44">
        <v>108.7204236632853</v>
      </c>
      <c r="G44">
        <v>44.143627342017908</v>
      </c>
      <c r="H44">
        <f>1-E44/B44</f>
        <v>0.7674098100598008</v>
      </c>
      <c r="I44">
        <f>IF($C44&lt;0,($G44-$F44),0)</f>
        <v>0</v>
      </c>
      <c r="J44">
        <f>IF($C44&gt;0,($G44-$F44),0)</f>
        <v>-64.576796321267395</v>
      </c>
      <c r="K44">
        <v>322813.66795092158</v>
      </c>
      <c r="L44">
        <v>4113.8637943422809</v>
      </c>
    </row>
    <row r="45" spans="1:12" x14ac:dyDescent="0.25">
      <c r="A45" t="s">
        <v>55</v>
      </c>
      <c r="B45">
        <v>1637276.8333720439</v>
      </c>
      <c r="C45">
        <v>57161.011269134418</v>
      </c>
      <c r="D45" t="s">
        <v>4</v>
      </c>
      <c r="E45">
        <v>1637276.8333720439</v>
      </c>
      <c r="F45">
        <v>59.934142293524737</v>
      </c>
      <c r="G45">
        <v>44.143627342017908</v>
      </c>
      <c r="H45">
        <f>1-E45/B45</f>
        <v>0</v>
      </c>
      <c r="I45">
        <f>IF($C45&lt;0,($G45-$F45),0)</f>
        <v>0</v>
      </c>
      <c r="J45">
        <f>IF($C45&gt;0,($G45-$F45),0)</f>
        <v>-15.790514951506829</v>
      </c>
      <c r="K45">
        <v>98374.762981565669</v>
      </c>
      <c r="L45">
        <v>41213.75171243518</v>
      </c>
    </row>
    <row r="46" spans="1:12" x14ac:dyDescent="0.25">
      <c r="A46" t="s">
        <v>56</v>
      </c>
      <c r="B46">
        <v>18783063.482820291</v>
      </c>
      <c r="C46">
        <v>-1424545.7997755811</v>
      </c>
      <c r="D46" t="s">
        <v>7</v>
      </c>
      <c r="E46">
        <v>18783063.482820291</v>
      </c>
      <c r="F46">
        <v>34.719976667657903</v>
      </c>
      <c r="G46">
        <v>42.873050839746661</v>
      </c>
      <c r="H46">
        <f>1-E46/B46</f>
        <v>0</v>
      </c>
      <c r="I46">
        <f>IF($C46&lt;0,($G46-$F46),0)</f>
        <v>8.1530741720887576</v>
      </c>
      <c r="J46">
        <f>IF($C46&gt;0,($G46-$F46),0)</f>
        <v>0</v>
      </c>
      <c r="K46">
        <v>2384147.8272313019</v>
      </c>
      <c r="L46">
        <v>3808693.6270071021</v>
      </c>
    </row>
    <row r="47" spans="1:12" x14ac:dyDescent="0.25">
      <c r="A47" t="s">
        <v>57</v>
      </c>
      <c r="B47">
        <v>30496787.74183619</v>
      </c>
      <c r="C47">
        <v>367430.98437058809</v>
      </c>
      <c r="D47" t="s">
        <v>8</v>
      </c>
      <c r="E47">
        <v>30496787.74183619</v>
      </c>
      <c r="F47">
        <v>65.671246367266392</v>
      </c>
      <c r="G47">
        <v>28.347385195778489</v>
      </c>
      <c r="H47">
        <f>1-E47/B47</f>
        <v>0</v>
      </c>
      <c r="I47">
        <f>IF($C47&lt;0,($G47-$F47),0)</f>
        <v>0</v>
      </c>
      <c r="J47">
        <f>IF($C47&gt;0,($G47-$F47),0)</f>
        <v>-37.323861171487906</v>
      </c>
      <c r="K47">
        <v>1391962.567996949</v>
      </c>
      <c r="L47">
        <v>1024531.583626374</v>
      </c>
    </row>
    <row r="48" spans="1:12" x14ac:dyDescent="0.25">
      <c r="A48" t="s">
        <v>58</v>
      </c>
      <c r="B48">
        <v>1174175.7649012259</v>
      </c>
      <c r="C48">
        <v>136933.7472552431</v>
      </c>
      <c r="D48" t="s">
        <v>8</v>
      </c>
      <c r="E48">
        <v>1174175.7649012259</v>
      </c>
      <c r="F48">
        <v>68.77038311775496</v>
      </c>
      <c r="G48">
        <v>28.347385195778489</v>
      </c>
      <c r="H48">
        <f>1-E48/B48</f>
        <v>0</v>
      </c>
      <c r="I48">
        <f>IF($C48&lt;0,($G48-$F48),0)</f>
        <v>0</v>
      </c>
      <c r="J48">
        <f>IF($C48&gt;0,($G48-$F48),0)</f>
        <v>-40.422997921976474</v>
      </c>
      <c r="K48">
        <v>272847.4888209877</v>
      </c>
      <c r="L48">
        <v>135913.74156573211</v>
      </c>
    </row>
    <row r="49" spans="1:12" x14ac:dyDescent="0.25">
      <c r="A49" t="s">
        <v>59</v>
      </c>
      <c r="B49">
        <v>10005187.65901958</v>
      </c>
      <c r="C49">
        <v>-924883.19605667901</v>
      </c>
      <c r="D49" t="s">
        <v>6</v>
      </c>
      <c r="E49">
        <v>10005187.65901958</v>
      </c>
      <c r="F49">
        <v>59.566161438890951</v>
      </c>
      <c r="G49">
        <v>43.69179138227431</v>
      </c>
      <c r="H49">
        <f>1-E49/B49</f>
        <v>0</v>
      </c>
      <c r="I49">
        <f>IF($C49&lt;0,($G49-$F49),0)</f>
        <v>-15.874370056616641</v>
      </c>
      <c r="J49">
        <f>IF($C49&gt;0,($G49-$F49),0)</f>
        <v>0</v>
      </c>
      <c r="K49">
        <v>5182640.1005497649</v>
      </c>
      <c r="L49">
        <v>6107523.2966065444</v>
      </c>
    </row>
    <row r="50" spans="1:12" x14ac:dyDescent="0.25">
      <c r="A50" t="s">
        <v>60</v>
      </c>
      <c r="B50">
        <v>75848268.336675823</v>
      </c>
      <c r="C50">
        <v>-83185162.411336169</v>
      </c>
      <c r="D50" t="s">
        <v>6</v>
      </c>
      <c r="E50">
        <v>75848268.336675823</v>
      </c>
      <c r="F50">
        <v>49.539176660631043</v>
      </c>
      <c r="G50">
        <v>43.69179138227431</v>
      </c>
      <c r="H50">
        <f>1-E50/B50</f>
        <v>0</v>
      </c>
      <c r="I50">
        <f>IF($C50&lt;0,($G50-$F50),0)</f>
        <v>-5.8473852783567324</v>
      </c>
      <c r="J50">
        <f>IF($C50&gt;0,($G50-$F50),0)</f>
        <v>0</v>
      </c>
      <c r="K50">
        <v>4333040.6885664007</v>
      </c>
      <c r="L50">
        <v>87518203.099902451</v>
      </c>
    </row>
    <row r="51" spans="1:12" x14ac:dyDescent="0.25">
      <c r="A51" t="s">
        <v>61</v>
      </c>
      <c r="B51">
        <v>781752127.72912276</v>
      </c>
      <c r="C51">
        <v>469689461.76821738</v>
      </c>
      <c r="D51" t="s">
        <v>6</v>
      </c>
      <c r="E51">
        <v>778210624.87441909</v>
      </c>
      <c r="F51">
        <v>118.6055716178293</v>
      </c>
      <c r="G51">
        <v>43.69179138227431</v>
      </c>
      <c r="H51">
        <f>1-E51/B51</f>
        <v>4.5302119803514174E-3</v>
      </c>
      <c r="I51">
        <f>IF($C51&lt;0,($G51-$F51),0)</f>
        <v>0</v>
      </c>
      <c r="J51">
        <f>IF($C51&gt;0,($G51-$F51),0)</f>
        <v>-74.913780235554981</v>
      </c>
      <c r="K51">
        <v>487662425.67771941</v>
      </c>
      <c r="L51">
        <v>17972963.90950064</v>
      </c>
    </row>
    <row r="52" spans="1:12" x14ac:dyDescent="0.25">
      <c r="A52" t="s">
        <v>62</v>
      </c>
      <c r="B52">
        <v>137271.45064491921</v>
      </c>
      <c r="C52">
        <v>15612.4508184512</v>
      </c>
      <c r="D52" t="s">
        <v>4</v>
      </c>
      <c r="E52">
        <v>137271.45064491921</v>
      </c>
      <c r="F52">
        <v>42.541860779303093</v>
      </c>
      <c r="G52">
        <v>44.143627342017908</v>
      </c>
      <c r="H52">
        <f>1-E52/B52</f>
        <v>0</v>
      </c>
      <c r="I52">
        <f>IF($C52&lt;0,($G52-$F52),0)</f>
        <v>0</v>
      </c>
      <c r="J52">
        <f>IF($C52&gt;0,($G52-$F52),0)</f>
        <v>1.6017665627148148</v>
      </c>
      <c r="K52">
        <v>41257.542137869699</v>
      </c>
      <c r="L52">
        <v>25645.091319417908</v>
      </c>
    </row>
    <row r="53" spans="1:12" x14ac:dyDescent="0.25">
      <c r="A53" t="s">
        <v>63</v>
      </c>
      <c r="B53">
        <v>111387.8148584313</v>
      </c>
      <c r="C53">
        <v>78478.231702151112</v>
      </c>
      <c r="D53" t="s">
        <v>8</v>
      </c>
      <c r="E53">
        <v>111387.8148584313</v>
      </c>
      <c r="F53">
        <v>195.59558548396771</v>
      </c>
      <c r="G53">
        <v>28.347385195778489</v>
      </c>
      <c r="H53">
        <f>1-E53/B53</f>
        <v>0</v>
      </c>
      <c r="I53">
        <f>IF($C53&lt;0,($G53-$F53),0)</f>
        <v>0</v>
      </c>
      <c r="J53">
        <f>IF($C53&gt;0,($G53-$F53),0)</f>
        <v>-167.24820028818922</v>
      </c>
      <c r="K53">
        <v>78845.030312581541</v>
      </c>
      <c r="L53">
        <v>366.79861043032889</v>
      </c>
    </row>
    <row r="54" spans="1:12" x14ac:dyDescent="0.25">
      <c r="A54" t="s">
        <v>64</v>
      </c>
      <c r="B54">
        <v>46195572.07037963</v>
      </c>
      <c r="C54">
        <v>-81997954.024493858</v>
      </c>
      <c r="D54" t="s">
        <v>6</v>
      </c>
      <c r="E54">
        <v>46195572.07037963</v>
      </c>
      <c r="F54">
        <v>63.917919013743202</v>
      </c>
      <c r="G54">
        <v>43.69179138227431</v>
      </c>
      <c r="H54">
        <f>1-E54/B54</f>
        <v>0</v>
      </c>
      <c r="I54">
        <f>IF($C54&lt;0,($G54-$F54),0)</f>
        <v>-20.226127631468891</v>
      </c>
      <c r="J54">
        <f>IF($C54&gt;0,($G54-$F54),0)</f>
        <v>0</v>
      </c>
      <c r="K54">
        <v>6104688.8407754088</v>
      </c>
      <c r="L54">
        <v>88102642.865266219</v>
      </c>
    </row>
    <row r="55" spans="1:12" x14ac:dyDescent="0.25">
      <c r="A55" t="s">
        <v>65</v>
      </c>
      <c r="B55">
        <v>29984876.857736949</v>
      </c>
      <c r="C55">
        <v>3232956.583815583</v>
      </c>
      <c r="D55" t="s">
        <v>8</v>
      </c>
      <c r="E55">
        <v>29984876.857736949</v>
      </c>
      <c r="F55">
        <v>59.917668597999267</v>
      </c>
      <c r="G55">
        <v>28.347385195778489</v>
      </c>
      <c r="H55">
        <f>1-E55/B55</f>
        <v>0</v>
      </c>
      <c r="I55">
        <f>IF($C55&lt;0,($G55-$F55),0)</f>
        <v>0</v>
      </c>
      <c r="J55">
        <f>IF($C55&gt;0,($G55-$F55),0)</f>
        <v>-31.570283402220777</v>
      </c>
      <c r="K55">
        <v>5592896.1128157116</v>
      </c>
      <c r="L55">
        <v>2359939.5290001449</v>
      </c>
    </row>
    <row r="56" spans="1:12" x14ac:dyDescent="0.25">
      <c r="A56" t="s">
        <v>66</v>
      </c>
      <c r="B56">
        <v>134208599.4590579</v>
      </c>
      <c r="C56">
        <v>8469960.8036923632</v>
      </c>
      <c r="D56" t="s">
        <v>6</v>
      </c>
      <c r="E56">
        <v>134208599.4590579</v>
      </c>
      <c r="F56">
        <v>53.616409991125067</v>
      </c>
      <c r="G56">
        <v>43.69179138227431</v>
      </c>
      <c r="H56">
        <f>1-E56/B56</f>
        <v>0</v>
      </c>
      <c r="I56">
        <f>IF($C56&lt;0,($G56-$F56),0)</f>
        <v>0</v>
      </c>
      <c r="J56">
        <f>IF($C56&gt;0,($G56-$F56),0)</f>
        <v>-9.9246186088507571</v>
      </c>
      <c r="K56">
        <v>21145802.14240469</v>
      </c>
      <c r="L56">
        <v>12675841.33871281</v>
      </c>
    </row>
    <row r="57" spans="1:12" x14ac:dyDescent="0.25">
      <c r="A57" t="s">
        <v>67</v>
      </c>
      <c r="B57">
        <v>45915364.842556432</v>
      </c>
      <c r="C57">
        <v>6815220.5362160373</v>
      </c>
      <c r="D57" t="s">
        <v>8</v>
      </c>
      <c r="E57">
        <v>45915364.842556432</v>
      </c>
      <c r="F57">
        <v>34.090674347183693</v>
      </c>
      <c r="G57">
        <v>28.347385195778489</v>
      </c>
      <c r="H57">
        <f>1-E57/B57</f>
        <v>0</v>
      </c>
      <c r="I57">
        <f>IF($C57&lt;0,($G57-$F57),0)</f>
        <v>0</v>
      </c>
      <c r="J57">
        <f>IF($C57&gt;0,($G57-$F57),0)</f>
        <v>-5.7432891514052038</v>
      </c>
      <c r="K57">
        <v>8756998.0140361059</v>
      </c>
      <c r="L57">
        <v>1941777.4778200749</v>
      </c>
    </row>
    <row r="58" spans="1:12" x14ac:dyDescent="0.25">
      <c r="A58" t="s">
        <v>68</v>
      </c>
      <c r="B58">
        <v>325606088.7908445</v>
      </c>
      <c r="C58">
        <v>-9535467.7804372124</v>
      </c>
      <c r="D58" t="s">
        <v>6</v>
      </c>
      <c r="E58">
        <v>325606088.7908445</v>
      </c>
      <c r="F58">
        <v>52.408612346300153</v>
      </c>
      <c r="G58">
        <v>43.69179138227431</v>
      </c>
      <c r="H58">
        <f>1-E58/B58</f>
        <v>0</v>
      </c>
      <c r="I58">
        <f>IF($C58&lt;0,($G58-$F58),0)</f>
        <v>-8.7168209640258425</v>
      </c>
      <c r="J58">
        <f>IF($C58&gt;0,($G58-$F58),0)</f>
        <v>0</v>
      </c>
      <c r="K58">
        <v>30547720.388773941</v>
      </c>
      <c r="L58">
        <v>40083188.169210806</v>
      </c>
    </row>
    <row r="59" spans="1:12" x14ac:dyDescent="0.25">
      <c r="A59" t="s">
        <v>69</v>
      </c>
      <c r="B59">
        <v>1468620.912605593</v>
      </c>
      <c r="C59">
        <v>28414.434616671289</v>
      </c>
      <c r="D59" t="s">
        <v>4</v>
      </c>
      <c r="E59">
        <v>1468620.912605593</v>
      </c>
      <c r="F59">
        <v>50.347609825889137</v>
      </c>
      <c r="G59">
        <v>44.143627342017908</v>
      </c>
      <c r="H59">
        <f>1-E59/B59</f>
        <v>0</v>
      </c>
      <c r="I59">
        <f>IF($C59&lt;0,($G59-$F59),0)</f>
        <v>0</v>
      </c>
      <c r="J59">
        <f>IF($C59&gt;0,($G59-$F59),0)</f>
        <v>-6.2039824838712292</v>
      </c>
      <c r="K59">
        <v>114464.73098569921</v>
      </c>
      <c r="L59">
        <v>86050.296369030839</v>
      </c>
    </row>
    <row r="60" spans="1:12" x14ac:dyDescent="0.25">
      <c r="A60" t="s">
        <v>70</v>
      </c>
      <c r="B60">
        <v>359868515.33147371</v>
      </c>
      <c r="C60">
        <v>-244851578.4301523</v>
      </c>
      <c r="D60" t="s">
        <v>6</v>
      </c>
      <c r="E60">
        <v>359868515.33147371</v>
      </c>
      <c r="F60">
        <v>68.517144733713877</v>
      </c>
      <c r="G60">
        <v>43.69179138227431</v>
      </c>
      <c r="H60">
        <f>1-E60/B60</f>
        <v>0</v>
      </c>
      <c r="I60">
        <f>IF($C60&lt;0,($G60-$F60),0)</f>
        <v>-24.825353351439567</v>
      </c>
      <c r="J60">
        <f>IF($C60&gt;0,($G60-$F60),0)</f>
        <v>0</v>
      </c>
      <c r="K60">
        <v>19294675.868691999</v>
      </c>
      <c r="L60">
        <v>264146254.29884359</v>
      </c>
    </row>
    <row r="61" spans="1:12" x14ac:dyDescent="0.25">
      <c r="A61" t="s">
        <v>71</v>
      </c>
      <c r="B61">
        <v>12794879.393584279</v>
      </c>
      <c r="C61">
        <v>2150818.253961354</v>
      </c>
      <c r="D61" t="s">
        <v>6</v>
      </c>
      <c r="E61">
        <v>12794879.393584279</v>
      </c>
      <c r="F61">
        <v>81.212672989537353</v>
      </c>
      <c r="G61">
        <v>43.69179138227431</v>
      </c>
      <c r="H61">
        <f>1-E61/B61</f>
        <v>0</v>
      </c>
      <c r="I61">
        <f>IF($C61&lt;0,($G61-$F61),0)</f>
        <v>0</v>
      </c>
      <c r="J61">
        <f>IF($C61&gt;0,($G61-$F61),0)</f>
        <v>-37.520881607263043</v>
      </c>
      <c r="K61">
        <v>4610220.5212629847</v>
      </c>
      <c r="L61">
        <v>2459402.2673015608</v>
      </c>
    </row>
    <row r="62" spans="1:12" x14ac:dyDescent="0.25">
      <c r="A62" t="s">
        <v>72</v>
      </c>
      <c r="B62">
        <v>32351917.92671366</v>
      </c>
      <c r="C62">
        <v>787331.7391379925</v>
      </c>
      <c r="D62" t="s">
        <v>4</v>
      </c>
      <c r="E62">
        <v>32351917.92671366</v>
      </c>
      <c r="F62">
        <v>26.037849781219691</v>
      </c>
      <c r="G62">
        <v>44.143627342017908</v>
      </c>
      <c r="H62">
        <f>1-E62/B62</f>
        <v>0</v>
      </c>
      <c r="I62">
        <f>IF($C62&lt;0,($G62-$F62),0)</f>
        <v>0</v>
      </c>
      <c r="J62">
        <f>IF($C62&gt;0,($G62-$F62),0)</f>
        <v>18.105777560798217</v>
      </c>
      <c r="K62">
        <v>2898054.598782734</v>
      </c>
      <c r="L62">
        <v>2110722.8596446658</v>
      </c>
    </row>
    <row r="63" spans="1:12" x14ac:dyDescent="0.25">
      <c r="A63" t="s">
        <v>73</v>
      </c>
      <c r="B63">
        <v>119451335.22933</v>
      </c>
      <c r="C63">
        <v>-1012689.412183845</v>
      </c>
      <c r="D63" t="s">
        <v>6</v>
      </c>
      <c r="E63">
        <v>119451335.22933</v>
      </c>
      <c r="F63">
        <v>106.3704509226329</v>
      </c>
      <c r="G63">
        <v>43.69179138227431</v>
      </c>
      <c r="H63">
        <f>1-E63/B63</f>
        <v>0</v>
      </c>
      <c r="I63">
        <f>IF($C63&lt;0,($G63-$F63),0)</f>
        <v>-62.678659540358588</v>
      </c>
      <c r="J63">
        <f>IF($C63&gt;0,($G63-$F63),0)</f>
        <v>0</v>
      </c>
      <c r="K63">
        <v>20202911.703717042</v>
      </c>
      <c r="L63">
        <v>21215601.115901548</v>
      </c>
    </row>
    <row r="64" spans="1:12" x14ac:dyDescent="0.25">
      <c r="A64" t="s">
        <v>74</v>
      </c>
      <c r="B64">
        <v>1401215.1535502679</v>
      </c>
      <c r="C64">
        <v>-295372.87912041612</v>
      </c>
      <c r="D64" t="s">
        <v>9</v>
      </c>
      <c r="E64">
        <v>1401215.1535502679</v>
      </c>
      <c r="F64">
        <v>46.323393521479012</v>
      </c>
      <c r="G64">
        <v>58.027766387315843</v>
      </c>
      <c r="H64">
        <f>1-E64/B64</f>
        <v>0</v>
      </c>
      <c r="I64">
        <f>IF($C64&lt;0,($G64-$F64),0)</f>
        <v>11.704372865836831</v>
      </c>
      <c r="J64">
        <f>IF($C64&gt;0,($G64-$F64),0)</f>
        <v>0</v>
      </c>
      <c r="K64">
        <v>42434.487546888828</v>
      </c>
      <c r="L64">
        <v>337807.36666730588</v>
      </c>
    </row>
    <row r="65" spans="1:12" x14ac:dyDescent="0.25">
      <c r="A65" t="s">
        <v>75</v>
      </c>
      <c r="B65">
        <v>34189.149479871558</v>
      </c>
      <c r="C65">
        <v>0</v>
      </c>
      <c r="D65" t="s">
        <v>8</v>
      </c>
      <c r="E65">
        <v>34189.149479871558</v>
      </c>
      <c r="F65">
        <v>40.11532955526868</v>
      </c>
      <c r="G65">
        <v>28.347385195778489</v>
      </c>
      <c r="H65">
        <f>1-E65/B65</f>
        <v>0</v>
      </c>
      <c r="I65">
        <f>IF($C65&lt;0,($G65-$F65),0)</f>
        <v>0</v>
      </c>
      <c r="J65">
        <f>IF($C65&gt;0,($G65-$F65),0)</f>
        <v>0</v>
      </c>
      <c r="K65">
        <v>0</v>
      </c>
      <c r="L65">
        <v>0</v>
      </c>
    </row>
    <row r="66" spans="1:12" x14ac:dyDescent="0.25">
      <c r="A66" t="s">
        <v>76</v>
      </c>
      <c r="B66">
        <v>659204451.28800535</v>
      </c>
      <c r="C66">
        <v>-215631464.13583019</v>
      </c>
      <c r="D66" t="s">
        <v>6</v>
      </c>
      <c r="E66">
        <v>659204451.28800535</v>
      </c>
      <c r="F66">
        <v>147.47171411861319</v>
      </c>
      <c r="G66">
        <v>43.69179138227431</v>
      </c>
      <c r="H66">
        <f>1-E66/B66</f>
        <v>0</v>
      </c>
      <c r="I66">
        <f>IF($C66&lt;0,($G66-$F66),0)</f>
        <v>-103.77992273633888</v>
      </c>
      <c r="J66">
        <f>IF($C66&gt;0,($G66-$F66),0)</f>
        <v>0</v>
      </c>
      <c r="K66">
        <v>123600357.5979791</v>
      </c>
      <c r="L66">
        <v>339231821.73381191</v>
      </c>
    </row>
    <row r="67" spans="1:12" x14ac:dyDescent="0.25">
      <c r="A67" t="s">
        <v>77</v>
      </c>
      <c r="B67">
        <v>444200.42473712761</v>
      </c>
      <c r="C67">
        <v>-639719.68153755832</v>
      </c>
      <c r="D67" t="s">
        <v>6</v>
      </c>
      <c r="E67">
        <v>444200.42473712761</v>
      </c>
      <c r="F67">
        <v>58.186094680755609</v>
      </c>
      <c r="G67">
        <v>43.69179138227431</v>
      </c>
      <c r="H67">
        <f>1-E67/B67</f>
        <v>0</v>
      </c>
      <c r="I67">
        <f>IF($C67&lt;0,($G67-$F67),0)</f>
        <v>-14.494303298481299</v>
      </c>
      <c r="J67">
        <f>IF($C67&gt;0,($G67-$F67),0)</f>
        <v>0</v>
      </c>
      <c r="K67">
        <v>158614.9910466412</v>
      </c>
      <c r="L67">
        <v>798334.67258419609</v>
      </c>
    </row>
    <row r="68" spans="1:12" x14ac:dyDescent="0.25">
      <c r="A68" t="s">
        <v>78</v>
      </c>
      <c r="B68">
        <v>8029391.8936818875</v>
      </c>
      <c r="C68">
        <v>103517.8064824982</v>
      </c>
      <c r="D68" t="s">
        <v>4</v>
      </c>
      <c r="E68">
        <v>8029391.8936818875</v>
      </c>
      <c r="F68">
        <v>35.102460104894263</v>
      </c>
      <c r="G68">
        <v>44.143627342017908</v>
      </c>
      <c r="H68">
        <f>1-E68/B68</f>
        <v>0</v>
      </c>
      <c r="I68">
        <f>IF($C68&lt;0,($G68-$F68),0)</f>
        <v>0</v>
      </c>
      <c r="J68">
        <f>IF($C68&gt;0,($G68-$F68),0)</f>
        <v>9.0411672371236449</v>
      </c>
      <c r="K68">
        <v>278429.21505292453</v>
      </c>
      <c r="L68">
        <v>174911.40857045009</v>
      </c>
    </row>
    <row r="69" spans="1:12" x14ac:dyDescent="0.25">
      <c r="A69" t="s">
        <v>79</v>
      </c>
      <c r="B69">
        <v>431898500.93827599</v>
      </c>
      <c r="C69">
        <v>2053536.176193109</v>
      </c>
      <c r="D69" t="s">
        <v>6</v>
      </c>
      <c r="E69">
        <v>431898500.93827599</v>
      </c>
      <c r="F69">
        <v>104.2796729696053</v>
      </c>
      <c r="G69">
        <v>43.69179138227431</v>
      </c>
      <c r="H69">
        <f>1-E69/B69</f>
        <v>0</v>
      </c>
      <c r="I69">
        <f>IF($C69&lt;0,($G69-$F69),0)</f>
        <v>0</v>
      </c>
      <c r="J69">
        <f>IF($C69&gt;0,($G69-$F69),0)</f>
        <v>-60.58788158733099</v>
      </c>
      <c r="K69">
        <v>190284374.11597031</v>
      </c>
      <c r="L69">
        <v>188230837.93976781</v>
      </c>
    </row>
    <row r="70" spans="1:12" x14ac:dyDescent="0.25">
      <c r="A70" t="s">
        <v>80</v>
      </c>
      <c r="B70">
        <v>25854191.005926531</v>
      </c>
      <c r="C70">
        <v>-6916946.0252676615</v>
      </c>
      <c r="D70" t="s">
        <v>6</v>
      </c>
      <c r="E70">
        <v>25854191.005926531</v>
      </c>
      <c r="F70">
        <v>30.334644268632431</v>
      </c>
      <c r="G70">
        <v>43.69179138227431</v>
      </c>
      <c r="H70">
        <f>1-E70/B70</f>
        <v>0</v>
      </c>
      <c r="I70">
        <f>IF($C70&lt;0,($G70-$F70),0)</f>
        <v>13.357147113641879</v>
      </c>
      <c r="J70">
        <f>IF($C70&gt;0,($G70-$F70),0)</f>
        <v>0</v>
      </c>
      <c r="K70">
        <v>3241443.8092757622</v>
      </c>
      <c r="L70">
        <v>10158389.83454342</v>
      </c>
    </row>
    <row r="71" spans="1:12" x14ac:dyDescent="0.25">
      <c r="A71" t="s">
        <v>81</v>
      </c>
      <c r="B71">
        <v>31832010.643162139</v>
      </c>
      <c r="C71">
        <v>21315067.836641598</v>
      </c>
      <c r="D71" t="s">
        <v>4</v>
      </c>
      <c r="E71">
        <v>31832010.643162139</v>
      </c>
      <c r="F71">
        <v>77.809281383620188</v>
      </c>
      <c r="G71">
        <v>44.143627342017908</v>
      </c>
      <c r="H71">
        <f>1-E71/B71</f>
        <v>0</v>
      </c>
      <c r="I71">
        <f>IF($C71&lt;0,($G71-$F71),0)</f>
        <v>0</v>
      </c>
      <c r="J71">
        <f>IF($C71&gt;0,($G71-$F71),0)</f>
        <v>-33.665654041602281</v>
      </c>
      <c r="K71">
        <v>22748276.487011019</v>
      </c>
      <c r="L71">
        <v>1433208.650369395</v>
      </c>
    </row>
    <row r="72" spans="1:12" x14ac:dyDescent="0.25">
      <c r="A72" t="s">
        <v>82</v>
      </c>
      <c r="B72">
        <v>286768.87009970122</v>
      </c>
      <c r="C72">
        <v>272920.13372263039</v>
      </c>
      <c r="D72" t="s">
        <v>6</v>
      </c>
      <c r="E72">
        <v>214130.54457150199</v>
      </c>
      <c r="F72">
        <v>79.573904126821589</v>
      </c>
      <c r="G72">
        <v>43.69179138227431</v>
      </c>
      <c r="H72">
        <f>1-E72/B72</f>
        <v>0.2532992005127509</v>
      </c>
      <c r="I72">
        <f>IF($C72&lt;0,($G72-$F72),0)</f>
        <v>0</v>
      </c>
      <c r="J72">
        <f>IF($C72&gt;0,($G72-$F72),0)</f>
        <v>-35.882112744547278</v>
      </c>
      <c r="K72">
        <v>279943.63348681643</v>
      </c>
      <c r="L72">
        <v>7023.4997641675554</v>
      </c>
    </row>
    <row r="73" spans="1:12" x14ac:dyDescent="0.25">
      <c r="A73" t="s">
        <v>83</v>
      </c>
      <c r="B73">
        <v>7138473.4223643448</v>
      </c>
      <c r="C73">
        <v>1770397.102428895</v>
      </c>
      <c r="D73" t="s">
        <v>4</v>
      </c>
      <c r="E73">
        <v>7138473.4223643448</v>
      </c>
      <c r="F73">
        <v>47.34819824819072</v>
      </c>
      <c r="G73">
        <v>44.143627342017908</v>
      </c>
      <c r="H73">
        <f>1-E73/B73</f>
        <v>0</v>
      </c>
      <c r="I73">
        <f>IF($C73&lt;0,($G73-$F73),0)</f>
        <v>0</v>
      </c>
      <c r="J73">
        <f>IF($C73&gt;0,($G73-$F73),0)</f>
        <v>-3.2045709061728118</v>
      </c>
      <c r="K73">
        <v>2121485.820961813</v>
      </c>
      <c r="L73">
        <v>351088.71853293112</v>
      </c>
    </row>
    <row r="74" spans="1:12" x14ac:dyDescent="0.25">
      <c r="A74" t="s">
        <v>84</v>
      </c>
      <c r="B74">
        <v>2880665.7869883212</v>
      </c>
      <c r="C74">
        <v>233366.3335639624</v>
      </c>
      <c r="D74" t="s">
        <v>8</v>
      </c>
      <c r="E74">
        <v>2880665.7869883212</v>
      </c>
      <c r="F74">
        <v>65.138652757360006</v>
      </c>
      <c r="G74">
        <v>28.347385195778489</v>
      </c>
      <c r="H74">
        <f>1-E74/B74</f>
        <v>0</v>
      </c>
      <c r="I74">
        <f>IF($C74&lt;0,($G74-$F74),0)</f>
        <v>0</v>
      </c>
      <c r="J74">
        <f>IF($C74&gt;0,($G74-$F74),0)</f>
        <v>-36.79126756158152</v>
      </c>
      <c r="K74">
        <v>531414.53284910927</v>
      </c>
      <c r="L74">
        <v>298048.19928514463</v>
      </c>
    </row>
    <row r="75" spans="1:12" x14ac:dyDescent="0.25">
      <c r="A75" t="s">
        <v>85</v>
      </c>
      <c r="B75">
        <v>1048325.923624111</v>
      </c>
      <c r="C75">
        <v>357559.81590027682</v>
      </c>
      <c r="D75" t="s">
        <v>4</v>
      </c>
      <c r="E75">
        <v>1048325.923624111</v>
      </c>
      <c r="F75">
        <v>60.049067220098721</v>
      </c>
      <c r="G75">
        <v>44.143627342017908</v>
      </c>
      <c r="H75">
        <f>1-E75/B75</f>
        <v>0</v>
      </c>
      <c r="I75">
        <f>IF($C75&lt;0,($G75-$F75),0)</f>
        <v>0</v>
      </c>
      <c r="J75">
        <f>IF($C75&gt;0,($G75-$F75),0)</f>
        <v>-15.905439878080813</v>
      </c>
      <c r="K75">
        <v>385271.66450289427</v>
      </c>
      <c r="L75">
        <v>27711.848602625189</v>
      </c>
    </row>
    <row r="76" spans="1:12" x14ac:dyDescent="0.25">
      <c r="A76" t="s">
        <v>86</v>
      </c>
      <c r="B76">
        <v>140625.0037988195</v>
      </c>
      <c r="C76">
        <v>64135.89635323437</v>
      </c>
      <c r="D76" t="s">
        <v>4</v>
      </c>
      <c r="E76">
        <v>140625.0037988195</v>
      </c>
      <c r="F76">
        <v>60.634755414711869</v>
      </c>
      <c r="G76">
        <v>44.143627342017908</v>
      </c>
      <c r="H76">
        <f>1-E76/B76</f>
        <v>0</v>
      </c>
      <c r="I76">
        <f>IF($C76&lt;0,($G76-$F76),0)</f>
        <v>0</v>
      </c>
      <c r="J76">
        <f>IF($C76&gt;0,($G76-$F76),0)</f>
        <v>-16.491128072693961</v>
      </c>
      <c r="K76">
        <v>78787.091361710802</v>
      </c>
      <c r="L76">
        <v>14651.195008481651</v>
      </c>
    </row>
    <row r="77" spans="1:12" x14ac:dyDescent="0.25">
      <c r="A77" t="s">
        <v>87</v>
      </c>
      <c r="B77">
        <v>4757390.1262699384</v>
      </c>
      <c r="C77">
        <v>920671.81902254978</v>
      </c>
      <c r="D77" t="s">
        <v>4</v>
      </c>
      <c r="E77">
        <v>4757390.1262699384</v>
      </c>
      <c r="F77">
        <v>35.127547012656848</v>
      </c>
      <c r="G77">
        <v>44.143627342017908</v>
      </c>
      <c r="H77">
        <f>1-E77/B77</f>
        <v>0</v>
      </c>
      <c r="I77">
        <f>IF($C77&lt;0,($G77-$F77),0)</f>
        <v>0</v>
      </c>
      <c r="J77">
        <f>IF($C77&gt;0,($G77-$F77),0)</f>
        <v>9.0160803293610599</v>
      </c>
      <c r="K77">
        <v>1184585.763537758</v>
      </c>
      <c r="L77">
        <v>263913.94451519882</v>
      </c>
    </row>
    <row r="78" spans="1:12" x14ac:dyDescent="0.25">
      <c r="A78" t="s">
        <v>88</v>
      </c>
      <c r="B78">
        <v>75305226.981478527</v>
      </c>
      <c r="C78">
        <v>5057398.0644747941</v>
      </c>
      <c r="D78" t="s">
        <v>6</v>
      </c>
      <c r="E78">
        <v>75305226.981478527</v>
      </c>
      <c r="F78">
        <v>70.561484108799206</v>
      </c>
      <c r="G78">
        <v>43.69179138227431</v>
      </c>
      <c r="H78">
        <f>1-E78/B78</f>
        <v>0</v>
      </c>
      <c r="I78">
        <f>IF($C78&lt;0,($G78-$F78),0)</f>
        <v>0</v>
      </c>
      <c r="J78">
        <f>IF($C78&gt;0,($G78-$F78),0)</f>
        <v>-26.869692726524896</v>
      </c>
      <c r="K78">
        <v>71615292.113393024</v>
      </c>
      <c r="L78">
        <v>66557894.048918262</v>
      </c>
    </row>
    <row r="79" spans="1:12" x14ac:dyDescent="0.25">
      <c r="A79" t="s">
        <v>89</v>
      </c>
      <c r="B79">
        <v>370440.21595740179</v>
      </c>
      <c r="C79">
        <v>113913.89209032871</v>
      </c>
      <c r="D79" t="s">
        <v>8</v>
      </c>
      <c r="E79">
        <v>370440.21595740179</v>
      </c>
      <c r="F79">
        <v>66.180021901984318</v>
      </c>
      <c r="G79">
        <v>28.347385195778489</v>
      </c>
      <c r="H79">
        <f>1-E79/B79</f>
        <v>0</v>
      </c>
      <c r="I79">
        <f>IF($C79&lt;0,($G79-$F79),0)</f>
        <v>0</v>
      </c>
      <c r="J79">
        <f>IF($C79&gt;0,($G79-$F79),0)</f>
        <v>-37.832636706205832</v>
      </c>
      <c r="K79">
        <v>142240.3179481806</v>
      </c>
      <c r="L79">
        <v>28326.425857856419</v>
      </c>
    </row>
    <row r="80" spans="1:12" x14ac:dyDescent="0.25">
      <c r="A80" t="s">
        <v>90</v>
      </c>
      <c r="B80">
        <v>623061.62214186497</v>
      </c>
      <c r="C80">
        <v>31030.180892214321</v>
      </c>
      <c r="D80" t="s">
        <v>7</v>
      </c>
      <c r="E80">
        <v>623061.62214186497</v>
      </c>
      <c r="F80">
        <v>34.372748873235679</v>
      </c>
      <c r="G80">
        <v>42.873050839746661</v>
      </c>
      <c r="H80">
        <f>1-E80/B80</f>
        <v>0</v>
      </c>
      <c r="I80">
        <f>IF($C80&lt;0,($G80-$F80),0)</f>
        <v>0</v>
      </c>
      <c r="J80">
        <f>IF($C80&gt;0,($G80-$F80),0)</f>
        <v>8.5003019665109818</v>
      </c>
      <c r="K80">
        <v>68680.316925938474</v>
      </c>
      <c r="L80">
        <v>37650.136033726078</v>
      </c>
    </row>
    <row r="81" spans="1:12" x14ac:dyDescent="0.25">
      <c r="A81" t="s">
        <v>91</v>
      </c>
      <c r="B81">
        <v>19726114.243118301</v>
      </c>
      <c r="C81">
        <v>2518277.4060547911</v>
      </c>
      <c r="D81" t="s">
        <v>7</v>
      </c>
      <c r="E81">
        <v>19726114.243118301</v>
      </c>
      <c r="F81">
        <v>47.254495950435107</v>
      </c>
      <c r="G81">
        <v>42.873050839746661</v>
      </c>
      <c r="H81">
        <f>1-E81/B81</f>
        <v>0</v>
      </c>
      <c r="I81">
        <f>IF($C81&lt;0,($G81-$F81),0)</f>
        <v>0</v>
      </c>
      <c r="J81">
        <f>IF($C81&gt;0,($G81-$F81),0)</f>
        <v>-4.3814451106884462</v>
      </c>
      <c r="K81">
        <v>2921745.2706879769</v>
      </c>
      <c r="L81">
        <v>403467.86463308992</v>
      </c>
    </row>
    <row r="82" spans="1:12" x14ac:dyDescent="0.25">
      <c r="A82" t="s">
        <v>92</v>
      </c>
      <c r="B82">
        <v>1908433.099272056</v>
      </c>
      <c r="C82">
        <v>-23120.54885470607</v>
      </c>
      <c r="D82" t="s">
        <v>8</v>
      </c>
      <c r="E82">
        <v>1908433.099272056</v>
      </c>
      <c r="F82">
        <v>33.271982573243363</v>
      </c>
      <c r="G82">
        <v>28.347385195778489</v>
      </c>
      <c r="H82">
        <f>1-E82/B82</f>
        <v>0</v>
      </c>
      <c r="I82">
        <f>IF($C82&lt;0,($G82-$F82),0)</f>
        <v>-4.9245973774648739</v>
      </c>
      <c r="J82">
        <f>IF($C82&gt;0,($G82-$F82),0)</f>
        <v>0</v>
      </c>
      <c r="K82">
        <v>276585.46465958777</v>
      </c>
      <c r="L82">
        <v>299706.01351430372</v>
      </c>
    </row>
    <row r="83" spans="1:12" x14ac:dyDescent="0.25">
      <c r="A83" t="s">
        <v>93</v>
      </c>
      <c r="B83">
        <v>2303721.671645097</v>
      </c>
      <c r="C83">
        <v>2279636.1517371261</v>
      </c>
      <c r="D83" t="s">
        <v>9</v>
      </c>
      <c r="E83">
        <v>89900.97081169486</v>
      </c>
      <c r="F83">
        <v>130.22611155444761</v>
      </c>
      <c r="G83">
        <v>58.027766387315843</v>
      </c>
      <c r="H83">
        <f>1-E83/B83</f>
        <v>0.96097576720390177</v>
      </c>
      <c r="I83">
        <f>IF($C83&lt;0,($G83-$F83),0)</f>
        <v>0</v>
      </c>
      <c r="J83">
        <f>IF($C83&gt;0,($G83-$F83),0)</f>
        <v>-72.198345167131777</v>
      </c>
      <c r="K83">
        <v>2283161.2715053861</v>
      </c>
      <c r="L83">
        <v>3525.1197682595598</v>
      </c>
    </row>
    <row r="84" spans="1:12" x14ac:dyDescent="0.25">
      <c r="A84" t="s">
        <v>94</v>
      </c>
      <c r="B84">
        <v>1587926.5188661821</v>
      </c>
      <c r="C84">
        <v>-781792.56353658473</v>
      </c>
      <c r="D84" t="s">
        <v>8</v>
      </c>
      <c r="E84">
        <v>1587926.5188661821</v>
      </c>
      <c r="F84">
        <v>43.622046154274351</v>
      </c>
      <c r="G84">
        <v>28.347385195778489</v>
      </c>
      <c r="H84">
        <f>1-E84/B84</f>
        <v>0</v>
      </c>
      <c r="I84">
        <f>IF($C84&lt;0,($G84-$F84),0)</f>
        <v>-15.274660958495861</v>
      </c>
      <c r="J84">
        <f>IF($C84&gt;0,($G84-$F84),0)</f>
        <v>0</v>
      </c>
      <c r="K84">
        <v>26903763.686388928</v>
      </c>
      <c r="L84">
        <v>27685556.249925788</v>
      </c>
    </row>
    <row r="85" spans="1:12" x14ac:dyDescent="0.25">
      <c r="A85" t="s">
        <v>95</v>
      </c>
      <c r="B85">
        <v>94426194.216314182</v>
      </c>
      <c r="C85">
        <v>97442118.494791508</v>
      </c>
      <c r="D85" t="s">
        <v>5</v>
      </c>
      <c r="E85">
        <v>6634401.419710815</v>
      </c>
      <c r="F85">
        <v>119.80825271997711</v>
      </c>
      <c r="G85">
        <v>50.364144850800493</v>
      </c>
      <c r="H85">
        <f>1-E85/B85</f>
        <v>0.92973981981617793</v>
      </c>
      <c r="I85">
        <f>IF($C85&lt;0,($G85-$F85),0)</f>
        <v>0</v>
      </c>
      <c r="J85">
        <f>IF($C85&gt;0,($G85-$F85),0)</f>
        <v>-69.444107869176605</v>
      </c>
      <c r="K85">
        <v>97854064.262747169</v>
      </c>
      <c r="L85">
        <v>411945.76795596571</v>
      </c>
    </row>
    <row r="86" spans="1:12" x14ac:dyDescent="0.25">
      <c r="A86" t="s">
        <v>96</v>
      </c>
      <c r="B86">
        <v>12495888.614989299</v>
      </c>
      <c r="C86">
        <v>4179036.26826753</v>
      </c>
      <c r="D86" t="s">
        <v>7</v>
      </c>
      <c r="E86">
        <v>12495888.614989299</v>
      </c>
      <c r="F86">
        <v>51.099526280553967</v>
      </c>
      <c r="G86">
        <v>42.873050839746661</v>
      </c>
      <c r="H86">
        <f>1-E86/B86</f>
        <v>0</v>
      </c>
      <c r="I86">
        <f>IF($C86&lt;0,($G86-$F86),0)</f>
        <v>0</v>
      </c>
      <c r="J86">
        <f>IF($C86&gt;0,($G86-$F86),0)</f>
        <v>-8.226475440807306</v>
      </c>
      <c r="K86">
        <v>4789063.6588379266</v>
      </c>
      <c r="L86">
        <v>610027.39057003823</v>
      </c>
    </row>
    <row r="87" spans="1:12" x14ac:dyDescent="0.25">
      <c r="A87" t="s">
        <v>97</v>
      </c>
      <c r="B87">
        <v>24592464.73825743</v>
      </c>
      <c r="C87">
        <v>-6530271.6332972031</v>
      </c>
      <c r="D87" t="s">
        <v>6</v>
      </c>
      <c r="E87">
        <v>24592464.73825743</v>
      </c>
      <c r="F87">
        <v>50.215621355679488</v>
      </c>
      <c r="G87">
        <v>43.69179138227431</v>
      </c>
      <c r="H87">
        <f>1-E87/B87</f>
        <v>0</v>
      </c>
      <c r="I87">
        <f>IF($C87&lt;0,($G87-$F87),0)</f>
        <v>-6.5238299734051779</v>
      </c>
      <c r="J87">
        <f>IF($C87&gt;0,($G87-$F87),0)</f>
        <v>0</v>
      </c>
      <c r="K87">
        <v>7529838.0019371258</v>
      </c>
      <c r="L87">
        <v>14060109.63523395</v>
      </c>
    </row>
    <row r="88" spans="1:12" x14ac:dyDescent="0.25">
      <c r="A88" t="s">
        <v>98</v>
      </c>
      <c r="B88">
        <v>670806.68065335182</v>
      </c>
      <c r="C88">
        <v>304768.54120371339</v>
      </c>
      <c r="D88" t="s">
        <v>8</v>
      </c>
      <c r="E88">
        <v>670806.68065335182</v>
      </c>
      <c r="F88">
        <v>36.563899908614978</v>
      </c>
      <c r="G88">
        <v>28.347385195778489</v>
      </c>
      <c r="H88">
        <f>1-E88/B88</f>
        <v>0</v>
      </c>
      <c r="I88">
        <f>IF($C88&lt;0,($G88-$F88),0)</f>
        <v>0</v>
      </c>
      <c r="J88">
        <f>IF($C88&gt;0,($G88-$F88),0)</f>
        <v>-8.2165147128364886</v>
      </c>
      <c r="K88">
        <v>2284432.0906462139</v>
      </c>
      <c r="L88">
        <v>1979663.54944259</v>
      </c>
    </row>
    <row r="89" spans="1:12" x14ac:dyDescent="0.25">
      <c r="A89" t="s">
        <v>99</v>
      </c>
      <c r="B89">
        <v>49093019.610451497</v>
      </c>
      <c r="C89">
        <v>22181734.677230399</v>
      </c>
      <c r="D89" t="s">
        <v>6</v>
      </c>
      <c r="E89">
        <v>49093019.610451497</v>
      </c>
      <c r="F89">
        <v>167.8729200203785</v>
      </c>
      <c r="G89">
        <v>43.69179138227431</v>
      </c>
      <c r="H89">
        <f>1-E89/B89</f>
        <v>0</v>
      </c>
      <c r="I89">
        <f>IF($C89&lt;0,($G89-$F89),0)</f>
        <v>0</v>
      </c>
      <c r="J89">
        <f>IF($C89&gt;0,($G89-$F89),0)</f>
        <v>-124.18112863810418</v>
      </c>
      <c r="K89">
        <v>32311402.885732669</v>
      </c>
      <c r="L89">
        <v>10129668.20850209</v>
      </c>
    </row>
    <row r="90" spans="1:12" x14ac:dyDescent="0.25">
      <c r="A90" t="s">
        <v>100</v>
      </c>
      <c r="B90">
        <v>691858779.05461049</v>
      </c>
      <c r="C90">
        <v>-59560664.31794598</v>
      </c>
      <c r="D90" t="s">
        <v>9</v>
      </c>
      <c r="E90">
        <v>691858779.05461049</v>
      </c>
      <c r="F90">
        <v>64.758319636320465</v>
      </c>
      <c r="G90">
        <v>58.027766387315843</v>
      </c>
      <c r="H90">
        <f>1-E90/B90</f>
        <v>0</v>
      </c>
      <c r="I90">
        <f>IF($C90&lt;0,($G90-$F90),0)</f>
        <v>-6.7305532490046218</v>
      </c>
      <c r="J90">
        <f>IF($C90&gt;0,($G90-$F90),0)</f>
        <v>0</v>
      </c>
      <c r="K90">
        <v>39674148.640530378</v>
      </c>
      <c r="L90">
        <v>99234812.958476394</v>
      </c>
    </row>
    <row r="91" spans="1:12" x14ac:dyDescent="0.25">
      <c r="A91" t="s">
        <v>101</v>
      </c>
      <c r="B91">
        <v>5199436423.3063974</v>
      </c>
      <c r="C91">
        <v>176113259.1251519</v>
      </c>
      <c r="D91" t="s">
        <v>5</v>
      </c>
      <c r="E91">
        <v>5199436423.3063974</v>
      </c>
      <c r="F91">
        <v>54.593800745847027</v>
      </c>
      <c r="G91">
        <v>50.364144850800493</v>
      </c>
      <c r="H91">
        <f>1-E91/B91</f>
        <v>0</v>
      </c>
      <c r="I91">
        <f>IF($C91&lt;0,($G91-$F91),0)</f>
        <v>0</v>
      </c>
      <c r="J91">
        <f>IF($C91&gt;0,($G91-$F91),0)</f>
        <v>-4.2296558950465339</v>
      </c>
      <c r="K91">
        <v>268103157.6961574</v>
      </c>
      <c r="L91">
        <v>91989898.571015388</v>
      </c>
    </row>
    <row r="92" spans="1:12" x14ac:dyDescent="0.25">
      <c r="A92" t="s">
        <v>102</v>
      </c>
      <c r="B92">
        <v>38153688.103094287</v>
      </c>
      <c r="C92">
        <v>-182362137.94193059</v>
      </c>
      <c r="D92" t="s">
        <v>6</v>
      </c>
      <c r="E92">
        <v>38153688.103094287</v>
      </c>
      <c r="F92">
        <v>64.537403844636074</v>
      </c>
      <c r="G92">
        <v>43.69179138227431</v>
      </c>
      <c r="H92">
        <f>1-E92/B92</f>
        <v>0</v>
      </c>
      <c r="I92">
        <f>IF($C92&lt;0,($G92-$F92),0)</f>
        <v>-20.845612462361764</v>
      </c>
      <c r="J92">
        <f>IF($C92&gt;0,($G92-$F92),0)</f>
        <v>0</v>
      </c>
      <c r="K92">
        <v>236441.96801217101</v>
      </c>
      <c r="L92">
        <v>182598579.90994209</v>
      </c>
    </row>
    <row r="93" spans="1:12" x14ac:dyDescent="0.25">
      <c r="A93" t="s">
        <v>103</v>
      </c>
      <c r="B93">
        <v>550802579.40044892</v>
      </c>
      <c r="C93">
        <v>133182789.7631806</v>
      </c>
      <c r="D93" t="s">
        <v>5</v>
      </c>
      <c r="E93">
        <v>550802579.40044892</v>
      </c>
      <c r="F93">
        <v>58.110140471594079</v>
      </c>
      <c r="G93">
        <v>50.364144850800493</v>
      </c>
      <c r="H93">
        <f>1-E93/B93</f>
        <v>0</v>
      </c>
      <c r="I93">
        <f>IF($C93&lt;0,($G93-$F93),0)</f>
        <v>0</v>
      </c>
      <c r="J93">
        <f>IF($C93&gt;0,($G93-$F93),0)</f>
        <v>-7.7459956207935861</v>
      </c>
      <c r="K93">
        <v>138355180.52425179</v>
      </c>
      <c r="L93">
        <v>5172390.761075601</v>
      </c>
    </row>
    <row r="94" spans="1:12" x14ac:dyDescent="0.25">
      <c r="A94" t="s">
        <v>104</v>
      </c>
      <c r="B94">
        <v>95083982.118037403</v>
      </c>
      <c r="C94">
        <v>11366044.37744803</v>
      </c>
      <c r="D94" t="s">
        <v>6</v>
      </c>
      <c r="E94">
        <v>95083982.118037403</v>
      </c>
      <c r="F94">
        <v>49.530315620283972</v>
      </c>
      <c r="G94">
        <v>43.69179138227431</v>
      </c>
      <c r="H94">
        <f>1-E94/B94</f>
        <v>0</v>
      </c>
      <c r="I94">
        <f>IF($C94&lt;0,($G94-$F94),0)</f>
        <v>0</v>
      </c>
      <c r="J94">
        <f>IF($C94&gt;0,($G94-$F94),0)</f>
        <v>-5.8385242380096614</v>
      </c>
      <c r="K94">
        <v>34746448.588614143</v>
      </c>
      <c r="L94">
        <v>23380404.211165499</v>
      </c>
    </row>
    <row r="95" spans="1:12" x14ac:dyDescent="0.25">
      <c r="A95" t="s">
        <v>105</v>
      </c>
      <c r="B95">
        <v>26535169.404650871</v>
      </c>
      <c r="C95">
        <v>1967627.9818509221</v>
      </c>
      <c r="D95" t="s">
        <v>6</v>
      </c>
      <c r="E95">
        <v>26535169.404650871</v>
      </c>
      <c r="F95">
        <v>40.131036850714608</v>
      </c>
      <c r="G95">
        <v>43.69179138227431</v>
      </c>
      <c r="H95">
        <f>1-E95/B95</f>
        <v>0</v>
      </c>
      <c r="I95">
        <f>IF($C95&lt;0,($G95-$F95),0)</f>
        <v>0</v>
      </c>
      <c r="J95">
        <f>IF($C95&gt;0,($G95-$F95),0)</f>
        <v>3.5607545315597022</v>
      </c>
      <c r="K95">
        <v>2374360.546109444</v>
      </c>
      <c r="L95">
        <v>406732.56425852072</v>
      </c>
    </row>
    <row r="96" spans="1:12" x14ac:dyDescent="0.25">
      <c r="A96" t="s">
        <v>106</v>
      </c>
      <c r="B96">
        <v>121942032.14227881</v>
      </c>
      <c r="C96">
        <v>82577999.511792272</v>
      </c>
      <c r="D96" t="s">
        <v>6</v>
      </c>
      <c r="E96">
        <v>121942032.14227881</v>
      </c>
      <c r="F96">
        <v>57.356279584788687</v>
      </c>
      <c r="G96">
        <v>43.69179138227431</v>
      </c>
      <c r="H96">
        <f>1-E96/B96</f>
        <v>0</v>
      </c>
      <c r="I96">
        <f>IF($C96&lt;0,($G96-$F96),0)</f>
        <v>0</v>
      </c>
      <c r="J96">
        <f>IF($C96&gt;0,($G96-$F96),0)</f>
        <v>-13.664488202514377</v>
      </c>
      <c r="K96">
        <v>84315367.445902064</v>
      </c>
      <c r="L96">
        <v>1737367.9341094289</v>
      </c>
    </row>
    <row r="97" spans="1:12" x14ac:dyDescent="0.25">
      <c r="A97" t="s">
        <v>107</v>
      </c>
      <c r="B97">
        <v>442261055.47358268</v>
      </c>
      <c r="C97">
        <v>105184059.2499598</v>
      </c>
      <c r="D97" t="s">
        <v>6</v>
      </c>
      <c r="E97">
        <v>442261055.47358268</v>
      </c>
      <c r="F97">
        <v>130.2096559219658</v>
      </c>
      <c r="G97">
        <v>43.69179138227431</v>
      </c>
      <c r="H97">
        <f>1-E97/B97</f>
        <v>0</v>
      </c>
      <c r="I97">
        <f>IF($C97&lt;0,($G97-$F97),0)</f>
        <v>0</v>
      </c>
      <c r="J97">
        <f>IF($C97&gt;0,($G97-$F97),0)</f>
        <v>-86.517864539691487</v>
      </c>
      <c r="K97">
        <v>198172323.2704362</v>
      </c>
      <c r="L97">
        <v>92988264.020477206</v>
      </c>
    </row>
    <row r="98" spans="1:12" x14ac:dyDescent="0.25">
      <c r="A98" t="s">
        <v>108</v>
      </c>
      <c r="B98">
        <v>5644717.9765443653</v>
      </c>
      <c r="C98">
        <v>1644924.450968351</v>
      </c>
      <c r="D98" t="s">
        <v>8</v>
      </c>
      <c r="E98">
        <v>5644717.9765443653</v>
      </c>
      <c r="F98">
        <v>67.562443735312243</v>
      </c>
      <c r="G98">
        <v>28.347385195778489</v>
      </c>
      <c r="H98">
        <f>1-E98/B98</f>
        <v>0</v>
      </c>
      <c r="I98">
        <f>IF($C98&lt;0,($G98-$F98),0)</f>
        <v>0</v>
      </c>
      <c r="J98">
        <f>IF($C98&gt;0,($G98-$F98),0)</f>
        <v>-39.215058539533757</v>
      </c>
      <c r="K98">
        <v>1814767.5969882151</v>
      </c>
      <c r="L98">
        <v>169843.14601986</v>
      </c>
    </row>
    <row r="99" spans="1:12" x14ac:dyDescent="0.25">
      <c r="A99" t="s">
        <v>109</v>
      </c>
      <c r="B99">
        <v>37591908.525674157</v>
      </c>
      <c r="C99">
        <v>-112669671.43137071</v>
      </c>
      <c r="D99" t="s">
        <v>6</v>
      </c>
      <c r="E99">
        <v>37591908.525674157</v>
      </c>
      <c r="F99">
        <v>44.307365917486422</v>
      </c>
      <c r="G99">
        <v>43.69179138227431</v>
      </c>
      <c r="H99">
        <f>1-E99/B99</f>
        <v>0</v>
      </c>
      <c r="I99">
        <f>IF($C99&lt;0,($G99-$F99),0)</f>
        <v>-0.61557453521211158</v>
      </c>
      <c r="J99">
        <f>IF($C99&gt;0,($G99-$F99),0)</f>
        <v>0</v>
      </c>
      <c r="K99">
        <v>7068348.6753281439</v>
      </c>
      <c r="L99">
        <v>119738020.10669661</v>
      </c>
    </row>
    <row r="100" spans="1:12" x14ac:dyDescent="0.25">
      <c r="A100" t="s">
        <v>110</v>
      </c>
      <c r="B100">
        <v>869108646.65681243</v>
      </c>
      <c r="C100">
        <v>-129059786.78406119</v>
      </c>
      <c r="D100" t="s">
        <v>5</v>
      </c>
      <c r="E100">
        <v>869108646.65681243</v>
      </c>
      <c r="F100">
        <v>107.3939242517136</v>
      </c>
      <c r="G100">
        <v>50.364144850800493</v>
      </c>
      <c r="H100">
        <f>1-E100/B100</f>
        <v>0</v>
      </c>
      <c r="I100">
        <f>IF($C100&lt;0,($G100-$F100),0)</f>
        <v>-57.029779400913107</v>
      </c>
      <c r="J100">
        <f>IF($C100&gt;0,($G100-$F100),0)</f>
        <v>0</v>
      </c>
      <c r="K100">
        <v>296168657.60873508</v>
      </c>
      <c r="L100">
        <v>425228444.39281332</v>
      </c>
    </row>
    <row r="101" spans="1:12" x14ac:dyDescent="0.25">
      <c r="A101" t="s">
        <v>111</v>
      </c>
      <c r="B101">
        <v>193503674.89670351</v>
      </c>
      <c r="C101">
        <v>185260739.61796629</v>
      </c>
      <c r="D101" t="s">
        <v>5</v>
      </c>
      <c r="E101">
        <v>193503674.89670351</v>
      </c>
      <c r="F101">
        <v>63.572412067123921</v>
      </c>
      <c r="G101">
        <v>50.364144850800493</v>
      </c>
      <c r="H101">
        <f>1-E101/B101</f>
        <v>0</v>
      </c>
      <c r="I101">
        <f>IF($C101&lt;0,($G101-$F101),0)</f>
        <v>0</v>
      </c>
      <c r="J101">
        <f>IF($C101&gt;0,($G101-$F101),0)</f>
        <v>-13.208267216323428</v>
      </c>
      <c r="K101">
        <v>187560503.99188921</v>
      </c>
      <c r="L101">
        <v>2299764.3739232458</v>
      </c>
    </row>
    <row r="102" spans="1:12" x14ac:dyDescent="0.25">
      <c r="A102" t="s">
        <v>112</v>
      </c>
      <c r="B102">
        <v>31398383.561638631</v>
      </c>
      <c r="C102">
        <v>-1181000.1732516</v>
      </c>
      <c r="D102" t="s">
        <v>4</v>
      </c>
      <c r="E102">
        <v>31398383.561638631</v>
      </c>
      <c r="F102">
        <v>49.704965128008922</v>
      </c>
      <c r="G102">
        <v>44.143627342017908</v>
      </c>
      <c r="H102">
        <f>1-E102/B102</f>
        <v>0</v>
      </c>
      <c r="I102">
        <f>IF($C102&lt;0,($G102-$F102),0)</f>
        <v>-5.5613377859910145</v>
      </c>
      <c r="J102">
        <f>IF($C102&gt;0,($G102-$F102),0)</f>
        <v>0</v>
      </c>
      <c r="K102">
        <v>5758080.4928062167</v>
      </c>
      <c r="L102">
        <v>6939080.666058003</v>
      </c>
    </row>
    <row r="103" spans="1:12" x14ac:dyDescent="0.25">
      <c r="A103" t="s">
        <v>113</v>
      </c>
      <c r="B103">
        <v>24782954.27783937</v>
      </c>
      <c r="C103">
        <v>3295617.108305743</v>
      </c>
      <c r="D103" t="s">
        <v>5</v>
      </c>
      <c r="E103">
        <v>24782954.27783937</v>
      </c>
      <c r="F103">
        <v>43.544556094072483</v>
      </c>
      <c r="G103">
        <v>50.364144850800493</v>
      </c>
      <c r="H103">
        <f>1-E103/B103</f>
        <v>0</v>
      </c>
      <c r="I103">
        <f>IF($C103&lt;0,($G103-$F103),0)</f>
        <v>0</v>
      </c>
      <c r="J103">
        <f>IF($C103&gt;0,($G103-$F103),0)</f>
        <v>6.8195887567280096</v>
      </c>
      <c r="K103">
        <v>5512302.7926239586</v>
      </c>
      <c r="L103">
        <v>2216685.684317898</v>
      </c>
    </row>
    <row r="104" spans="1:12" x14ac:dyDescent="0.25">
      <c r="A104" t="s">
        <v>114</v>
      </c>
      <c r="B104">
        <v>23349468.137735549</v>
      </c>
      <c r="C104">
        <v>-318906859.87907952</v>
      </c>
      <c r="D104" t="s">
        <v>9</v>
      </c>
      <c r="E104">
        <v>23349468.137735549</v>
      </c>
      <c r="F104">
        <v>42.705427498862733</v>
      </c>
      <c r="G104">
        <v>58.027766387315843</v>
      </c>
      <c r="H104">
        <f>1-E104/B104</f>
        <v>0</v>
      </c>
      <c r="I104">
        <f>IF($C104&lt;0,($G104-$F104),0)</f>
        <v>15.32233888845311</v>
      </c>
      <c r="J104">
        <f>IF($C104&gt;0,($G104-$F104),0)</f>
        <v>0</v>
      </c>
      <c r="K104">
        <v>40835.118469330031</v>
      </c>
      <c r="L104">
        <v>318947694.99754882</v>
      </c>
    </row>
    <row r="105" spans="1:12" x14ac:dyDescent="0.25">
      <c r="A105" t="s">
        <v>115</v>
      </c>
      <c r="B105">
        <v>39003.109366759563</v>
      </c>
      <c r="C105">
        <v>32452.320261985351</v>
      </c>
      <c r="D105" t="s">
        <v>9</v>
      </c>
      <c r="E105">
        <v>7705.7974981452644</v>
      </c>
      <c r="F105">
        <v>110.5883980784086</v>
      </c>
      <c r="G105">
        <v>58.027766387315843</v>
      </c>
      <c r="H105">
        <f>1-E105/B105</f>
        <v>0.80243120040289562</v>
      </c>
      <c r="I105">
        <f>IF($C105&lt;0,($G105-$F105),0)</f>
        <v>0</v>
      </c>
      <c r="J105">
        <f>IF($C105&gt;0,($G105-$F105),0)</f>
        <v>-52.560631691092759</v>
      </c>
      <c r="K105">
        <v>33091.948743402783</v>
      </c>
      <c r="L105">
        <v>639.62848141884888</v>
      </c>
    </row>
    <row r="106" spans="1:12" x14ac:dyDescent="0.25">
      <c r="A106" t="s">
        <v>116</v>
      </c>
      <c r="B106">
        <v>342956.03255668993</v>
      </c>
      <c r="C106">
        <v>356927.48670138011</v>
      </c>
      <c r="D106" t="s">
        <v>8</v>
      </c>
      <c r="E106">
        <v>4216.2533007044112</v>
      </c>
      <c r="F106">
        <v>133.64284041974031</v>
      </c>
      <c r="G106">
        <v>28.347385195778489</v>
      </c>
      <c r="H106">
        <f>1-E106/B106</f>
        <v>0.98770614043650773</v>
      </c>
      <c r="I106">
        <f>IF($C106&lt;0,($G106-$F106),0)</f>
        <v>0</v>
      </c>
      <c r="J106">
        <f>IF($C106&gt;0,($G106-$F106),0)</f>
        <v>-105.29545522396182</v>
      </c>
      <c r="K106">
        <v>384634.06639040739</v>
      </c>
      <c r="L106">
        <v>27706.579689031802</v>
      </c>
    </row>
    <row r="107" spans="1:12" x14ac:dyDescent="0.25">
      <c r="A107" t="s">
        <v>117</v>
      </c>
      <c r="B107">
        <v>1128589900.775001</v>
      </c>
      <c r="C107">
        <v>748888075.2324332</v>
      </c>
      <c r="D107" t="s">
        <v>5</v>
      </c>
      <c r="E107">
        <v>602108294.48261786</v>
      </c>
      <c r="F107">
        <v>89.554720088178286</v>
      </c>
      <c r="G107">
        <v>50.364144850800493</v>
      </c>
      <c r="H107">
        <f>1-E107/B107</f>
        <v>0.46649505363360866</v>
      </c>
      <c r="I107">
        <f>IF($C107&lt;0,($G107-$F107),0)</f>
        <v>0</v>
      </c>
      <c r="J107">
        <f>IF($C107&gt;0,($G107-$F107),0)</f>
        <v>-39.190575237377793</v>
      </c>
      <c r="K107">
        <v>773967592.06813145</v>
      </c>
      <c r="L107">
        <v>25079516.835686911</v>
      </c>
    </row>
    <row r="108" spans="1:12" x14ac:dyDescent="0.25">
      <c r="A108" t="s">
        <v>118</v>
      </c>
      <c r="B108">
        <v>128183903.06043629</v>
      </c>
      <c r="C108">
        <v>39542941.675508097</v>
      </c>
      <c r="D108" t="s">
        <v>6</v>
      </c>
      <c r="E108">
        <v>128183903.06043629</v>
      </c>
      <c r="F108">
        <v>50.972399430564813</v>
      </c>
      <c r="G108">
        <v>43.69179138227431</v>
      </c>
      <c r="H108">
        <f>1-E108/B108</f>
        <v>0</v>
      </c>
      <c r="I108">
        <f>IF($C108&lt;0,($G108-$F108),0)</f>
        <v>0</v>
      </c>
      <c r="J108">
        <f>IF($C108&gt;0,($G108-$F108),0)</f>
        <v>-7.2806080482905031</v>
      </c>
      <c r="K108">
        <v>53478083.264787138</v>
      </c>
      <c r="L108">
        <v>13935141.589277269</v>
      </c>
    </row>
    <row r="109" spans="1:12" x14ac:dyDescent="0.25">
      <c r="A109" t="s">
        <v>119</v>
      </c>
      <c r="B109">
        <v>11279520.90390035</v>
      </c>
      <c r="C109">
        <v>-197554451.5434863</v>
      </c>
      <c r="D109" t="s">
        <v>9</v>
      </c>
      <c r="E109">
        <v>11279520.90390035</v>
      </c>
      <c r="F109">
        <v>32.242583104376642</v>
      </c>
      <c r="G109">
        <v>58.027766387315843</v>
      </c>
      <c r="H109">
        <f>1-E109/B109</f>
        <v>0</v>
      </c>
      <c r="I109">
        <f>IF($C109&lt;0,($G109-$F109),0)</f>
        <v>25.785183282939201</v>
      </c>
      <c r="J109">
        <f>IF($C109&gt;0,($G109-$F109),0)</f>
        <v>0</v>
      </c>
      <c r="K109">
        <v>161115.78752421061</v>
      </c>
      <c r="L109">
        <v>197715567.3310104</v>
      </c>
    </row>
    <row r="110" spans="1:12" x14ac:dyDescent="0.25">
      <c r="A110" t="s">
        <v>120</v>
      </c>
      <c r="B110">
        <v>38291561.715849712</v>
      </c>
      <c r="C110">
        <v>-5660951.8930079173</v>
      </c>
      <c r="D110" t="s">
        <v>6</v>
      </c>
      <c r="E110">
        <v>38291561.715849712</v>
      </c>
      <c r="F110">
        <v>58.077277444669782</v>
      </c>
      <c r="G110">
        <v>43.69179138227431</v>
      </c>
      <c r="H110">
        <f>1-E110/B110</f>
        <v>0</v>
      </c>
      <c r="I110">
        <f>IF($C110&lt;0,($G110-$F110),0)</f>
        <v>-14.385486062395472</v>
      </c>
      <c r="J110">
        <f>IF($C110&gt;0,($G110-$F110),0)</f>
        <v>0</v>
      </c>
      <c r="K110">
        <v>62359049.248786077</v>
      </c>
      <c r="L110">
        <v>68020001.141792983</v>
      </c>
    </row>
    <row r="111" spans="1:12" x14ac:dyDescent="0.25">
      <c r="A111" t="s">
        <v>121</v>
      </c>
      <c r="B111">
        <v>1252232.1797324121</v>
      </c>
      <c r="C111">
        <v>-1553025.1954501499</v>
      </c>
      <c r="D111" t="s">
        <v>4</v>
      </c>
      <c r="E111">
        <v>1252232.1797324121</v>
      </c>
      <c r="F111">
        <v>30.68998341969467</v>
      </c>
      <c r="G111">
        <v>44.143627342017908</v>
      </c>
      <c r="H111">
        <f>1-E111/B111</f>
        <v>0</v>
      </c>
      <c r="I111">
        <f>IF($C111&lt;0,($G111-$F111),0)</f>
        <v>13.453643922323238</v>
      </c>
      <c r="J111">
        <f>IF($C111&gt;0,($G111-$F111),0)</f>
        <v>0</v>
      </c>
      <c r="K111">
        <v>1729.9188648069139</v>
      </c>
      <c r="L111">
        <v>1554755.1143149571</v>
      </c>
    </row>
    <row r="112" spans="1:12" x14ac:dyDescent="0.25">
      <c r="A112" t="s">
        <v>122</v>
      </c>
      <c r="B112">
        <v>55560661.181685068</v>
      </c>
      <c r="C112">
        <v>-74289934.846457258</v>
      </c>
      <c r="D112" t="s">
        <v>6</v>
      </c>
      <c r="E112">
        <v>55560661.181685068</v>
      </c>
      <c r="F112">
        <v>48.754890264451973</v>
      </c>
      <c r="G112">
        <v>43.69179138227431</v>
      </c>
      <c r="H112">
        <f>1-E112/B112</f>
        <v>0</v>
      </c>
      <c r="I112">
        <f>IF($C112&lt;0,($G112-$F112),0)</f>
        <v>-5.0630988821776626</v>
      </c>
      <c r="J112">
        <f>IF($C112&gt;0,($G112-$F112),0)</f>
        <v>0</v>
      </c>
      <c r="K112">
        <v>36232822.229734913</v>
      </c>
      <c r="L112">
        <v>110522757.0761902</v>
      </c>
    </row>
    <row r="113" spans="1:12" x14ac:dyDescent="0.25">
      <c r="A113" t="s">
        <v>123</v>
      </c>
      <c r="B113">
        <v>656340.78437456023</v>
      </c>
      <c r="C113">
        <v>30859.5833481027</v>
      </c>
      <c r="D113" t="s">
        <v>8</v>
      </c>
      <c r="E113">
        <v>656340.78437456023</v>
      </c>
      <c r="F113">
        <v>65.201906879063998</v>
      </c>
      <c r="G113">
        <v>28.347385195778489</v>
      </c>
      <c r="H113">
        <f>1-E113/B113</f>
        <v>0</v>
      </c>
      <c r="I113">
        <f>IF($C113&lt;0,($G113-$F113),0)</f>
        <v>0</v>
      </c>
      <c r="J113">
        <f>IF($C113&gt;0,($G113-$F113),0)</f>
        <v>-36.854521683285512</v>
      </c>
      <c r="K113">
        <v>171039.61200384179</v>
      </c>
      <c r="L113">
        <v>140180.02865573511</v>
      </c>
    </row>
    <row r="114" spans="1:12" x14ac:dyDescent="0.25">
      <c r="A114" t="s">
        <v>124</v>
      </c>
      <c r="B114">
        <v>28369915.318096239</v>
      </c>
      <c r="C114">
        <v>11583316.96014386</v>
      </c>
      <c r="D114" t="s">
        <v>5</v>
      </c>
      <c r="E114">
        <v>28369915.318096239</v>
      </c>
      <c r="F114">
        <v>38.182144676201638</v>
      </c>
      <c r="G114">
        <v>50.364144850800493</v>
      </c>
      <c r="H114">
        <f>1-E114/B114</f>
        <v>0</v>
      </c>
      <c r="I114">
        <f>IF($C114&lt;0,($G114-$F114),0)</f>
        <v>0</v>
      </c>
      <c r="J114">
        <f>IF($C114&gt;0,($G114-$F114),0)</f>
        <v>12.182000174598855</v>
      </c>
      <c r="K114">
        <v>13686453.376426959</v>
      </c>
      <c r="L114">
        <v>2103136.4162831358</v>
      </c>
    </row>
    <row r="115" spans="1:12" x14ac:dyDescent="0.25">
      <c r="A115" t="s">
        <v>125</v>
      </c>
      <c r="B115">
        <v>3246788.8727889238</v>
      </c>
      <c r="C115">
        <v>-208786.58889966769</v>
      </c>
      <c r="D115" t="s">
        <v>4</v>
      </c>
      <c r="E115">
        <v>3246788.8727889238</v>
      </c>
      <c r="F115">
        <v>47.968127375196197</v>
      </c>
      <c r="G115">
        <v>44.143627342017908</v>
      </c>
      <c r="H115">
        <f>1-E115/B115</f>
        <v>0</v>
      </c>
      <c r="I115">
        <f>IF($C115&lt;0,($G115-$F115),0)</f>
        <v>-3.824500033178289</v>
      </c>
      <c r="J115">
        <f>IF($C115&gt;0,($G115-$F115),0)</f>
        <v>0</v>
      </c>
      <c r="K115">
        <v>101832.36190928479</v>
      </c>
      <c r="L115">
        <v>310618.95080893621</v>
      </c>
    </row>
    <row r="116" spans="1:12" x14ac:dyDescent="0.25">
      <c r="A116" t="s">
        <v>126</v>
      </c>
      <c r="B116">
        <v>15761079.056298651</v>
      </c>
      <c r="C116">
        <v>-21032083.948237851</v>
      </c>
      <c r="D116" t="s">
        <v>6</v>
      </c>
      <c r="E116">
        <v>15761079.056298651</v>
      </c>
      <c r="F116">
        <v>70.947129929831661</v>
      </c>
      <c r="G116">
        <v>43.69179138227431</v>
      </c>
      <c r="H116">
        <f>1-E116/B116</f>
        <v>0</v>
      </c>
      <c r="I116">
        <f>IF($C116&lt;0,($G116-$F116),0)</f>
        <v>-27.255338547557351</v>
      </c>
      <c r="J116">
        <f>IF($C116&gt;0,($G116-$F116),0)</f>
        <v>0</v>
      </c>
      <c r="K116">
        <v>2338562.25724599</v>
      </c>
      <c r="L116">
        <v>23370646.205483001</v>
      </c>
    </row>
    <row r="117" spans="1:12" x14ac:dyDescent="0.25">
      <c r="A117" t="s">
        <v>127</v>
      </c>
      <c r="B117">
        <v>9491932.6922770049</v>
      </c>
      <c r="C117">
        <v>9429646.7615315337</v>
      </c>
      <c r="D117" t="s">
        <v>6</v>
      </c>
      <c r="E117">
        <v>8885606.0158824679</v>
      </c>
      <c r="F117">
        <v>67.750708906155722</v>
      </c>
      <c r="G117">
        <v>43.69179138227431</v>
      </c>
      <c r="H117">
        <f>1-E117/B117</f>
        <v>6.3878105339692071E-2</v>
      </c>
      <c r="I117">
        <f>IF($C117&lt;0,($G117-$F117),0)</f>
        <v>0</v>
      </c>
      <c r="J117">
        <f>IF($C117&gt;0,($G117-$F117),0)</f>
        <v>-24.058917523881412</v>
      </c>
      <c r="K117">
        <v>9431138.0352365281</v>
      </c>
      <c r="L117">
        <v>1491.273704995303</v>
      </c>
    </row>
    <row r="118" spans="1:12" x14ac:dyDescent="0.25">
      <c r="A118" t="s">
        <v>128</v>
      </c>
      <c r="B118">
        <v>9805987.1594127174</v>
      </c>
      <c r="C118">
        <v>4460178.1889001988</v>
      </c>
      <c r="D118" t="s">
        <v>6</v>
      </c>
      <c r="E118">
        <v>9805987.1594127174</v>
      </c>
      <c r="F118">
        <v>41.906249903238823</v>
      </c>
      <c r="G118">
        <v>43.69179138227431</v>
      </c>
      <c r="H118">
        <f>1-E118/B118</f>
        <v>0</v>
      </c>
      <c r="I118">
        <f>IF($C118&lt;0,($G118-$F118),0)</f>
        <v>0</v>
      </c>
      <c r="J118">
        <f>IF($C118&gt;0,($G118-$F118),0)</f>
        <v>1.7855414790354871</v>
      </c>
      <c r="K118">
        <v>4805597.57298066</v>
      </c>
      <c r="L118">
        <v>345419.38408045878</v>
      </c>
    </row>
    <row r="119" spans="1:12" x14ac:dyDescent="0.25">
      <c r="A119" t="s">
        <v>129</v>
      </c>
      <c r="B119">
        <v>11353097.978485949</v>
      </c>
      <c r="C119">
        <v>12075810.237915941</v>
      </c>
      <c r="D119" t="s">
        <v>5</v>
      </c>
      <c r="E119">
        <v>78918.995259083807</v>
      </c>
      <c r="F119">
        <v>132.76439870867461</v>
      </c>
      <c r="G119">
        <v>50.364144850800493</v>
      </c>
      <c r="H119">
        <f>1-E119/B119</f>
        <v>0.99304868191848295</v>
      </c>
      <c r="I119">
        <f>IF($C119&lt;0,($G119-$F119),0)</f>
        <v>0</v>
      </c>
      <c r="J119">
        <f>IF($C119&gt;0,($G119-$F119),0)</f>
        <v>-82.400253857874105</v>
      </c>
      <c r="K119">
        <v>12528998.56998862</v>
      </c>
      <c r="L119">
        <v>453188.33207286958</v>
      </c>
    </row>
    <row r="120" spans="1:12" x14ac:dyDescent="0.25">
      <c r="A120" t="s">
        <v>130</v>
      </c>
      <c r="B120">
        <v>64179054.833540373</v>
      </c>
      <c r="C120">
        <v>1628170.699284378</v>
      </c>
      <c r="D120" t="s">
        <v>6</v>
      </c>
      <c r="E120">
        <v>64179054.833540373</v>
      </c>
      <c r="F120">
        <v>76.797200525335199</v>
      </c>
      <c r="G120">
        <v>43.69179138227431</v>
      </c>
      <c r="H120">
        <f>1-E120/B120</f>
        <v>0</v>
      </c>
      <c r="I120">
        <f>IF($C120&lt;0,($G120-$F120),0)</f>
        <v>0</v>
      </c>
      <c r="J120">
        <f>IF($C120&gt;0,($G120-$F120),0)</f>
        <v>-33.105409143060889</v>
      </c>
      <c r="K120">
        <v>17278303.04669952</v>
      </c>
      <c r="L120">
        <v>15650132.34741503</v>
      </c>
    </row>
    <row r="121" spans="1:12" x14ac:dyDescent="0.25">
      <c r="A121" t="s">
        <v>131</v>
      </c>
      <c r="B121">
        <v>6472545.0210969159</v>
      </c>
      <c r="C121">
        <v>-26695059.019412719</v>
      </c>
      <c r="D121" t="s">
        <v>6</v>
      </c>
      <c r="E121">
        <v>6472545.0210969159</v>
      </c>
      <c r="F121">
        <v>46.864329140035757</v>
      </c>
      <c r="G121">
        <v>43.69179138227431</v>
      </c>
      <c r="H121">
        <f>1-E121/B121</f>
        <v>0</v>
      </c>
      <c r="I121">
        <f>IF($C121&lt;0,($G121-$F121),0)</f>
        <v>-3.1725377577614466</v>
      </c>
      <c r="J121">
        <f>IF($C121&gt;0,($G121-$F121),0)</f>
        <v>0</v>
      </c>
      <c r="K121">
        <v>20873525.325603191</v>
      </c>
      <c r="L121">
        <v>47568584.345016532</v>
      </c>
    </row>
    <row r="122" spans="1:12" x14ac:dyDescent="0.25">
      <c r="A122" t="s">
        <v>132</v>
      </c>
      <c r="B122">
        <v>7619837.7562784739</v>
      </c>
      <c r="C122">
        <v>-5533375.9403268974</v>
      </c>
      <c r="D122" t="s">
        <v>4</v>
      </c>
      <c r="E122">
        <v>7619837.7562784739</v>
      </c>
      <c r="F122">
        <v>38.945261749159513</v>
      </c>
      <c r="G122">
        <v>44.143627342017908</v>
      </c>
      <c r="H122">
        <f>1-E122/B122</f>
        <v>0</v>
      </c>
      <c r="I122">
        <f>IF($C122&lt;0,($G122-$F122),0)</f>
        <v>5.1983655928583943</v>
      </c>
      <c r="J122">
        <f>IF($C122&gt;0,($G122-$F122),0)</f>
        <v>0</v>
      </c>
      <c r="K122">
        <v>204712.91530972521</v>
      </c>
      <c r="L122">
        <v>5738088.8556366758</v>
      </c>
    </row>
    <row r="123" spans="1:12" x14ac:dyDescent="0.25">
      <c r="A123" t="s">
        <v>133</v>
      </c>
      <c r="B123">
        <v>1192784.5525979849</v>
      </c>
      <c r="C123">
        <v>1231225.701872193</v>
      </c>
      <c r="D123" t="s">
        <v>5</v>
      </c>
      <c r="E123">
        <v>21953.555742487079</v>
      </c>
      <c r="F123">
        <v>131.4783206282479</v>
      </c>
      <c r="G123">
        <v>50.364144850800493</v>
      </c>
      <c r="H123">
        <f>1-E123/B123</f>
        <v>0.98159470149519423</v>
      </c>
      <c r="I123">
        <f>IF($C123&lt;0,($G123-$F123),0)</f>
        <v>0</v>
      </c>
      <c r="J123">
        <f>IF($C123&gt;0,($G123-$F123),0)</f>
        <v>-81.1141757774474</v>
      </c>
      <c r="K123">
        <v>1232111.0580453661</v>
      </c>
      <c r="L123">
        <v>885.35617317347317</v>
      </c>
    </row>
    <row r="124" spans="1:12" x14ac:dyDescent="0.25">
      <c r="A124" t="s">
        <v>134</v>
      </c>
      <c r="B124">
        <v>505269312.3999961</v>
      </c>
      <c r="C124">
        <v>46829378.059554547</v>
      </c>
      <c r="D124" t="s">
        <v>7</v>
      </c>
      <c r="E124">
        <v>505269312.3999961</v>
      </c>
      <c r="F124">
        <v>52.016205842550193</v>
      </c>
      <c r="G124">
        <v>42.873050839746661</v>
      </c>
      <c r="H124">
        <f>1-E124/B124</f>
        <v>0</v>
      </c>
      <c r="I124">
        <f>IF($C124&lt;0,($G124-$F124),0)</f>
        <v>0</v>
      </c>
      <c r="J124">
        <f>IF($C124&gt;0,($G124-$F124),0)</f>
        <v>-9.1431550028035318</v>
      </c>
      <c r="K124">
        <v>69345758.543247521</v>
      </c>
      <c r="L124">
        <v>22516380.483693749</v>
      </c>
    </row>
    <row r="125" spans="1:12" x14ac:dyDescent="0.25">
      <c r="A125" t="s">
        <v>135</v>
      </c>
      <c r="B125">
        <v>9229964.0002808645</v>
      </c>
      <c r="C125">
        <v>5448998.6029224582</v>
      </c>
      <c r="D125" t="s">
        <v>6</v>
      </c>
      <c r="E125">
        <v>9229964.0002808645</v>
      </c>
      <c r="F125">
        <v>83.59414854803326</v>
      </c>
      <c r="G125">
        <v>43.69179138227431</v>
      </c>
      <c r="H125">
        <f>1-E125/B125</f>
        <v>0</v>
      </c>
      <c r="I125">
        <f>IF($C125&lt;0,($G125-$F125),0)</f>
        <v>0</v>
      </c>
      <c r="J125">
        <f>IF($C125&gt;0,($G125-$F125),0)</f>
        <v>-39.90235716575895</v>
      </c>
      <c r="K125">
        <v>8964743.5346571635</v>
      </c>
      <c r="L125">
        <v>3515744.9317344208</v>
      </c>
    </row>
    <row r="126" spans="1:12" x14ac:dyDescent="0.25">
      <c r="A126" t="s">
        <v>136</v>
      </c>
      <c r="B126">
        <v>10945672.84292422</v>
      </c>
      <c r="C126">
        <v>502620.61872653151</v>
      </c>
      <c r="D126" t="s">
        <v>4</v>
      </c>
      <c r="E126">
        <v>10945672.84292422</v>
      </c>
      <c r="F126">
        <v>52.049700275924643</v>
      </c>
      <c r="G126">
        <v>44.143627342017908</v>
      </c>
      <c r="H126">
        <f>1-E126/B126</f>
        <v>0</v>
      </c>
      <c r="I126">
        <f>IF($C126&lt;0,($G126-$F126),0)</f>
        <v>0</v>
      </c>
      <c r="J126">
        <f>IF($C126&gt;0,($G126-$F126),0)</f>
        <v>-7.906072933906735</v>
      </c>
      <c r="K126">
        <v>603627.46781745809</v>
      </c>
      <c r="L126">
        <v>101006.849090912</v>
      </c>
    </row>
    <row r="127" spans="1:12" x14ac:dyDescent="0.25">
      <c r="A127" t="s">
        <v>137</v>
      </c>
      <c r="B127">
        <v>3422350.7493275031</v>
      </c>
      <c r="C127">
        <v>3882075.1104385369</v>
      </c>
      <c r="D127" t="s">
        <v>6</v>
      </c>
      <c r="E127">
        <v>2799869.481530848</v>
      </c>
      <c r="F127">
        <v>70.77880771722576</v>
      </c>
      <c r="G127">
        <v>43.69179138227431</v>
      </c>
      <c r="H127">
        <f>1-E127/B127</f>
        <v>0.18188704589059834</v>
      </c>
      <c r="I127">
        <f>IF($C127&lt;0,($G127-$F127),0)</f>
        <v>0</v>
      </c>
      <c r="J127">
        <f>IF($C127&gt;0,($G127-$F127),0)</f>
        <v>-27.08701633495145</v>
      </c>
      <c r="K127">
        <v>87646372.208452359</v>
      </c>
      <c r="L127">
        <v>83764297.09801358</v>
      </c>
    </row>
    <row r="128" spans="1:12" x14ac:dyDescent="0.25">
      <c r="A128" t="s">
        <v>138</v>
      </c>
      <c r="B128">
        <v>50091730.39180778</v>
      </c>
      <c r="C128">
        <v>-44905631.512031108</v>
      </c>
      <c r="D128" t="s">
        <v>9</v>
      </c>
      <c r="E128">
        <v>50091730.39180778</v>
      </c>
      <c r="F128">
        <v>36.027077293159863</v>
      </c>
      <c r="G128">
        <v>58.027766387315843</v>
      </c>
      <c r="H128">
        <f>1-E128/B128</f>
        <v>0</v>
      </c>
      <c r="I128">
        <f>IF($C128&lt;0,($G128-$F128),0)</f>
        <v>22.00068909415598</v>
      </c>
      <c r="J128">
        <f>IF($C128&gt;0,($G128-$F128),0)</f>
        <v>0</v>
      </c>
      <c r="K128">
        <v>25649.599639219861</v>
      </c>
      <c r="L128">
        <v>44931281.111670323</v>
      </c>
    </row>
    <row r="129" spans="1:12" x14ac:dyDescent="0.25">
      <c r="A129" t="s">
        <v>139</v>
      </c>
      <c r="B129">
        <v>4395339.6529022846</v>
      </c>
      <c r="C129">
        <v>-967387.78166284133</v>
      </c>
      <c r="D129" t="s">
        <v>6</v>
      </c>
      <c r="E129">
        <v>4395339.6529022846</v>
      </c>
      <c r="F129">
        <v>38.670856178513922</v>
      </c>
      <c r="G129">
        <v>43.69179138227431</v>
      </c>
      <c r="H129">
        <f>1-E129/B129</f>
        <v>0</v>
      </c>
      <c r="I129">
        <f>IF($C129&lt;0,($G129-$F129),0)</f>
        <v>5.0209352037603878</v>
      </c>
      <c r="J129">
        <f>IF($C129&gt;0,($G129-$F129),0)</f>
        <v>0</v>
      </c>
      <c r="K129">
        <v>4249093.3829957237</v>
      </c>
      <c r="L129">
        <v>5216481.1646581842</v>
      </c>
    </row>
    <row r="130" spans="1:12" x14ac:dyDescent="0.25">
      <c r="A130" t="s">
        <v>140</v>
      </c>
      <c r="B130">
        <v>14634877.92696326</v>
      </c>
      <c r="C130">
        <v>-207675187.9477053</v>
      </c>
      <c r="D130" t="s">
        <v>5</v>
      </c>
      <c r="E130">
        <v>14634877.92696326</v>
      </c>
      <c r="F130">
        <v>45.067759037971491</v>
      </c>
      <c r="G130">
        <v>50.364144850800493</v>
      </c>
      <c r="H130">
        <f>1-E130/B130</f>
        <v>0</v>
      </c>
      <c r="I130">
        <f>IF($C130&lt;0,($G130-$F130),0)</f>
        <v>5.2963858128290013</v>
      </c>
      <c r="J130">
        <f>IF($C130&gt;0,($G130-$F130),0)</f>
        <v>0</v>
      </c>
      <c r="K130">
        <v>0</v>
      </c>
      <c r="L130">
        <v>207675187.9477053</v>
      </c>
    </row>
    <row r="131" spans="1:12" x14ac:dyDescent="0.25">
      <c r="A131" t="s">
        <v>141</v>
      </c>
      <c r="B131">
        <v>48204851.720552459</v>
      </c>
      <c r="C131">
        <v>-4254091.5700833499</v>
      </c>
      <c r="D131" t="s">
        <v>4</v>
      </c>
      <c r="E131">
        <v>48204851.720552459</v>
      </c>
      <c r="F131">
        <v>43.552932728869919</v>
      </c>
      <c r="G131">
        <v>44.143627342017908</v>
      </c>
      <c r="H131">
        <f>1-E131/B131</f>
        <v>0</v>
      </c>
      <c r="I131">
        <f>IF($C131&lt;0,($G131-$F131),0)</f>
        <v>0.59069461314798843</v>
      </c>
      <c r="J131">
        <f>IF($C131&gt;0,($G131-$F131),0)</f>
        <v>0</v>
      </c>
      <c r="K131">
        <v>1219969.297784938</v>
      </c>
      <c r="L131">
        <v>5474060.8678683816</v>
      </c>
    </row>
    <row r="132" spans="1:12" x14ac:dyDescent="0.25">
      <c r="A132" t="s">
        <v>142</v>
      </c>
      <c r="B132">
        <v>3175111.6994006271</v>
      </c>
      <c r="C132">
        <v>-10825134.64255132</v>
      </c>
      <c r="D132" t="s">
        <v>4</v>
      </c>
      <c r="E132">
        <v>3175111.6994006271</v>
      </c>
      <c r="F132">
        <v>43.701196538422032</v>
      </c>
      <c r="G132">
        <v>44.143627342017908</v>
      </c>
      <c r="H132">
        <f>1-E132/B132</f>
        <v>0</v>
      </c>
      <c r="I132">
        <f>IF($C132&lt;0,($G132-$F132),0)</f>
        <v>0.44243080359587594</v>
      </c>
      <c r="J132">
        <f>IF($C132&gt;0,($G132-$F132),0)</f>
        <v>0</v>
      </c>
      <c r="K132">
        <v>263.68352148775909</v>
      </c>
      <c r="L132">
        <v>10825398.32607281</v>
      </c>
    </row>
    <row r="133" spans="1:12" x14ac:dyDescent="0.25">
      <c r="A133" t="s">
        <v>143</v>
      </c>
      <c r="B133">
        <v>27769.71951876827</v>
      </c>
      <c r="C133">
        <v>28635.790542198931</v>
      </c>
      <c r="D133" t="s">
        <v>8</v>
      </c>
      <c r="E133">
        <v>0</v>
      </c>
      <c r="F133">
        <v>134.98278738676041</v>
      </c>
      <c r="G133">
        <v>28.347385195778489</v>
      </c>
      <c r="H133">
        <f>1-E133/B133</f>
        <v>1</v>
      </c>
      <c r="I133">
        <f>IF($C133&lt;0,($G133-$F133),0)</f>
        <v>0</v>
      </c>
      <c r="J133">
        <f>IF($C133&gt;0,($G133-$F133),0)</f>
        <v>-106.63540219098192</v>
      </c>
      <c r="K133">
        <v>28856.384362514789</v>
      </c>
      <c r="L133">
        <v>220.59382031575299</v>
      </c>
    </row>
    <row r="134" spans="1:12" x14ac:dyDescent="0.25">
      <c r="A134" t="s">
        <v>144</v>
      </c>
      <c r="B134">
        <v>2674656.1259434191</v>
      </c>
      <c r="C134">
        <v>1111626.3110602719</v>
      </c>
      <c r="D134" t="s">
        <v>8</v>
      </c>
      <c r="E134">
        <v>2674656.1259434191</v>
      </c>
      <c r="F134">
        <v>70.378252289991821</v>
      </c>
      <c r="G134">
        <v>28.347385195778489</v>
      </c>
      <c r="H134">
        <f>1-E134/B134</f>
        <v>0</v>
      </c>
      <c r="I134">
        <f>IF($C134&lt;0,($G134-$F134),0)</f>
        <v>0</v>
      </c>
      <c r="J134">
        <f>IF($C134&gt;0,($G134-$F134),0)</f>
        <v>-42.030867094213335</v>
      </c>
      <c r="K134">
        <v>1279763.2131804391</v>
      </c>
      <c r="L134">
        <v>168136.90212018951</v>
      </c>
    </row>
    <row r="135" spans="1:12" x14ac:dyDescent="0.25">
      <c r="A135" t="s">
        <v>145</v>
      </c>
      <c r="B135">
        <v>10079425.33995292</v>
      </c>
      <c r="C135">
        <v>4533294.8809265671</v>
      </c>
      <c r="D135" t="s">
        <v>4</v>
      </c>
      <c r="E135">
        <v>10079425.33995292</v>
      </c>
      <c r="F135">
        <v>67.163316877592763</v>
      </c>
      <c r="G135">
        <v>44.143627342017908</v>
      </c>
      <c r="H135">
        <f>1-E135/B135</f>
        <v>0</v>
      </c>
      <c r="I135">
        <f>IF($C135&lt;0,($G135-$F135),0)</f>
        <v>0</v>
      </c>
      <c r="J135">
        <f>IF($C135&gt;0,($G135-$F135),0)</f>
        <v>-23.019689535574855</v>
      </c>
      <c r="K135">
        <v>4540089.9618851542</v>
      </c>
      <c r="L135">
        <v>6795.0809586004207</v>
      </c>
    </row>
    <row r="136" spans="1:12" x14ac:dyDescent="0.25">
      <c r="A136" t="s">
        <v>146</v>
      </c>
      <c r="B136">
        <v>5455110.5123119103</v>
      </c>
      <c r="C136">
        <v>49873.908741237799</v>
      </c>
      <c r="D136" t="s">
        <v>4</v>
      </c>
      <c r="E136">
        <v>5455110.5123119103</v>
      </c>
      <c r="F136">
        <v>38.300553215242147</v>
      </c>
      <c r="G136">
        <v>44.143627342017908</v>
      </c>
      <c r="H136">
        <f>1-E136/B136</f>
        <v>0</v>
      </c>
      <c r="I136">
        <f>IF($C136&lt;0,($G136-$F136),0)</f>
        <v>0</v>
      </c>
      <c r="J136">
        <f>IF($C136&gt;0,($G136-$F136),0)</f>
        <v>5.8430741267757611</v>
      </c>
      <c r="K136">
        <v>1676043.116116066</v>
      </c>
      <c r="L136">
        <v>1626169.2073748091</v>
      </c>
    </row>
    <row r="137" spans="1:12" x14ac:dyDescent="0.25">
      <c r="A137" t="s">
        <v>147</v>
      </c>
      <c r="B137">
        <v>409123904.91668957</v>
      </c>
      <c r="C137">
        <v>-78280240.098230585</v>
      </c>
      <c r="D137" t="s">
        <v>9</v>
      </c>
      <c r="E137">
        <v>409123904.91668957</v>
      </c>
      <c r="F137">
        <v>78.764598027920982</v>
      </c>
      <c r="G137">
        <v>58.027766387315843</v>
      </c>
      <c r="H137">
        <f>1-E137/B137</f>
        <v>0</v>
      </c>
      <c r="I137">
        <f>IF($C137&lt;0,($G137-$F137),0)</f>
        <v>-20.736831640605139</v>
      </c>
      <c r="J137">
        <f>IF($C137&gt;0,($G137-$F137),0)</f>
        <v>0</v>
      </c>
      <c r="K137">
        <v>15178017.58712741</v>
      </c>
      <c r="L137">
        <v>93458257.685358793</v>
      </c>
    </row>
    <row r="138" spans="1:12" x14ac:dyDescent="0.25">
      <c r="A138" t="s">
        <v>148</v>
      </c>
      <c r="B138">
        <v>15063295.90678384</v>
      </c>
      <c r="C138">
        <v>3074496.2890969892</v>
      </c>
      <c r="D138" t="s">
        <v>4</v>
      </c>
      <c r="E138">
        <v>15063295.90678384</v>
      </c>
      <c r="F138">
        <v>43.482262570777984</v>
      </c>
      <c r="G138">
        <v>44.143627342017908</v>
      </c>
      <c r="H138">
        <f>1-E138/B138</f>
        <v>0</v>
      </c>
      <c r="I138">
        <f>IF($C138&lt;0,($G138-$F138),0)</f>
        <v>0</v>
      </c>
      <c r="J138">
        <f>IF($C138&gt;0,($G138-$F138),0)</f>
        <v>0.66136477123992421</v>
      </c>
      <c r="K138">
        <v>4921003.3328913515</v>
      </c>
      <c r="L138">
        <v>1846507.0437943621</v>
      </c>
    </row>
    <row r="139" spans="1:12" x14ac:dyDescent="0.25">
      <c r="A139" t="s">
        <v>149</v>
      </c>
      <c r="B139">
        <v>3852647.5455403309</v>
      </c>
      <c r="C139">
        <v>2246948.3575632079</v>
      </c>
      <c r="D139" t="s">
        <v>9</v>
      </c>
      <c r="E139">
        <v>3852647.5455403309</v>
      </c>
      <c r="F139">
        <v>68.98179006342869</v>
      </c>
      <c r="G139">
        <v>58.027766387315843</v>
      </c>
      <c r="H139">
        <f>1-E139/B139</f>
        <v>0</v>
      </c>
      <c r="I139">
        <f>IF($C139&lt;0,($G139-$F139),0)</f>
        <v>0</v>
      </c>
      <c r="J139">
        <f>IF($C139&gt;0,($G139-$F139),0)</f>
        <v>-10.954023676112847</v>
      </c>
      <c r="K139">
        <v>2472966.837014731</v>
      </c>
      <c r="L139">
        <v>226018.4794514626</v>
      </c>
    </row>
    <row r="140" spans="1:12" x14ac:dyDescent="0.25">
      <c r="A140" t="s">
        <v>150</v>
      </c>
      <c r="B140">
        <v>5710253.6223461945</v>
      </c>
      <c r="C140">
        <v>-70982793.681562051</v>
      </c>
      <c r="D140" t="s">
        <v>4</v>
      </c>
      <c r="E140">
        <v>5710253.6223461945</v>
      </c>
      <c r="F140">
        <v>52.394662731089703</v>
      </c>
      <c r="G140">
        <v>44.143627342017908</v>
      </c>
      <c r="H140">
        <f>1-E140/B140</f>
        <v>0</v>
      </c>
      <c r="I140">
        <f>IF($C140&lt;0,($G140-$F140),0)</f>
        <v>-8.2510353890717951</v>
      </c>
      <c r="J140">
        <f>IF($C140&gt;0,($G140-$F140),0)</f>
        <v>0</v>
      </c>
      <c r="K140">
        <v>0</v>
      </c>
      <c r="L140">
        <v>70982793.681562051</v>
      </c>
    </row>
    <row r="141" spans="1:12" x14ac:dyDescent="0.25">
      <c r="A141" t="s">
        <v>151</v>
      </c>
      <c r="B141">
        <v>104447831.7394173</v>
      </c>
      <c r="C141">
        <v>72942334.363360226</v>
      </c>
      <c r="D141" t="s">
        <v>4</v>
      </c>
      <c r="E141">
        <v>104447831.7394173</v>
      </c>
      <c r="F141">
        <v>77.170922482057904</v>
      </c>
      <c r="G141">
        <v>44.143627342017908</v>
      </c>
      <c r="H141">
        <f>1-E141/B141</f>
        <v>0</v>
      </c>
      <c r="I141">
        <f>IF($C141&lt;0,($G141-$F141),0)</f>
        <v>0</v>
      </c>
      <c r="J141">
        <f>IF($C141&gt;0,($G141-$F141),0)</f>
        <v>-33.027295140039996</v>
      </c>
      <c r="K141">
        <v>77367243.741037264</v>
      </c>
      <c r="L141">
        <v>4424909.3776768642</v>
      </c>
    </row>
    <row r="142" spans="1:12" x14ac:dyDescent="0.25">
      <c r="A142" t="s">
        <v>152</v>
      </c>
      <c r="B142">
        <v>6976287.9384614909</v>
      </c>
      <c r="C142">
        <v>-1135999.5988441519</v>
      </c>
      <c r="D142" t="s">
        <v>7</v>
      </c>
      <c r="E142">
        <v>6976287.9384614909</v>
      </c>
      <c r="F142">
        <v>58.63522930112169</v>
      </c>
      <c r="G142">
        <v>42.873050839746661</v>
      </c>
      <c r="H142">
        <f>1-E142/B142</f>
        <v>0</v>
      </c>
      <c r="I142">
        <f>IF($C142&lt;0,($G142-$F142),0)</f>
        <v>-15.762178461375029</v>
      </c>
      <c r="J142">
        <f>IF($C142&gt;0,($G142-$F142),0)</f>
        <v>0</v>
      </c>
      <c r="K142">
        <v>1053410.740648156</v>
      </c>
      <c r="L142">
        <v>2189410.339492287</v>
      </c>
    </row>
    <row r="143" spans="1:12" x14ac:dyDescent="0.25">
      <c r="A143" t="s">
        <v>153</v>
      </c>
      <c r="B143">
        <v>3921.6187284477328</v>
      </c>
      <c r="C143">
        <v>3527.2530579281802</v>
      </c>
      <c r="D143" t="s">
        <v>9</v>
      </c>
      <c r="E143">
        <v>770.57974981451889</v>
      </c>
      <c r="F143">
        <v>110.72133721302561</v>
      </c>
      <c r="G143">
        <v>58.027766387315843</v>
      </c>
      <c r="H143">
        <f>1-E143/B143</f>
        <v>0.80350467417327631</v>
      </c>
      <c r="I143">
        <f>IF($C143&lt;0,($G143-$F143),0)</f>
        <v>0</v>
      </c>
      <c r="J143">
        <f>IF($C143&gt;0,($G143-$F143),0)</f>
        <v>-52.693570825709763</v>
      </c>
      <c r="K143">
        <v>426573.41666216351</v>
      </c>
      <c r="L143">
        <v>423046.16360423242</v>
      </c>
    </row>
    <row r="144" spans="1:12" x14ac:dyDescent="0.25">
      <c r="A144" t="s">
        <v>154</v>
      </c>
      <c r="B144">
        <v>163524737.99540651</v>
      </c>
      <c r="C144">
        <v>30750515.571227118</v>
      </c>
      <c r="D144" t="s">
        <v>6</v>
      </c>
      <c r="E144">
        <v>163524737.99540651</v>
      </c>
      <c r="F144">
        <v>136.87065824388361</v>
      </c>
      <c r="G144">
        <v>43.69179138227431</v>
      </c>
      <c r="H144">
        <f>1-E144/B144</f>
        <v>0</v>
      </c>
      <c r="I144">
        <f>IF($C144&lt;0,($G144-$F144),0)</f>
        <v>0</v>
      </c>
      <c r="J144">
        <f>IF($C144&gt;0,($G144-$F144),0)</f>
        <v>-93.178866861609293</v>
      </c>
      <c r="K144">
        <v>46372922.35885936</v>
      </c>
      <c r="L144">
        <v>15622406.787633119</v>
      </c>
    </row>
    <row r="145" spans="1:12" x14ac:dyDescent="0.25">
      <c r="A145" t="s">
        <v>155</v>
      </c>
      <c r="B145">
        <v>176578685.9499847</v>
      </c>
      <c r="C145">
        <v>4873748.4210065166</v>
      </c>
      <c r="D145" t="s">
        <v>6</v>
      </c>
      <c r="E145">
        <v>176578685.9499847</v>
      </c>
      <c r="F145">
        <v>21.144330633877889</v>
      </c>
      <c r="G145">
        <v>43.69179138227431</v>
      </c>
      <c r="H145">
        <f>1-E145/B145</f>
        <v>0</v>
      </c>
      <c r="I145">
        <f>IF($C145&lt;0,($G145-$F145),0)</f>
        <v>0</v>
      </c>
      <c r="J145">
        <f>IF($C145&gt;0,($G145-$F145),0)</f>
        <v>22.547460748396421</v>
      </c>
      <c r="K145">
        <v>19680255.612363331</v>
      </c>
      <c r="L145">
        <v>14806507.191358291</v>
      </c>
    </row>
    <row r="146" spans="1:12" x14ac:dyDescent="0.25">
      <c r="A146" t="s">
        <v>156</v>
      </c>
      <c r="B146">
        <v>13853019.52996311</v>
      </c>
      <c r="C146">
        <v>-27808134.159822881</v>
      </c>
      <c r="D146" t="s">
        <v>5</v>
      </c>
      <c r="E146">
        <v>13853019.52996311</v>
      </c>
      <c r="F146">
        <v>39.270228266932747</v>
      </c>
      <c r="G146">
        <v>50.364144850800493</v>
      </c>
      <c r="H146">
        <f>1-E146/B146</f>
        <v>0</v>
      </c>
      <c r="I146">
        <f>IF($C146&lt;0,($G146-$F146),0)</f>
        <v>11.093916583867745</v>
      </c>
      <c r="J146">
        <f>IF($C146&gt;0,($G146-$F146),0)</f>
        <v>0</v>
      </c>
      <c r="K146">
        <v>0</v>
      </c>
      <c r="L146">
        <v>27808134.159822881</v>
      </c>
    </row>
    <row r="147" spans="1:12" x14ac:dyDescent="0.25">
      <c r="A147" t="s">
        <v>157</v>
      </c>
      <c r="B147">
        <v>45752.213832636473</v>
      </c>
      <c r="C147">
        <v>44381.278923296188</v>
      </c>
      <c r="D147" t="s">
        <v>9</v>
      </c>
      <c r="E147">
        <v>2568.5991660482978</v>
      </c>
      <c r="F147">
        <v>128.10284214621839</v>
      </c>
      <c r="G147">
        <v>58.027766387315843</v>
      </c>
      <c r="H147">
        <f>1-E147/B147</f>
        <v>0.94385847260977707</v>
      </c>
      <c r="I147">
        <f>IF($C147&lt;0,($G147-$F147),0)</f>
        <v>0</v>
      </c>
      <c r="J147">
        <f>IF($C147&gt;0,($G147-$F147),0)</f>
        <v>-70.075075758902557</v>
      </c>
      <c r="K147">
        <v>45357.665113461007</v>
      </c>
      <c r="L147">
        <v>976.38619016510881</v>
      </c>
    </row>
    <row r="148" spans="1:12" x14ac:dyDescent="0.25">
      <c r="A148" t="s">
        <v>158</v>
      </c>
      <c r="B148">
        <v>56577213.268807307</v>
      </c>
      <c r="C148">
        <v>5159880.1448990041</v>
      </c>
      <c r="D148" t="s">
        <v>9</v>
      </c>
      <c r="E148">
        <v>56577213.268807307</v>
      </c>
      <c r="F148">
        <v>61.585290163716479</v>
      </c>
      <c r="G148">
        <v>58.027766387315843</v>
      </c>
      <c r="H148">
        <f>1-E148/B148</f>
        <v>0</v>
      </c>
      <c r="I148">
        <f>IF($C148&lt;0,($G148-$F148),0)</f>
        <v>0</v>
      </c>
      <c r="J148">
        <f>IF($C148&gt;0,($G148-$F148),0)</f>
        <v>-3.557523776400636</v>
      </c>
      <c r="K148">
        <v>9102134.4686891288</v>
      </c>
      <c r="L148">
        <v>3942254.323790147</v>
      </c>
    </row>
    <row r="149" spans="1:12" x14ac:dyDescent="0.25">
      <c r="A149" t="s">
        <v>159</v>
      </c>
      <c r="B149">
        <v>68691606.324769661</v>
      </c>
      <c r="C149">
        <v>-253471094.6940484</v>
      </c>
      <c r="D149" t="s">
        <v>6</v>
      </c>
      <c r="E149">
        <v>68691606.324769661</v>
      </c>
      <c r="F149">
        <v>42.08517688500843</v>
      </c>
      <c r="G149">
        <v>43.69179138227431</v>
      </c>
      <c r="H149">
        <f>1-E149/B149</f>
        <v>0</v>
      </c>
      <c r="I149">
        <f>IF($C149&lt;0,($G149-$F149),0)</f>
        <v>1.6066144972658805</v>
      </c>
      <c r="J149">
        <f>IF($C149&gt;0,($G149-$F149),0)</f>
        <v>0</v>
      </c>
      <c r="K149">
        <v>0</v>
      </c>
      <c r="L149">
        <v>253471094.6940484</v>
      </c>
    </row>
    <row r="150" spans="1:12" x14ac:dyDescent="0.25">
      <c r="A150" t="s">
        <v>160</v>
      </c>
      <c r="B150">
        <v>254536195.2576845</v>
      </c>
      <c r="C150">
        <v>19943651.303776082</v>
      </c>
      <c r="D150" t="s">
        <v>5</v>
      </c>
      <c r="E150">
        <v>254536195.2576845</v>
      </c>
      <c r="F150">
        <v>40.405970026791387</v>
      </c>
      <c r="G150">
        <v>50.364144850800493</v>
      </c>
      <c r="H150">
        <f>1-E150/B150</f>
        <v>0</v>
      </c>
      <c r="I150">
        <f>IF($C150&lt;0,($G150-$F150),0)</f>
        <v>0</v>
      </c>
      <c r="J150">
        <f>IF($C150&gt;0,($G150-$F150),0)</f>
        <v>9.9581748240091059</v>
      </c>
      <c r="K150">
        <v>51440855.692419708</v>
      </c>
      <c r="L150">
        <v>31497204.388642039</v>
      </c>
    </row>
    <row r="151" spans="1:12" x14ac:dyDescent="0.25">
      <c r="A151" t="s">
        <v>161</v>
      </c>
      <c r="B151">
        <v>17277982.34714435</v>
      </c>
      <c r="C151">
        <v>1449708.714800969</v>
      </c>
      <c r="D151" t="s">
        <v>7</v>
      </c>
      <c r="E151">
        <v>17277982.34714435</v>
      </c>
      <c r="F151">
        <v>43.937043503981023</v>
      </c>
      <c r="G151">
        <v>42.873050839746661</v>
      </c>
      <c r="H151">
        <f>1-E151/B151</f>
        <v>0</v>
      </c>
      <c r="I151">
        <f>IF($C151&lt;0,($G151-$F151),0)</f>
        <v>0</v>
      </c>
      <c r="J151">
        <f>IF($C151&gt;0,($G151-$F151),0)</f>
        <v>-1.0639926642343625</v>
      </c>
      <c r="K151">
        <v>3411578.0518715219</v>
      </c>
      <c r="L151">
        <v>1961869.337070328</v>
      </c>
    </row>
    <row r="152" spans="1:12" x14ac:dyDescent="0.25">
      <c r="A152" t="s">
        <v>162</v>
      </c>
      <c r="B152">
        <v>88475750.908520892</v>
      </c>
      <c r="C152">
        <v>3464090.6720824661</v>
      </c>
      <c r="D152" t="s">
        <v>8</v>
      </c>
      <c r="E152">
        <v>88475750.908520892</v>
      </c>
      <c r="F152">
        <v>32.974436523190938</v>
      </c>
      <c r="G152">
        <v>28.347385195778489</v>
      </c>
      <c r="H152">
        <f>1-E152/B152</f>
        <v>0</v>
      </c>
      <c r="I152">
        <f>IF($C152&lt;0,($G152-$F152),0)</f>
        <v>0</v>
      </c>
      <c r="J152">
        <f>IF($C152&gt;0,($G152-$F152),0)</f>
        <v>-4.627051327412449</v>
      </c>
      <c r="K152">
        <v>4926816.4762756191</v>
      </c>
      <c r="L152">
        <v>1462725.804192906</v>
      </c>
    </row>
    <row r="153" spans="1:12" x14ac:dyDescent="0.25">
      <c r="A153" t="s">
        <v>163</v>
      </c>
      <c r="B153">
        <v>237638159.61496949</v>
      </c>
      <c r="C153">
        <v>10895685.280009391</v>
      </c>
      <c r="D153" t="s">
        <v>9</v>
      </c>
      <c r="E153">
        <v>237638159.61496949</v>
      </c>
      <c r="F153">
        <v>55.379605935685397</v>
      </c>
      <c r="G153">
        <v>58.027766387315843</v>
      </c>
      <c r="H153">
        <f>1-E153/B153</f>
        <v>0</v>
      </c>
      <c r="I153">
        <f>IF($C153&lt;0,($G153-$F153),0)</f>
        <v>0</v>
      </c>
      <c r="J153">
        <f>IF($C153&gt;0,($G153-$F153),0)</f>
        <v>2.6481604516304458</v>
      </c>
      <c r="K153">
        <v>23836811.043530378</v>
      </c>
      <c r="L153">
        <v>12941125.763521239</v>
      </c>
    </row>
    <row r="154" spans="1:12" x14ac:dyDescent="0.25">
      <c r="A154" t="s">
        <v>164</v>
      </c>
      <c r="B154">
        <v>5309469.9405898536</v>
      </c>
      <c r="C154">
        <v>-914334.60857968195</v>
      </c>
      <c r="D154" t="s">
        <v>9</v>
      </c>
      <c r="E154">
        <v>5309469.9405898536</v>
      </c>
      <c r="F154">
        <v>46.395165867268361</v>
      </c>
      <c r="G154">
        <v>58.027766387315843</v>
      </c>
      <c r="H154">
        <f>1-E154/B154</f>
        <v>0</v>
      </c>
      <c r="I154">
        <f>IF($C154&lt;0,($G154-$F154),0)</f>
        <v>11.632600520047482</v>
      </c>
      <c r="J154">
        <f>IF($C154&gt;0,($G154-$F154),0)</f>
        <v>0</v>
      </c>
      <c r="K154">
        <v>835058.37195123977</v>
      </c>
      <c r="L154">
        <v>1749392.980530876</v>
      </c>
    </row>
    <row r="155" spans="1:12" x14ac:dyDescent="0.25">
      <c r="A155" t="s">
        <v>165</v>
      </c>
      <c r="B155">
        <v>186342056.19996509</v>
      </c>
      <c r="C155">
        <v>100008844.6283</v>
      </c>
      <c r="D155" t="s">
        <v>6</v>
      </c>
      <c r="E155">
        <v>186342056.19996509</v>
      </c>
      <c r="F155">
        <v>207.1797652027843</v>
      </c>
      <c r="G155">
        <v>43.69179138227431</v>
      </c>
      <c r="H155">
        <f>1-E155/B155</f>
        <v>0</v>
      </c>
      <c r="I155">
        <f>IF($C155&lt;0,($G155-$F155),0)</f>
        <v>0</v>
      </c>
      <c r="J155">
        <f>IF($C155&gt;0,($G155-$F155),0)</f>
        <v>-163.48797382050998</v>
      </c>
      <c r="K155">
        <v>153094140.0175961</v>
      </c>
      <c r="L155">
        <v>53085295.389296561</v>
      </c>
    </row>
    <row r="156" spans="1:12" x14ac:dyDescent="0.25">
      <c r="A156" t="s">
        <v>166</v>
      </c>
      <c r="B156">
        <v>28862646.1416815</v>
      </c>
      <c r="C156">
        <v>10313551.689785689</v>
      </c>
      <c r="D156" t="s">
        <v>8</v>
      </c>
      <c r="E156">
        <v>28862646.1416815</v>
      </c>
      <c r="F156">
        <v>78.356435612437636</v>
      </c>
      <c r="G156">
        <v>28.347385195778489</v>
      </c>
      <c r="H156">
        <f>1-E156/B156</f>
        <v>0</v>
      </c>
      <c r="I156">
        <f>IF($C156&lt;0,($G156-$F156),0)</f>
        <v>0</v>
      </c>
      <c r="J156">
        <f>IF($C156&gt;0,($G156-$F156),0)</f>
        <v>-50.00905041665915</v>
      </c>
      <c r="K156">
        <v>11069746.199797809</v>
      </c>
      <c r="L156">
        <v>756194.51001226518</v>
      </c>
    </row>
    <row r="157" spans="1:12" x14ac:dyDescent="0.25">
      <c r="A157" t="s">
        <v>167</v>
      </c>
      <c r="B157">
        <v>26827214.304837149</v>
      </c>
      <c r="C157">
        <v>-3509890.0050415648</v>
      </c>
      <c r="D157" t="s">
        <v>5</v>
      </c>
      <c r="E157">
        <v>26827214.304837149</v>
      </c>
      <c r="F157">
        <v>26.55568520093717</v>
      </c>
      <c r="G157">
        <v>50.364144850800493</v>
      </c>
      <c r="H157">
        <f>1-E157/B157</f>
        <v>0</v>
      </c>
      <c r="I157">
        <f>IF($C157&lt;0,($G157-$F157),0)</f>
        <v>23.808459649863323</v>
      </c>
      <c r="J157">
        <f>IF($C157&gt;0,($G157-$F157),0)</f>
        <v>0</v>
      </c>
      <c r="K157">
        <v>1514499.936415442</v>
      </c>
      <c r="L157">
        <v>5024389.9414569959</v>
      </c>
    </row>
    <row r="158" spans="1:12" x14ac:dyDescent="0.25">
      <c r="A158" t="s">
        <v>168</v>
      </c>
      <c r="B158">
        <v>70986061.670235187</v>
      </c>
      <c r="C158">
        <v>7555249.8624570835</v>
      </c>
      <c r="D158" t="s">
        <v>6</v>
      </c>
      <c r="E158">
        <v>70986061.670235187</v>
      </c>
      <c r="F158">
        <v>46.43219603665117</v>
      </c>
      <c r="G158">
        <v>43.69179138227431</v>
      </c>
      <c r="H158">
        <f>1-E158/B158</f>
        <v>0</v>
      </c>
      <c r="I158">
        <f>IF($C158&lt;0,($G158-$F158),0)</f>
        <v>0</v>
      </c>
      <c r="J158">
        <f>IF($C158&gt;0,($G158-$F158),0)</f>
        <v>-2.7404046543768601</v>
      </c>
      <c r="K158">
        <v>12591302.24893529</v>
      </c>
      <c r="L158">
        <v>5036052.3864781652</v>
      </c>
    </row>
    <row r="159" spans="1:12" x14ac:dyDescent="0.25">
      <c r="A159" t="s">
        <v>169</v>
      </c>
      <c r="B159">
        <v>24438571.352554929</v>
      </c>
      <c r="C159">
        <v>-3407065.4235590249</v>
      </c>
      <c r="D159" t="s">
        <v>8</v>
      </c>
      <c r="E159">
        <v>24438571.352554929</v>
      </c>
      <c r="F159">
        <v>20.696880634395448</v>
      </c>
      <c r="G159">
        <v>28.347385195778489</v>
      </c>
      <c r="H159">
        <f>1-E159/B159</f>
        <v>0</v>
      </c>
      <c r="I159">
        <f>IF($C159&lt;0,($G159-$F159),0)</f>
        <v>7.6505045613830411</v>
      </c>
      <c r="J159">
        <f>IF($C159&gt;0,($G159-$F159),0)</f>
        <v>0</v>
      </c>
      <c r="K159">
        <v>2480789.3267182298</v>
      </c>
      <c r="L159">
        <v>5887854.750276898</v>
      </c>
    </row>
    <row r="160" spans="1:12" x14ac:dyDescent="0.25">
      <c r="A160" t="s">
        <v>170</v>
      </c>
      <c r="B160">
        <v>11883867.29453942</v>
      </c>
      <c r="C160">
        <v>10491058.70990129</v>
      </c>
      <c r="D160" t="s">
        <v>6</v>
      </c>
      <c r="E160">
        <v>11883867.29453942</v>
      </c>
      <c r="F160">
        <v>60.733840118568843</v>
      </c>
      <c r="G160">
        <v>43.69179138227431</v>
      </c>
      <c r="H160">
        <f>1-E160/B160</f>
        <v>0</v>
      </c>
      <c r="I160">
        <f>IF($C160&lt;0,($G160-$F160),0)</f>
        <v>0</v>
      </c>
      <c r="J160">
        <f>IF($C160&gt;0,($G160-$F160),0)</f>
        <v>-17.042048736294532</v>
      </c>
      <c r="K160">
        <v>10567371.97220001</v>
      </c>
      <c r="L160">
        <v>76313.262298740679</v>
      </c>
    </row>
    <row r="161" spans="1:12" x14ac:dyDescent="0.25">
      <c r="A161" t="s">
        <v>171</v>
      </c>
      <c r="B161">
        <v>764118.18561337946</v>
      </c>
      <c r="C161">
        <v>497839.66259584483</v>
      </c>
      <c r="D161" t="s">
        <v>9</v>
      </c>
      <c r="E161">
        <v>308566.29397581361</v>
      </c>
      <c r="F161">
        <v>83.341838420206955</v>
      </c>
      <c r="G161">
        <v>58.027766387315843</v>
      </c>
      <c r="H161">
        <f>1-E161/B161</f>
        <v>0.59617988449245107</v>
      </c>
      <c r="I161">
        <f>IF($C161&lt;0,($G161-$F161),0)</f>
        <v>0</v>
      </c>
      <c r="J161">
        <f>IF($C161&gt;0,($G161-$F161),0)</f>
        <v>-25.314072032891112</v>
      </c>
      <c r="K161">
        <v>497872.35153923527</v>
      </c>
      <c r="L161">
        <v>32.688943390480887</v>
      </c>
    </row>
    <row r="162" spans="1:12" x14ac:dyDescent="0.25">
      <c r="A162" t="s">
        <v>172</v>
      </c>
      <c r="B162">
        <v>93796187.762880698</v>
      </c>
      <c r="C162">
        <v>22051532.215235889</v>
      </c>
      <c r="D162" t="s">
        <v>6</v>
      </c>
      <c r="E162">
        <v>93796187.762880698</v>
      </c>
      <c r="F162">
        <v>58.85392171289363</v>
      </c>
      <c r="G162">
        <v>43.69179138227431</v>
      </c>
      <c r="H162">
        <f>1-E162/B162</f>
        <v>0</v>
      </c>
      <c r="I162">
        <f>IF($C162&lt;0,($G162-$F162),0)</f>
        <v>0</v>
      </c>
      <c r="J162">
        <f>IF($C162&gt;0,($G162-$F162),0)</f>
        <v>-15.16213033061932</v>
      </c>
      <c r="K162">
        <v>26725268.857988551</v>
      </c>
      <c r="L162">
        <v>4673736.6427525198</v>
      </c>
    </row>
    <row r="163" spans="1:12" x14ac:dyDescent="0.25">
      <c r="A163" t="s">
        <v>173</v>
      </c>
      <c r="B163">
        <v>61733768.107617393</v>
      </c>
      <c r="C163">
        <v>-38577425.38249065</v>
      </c>
      <c r="D163" t="s">
        <v>6</v>
      </c>
      <c r="E163">
        <v>61733768.107617393</v>
      </c>
      <c r="F163">
        <v>28.427205158144702</v>
      </c>
      <c r="G163">
        <v>43.69179138227431</v>
      </c>
      <c r="H163">
        <f>1-E163/B163</f>
        <v>0</v>
      </c>
      <c r="I163">
        <f>IF($C163&lt;0,($G163-$F163),0)</f>
        <v>15.264586224129609</v>
      </c>
      <c r="J163">
        <f>IF($C163&gt;0,($G163-$F163),0)</f>
        <v>0</v>
      </c>
      <c r="K163">
        <v>7895734.1015566019</v>
      </c>
      <c r="L163">
        <v>46473159.484047681</v>
      </c>
    </row>
    <row r="164" spans="1:12" x14ac:dyDescent="0.25">
      <c r="A164" t="s">
        <v>174</v>
      </c>
      <c r="B164">
        <v>1049516078.126943</v>
      </c>
      <c r="C164">
        <v>-15976828.05618844</v>
      </c>
      <c r="D164" t="s">
        <v>5</v>
      </c>
      <c r="E164">
        <v>1049516078.126943</v>
      </c>
      <c r="F164">
        <v>35.273472711305807</v>
      </c>
      <c r="G164">
        <v>50.364144850800493</v>
      </c>
      <c r="H164">
        <f>1-E164/B164</f>
        <v>0</v>
      </c>
      <c r="I164">
        <f>IF($C164&lt;0,($G164-$F164),0)</f>
        <v>15.090672139494686</v>
      </c>
      <c r="J164">
        <f>IF($C164&gt;0,($G164-$F164),0)</f>
        <v>0</v>
      </c>
      <c r="K164">
        <v>58397390.343997337</v>
      </c>
      <c r="L164">
        <v>74374218.400188148</v>
      </c>
    </row>
    <row r="165" spans="1:12" x14ac:dyDescent="0.25">
      <c r="A165" t="s">
        <v>175</v>
      </c>
      <c r="B165">
        <v>2751402.6338803191</v>
      </c>
      <c r="C165">
        <v>1488322.6210869451</v>
      </c>
      <c r="D165" t="s">
        <v>4</v>
      </c>
      <c r="E165">
        <v>2751402.6338803191</v>
      </c>
      <c r="F165">
        <v>58.693926174453907</v>
      </c>
      <c r="G165">
        <v>44.143627342017908</v>
      </c>
      <c r="H165">
        <f>1-E165/B165</f>
        <v>0</v>
      </c>
      <c r="I165">
        <f>IF($C165&lt;0,($G165-$F165),0)</f>
        <v>0</v>
      </c>
      <c r="J165">
        <f>IF($C165&gt;0,($G165-$F165),0)</f>
        <v>-14.550298832435999</v>
      </c>
      <c r="K165">
        <v>1629285.1972701319</v>
      </c>
      <c r="L165">
        <v>140962.57618315649</v>
      </c>
    </row>
    <row r="166" spans="1:12" x14ac:dyDescent="0.25">
      <c r="A166" t="s">
        <v>176</v>
      </c>
      <c r="B166">
        <v>697145006.2148006</v>
      </c>
      <c r="C166">
        <v>-61731062.237292118</v>
      </c>
      <c r="D166" t="s">
        <v>6</v>
      </c>
      <c r="E166">
        <v>697145006.2148006</v>
      </c>
      <c r="F166">
        <v>48.773921042830118</v>
      </c>
      <c r="G166">
        <v>43.69179138227431</v>
      </c>
      <c r="H166">
        <f>1-E166/B166</f>
        <v>0</v>
      </c>
      <c r="I166">
        <f>IF($C166&lt;0,($G166-$F166),0)</f>
        <v>-5.0821296605558075</v>
      </c>
      <c r="J166">
        <f>IF($C166&gt;0,($G166-$F166),0)</f>
        <v>0</v>
      </c>
      <c r="K166">
        <v>27177546.799712021</v>
      </c>
      <c r="L166">
        <v>88908609.037002012</v>
      </c>
    </row>
    <row r="167" spans="1:12" x14ac:dyDescent="0.25">
      <c r="A167" t="s">
        <v>177</v>
      </c>
      <c r="B167">
        <v>41272021.040362179</v>
      </c>
      <c r="C167">
        <v>-5143148.8246988785</v>
      </c>
      <c r="D167" t="s">
        <v>4</v>
      </c>
      <c r="E167">
        <v>41272021.040362179</v>
      </c>
      <c r="F167">
        <v>42.306245376189601</v>
      </c>
      <c r="G167">
        <v>44.143627342017908</v>
      </c>
      <c r="H167">
        <f>1-E167/B167</f>
        <v>0</v>
      </c>
      <c r="I167">
        <f>IF($C167&lt;0,($G167-$F167),0)</f>
        <v>1.8373819658283068</v>
      </c>
      <c r="J167">
        <f>IF($C167&gt;0,($G167-$F167),0)</f>
        <v>0</v>
      </c>
      <c r="K167">
        <v>5887808.2675223807</v>
      </c>
      <c r="L167">
        <v>11030957.09222137</v>
      </c>
    </row>
    <row r="168" spans="1:12" x14ac:dyDescent="0.25">
      <c r="A168" t="s">
        <v>178</v>
      </c>
      <c r="B168">
        <v>13831981.251659701</v>
      </c>
      <c r="C168">
        <v>8679504.2086590324</v>
      </c>
      <c r="D168" t="s">
        <v>4</v>
      </c>
      <c r="E168">
        <v>13831981.251659701</v>
      </c>
      <c r="F168">
        <v>57.661295228793712</v>
      </c>
      <c r="G168">
        <v>44.143627342017908</v>
      </c>
      <c r="H168">
        <f>1-E168/B168</f>
        <v>0</v>
      </c>
      <c r="I168">
        <f>IF($C168&lt;0,($G168-$F168),0)</f>
        <v>0</v>
      </c>
      <c r="J168">
        <f>IF($C168&gt;0,($G168-$F168),0)</f>
        <v>-13.517667886775804</v>
      </c>
      <c r="K168">
        <v>8736241.632375503</v>
      </c>
      <c r="L168">
        <v>56737.423716482001</v>
      </c>
    </row>
    <row r="169" spans="1:12" x14ac:dyDescent="0.25">
      <c r="A169" t="s">
        <v>179</v>
      </c>
      <c r="B169">
        <v>137530514.82110009</v>
      </c>
      <c r="C169">
        <v>137965498.98758081</v>
      </c>
      <c r="D169" t="s">
        <v>9</v>
      </c>
      <c r="E169">
        <v>5928281.8870713105</v>
      </c>
      <c r="F169">
        <v>140.99181049096379</v>
      </c>
      <c r="G169">
        <v>58.027766387315843</v>
      </c>
      <c r="H169">
        <f>1-E169/B169</f>
        <v>0.95689478880535839</v>
      </c>
      <c r="I169">
        <f>IF($C169&lt;0,($G169-$F169),0)</f>
        <v>0</v>
      </c>
      <c r="J169">
        <f>IF($C169&gt;0,($G169-$F169),0)</f>
        <v>-82.96404410364795</v>
      </c>
      <c r="K169">
        <v>138051221.90783411</v>
      </c>
      <c r="L169">
        <v>85722.920253137025</v>
      </c>
    </row>
    <row r="170" spans="1:12" x14ac:dyDescent="0.25">
      <c r="A170" t="s">
        <v>180</v>
      </c>
      <c r="B170">
        <v>26785.714914058859</v>
      </c>
      <c r="C170">
        <v>0</v>
      </c>
      <c r="D170" t="s">
        <v>4</v>
      </c>
      <c r="E170">
        <v>26785.714914058859</v>
      </c>
      <c r="F170">
        <v>161.4889223743217</v>
      </c>
      <c r="G170">
        <v>44.143627342017908</v>
      </c>
      <c r="H170">
        <f>1-E170/B170</f>
        <v>0</v>
      </c>
      <c r="I170">
        <f>IF($C170&lt;0,($G170-$F170),0)</f>
        <v>0</v>
      </c>
      <c r="J170">
        <f>IF($C170&gt;0,($G170-$F170),0)</f>
        <v>0</v>
      </c>
      <c r="K170">
        <v>0</v>
      </c>
      <c r="L170">
        <v>0</v>
      </c>
    </row>
    <row r="171" spans="1:12" x14ac:dyDescent="0.25">
      <c r="A171" t="s">
        <v>181</v>
      </c>
      <c r="B171">
        <v>138107.63337988421</v>
      </c>
      <c r="C171">
        <v>137188.1491347191</v>
      </c>
      <c r="D171" t="s">
        <v>9</v>
      </c>
      <c r="E171">
        <v>7705.7974981451553</v>
      </c>
      <c r="F171">
        <v>128.1456826239237</v>
      </c>
      <c r="G171">
        <v>58.027766387315843</v>
      </c>
      <c r="H171">
        <f>1-E171/B171</f>
        <v>0.94420440558162855</v>
      </c>
      <c r="I171">
        <f>IF($C171&lt;0,($G171-$F171),0)</f>
        <v>0</v>
      </c>
      <c r="J171">
        <f>IF($C171&gt;0,($G171-$F171),0)</f>
        <v>-70.117916236607869</v>
      </c>
      <c r="K171">
        <v>140325.47820666351</v>
      </c>
      <c r="L171">
        <v>3137.3290719408742</v>
      </c>
    </row>
    <row r="172" spans="1:12" x14ac:dyDescent="0.25">
      <c r="A172" t="s">
        <v>182</v>
      </c>
      <c r="B172">
        <v>870341.54343739734</v>
      </c>
      <c r="C172">
        <v>196611.76226084129</v>
      </c>
      <c r="D172" t="s">
        <v>4</v>
      </c>
      <c r="E172">
        <v>870341.54343739734</v>
      </c>
      <c r="F172">
        <v>39.100571974424767</v>
      </c>
      <c r="G172">
        <v>44.143627342017908</v>
      </c>
      <c r="H172">
        <f>1-E172/B172</f>
        <v>0</v>
      </c>
      <c r="I172">
        <f>IF($C172&lt;0,($G172-$F172),0)</f>
        <v>0</v>
      </c>
      <c r="J172">
        <f>IF($C172&gt;0,($G172-$F172),0)</f>
        <v>5.0430553675931407</v>
      </c>
      <c r="K172">
        <v>201916.700841835</v>
      </c>
      <c r="L172">
        <v>5304.9385809932619</v>
      </c>
    </row>
    <row r="173" spans="1:12" x14ac:dyDescent="0.25">
      <c r="A173" t="s">
        <v>183</v>
      </c>
      <c r="B173">
        <v>10642941.13557275</v>
      </c>
      <c r="C173">
        <v>1991494.875838697</v>
      </c>
      <c r="D173" t="s">
        <v>7</v>
      </c>
      <c r="E173">
        <v>10642941.13557275</v>
      </c>
      <c r="F173">
        <v>51.245623598208162</v>
      </c>
      <c r="G173">
        <v>42.873050839746661</v>
      </c>
      <c r="H173">
        <f>1-E173/B173</f>
        <v>0</v>
      </c>
      <c r="I173">
        <f>IF($C173&lt;0,($G173-$F173),0)</f>
        <v>0</v>
      </c>
      <c r="J173">
        <f>IF($C173&gt;0,($G173-$F173),0)</f>
        <v>-8.3725727584615015</v>
      </c>
      <c r="K173">
        <v>2397846.5169082638</v>
      </c>
      <c r="L173">
        <v>406351.64106955129</v>
      </c>
    </row>
    <row r="174" spans="1:12" x14ac:dyDescent="0.25">
      <c r="A174" t="s">
        <v>184</v>
      </c>
      <c r="B174">
        <v>1162454.8170858221</v>
      </c>
      <c r="C174">
        <v>-1144236.2293213881</v>
      </c>
      <c r="D174" t="s">
        <v>4</v>
      </c>
      <c r="E174">
        <v>1162454.8170858221</v>
      </c>
      <c r="F174">
        <v>52.737228151681883</v>
      </c>
      <c r="G174">
        <v>44.143627342017908</v>
      </c>
      <c r="H174">
        <f>1-E174/B174</f>
        <v>0</v>
      </c>
      <c r="I174">
        <f>IF($C174&lt;0,($G174-$F174),0)</f>
        <v>-8.5936008096639753</v>
      </c>
      <c r="J174">
        <f>IF($C174&gt;0,($G174-$F174),0)</f>
        <v>0</v>
      </c>
      <c r="K174">
        <v>443483.62386859843</v>
      </c>
      <c r="L174">
        <v>1587719.853189942</v>
      </c>
    </row>
    <row r="175" spans="1:12" x14ac:dyDescent="0.25">
      <c r="A175" t="s">
        <v>185</v>
      </c>
      <c r="B175">
        <v>56129.865047321233</v>
      </c>
      <c r="C175">
        <v>-657547.14060124056</v>
      </c>
      <c r="D175" t="s">
        <v>7</v>
      </c>
      <c r="E175">
        <v>56129.865047321233</v>
      </c>
      <c r="F175">
        <v>49.926240552184382</v>
      </c>
      <c r="G175">
        <v>42.873050839746661</v>
      </c>
      <c r="H175">
        <f>1-E175/B175</f>
        <v>0</v>
      </c>
      <c r="I175">
        <f>IF($C175&lt;0,($G175-$F175),0)</f>
        <v>-7.053189712437721</v>
      </c>
      <c r="J175">
        <f>IF($C175&gt;0,($G175-$F175),0)</f>
        <v>0</v>
      </c>
      <c r="K175">
        <v>14664.07816292361</v>
      </c>
      <c r="L175">
        <v>672211.21876416542</v>
      </c>
    </row>
    <row r="176" spans="1:12" x14ac:dyDescent="0.25">
      <c r="A176" t="s">
        <v>186</v>
      </c>
      <c r="B176">
        <v>44417886.935986511</v>
      </c>
      <c r="C176">
        <v>23629101.435338989</v>
      </c>
      <c r="D176" t="s">
        <v>6</v>
      </c>
      <c r="E176">
        <v>44417886.935986511</v>
      </c>
      <c r="F176">
        <v>88.691604147949292</v>
      </c>
      <c r="G176">
        <v>43.69179138227431</v>
      </c>
      <c r="H176">
        <f>1-E176/B176</f>
        <v>0</v>
      </c>
      <c r="I176">
        <f>IF($C176&lt;0,($G176-$F176),0)</f>
        <v>0</v>
      </c>
      <c r="J176">
        <f>IF($C176&gt;0,($G176-$F176),0)</f>
        <v>-44.999812765674982</v>
      </c>
      <c r="K176">
        <v>23789552.043472409</v>
      </c>
      <c r="L176">
        <v>160450.60813342489</v>
      </c>
    </row>
    <row r="177" spans="1:12" x14ac:dyDescent="0.25">
      <c r="A177" t="s">
        <v>187</v>
      </c>
      <c r="B177">
        <v>291288.62093995343</v>
      </c>
      <c r="C177">
        <v>199752.18417674821</v>
      </c>
      <c r="D177" t="s">
        <v>4</v>
      </c>
      <c r="E177">
        <v>291288.62093995343</v>
      </c>
      <c r="F177">
        <v>65.289213073624722</v>
      </c>
      <c r="G177">
        <v>44.143627342017908</v>
      </c>
      <c r="H177">
        <f>1-E177/B177</f>
        <v>0</v>
      </c>
      <c r="I177">
        <f>IF($C177&lt;0,($G177-$F177),0)</f>
        <v>0</v>
      </c>
      <c r="J177">
        <f>IF($C177&gt;0,($G177-$F177),0)</f>
        <v>-21.145585731606815</v>
      </c>
      <c r="K177">
        <v>206335.9958442841</v>
      </c>
      <c r="L177">
        <v>6583.8116675358469</v>
      </c>
    </row>
    <row r="178" spans="1:12" x14ac:dyDescent="0.25">
      <c r="A178" t="s">
        <v>188</v>
      </c>
      <c r="B178">
        <v>3103561.4887792822</v>
      </c>
      <c r="C178">
        <v>288340.58835503872</v>
      </c>
      <c r="D178" t="s">
        <v>8</v>
      </c>
      <c r="E178">
        <v>3103561.4887792822</v>
      </c>
      <c r="F178">
        <v>33.872067363666652</v>
      </c>
      <c r="G178">
        <v>28.347385195778489</v>
      </c>
      <c r="H178">
        <f>1-E178/B178</f>
        <v>0</v>
      </c>
      <c r="I178">
        <f>IF($C178&lt;0,($G178-$F178),0)</f>
        <v>0</v>
      </c>
      <c r="J178">
        <f>IF($C178&gt;0,($G178-$F178),0)</f>
        <v>-5.5246821678881624</v>
      </c>
      <c r="K178">
        <v>579383.21282102179</v>
      </c>
      <c r="L178">
        <v>291042.6244659028</v>
      </c>
    </row>
    <row r="179" spans="1:12" x14ac:dyDescent="0.25">
      <c r="A179" t="s">
        <v>189</v>
      </c>
      <c r="B179">
        <v>32662561.385569111</v>
      </c>
      <c r="C179">
        <v>16308608.044118131</v>
      </c>
      <c r="D179" t="s">
        <v>6</v>
      </c>
      <c r="E179">
        <v>32543258.274518918</v>
      </c>
      <c r="F179">
        <v>82.377525749330104</v>
      </c>
      <c r="G179">
        <v>43.69179138227431</v>
      </c>
      <c r="H179">
        <f>1-E179/B179</f>
        <v>3.6525950810123442E-3</v>
      </c>
      <c r="I179">
        <f>IF($C179&lt;0,($G179-$F179),0)</f>
        <v>0</v>
      </c>
      <c r="J179">
        <f>IF($C179&gt;0,($G179-$F179),0)</f>
        <v>-38.685734367055794</v>
      </c>
      <c r="K179">
        <v>18705659.959811471</v>
      </c>
      <c r="L179">
        <v>2397051.91569325</v>
      </c>
    </row>
    <row r="180" spans="1:12" x14ac:dyDescent="0.25">
      <c r="A180" t="s">
        <v>190</v>
      </c>
      <c r="B180">
        <v>20588574.639524471</v>
      </c>
      <c r="C180">
        <v>14480908.01376459</v>
      </c>
      <c r="D180" t="s">
        <v>6</v>
      </c>
      <c r="E180">
        <v>20588574.639524471</v>
      </c>
      <c r="F180">
        <v>139.80649845209749</v>
      </c>
      <c r="G180">
        <v>43.69179138227431</v>
      </c>
      <c r="H180">
        <f>1-E180/B180</f>
        <v>0</v>
      </c>
      <c r="I180">
        <f>IF($C180&lt;0,($G180-$F180),0)</f>
        <v>0</v>
      </c>
      <c r="J180">
        <f>IF($C180&gt;0,($G180-$F180),0)</f>
        <v>-96.114707069823169</v>
      </c>
      <c r="K180">
        <v>14565432.867173661</v>
      </c>
      <c r="L180">
        <v>84524.853409078773</v>
      </c>
    </row>
    <row r="181" spans="1:12" x14ac:dyDescent="0.25">
      <c r="A181" t="s">
        <v>191</v>
      </c>
      <c r="B181">
        <v>183194444.51076591</v>
      </c>
      <c r="C181">
        <v>14397496.669235289</v>
      </c>
      <c r="D181" t="s">
        <v>6</v>
      </c>
      <c r="E181">
        <v>183194444.51076591</v>
      </c>
      <c r="F181">
        <v>121.5247594903053</v>
      </c>
      <c r="G181">
        <v>43.69179138227431</v>
      </c>
      <c r="H181">
        <f>1-E181/B181</f>
        <v>0</v>
      </c>
      <c r="I181">
        <f>IF($C181&lt;0,($G181-$F181),0)</f>
        <v>0</v>
      </c>
      <c r="J181">
        <f>IF($C181&gt;0,($G181-$F181),0)</f>
        <v>-77.832968108030997</v>
      </c>
      <c r="K181">
        <v>40186575.38385959</v>
      </c>
      <c r="L181">
        <v>25789078.71462414</v>
      </c>
    </row>
    <row r="182" spans="1:12" x14ac:dyDescent="0.25">
      <c r="A182" t="s">
        <v>192</v>
      </c>
      <c r="B182">
        <v>6056398.3680879893</v>
      </c>
      <c r="C182">
        <v>660534.93605262495</v>
      </c>
      <c r="D182" t="s">
        <v>4</v>
      </c>
      <c r="E182">
        <v>6056398.3680879893</v>
      </c>
      <c r="F182">
        <v>58.044425299460478</v>
      </c>
      <c r="G182">
        <v>44.143627342017908</v>
      </c>
      <c r="H182">
        <f>1-E182/B182</f>
        <v>0</v>
      </c>
      <c r="I182">
        <f>IF($C182&lt;0,($G182-$F182),0)</f>
        <v>0</v>
      </c>
      <c r="J182">
        <f>IF($C182&gt;0,($G182-$F182),0)</f>
        <v>-13.90079795744257</v>
      </c>
      <c r="K182">
        <v>829223.70272372605</v>
      </c>
      <c r="L182">
        <v>168688.7666710781</v>
      </c>
    </row>
    <row r="183" spans="1:12" x14ac:dyDescent="0.25">
      <c r="A183" t="s">
        <v>193</v>
      </c>
      <c r="B183">
        <v>1449720.437225688</v>
      </c>
      <c r="C183">
        <v>1474772.512325156</v>
      </c>
      <c r="D183" t="s">
        <v>4</v>
      </c>
      <c r="E183">
        <v>762028.68562843348</v>
      </c>
      <c r="F183">
        <v>93.836820004788166</v>
      </c>
      <c r="G183">
        <v>44.143627342017908</v>
      </c>
      <c r="H183">
        <f>1-E183/B183</f>
        <v>0.47436163134547626</v>
      </c>
      <c r="I183">
        <f>IF($C183&lt;0,($G183-$F183),0)</f>
        <v>0</v>
      </c>
      <c r="J183">
        <f>IF($C183&gt;0,($G183-$F183),0)</f>
        <v>-49.693192662770258</v>
      </c>
      <c r="K183">
        <v>1474924.77549707</v>
      </c>
      <c r="L183">
        <v>152.26317191395191</v>
      </c>
    </row>
    <row r="184" spans="1:12" x14ac:dyDescent="0.25">
      <c r="A184" t="s">
        <v>194</v>
      </c>
      <c r="B184">
        <v>30842909.619065329</v>
      </c>
      <c r="C184">
        <v>-253418895.32537571</v>
      </c>
      <c r="D184" t="s">
        <v>6</v>
      </c>
      <c r="E184">
        <v>30842909.619065329</v>
      </c>
      <c r="F184">
        <v>36.928426710001872</v>
      </c>
      <c r="G184">
        <v>43.69179138227431</v>
      </c>
      <c r="H184">
        <f>1-E184/B184</f>
        <v>0</v>
      </c>
      <c r="I184">
        <f>IF($C184&lt;0,($G184-$F184),0)</f>
        <v>6.7633646722724379</v>
      </c>
      <c r="J184">
        <f>IF($C184&gt;0,($G184-$F184),0)</f>
        <v>0</v>
      </c>
      <c r="K184">
        <v>3531568.3027615701</v>
      </c>
      <c r="L184">
        <v>256950463.62813759</v>
      </c>
    </row>
    <row r="185" spans="1:12" x14ac:dyDescent="0.25">
      <c r="A185" t="s">
        <v>195</v>
      </c>
      <c r="B185">
        <v>347121.48998449091</v>
      </c>
      <c r="C185">
        <v>-56418.258303080918</v>
      </c>
      <c r="D185" t="s">
        <v>8</v>
      </c>
      <c r="E185">
        <v>347121.48998449091</v>
      </c>
      <c r="F185">
        <v>63.737174388462023</v>
      </c>
      <c r="G185">
        <v>28.347385195778489</v>
      </c>
      <c r="H185">
        <f>1-E185/B185</f>
        <v>0</v>
      </c>
      <c r="I185">
        <f>IF($C185&lt;0,($G185-$F185),0)</f>
        <v>-35.389789192683537</v>
      </c>
      <c r="J185">
        <f>IF($C185&gt;0,($G185-$F185),0)</f>
        <v>0</v>
      </c>
      <c r="K185">
        <v>176769.69206543191</v>
      </c>
      <c r="L185">
        <v>233187.9503685229</v>
      </c>
    </row>
    <row r="186" spans="1:12" x14ac:dyDescent="0.25">
      <c r="A186" t="s">
        <v>196</v>
      </c>
      <c r="B186">
        <v>766725.22027872922</v>
      </c>
      <c r="C186">
        <v>-2160074.7736807931</v>
      </c>
      <c r="D186" t="s">
        <v>4</v>
      </c>
      <c r="E186">
        <v>766725.22027872922</v>
      </c>
      <c r="F186">
        <v>39.532119490574381</v>
      </c>
      <c r="G186">
        <v>44.143627342017908</v>
      </c>
      <c r="H186">
        <f>1-E186/B186</f>
        <v>0</v>
      </c>
      <c r="I186">
        <f>IF($C186&lt;0,($G186-$F186),0)</f>
        <v>4.6115078514435268</v>
      </c>
      <c r="J186">
        <f>IF($C186&gt;0,($G186-$F186),0)</f>
        <v>0</v>
      </c>
      <c r="K186">
        <v>11030.92414395991</v>
      </c>
      <c r="L186">
        <v>2171105.6978247492</v>
      </c>
    </row>
    <row r="187" spans="1:12" x14ac:dyDescent="0.25">
      <c r="A187" t="s">
        <v>197</v>
      </c>
      <c r="B187">
        <v>4502736.3057203135</v>
      </c>
      <c r="C187">
        <v>-22439831.12725028</v>
      </c>
      <c r="D187" t="s">
        <v>4</v>
      </c>
      <c r="E187">
        <v>4502736.3057203135</v>
      </c>
      <c r="F187">
        <v>61.92702864037102</v>
      </c>
      <c r="G187">
        <v>44.143627342017908</v>
      </c>
      <c r="H187">
        <f>1-E187/B187</f>
        <v>0</v>
      </c>
      <c r="I187">
        <f>IF($C187&lt;0,($G187-$F187),0)</f>
        <v>-17.783401298353112</v>
      </c>
      <c r="J187">
        <f>IF($C187&gt;0,($G187-$F187),0)</f>
        <v>0</v>
      </c>
      <c r="K187">
        <v>37980.579006955937</v>
      </c>
      <c r="L187">
        <v>22477811.706257239</v>
      </c>
    </row>
    <row r="188" spans="1:12" x14ac:dyDescent="0.25">
      <c r="A188" t="s">
        <v>198</v>
      </c>
      <c r="B188">
        <v>516509640.63797891</v>
      </c>
      <c r="C188">
        <v>292033442.3203361</v>
      </c>
      <c r="D188" t="s">
        <v>9</v>
      </c>
      <c r="E188">
        <v>516509640.63797891</v>
      </c>
      <c r="F188">
        <v>87.278625786288785</v>
      </c>
      <c r="G188">
        <v>58.027766387315843</v>
      </c>
      <c r="H188">
        <f>1-E188/B188</f>
        <v>0</v>
      </c>
      <c r="I188">
        <f>IF($C188&lt;0,($G188-$F188),0)</f>
        <v>0</v>
      </c>
      <c r="J188">
        <f>IF($C188&gt;0,($G188-$F188),0)</f>
        <v>-29.250859398972942</v>
      </c>
      <c r="K188">
        <v>292099455.49593312</v>
      </c>
      <c r="L188">
        <v>66013.175597008201</v>
      </c>
    </row>
    <row r="189" spans="1:12" x14ac:dyDescent="0.25">
      <c r="A189" t="s">
        <v>199</v>
      </c>
      <c r="B189">
        <v>30002775.899504028</v>
      </c>
      <c r="C189">
        <v>-1965336.698192667</v>
      </c>
      <c r="D189" t="s">
        <v>5</v>
      </c>
      <c r="E189">
        <v>30002775.899504028</v>
      </c>
      <c r="F189">
        <v>29.394796163706118</v>
      </c>
      <c r="G189">
        <v>50.364144850800493</v>
      </c>
      <c r="H189">
        <f>1-E189/B189</f>
        <v>0</v>
      </c>
      <c r="I189">
        <f>IF($C189&lt;0,($G189-$F189),0)</f>
        <v>20.969348687094374</v>
      </c>
      <c r="J189">
        <f>IF($C189&gt;0,($G189-$F189),0)</f>
        <v>0</v>
      </c>
      <c r="K189">
        <v>2653311.1768062939</v>
      </c>
      <c r="L189">
        <v>4618647.8749990147</v>
      </c>
    </row>
    <row r="190" spans="1:12" x14ac:dyDescent="0.25">
      <c r="A190" t="s">
        <v>200</v>
      </c>
      <c r="B190">
        <v>31853665.98646694</v>
      </c>
      <c r="C190">
        <v>-24148197.084397681</v>
      </c>
      <c r="D190" t="s">
        <v>5</v>
      </c>
      <c r="E190">
        <v>31853665.98646694</v>
      </c>
      <c r="F190">
        <v>61.220864284549712</v>
      </c>
      <c r="G190">
        <v>50.364144850800493</v>
      </c>
      <c r="H190">
        <f>1-E190/B190</f>
        <v>0</v>
      </c>
      <c r="I190">
        <f>IF($C190&lt;0,($G190-$F190),0)</f>
        <v>-10.85671943374922</v>
      </c>
      <c r="J190">
        <f>IF($C190&gt;0,($G190-$F190),0)</f>
        <v>0</v>
      </c>
      <c r="K190">
        <v>7965942.735013294</v>
      </c>
      <c r="L190">
        <v>32114139.81941073</v>
      </c>
    </row>
    <row r="191" spans="1:12" x14ac:dyDescent="0.25">
      <c r="A191" t="s">
        <v>201</v>
      </c>
      <c r="B191">
        <v>71896.336022714517</v>
      </c>
      <c r="C191">
        <v>60729.211270582877</v>
      </c>
      <c r="D191" t="s">
        <v>9</v>
      </c>
      <c r="E191">
        <v>15411.594996290591</v>
      </c>
      <c r="F191">
        <v>108.5976516298004</v>
      </c>
      <c r="G191">
        <v>58.027766387315843</v>
      </c>
      <c r="H191">
        <f>1-E191/B191</f>
        <v>0.78564144087368315</v>
      </c>
      <c r="I191">
        <f>IF($C191&lt;0,($G191-$F191),0)</f>
        <v>0</v>
      </c>
      <c r="J191">
        <f>IF($C191&gt;0,($G191-$F191),0)</f>
        <v>-50.569885242484553</v>
      </c>
      <c r="K191">
        <v>69130.154661091685</v>
      </c>
      <c r="L191">
        <v>8400.9433905084552</v>
      </c>
    </row>
    <row r="192" spans="1:12" x14ac:dyDescent="0.25">
      <c r="A192" t="s">
        <v>202</v>
      </c>
      <c r="B192">
        <v>15388679.474367309</v>
      </c>
      <c r="C192">
        <v>7662780.177266269</v>
      </c>
      <c r="D192" t="s">
        <v>8</v>
      </c>
      <c r="E192">
        <v>15388679.474367309</v>
      </c>
      <c r="F192">
        <v>85.200993277086411</v>
      </c>
      <c r="G192">
        <v>28.347385195778489</v>
      </c>
      <c r="H192">
        <f>1-E192/B192</f>
        <v>0</v>
      </c>
      <c r="I192">
        <f>IF($C192&lt;0,($G192-$F192),0)</f>
        <v>0</v>
      </c>
      <c r="J192">
        <f>IF($C192&gt;0,($G192-$F192),0)</f>
        <v>-56.853608081307925</v>
      </c>
      <c r="K192">
        <v>10558984.28630813</v>
      </c>
      <c r="L192">
        <v>2896204.109041099</v>
      </c>
    </row>
    <row r="193" spans="1:12" x14ac:dyDescent="0.25">
      <c r="A193" t="s">
        <v>203</v>
      </c>
      <c r="B193">
        <v>34249153.886757173</v>
      </c>
      <c r="C193">
        <v>32675821.17603619</v>
      </c>
      <c r="D193" t="s">
        <v>6</v>
      </c>
      <c r="E193">
        <v>34249153.886757173</v>
      </c>
      <c r="F193">
        <v>82.871582559486271</v>
      </c>
      <c r="G193">
        <v>43.69179138227431</v>
      </c>
      <c r="H193">
        <f>1-E193/B193</f>
        <v>0</v>
      </c>
      <c r="I193">
        <f>IF($C193&lt;0,($G193-$F193),0)</f>
        <v>0</v>
      </c>
      <c r="J193">
        <f>IF($C193&gt;0,($G193-$F193),0)</f>
        <v>-39.17979117721196</v>
      </c>
      <c r="K193">
        <v>34061511.026932813</v>
      </c>
      <c r="L193">
        <v>1385689.8508966281</v>
      </c>
    </row>
    <row r="194" spans="1:12" x14ac:dyDescent="0.25">
      <c r="A194" t="s">
        <v>204</v>
      </c>
      <c r="B194">
        <v>558115337.8878454</v>
      </c>
      <c r="C194">
        <v>316003594.6298331</v>
      </c>
      <c r="D194" t="s">
        <v>6</v>
      </c>
      <c r="E194">
        <v>558115337.8878454</v>
      </c>
      <c r="F194">
        <v>100.7711338050062</v>
      </c>
      <c r="G194">
        <v>43.69179138227431</v>
      </c>
      <c r="H194">
        <f>1-E194/B194</f>
        <v>0</v>
      </c>
      <c r="I194">
        <f>IF($C194&lt;0,($G194-$F194),0)</f>
        <v>0</v>
      </c>
      <c r="J194">
        <f>IF($C194&gt;0,($G194-$F194),0)</f>
        <v>-57.079342422731891</v>
      </c>
      <c r="K194">
        <v>317008362.71369302</v>
      </c>
      <c r="L194">
        <v>1004768.083859903</v>
      </c>
    </row>
    <row r="195" spans="1:12" x14ac:dyDescent="0.25">
      <c r="A195" t="s">
        <v>205</v>
      </c>
      <c r="B195">
        <v>521979819.34266651</v>
      </c>
      <c r="C195">
        <v>-70522754.478446245</v>
      </c>
      <c r="D195" t="s">
        <v>5</v>
      </c>
      <c r="E195">
        <v>521979819.34266651</v>
      </c>
      <c r="F195">
        <v>98.629569982225178</v>
      </c>
      <c r="G195">
        <v>50.364144850800493</v>
      </c>
      <c r="H195">
        <f>1-E195/B195</f>
        <v>0</v>
      </c>
      <c r="I195">
        <f>IF($C195&lt;0,($G195-$F195),0)</f>
        <v>-48.265425131424685</v>
      </c>
      <c r="J195">
        <f>IF($C195&gt;0,($G195-$F195),0)</f>
        <v>0</v>
      </c>
      <c r="K195">
        <v>1236762.726231419</v>
      </c>
      <c r="L195">
        <v>71759517.204677507</v>
      </c>
    </row>
    <row r="196" spans="1:12" x14ac:dyDescent="0.25">
      <c r="A196" t="s">
        <v>206</v>
      </c>
      <c r="B196">
        <v>20925525.94489735</v>
      </c>
      <c r="C196">
        <v>-1728224.4779476069</v>
      </c>
      <c r="D196" t="s">
        <v>4</v>
      </c>
      <c r="E196">
        <v>20925525.94489735</v>
      </c>
      <c r="F196">
        <v>43.626892389854859</v>
      </c>
      <c r="G196">
        <v>44.143627342017908</v>
      </c>
      <c r="H196">
        <f>1-E196/B196</f>
        <v>0</v>
      </c>
      <c r="I196">
        <f>IF($C196&lt;0,($G196-$F196),0)</f>
        <v>0.51673495216304843</v>
      </c>
      <c r="J196">
        <f>IF($C196&gt;0,($G196-$F196),0)</f>
        <v>0</v>
      </c>
      <c r="K196">
        <v>1063694.381439338</v>
      </c>
      <c r="L196">
        <v>2791918.8593869619</v>
      </c>
    </row>
    <row r="197" spans="1:12" x14ac:dyDescent="0.25">
      <c r="A197" t="s">
        <v>207</v>
      </c>
      <c r="B197">
        <v>12723079.78392962</v>
      </c>
      <c r="C197">
        <v>-36972.84282544809</v>
      </c>
      <c r="D197" t="s">
        <v>4</v>
      </c>
      <c r="E197">
        <v>12723079.78392962</v>
      </c>
      <c r="F197">
        <v>34.76603052673012</v>
      </c>
      <c r="G197">
        <v>44.143627342017908</v>
      </c>
      <c r="H197">
        <f>1-E197/B197</f>
        <v>0</v>
      </c>
      <c r="I197">
        <f>IF($C197&lt;0,($G197-$F197),0)</f>
        <v>9.377596815287788</v>
      </c>
      <c r="J197">
        <f>IF($C197&gt;0,($G197-$F197),0)</f>
        <v>0</v>
      </c>
      <c r="K197">
        <v>461768.22386678483</v>
      </c>
      <c r="L197">
        <v>498741.066692208</v>
      </c>
    </row>
    <row r="198" spans="1:12" x14ac:dyDescent="0.25">
      <c r="A198" t="s">
        <v>208</v>
      </c>
      <c r="B198">
        <v>151056272.09285119</v>
      </c>
      <c r="C198">
        <v>7815747.2541852752</v>
      </c>
      <c r="D198" t="s">
        <v>6</v>
      </c>
      <c r="E198">
        <v>151056272.09285119</v>
      </c>
      <c r="F198">
        <v>111.64890338354979</v>
      </c>
      <c r="G198">
        <v>43.69179138227431</v>
      </c>
      <c r="H198">
        <f>1-E198/B198</f>
        <v>0</v>
      </c>
      <c r="I198">
        <f>IF($C198&lt;0,($G198-$F198),0)</f>
        <v>0</v>
      </c>
      <c r="J198">
        <f>IF($C198&gt;0,($G198-$F198),0)</f>
        <v>-67.957112001275476</v>
      </c>
      <c r="K198">
        <v>27306709.876554091</v>
      </c>
      <c r="L198">
        <v>19490962.622368932</v>
      </c>
    </row>
    <row r="199" spans="1:12" x14ac:dyDescent="0.25">
      <c r="A199" t="s">
        <v>209</v>
      </c>
      <c r="B199">
        <v>22042849.759682208</v>
      </c>
      <c r="C199">
        <v>3023848.78605018</v>
      </c>
      <c r="D199" t="s">
        <v>8</v>
      </c>
      <c r="E199">
        <v>22042849.759682208</v>
      </c>
      <c r="F199">
        <v>26.877047866080119</v>
      </c>
      <c r="G199">
        <v>28.347385195778489</v>
      </c>
      <c r="H199">
        <f>1-E199/B199</f>
        <v>0</v>
      </c>
      <c r="I199">
        <f>IF($C199&lt;0,($G199-$F199),0)</f>
        <v>0</v>
      </c>
      <c r="J199">
        <f>IF($C199&gt;0,($G199-$F199),0)</f>
        <v>1.4703373296983706</v>
      </c>
      <c r="K199">
        <v>3161209.1325899512</v>
      </c>
      <c r="L199">
        <v>137360.34653979421</v>
      </c>
    </row>
    <row r="200" spans="1:12" x14ac:dyDescent="0.25">
      <c r="A200" t="s">
        <v>210</v>
      </c>
      <c r="B200">
        <v>4880551250.7004967</v>
      </c>
      <c r="C200">
        <v>-186511616.55804011</v>
      </c>
      <c r="D200" t="s">
        <v>7</v>
      </c>
      <c r="E200">
        <v>4880551250.7004967</v>
      </c>
      <c r="F200">
        <v>46.876302373403611</v>
      </c>
      <c r="G200">
        <v>42.873050839746661</v>
      </c>
      <c r="H200">
        <f>1-E200/B200</f>
        <v>0</v>
      </c>
      <c r="I200">
        <f>IF($C200&lt;0,($G200-$F200),0)</f>
        <v>-4.0032515336569503</v>
      </c>
      <c r="J200">
        <f>IF($C200&gt;0,($G200-$F200),0)</f>
        <v>0</v>
      </c>
      <c r="K200">
        <v>195136784.1277723</v>
      </c>
      <c r="L200">
        <v>381648400.68581319</v>
      </c>
    </row>
    <row r="201" spans="1:12" x14ac:dyDescent="0.25">
      <c r="A201" t="s">
        <v>211</v>
      </c>
      <c r="B201">
        <v>103865151.614096</v>
      </c>
      <c r="C201">
        <v>25836045.502655201</v>
      </c>
      <c r="D201" t="s">
        <v>5</v>
      </c>
      <c r="E201">
        <v>103865151.614096</v>
      </c>
      <c r="F201">
        <v>60.653875484034629</v>
      </c>
      <c r="G201">
        <v>50.364144850800493</v>
      </c>
      <c r="H201">
        <f>1-E201/B201</f>
        <v>0</v>
      </c>
      <c r="I201">
        <f>IF($C201&lt;0,($G201-$F201),0)</f>
        <v>0</v>
      </c>
      <c r="J201">
        <f>IF($C201&gt;0,($G201-$F201),0)</f>
        <v>-10.289730633234136</v>
      </c>
      <c r="K201">
        <v>27424918.856374461</v>
      </c>
      <c r="L201">
        <v>1588873.3537192331</v>
      </c>
    </row>
    <row r="202" spans="1:12" x14ac:dyDescent="0.25">
      <c r="A202" t="s">
        <v>212</v>
      </c>
      <c r="B202">
        <v>248191.86532391029</v>
      </c>
      <c r="C202">
        <v>229365.48814600101</v>
      </c>
      <c r="D202" t="s">
        <v>8</v>
      </c>
      <c r="E202">
        <v>248191.86532391029</v>
      </c>
      <c r="F202">
        <v>215.665707170171</v>
      </c>
      <c r="G202">
        <v>28.347385195778489</v>
      </c>
      <c r="H202">
        <f>1-E202/B202</f>
        <v>0</v>
      </c>
      <c r="I202">
        <f>IF($C202&lt;0,($G202-$F202),0)</f>
        <v>0</v>
      </c>
      <c r="J202">
        <f>IF($C202&gt;0,($G202-$F202),0)</f>
        <v>-187.31832197439252</v>
      </c>
      <c r="K202">
        <v>230525.1901992081</v>
      </c>
      <c r="L202">
        <v>1159.702053207036</v>
      </c>
    </row>
    <row r="203" spans="1:12" x14ac:dyDescent="0.25">
      <c r="A203" t="s">
        <v>213</v>
      </c>
      <c r="B203">
        <v>120668576.2679245</v>
      </c>
      <c r="C203">
        <v>-22478848.84170001</v>
      </c>
      <c r="D203" t="s">
        <v>8</v>
      </c>
      <c r="E203">
        <v>120668576.2679245</v>
      </c>
      <c r="F203">
        <v>30.256859832114891</v>
      </c>
      <c r="G203">
        <v>28.347385195778489</v>
      </c>
      <c r="H203">
        <f>1-E203/B203</f>
        <v>0</v>
      </c>
      <c r="I203">
        <f>IF($C203&lt;0,($G203-$F203),0)</f>
        <v>-1.9094746363364017</v>
      </c>
      <c r="J203">
        <f>IF($C203&gt;0,($G203-$F203),0)</f>
        <v>0</v>
      </c>
      <c r="K203">
        <v>3587398.1290459288</v>
      </c>
      <c r="L203">
        <v>26066246.970745921</v>
      </c>
    </row>
    <row r="204" spans="1:12" x14ac:dyDescent="0.25">
      <c r="A204" t="s">
        <v>214</v>
      </c>
      <c r="B204">
        <v>176264.8213716342</v>
      </c>
      <c r="C204">
        <v>183661.8369353952</v>
      </c>
      <c r="D204" t="s">
        <v>8</v>
      </c>
      <c r="E204">
        <v>421.6253300702956</v>
      </c>
      <c r="F204">
        <v>134.7713049532525</v>
      </c>
      <c r="G204">
        <v>28.347385195778489</v>
      </c>
      <c r="H204">
        <f>1-E204/B204</f>
        <v>0.99760800069583166</v>
      </c>
      <c r="I204">
        <f>IF($C204&lt;0,($G204-$F204),0)</f>
        <v>0</v>
      </c>
      <c r="J204">
        <f>IF($C204&gt;0,($G204-$F204),0)</f>
        <v>-106.42391975747401</v>
      </c>
      <c r="K204">
        <v>184036.955090156</v>
      </c>
      <c r="L204">
        <v>375.11815476078698</v>
      </c>
    </row>
    <row r="205" spans="1:12" x14ac:dyDescent="0.25">
      <c r="A205" t="s">
        <v>215</v>
      </c>
      <c r="B205">
        <v>1032481.1463923811</v>
      </c>
      <c r="C205">
        <v>1029288.3769467369</v>
      </c>
      <c r="D205" t="s">
        <v>8</v>
      </c>
      <c r="E205">
        <v>50081.948157703038</v>
      </c>
      <c r="F205">
        <v>129.83302181549419</v>
      </c>
      <c r="G205">
        <v>28.347385195778489</v>
      </c>
      <c r="H205">
        <f>1-E205/B205</f>
        <v>0.9514935954688416</v>
      </c>
      <c r="I205">
        <f>IF($C205&lt;0,($G205-$F205),0)</f>
        <v>0</v>
      </c>
      <c r="J205">
        <f>IF($C205&gt;0,($G205-$F205),0)</f>
        <v>-101.48563661971571</v>
      </c>
      <c r="K205">
        <v>1030512.5308015971</v>
      </c>
      <c r="L205">
        <v>1224.1538548594649</v>
      </c>
    </row>
    <row r="206" spans="1:12" x14ac:dyDescent="0.25">
      <c r="A206" t="s">
        <v>216</v>
      </c>
      <c r="B206">
        <v>603077574.07394004</v>
      </c>
      <c r="C206">
        <v>273578281.9956587</v>
      </c>
      <c r="D206" t="s">
        <v>9</v>
      </c>
      <c r="E206">
        <v>603077574.07394004</v>
      </c>
      <c r="F206">
        <v>72.532710960617081</v>
      </c>
      <c r="G206">
        <v>58.027766387315843</v>
      </c>
      <c r="H206">
        <f>1-E206/B206</f>
        <v>0</v>
      </c>
      <c r="I206">
        <f>IF($C206&lt;0,($G206-$F206),0)</f>
        <v>0</v>
      </c>
      <c r="J206">
        <f>IF($C206&gt;0,($G206-$F206),0)</f>
        <v>-14.504944573301238</v>
      </c>
      <c r="K206">
        <v>273817724.6777401</v>
      </c>
      <c r="L206">
        <v>239442.6820812826</v>
      </c>
    </row>
    <row r="207" spans="1:12" x14ac:dyDescent="0.25">
      <c r="A207" t="s">
        <v>217</v>
      </c>
      <c r="B207">
        <v>91629.919592563092</v>
      </c>
      <c r="C207">
        <v>-462786.65521490551</v>
      </c>
      <c r="D207" t="s">
        <v>9</v>
      </c>
      <c r="E207">
        <v>91629.919592563092</v>
      </c>
      <c r="F207">
        <v>117.68236187263869</v>
      </c>
      <c r="G207">
        <v>58.027766387315843</v>
      </c>
      <c r="H207">
        <f>1-E207/B207</f>
        <v>0</v>
      </c>
      <c r="I207">
        <f>IF($C207&lt;0,($G207-$F207),0)</f>
        <v>-59.654595485322851</v>
      </c>
      <c r="J207">
        <f>IF($C207&gt;0,($G207-$F207),0)</f>
        <v>0</v>
      </c>
      <c r="K207">
        <v>60314.995884448741</v>
      </c>
      <c r="L207">
        <v>523101.65109936323</v>
      </c>
    </row>
    <row r="208" spans="1:12" x14ac:dyDescent="0.25">
      <c r="A208" t="s">
        <v>218</v>
      </c>
      <c r="B208">
        <v>173785.21067282281</v>
      </c>
      <c r="C208">
        <v>99749.046450365553</v>
      </c>
      <c r="D208" t="s">
        <v>9</v>
      </c>
      <c r="E208">
        <v>88604.02879379371</v>
      </c>
      <c r="F208">
        <v>70.119908214452451</v>
      </c>
      <c r="G208">
        <v>58.027766387315843</v>
      </c>
      <c r="H208">
        <f>1-E208/B208</f>
        <v>0.49015207651585313</v>
      </c>
      <c r="I208">
        <f>IF($C208&lt;0,($G208-$F208),0)</f>
        <v>0</v>
      </c>
      <c r="J208">
        <f>IF($C208&gt;0,($G208-$F208),0)</f>
        <v>-12.092141827136608</v>
      </c>
      <c r="K208">
        <v>103566.2057634355</v>
      </c>
      <c r="L208">
        <v>3817.1593130697688</v>
      </c>
    </row>
    <row r="209" spans="1:12" x14ac:dyDescent="0.25">
      <c r="A209" t="s">
        <v>219</v>
      </c>
      <c r="B209">
        <v>5736788.5421716236</v>
      </c>
      <c r="C209">
        <v>303655.39087977889</v>
      </c>
      <c r="D209" t="s">
        <v>6</v>
      </c>
      <c r="E209">
        <v>5736788.5421716236</v>
      </c>
      <c r="F209">
        <v>45.564896072629793</v>
      </c>
      <c r="G209">
        <v>43.69179138227431</v>
      </c>
      <c r="H209">
        <f>1-E209/B209</f>
        <v>0</v>
      </c>
      <c r="I209">
        <f>IF($C209&lt;0,($G209-$F209),0)</f>
        <v>0</v>
      </c>
      <c r="J209">
        <f>IF($C209&gt;0,($G209-$F209),0)</f>
        <v>-1.8731046903554827</v>
      </c>
      <c r="K209">
        <v>456407.1765065089</v>
      </c>
      <c r="L209">
        <v>152751.78562672969</v>
      </c>
    </row>
    <row r="210" spans="1:12" x14ac:dyDescent="0.25">
      <c r="A210" t="s">
        <v>220</v>
      </c>
      <c r="B210">
        <v>262754714.9770416</v>
      </c>
      <c r="C210">
        <v>23230752.99696089</v>
      </c>
      <c r="D210" t="s">
        <v>4</v>
      </c>
      <c r="E210">
        <v>262754714.9770416</v>
      </c>
      <c r="F210">
        <v>59.79893781424736</v>
      </c>
      <c r="G210">
        <v>44.143627342017908</v>
      </c>
      <c r="H210">
        <f>1-E210/B210</f>
        <v>0</v>
      </c>
      <c r="I210">
        <f>IF($C210&lt;0,($G210-$F210),0)</f>
        <v>0</v>
      </c>
      <c r="J210">
        <f>IF($C210&gt;0,($G210-$F210),0)</f>
        <v>-15.655310472229452</v>
      </c>
      <c r="K210">
        <v>30080079.768924009</v>
      </c>
      <c r="L210">
        <v>6849326.7719633896</v>
      </c>
    </row>
    <row r="211" spans="1:12" x14ac:dyDescent="0.25">
      <c r="A211" t="s">
        <v>221</v>
      </c>
      <c r="B211">
        <v>47150399.474165618</v>
      </c>
      <c r="C211">
        <v>2269109.0037342608</v>
      </c>
      <c r="D211" t="s">
        <v>4</v>
      </c>
      <c r="E211">
        <v>47150399.474165618</v>
      </c>
      <c r="F211">
        <v>39.952631886137937</v>
      </c>
      <c r="G211">
        <v>44.143627342017908</v>
      </c>
      <c r="H211">
        <f>1-E211/B211</f>
        <v>0</v>
      </c>
      <c r="I211">
        <f>IF($C211&lt;0,($G211-$F211),0)</f>
        <v>0</v>
      </c>
      <c r="J211">
        <f>IF($C211&gt;0,($G211-$F211),0)</f>
        <v>4.1909954558799711</v>
      </c>
      <c r="K211">
        <v>3736545.8118409482</v>
      </c>
      <c r="L211">
        <v>1467436.80810676</v>
      </c>
    </row>
    <row r="212" spans="1:12" x14ac:dyDescent="0.25">
      <c r="A212" t="s">
        <v>222</v>
      </c>
      <c r="B212">
        <v>26644341.675771829</v>
      </c>
      <c r="C212">
        <v>5555227.9101713058</v>
      </c>
      <c r="D212" t="s">
        <v>4</v>
      </c>
      <c r="E212">
        <v>26644341.675771829</v>
      </c>
      <c r="F212">
        <v>59.447948975021284</v>
      </c>
      <c r="G212">
        <v>44.143627342017908</v>
      </c>
      <c r="H212">
        <f>1-E212/B212</f>
        <v>0</v>
      </c>
      <c r="I212">
        <f>IF($C212&lt;0,($G212-$F212),0)</f>
        <v>0</v>
      </c>
      <c r="J212">
        <f>IF($C212&gt;0,($G212-$F212),0)</f>
        <v>-15.304321633003376</v>
      </c>
      <c r="K212">
        <v>7932764.8211373817</v>
      </c>
      <c r="L212">
        <v>2377536.9109660932</v>
      </c>
    </row>
    <row r="213" spans="1:12" x14ac:dyDescent="0.25">
      <c r="A213" t="s">
        <v>226</v>
      </c>
    </row>
    <row r="214" spans="1:12" x14ac:dyDescent="0.25">
      <c r="H214">
        <f>COUNTIFS(H2:H212,"&gt;0.2")</f>
        <v>24</v>
      </c>
      <c r="I214">
        <f>COUNTIF(C2:C212,"&lt;0")</f>
        <v>74</v>
      </c>
      <c r="J214">
        <f>COUNTIF(C2:C212,"&gt;0")</f>
        <v>135</v>
      </c>
      <c r="K214">
        <f>SUM(K2:K212)</f>
        <v>6721102973.181674</v>
      </c>
      <c r="L214">
        <f>SUM(L2:L212)</f>
        <v>7087246124.1235476</v>
      </c>
    </row>
    <row r="215" spans="1:12" x14ac:dyDescent="0.25">
      <c r="H215">
        <f>COUNTIFS(H2:H212,"&gt;0.1")</f>
        <v>27</v>
      </c>
      <c r="I215">
        <f>COUNTIFS(I$2:I$212,"&lt;0")</f>
        <v>42</v>
      </c>
      <c r="J215">
        <f>COUNTIFS(J$2:J$212,"&lt;0")</f>
        <v>112</v>
      </c>
      <c r="K215">
        <f>0.672/4.27</f>
        <v>0.15737704918032788</v>
      </c>
      <c r="L215">
        <f>0.709/4.27</f>
        <v>0.16604215456674473</v>
      </c>
    </row>
    <row r="216" spans="1:12" x14ac:dyDescent="0.25">
      <c r="H216">
        <f>COUNTIFS(H2:H212,"&gt;0.05")</f>
        <v>28</v>
      </c>
      <c r="I216">
        <f>COUNTIFS(I$2:I$212,"&lt;-5")</f>
        <v>32</v>
      </c>
      <c r="J216">
        <f>COUNTIFS(J$2:J$212,"&lt;-5")</f>
        <v>102</v>
      </c>
    </row>
    <row r="217" spans="1:12" x14ac:dyDescent="0.25">
      <c r="I217">
        <f>COUNTIFS(I$2:I$212,"&lt;-10")</f>
        <v>21</v>
      </c>
      <c r="J217">
        <f>COUNTIFS(J$2:J$212,"&lt;-10")</f>
        <v>90</v>
      </c>
    </row>
    <row r="219" spans="1:12" x14ac:dyDescent="0.25">
      <c r="I219">
        <f>I215/I214</f>
        <v>0.56756756756756754</v>
      </c>
      <c r="J219">
        <f>J215/J214</f>
        <v>0.82962962962962961</v>
      </c>
    </row>
    <row r="220" spans="1:12" x14ac:dyDescent="0.25">
      <c r="I220">
        <f>I216/I214</f>
        <v>0.43243243243243246</v>
      </c>
      <c r="J220">
        <f>J216/J214</f>
        <v>0.75555555555555554</v>
      </c>
    </row>
    <row r="221" spans="1:12" x14ac:dyDescent="0.25">
      <c r="I221">
        <f>I217/I214</f>
        <v>0.28378378378378377</v>
      </c>
      <c r="J221">
        <f>J217/J214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country_10</vt:lpstr>
      <vt:lpstr>country_100</vt:lpstr>
      <vt:lpstr>summary_10</vt:lpstr>
      <vt:lpstr>summary_100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 Yang</dc:creator>
  <cp:lastModifiedBy>Haozhe Yang</cp:lastModifiedBy>
  <dcterms:created xsi:type="dcterms:W3CDTF">2022-09-08T17:26:37Z</dcterms:created>
  <dcterms:modified xsi:type="dcterms:W3CDTF">2023-12-06T00:27:57Z</dcterms:modified>
</cp:coreProperties>
</file>