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data/RE_costs/"/>
    </mc:Choice>
  </mc:AlternateContent>
  <bookViews>
    <workbookView xWindow="-35100" yWindow="100" windowWidth="25040" windowHeight="149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37" i="1"/>
  <c r="G37" i="1"/>
  <c r="G36" i="1"/>
  <c r="D35" i="1"/>
  <c r="G35" i="1"/>
  <c r="D34" i="1"/>
  <c r="G34" i="1"/>
  <c r="G33" i="1"/>
  <c r="G32" i="1"/>
  <c r="D31" i="1"/>
  <c r="G31" i="1"/>
  <c r="B37" i="1"/>
  <c r="E37" i="1"/>
  <c r="E36" i="1"/>
  <c r="B35" i="1"/>
  <c r="E35" i="1"/>
  <c r="B34" i="1"/>
  <c r="E34" i="1"/>
  <c r="E33" i="1"/>
  <c r="E32" i="1"/>
  <c r="B31" i="1"/>
  <c r="E31" i="1"/>
  <c r="E30" i="1"/>
  <c r="G30" i="1"/>
  <c r="D29" i="1"/>
  <c r="G29" i="1"/>
  <c r="G27" i="1"/>
  <c r="G26" i="1"/>
  <c r="G28" i="1"/>
  <c r="B29" i="1"/>
  <c r="E29" i="1"/>
  <c r="E27" i="1"/>
  <c r="E26" i="1"/>
  <c r="E28" i="1"/>
  <c r="F27" i="1"/>
  <c r="F28" i="1"/>
  <c r="F29" i="1"/>
  <c r="F30" i="1"/>
  <c r="F31" i="1"/>
  <c r="F32" i="1"/>
  <c r="F33" i="1"/>
  <c r="F34" i="1"/>
  <c r="F35" i="1"/>
  <c r="F36" i="1"/>
  <c r="F37" i="1"/>
  <c r="F26" i="1"/>
  <c r="D7" i="1"/>
  <c r="B7" i="1"/>
  <c r="D19" i="1"/>
  <c r="B19" i="1"/>
  <c r="C17" i="1"/>
  <c r="E20" i="1"/>
  <c r="C5" i="1"/>
  <c r="G2" i="1"/>
  <c r="D25" i="1"/>
  <c r="G25" i="1"/>
  <c r="G24" i="1"/>
  <c r="D23" i="1"/>
  <c r="G23" i="1"/>
  <c r="D22" i="1"/>
  <c r="G22" i="1"/>
  <c r="G21" i="1"/>
  <c r="G20" i="1"/>
  <c r="G19" i="1"/>
  <c r="G18" i="1"/>
  <c r="D17" i="1"/>
  <c r="G17" i="1"/>
  <c r="G15" i="1"/>
  <c r="G14" i="1"/>
  <c r="B25" i="1"/>
  <c r="E25" i="1"/>
  <c r="E24" i="1"/>
  <c r="B23" i="1"/>
  <c r="E23" i="1"/>
  <c r="B22" i="1"/>
  <c r="E22" i="1"/>
  <c r="E21" i="1"/>
  <c r="E19" i="1"/>
  <c r="E18" i="1"/>
  <c r="B17" i="1"/>
  <c r="E17" i="1"/>
  <c r="E15" i="1"/>
  <c r="E14" i="1"/>
  <c r="E16" i="1"/>
  <c r="G16" i="1"/>
  <c r="F15" i="1"/>
  <c r="F16" i="1"/>
  <c r="F17" i="1"/>
  <c r="F18" i="1"/>
  <c r="F19" i="1"/>
  <c r="F20" i="1"/>
  <c r="F21" i="1"/>
  <c r="F22" i="1"/>
  <c r="F23" i="1"/>
  <c r="F24" i="1"/>
  <c r="F25" i="1"/>
  <c r="F14" i="1"/>
  <c r="E12" i="1"/>
  <c r="B13" i="1"/>
  <c r="E13" i="1"/>
  <c r="D13" i="1"/>
  <c r="G13" i="1"/>
  <c r="G12" i="1"/>
  <c r="D11" i="1"/>
  <c r="G11" i="1"/>
  <c r="B11" i="1"/>
  <c r="E11" i="1"/>
  <c r="B10" i="1"/>
  <c r="E10" i="1"/>
  <c r="D10" i="1"/>
  <c r="G10" i="1"/>
  <c r="G9" i="1"/>
  <c r="E9" i="1"/>
  <c r="E8" i="1"/>
  <c r="G8" i="1"/>
  <c r="G7" i="1"/>
  <c r="E7" i="1"/>
  <c r="E6" i="1"/>
  <c r="G6" i="1"/>
  <c r="D5" i="1"/>
  <c r="G5" i="1"/>
  <c r="B5" i="1"/>
  <c r="E5" i="1"/>
  <c r="G3" i="1"/>
  <c r="E3" i="1"/>
  <c r="E2" i="1"/>
  <c r="G4" i="1"/>
  <c r="E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<sst xmlns="http://schemas.openxmlformats.org/spreadsheetml/2006/main" count="121" uniqueCount="36">
  <si>
    <t>CRF</t>
  </si>
  <si>
    <t>Technology</t>
  </si>
  <si>
    <t>Low_parameter</t>
  </si>
  <si>
    <t>Base_parameter</t>
  </si>
  <si>
    <t>High_parameter</t>
  </si>
  <si>
    <t>Low_lcoe</t>
  </si>
  <si>
    <t>Base_lcoe</t>
  </si>
  <si>
    <t>High_lcoe</t>
  </si>
  <si>
    <t>parameter</t>
  </si>
  <si>
    <t>Wind</t>
  </si>
  <si>
    <t>Solar PV</t>
  </si>
  <si>
    <t>Units</t>
  </si>
  <si>
    <t>USD/kW</t>
  </si>
  <si>
    <t>%</t>
  </si>
  <si>
    <t>years</t>
  </si>
  <si>
    <t>MW</t>
  </si>
  <si>
    <t>km</t>
  </si>
  <si>
    <t>USD/MW/km</t>
  </si>
  <si>
    <t>MVA</t>
  </si>
  <si>
    <t>USD/km</t>
  </si>
  <si>
    <t xml:space="preserve">Capital cost </t>
  </si>
  <si>
    <t>Discount rate</t>
  </si>
  <si>
    <t>Plant life</t>
  </si>
  <si>
    <t>Capacity factor</t>
  </si>
  <si>
    <t>Cost O&amp;M</t>
  </si>
  <si>
    <t>Project size</t>
  </si>
  <si>
    <t>Cost substations</t>
  </si>
  <si>
    <t>Dist to road</t>
  </si>
  <si>
    <t>Cost road</t>
  </si>
  <si>
    <t>Dist to substation</t>
  </si>
  <si>
    <t>Cost transmission line</t>
  </si>
  <si>
    <t>Notes</t>
  </si>
  <si>
    <t>Auction derived</t>
  </si>
  <si>
    <t>Mean from IRENA 2017 costs</t>
  </si>
  <si>
    <t>CSP</t>
  </si>
  <si>
    <t>IRENA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</si>
</sst>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G25" sqref="G25"/>
    </sheetView>
  </sheetViews>
  <sheetFormatPr baseColWidth="10" defaultRowHeight="16" x14ac:dyDescent="0.2"/>
  <cols>
    <col min="1" max="1" width="36.1640625" customWidth="1"/>
  </cols>
  <sheetData>
    <row r="1" spans="1:10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11</v>
      </c>
      <c r="J1" t="s">
        <v>31</v>
      </c>
    </row>
    <row r="2" spans="1:10" x14ac:dyDescent="0.2">
      <c r="A2" t="s">
        <v>20</v>
      </c>
      <c r="B2">
        <v>1000</v>
      </c>
      <c r="C2">
        <v>1250</v>
      </c>
      <c r="D2">
        <v>1500</v>
      </c>
      <c r="E2" s="2">
        <f>($B$2*$C$5+$C$7)/$C$6/8760*1000 + ($C$10*$C$9+$C$11)*$C$5/$C$6/8760 + ($C$13*$C$12*$C$5)/($C$6*$C$8*8760)</f>
        <v>48.250793152853745</v>
      </c>
      <c r="F2" s="2">
        <f>($C$2*$C$5+$C$7)/$C$6/8760*1000 + ($C$10*$C$9+$C$11)*$C$5/$C$6/8760 + ($C$13*$C$12*$C$5)/($C$6*$C$8*8760)</f>
        <v>57.85444133315923</v>
      </c>
      <c r="G2" s="2">
        <f>($D$2*$C$5+$C$7)/$C$6/8760*1000 + ($C$10*$C$9+$C$11)*$C$5/$C$6/8760 + ($C$13*$C$12*$C$5)/($C$6*$C$8*8760)</f>
        <v>67.458089513464728</v>
      </c>
      <c r="H2" t="s">
        <v>9</v>
      </c>
      <c r="I2" t="s">
        <v>12</v>
      </c>
      <c r="J2" t="s">
        <v>32</v>
      </c>
    </row>
    <row r="3" spans="1:10" x14ac:dyDescent="0.2">
      <c r="A3" t="s">
        <v>21</v>
      </c>
      <c r="B3">
        <v>0.04</v>
      </c>
      <c r="C3">
        <v>7.0000000000000007E-2</v>
      </c>
      <c r="D3">
        <v>0.1</v>
      </c>
      <c r="E3" s="2">
        <f>($C$2*$B$5+$C$7)/$C$6/8760*1000 + ($C$10*$C$9+$C$11)*$B$5/$C$6/8760 + ($C$13*$C$12*$B$5)/($C$6*$C$8*8760)</f>
        <v>44.863427996896604</v>
      </c>
      <c r="F3" s="2">
        <f t="shared" ref="E3:G13" si="0">($C$2*$C$5+$C$7)/$C$6/8760*1000 + ($C$10*$C$9+$C$11)*$C$5/$C$6/8760 + ($C$13*$C$12*$C$5)/($C$6*$C$8*8760)</f>
        <v>57.85444133315923</v>
      </c>
      <c r="G3" s="2">
        <f>($C$2*$D$5+$C$7)/$C$6/8760*1000 + ($C$10*$C$9+$C$11)*$D$5/$C$6/8760 + ($C$13*$C$12*$D$5)/($C$6*$C$8*8760)</f>
        <v>72.370510387216967</v>
      </c>
      <c r="H3" t="s">
        <v>9</v>
      </c>
      <c r="I3" t="s">
        <v>13</v>
      </c>
    </row>
    <row r="4" spans="1:10" x14ac:dyDescent="0.2">
      <c r="A4" t="s">
        <v>22</v>
      </c>
      <c r="B4">
        <v>25</v>
      </c>
      <c r="C4">
        <v>25</v>
      </c>
      <c r="D4">
        <v>25</v>
      </c>
      <c r="E4" s="2">
        <f t="shared" si="0"/>
        <v>57.85444133315923</v>
      </c>
      <c r="F4" s="2">
        <f t="shared" si="0"/>
        <v>57.85444133315923</v>
      </c>
      <c r="G4" s="2">
        <f t="shared" si="0"/>
        <v>57.85444133315923</v>
      </c>
      <c r="H4" t="s">
        <v>9</v>
      </c>
      <c r="I4" t="s">
        <v>14</v>
      </c>
    </row>
    <row r="5" spans="1:10" x14ac:dyDescent="0.2">
      <c r="A5" t="s">
        <v>0</v>
      </c>
      <c r="B5" s="1">
        <f>(B3*(1+B3)^B4)/((1+B3)^B4-1)</f>
        <v>6.4011962786454574E-2</v>
      </c>
      <c r="C5" s="1">
        <f t="shared" ref="C5:D5" si="1">(C3*(1+C3)^C4)/((1+C3)^C4-1)</f>
        <v>8.5810517220665614E-2</v>
      </c>
      <c r="D5" s="1">
        <f t="shared" si="1"/>
        <v>0.11016807219002084</v>
      </c>
      <c r="E5" s="2">
        <f>($C$2*$B$5+$C$7)/$C$6/8760*1000 + ($C$10*$C$9+$C$11)*$B$5/$C$6/8760 + ($C$13*$C$12*$B$5)/($C$6*$C$8*8760)</f>
        <v>44.863427996896604</v>
      </c>
      <c r="F5" s="2">
        <f t="shared" si="0"/>
        <v>57.85444133315923</v>
      </c>
      <c r="G5" s="2">
        <f>($C$2*$D$5+$C$7)/$C$6/8760*1000 + ($C$10*$C$9+$C$11)*$D$5/$C$6/8760 + ($C$13*$C$12*$D$5)/($C$6*$C$8*8760)</f>
        <v>72.370510387216967</v>
      </c>
      <c r="H5" t="s">
        <v>9</v>
      </c>
    </row>
    <row r="6" spans="1:10" x14ac:dyDescent="0.2">
      <c r="A6" t="s">
        <v>23</v>
      </c>
      <c r="B6">
        <v>0.45800000000000002</v>
      </c>
      <c r="C6">
        <v>0.255</v>
      </c>
      <c r="D6">
        <v>0.216</v>
      </c>
      <c r="E6" s="2">
        <f>($C$2*$C$5+$C$7)/$B$6/8760*1000 + ($C$10*$C$9+$C$11)*$C$5/$B$6/8760 + ($C$13*$C$12*$C$5)/($B$6*$C$8*8760)</f>
        <v>32.211533930034072</v>
      </c>
      <c r="F6" s="2">
        <f t="shared" si="0"/>
        <v>57.85444133315923</v>
      </c>
      <c r="G6" s="2">
        <f>($C$2*$C$5+$C$7)/$D$6/8760*1000 + ($C$10*$C$9+$C$11)*$C$5/$D$6/8760 + ($C$13*$C$12*$C$5)/($D$6*$C$8*8760)</f>
        <v>68.300382129424094</v>
      </c>
      <c r="H6" t="s">
        <v>9</v>
      </c>
      <c r="I6" t="s">
        <v>13</v>
      </c>
    </row>
    <row r="7" spans="1:10" x14ac:dyDescent="0.2">
      <c r="A7" t="s">
        <v>24</v>
      </c>
      <c r="B7">
        <f>C7*0.8</f>
        <v>12</v>
      </c>
      <c r="C7">
        <v>15</v>
      </c>
      <c r="D7">
        <f>C7*1.2</f>
        <v>18</v>
      </c>
      <c r="E7" s="2">
        <f>($C$2*$C$5+$B$7)/$C$6/8760*1000 + ($C$10*$C$9+$C$11)*$C$5/$C$6/8760 + ($C$13*$C$12*$C$5)/($C$6*$C$8*8760)</f>
        <v>56.511438378552739</v>
      </c>
      <c r="F7" s="2">
        <f t="shared" si="0"/>
        <v>57.85444133315923</v>
      </c>
      <c r="G7" s="2">
        <f>($C$2*$C$5+$D$7)/$C$6/8760*1000 + ($C$10*$C$9+$C$11)*$C$5/$C$6/8760 + ($C$13*$C$12*$C$5)/($C$6*$C$8*8760)</f>
        <v>59.197444287765734</v>
      </c>
      <c r="H7" t="s">
        <v>9</v>
      </c>
      <c r="I7" t="s">
        <v>12</v>
      </c>
      <c r="J7" t="s">
        <v>33</v>
      </c>
    </row>
    <row r="8" spans="1:10" x14ac:dyDescent="0.2">
      <c r="A8" t="s">
        <v>25</v>
      </c>
      <c r="B8">
        <v>50</v>
      </c>
      <c r="C8">
        <v>50</v>
      </c>
      <c r="D8">
        <v>50</v>
      </c>
      <c r="E8" s="2">
        <f>($C$2*$C$5+$C$7)/$C$6/8760*1000 + ($C$10*$C$9+$C$11)*$C$5/$C$6/8760 + ($C$13*$C$12*$C$5)/($C$6*$B$8*8760)</f>
        <v>57.85444133315923</v>
      </c>
      <c r="F8" s="2">
        <f t="shared" si="0"/>
        <v>57.85444133315923</v>
      </c>
      <c r="G8" s="2">
        <f>($C$2*$C$5+$C$7)/$C$6/8760*1000 + ($C$10*$C$9+$C$11)*$C$5/$C$6/8760 + ($C$13*$C$12*$C$5)/($C$6*$D$8*8760)</f>
        <v>57.85444133315923</v>
      </c>
      <c r="H8" t="s">
        <v>9</v>
      </c>
      <c r="I8" t="s">
        <v>15</v>
      </c>
    </row>
    <row r="9" spans="1:10" x14ac:dyDescent="0.2">
      <c r="A9" t="s">
        <v>29</v>
      </c>
      <c r="B9">
        <v>0</v>
      </c>
      <c r="C9">
        <v>25</v>
      </c>
      <c r="D9">
        <v>123</v>
      </c>
      <c r="E9" s="2">
        <f>($C$2*$C$5+$C$7)/$C$6/8760*1000 + ($C$10*$B$9+$C$11)*$C$5/$C$6/8760 + ($C$13*$C$12*$C$5)/($C$6*$C$8*8760)</f>
        <v>57.422277165045479</v>
      </c>
      <c r="F9" s="2">
        <f t="shared" si="0"/>
        <v>57.85444133315923</v>
      </c>
      <c r="G9" s="2">
        <f>($C$2*$C$5+$C$7)/$C$6/8760*1000 + ($C$10*$D$9+$C$11)*$C$5/$C$6/8760 + ($C$13*$C$12*$C$5)/($C$6*$C$8*8760)</f>
        <v>59.548524872165117</v>
      </c>
      <c r="H9" t="s">
        <v>9</v>
      </c>
      <c r="I9" t="s">
        <v>16</v>
      </c>
    </row>
    <row r="10" spans="1:10" x14ac:dyDescent="0.2">
      <c r="A10" t="s">
        <v>30</v>
      </c>
      <c r="B10">
        <f>C10*0.8</f>
        <v>360</v>
      </c>
      <c r="C10">
        <v>450</v>
      </c>
      <c r="D10">
        <f>C10*1.2</f>
        <v>540</v>
      </c>
      <c r="E10" s="2">
        <f>($C$2*$C$5+$C$7)/$C$6/8760*1000 + ($B$10*$C$9+$C$11)*$C$5/$C$6/8760 + ($C$13*$C$12*$C$5)/($C$6*$C$8*8760)</f>
        <v>57.768008499536478</v>
      </c>
      <c r="F10" s="2">
        <f t="shared" si="0"/>
        <v>57.85444133315923</v>
      </c>
      <c r="G10" s="2">
        <f>($C$2*$C$5+$C$7)/$C$6/8760*1000 + ($D$10*$C$9+$C$11)*$C$5/$C$6/8760 + ($C$13*$C$12*$C$5)/($C$6*$C$8*8760)</f>
        <v>57.940874166781974</v>
      </c>
      <c r="H10" t="s">
        <v>9</v>
      </c>
      <c r="I10" t="s">
        <v>17</v>
      </c>
    </row>
    <row r="11" spans="1:10" x14ac:dyDescent="0.2">
      <c r="A11" t="s">
        <v>26</v>
      </c>
      <c r="B11">
        <f>C11*0.8</f>
        <v>56000</v>
      </c>
      <c r="C11">
        <v>70000</v>
      </c>
      <c r="D11">
        <f>C11*1.2</f>
        <v>84000</v>
      </c>
      <c r="E11" s="2">
        <f>($C$2*$C$5+$C$7)/$C$6/8760*1000 + ($C$10*$C$9+$B$11)*$C$5/$C$6/8760 + ($C$13*$C$12*$C$5)/($C$6*$C$8*8760)</f>
        <v>57.316637035062122</v>
      </c>
      <c r="F11" s="2">
        <f t="shared" si="0"/>
        <v>57.85444133315923</v>
      </c>
      <c r="G11" s="2">
        <f>($C$2*$C$5+$C$7)/$C$6/8760*1000 + ($C$10*$C$9+$D$11)*$C$5/$C$6/8760 + ($C$13*$C$12*$C$5)/($C$6*$C$8*8760)</f>
        <v>58.39224563125633</v>
      </c>
      <c r="H11" t="s">
        <v>9</v>
      </c>
      <c r="I11" t="s">
        <v>18</v>
      </c>
    </row>
    <row r="12" spans="1:10" x14ac:dyDescent="0.2">
      <c r="A12" t="s">
        <v>27</v>
      </c>
      <c r="B12">
        <v>0</v>
      </c>
      <c r="C12">
        <v>0</v>
      </c>
      <c r="D12">
        <v>39</v>
      </c>
      <c r="E12" s="2">
        <f>($C$2*$C$5+$C$7)/$C$6/8760*1000 + ($C$10*$C$9+$C$11)*$C$5/$C$6/8760 + ($C$13*$B$12*$C$5)/($C$6*$C$8*8760)</f>
        <v>57.85444133315923</v>
      </c>
      <c r="F12" s="2">
        <f t="shared" si="0"/>
        <v>57.85444133315923</v>
      </c>
      <c r="G12" s="2">
        <f>($C$2*$C$5+$C$7)/$C$6/8760*1000 + ($C$10*$C$9+$C$11)*$C$5/$C$6/8760 + ($C$13*$D$12*$C$5)/($C$6*$C$8*8760)</f>
        <v>70.049537938438348</v>
      </c>
      <c r="H12" t="s">
        <v>9</v>
      </c>
      <c r="I12" t="s">
        <v>16</v>
      </c>
    </row>
    <row r="13" spans="1:10" x14ac:dyDescent="0.2">
      <c r="A13" t="s">
        <v>28</v>
      </c>
      <c r="B13">
        <f>C13*0.8</f>
        <v>325600</v>
      </c>
      <c r="C13">
        <v>407000</v>
      </c>
      <c r="D13">
        <f>C13*1.2</f>
        <v>488400</v>
      </c>
      <c r="E13" s="2">
        <f>($C$2*$C$5+$C$7)/$C$6/8760*1000 + ($C$10*$C$9+$C$11)*$C$5/$C$6/8760 + ($B$13*$C$12*$C$5)/($C$6*$C$8*8760)</f>
        <v>57.85444133315923</v>
      </c>
      <c r="F13" s="2">
        <f t="shared" si="0"/>
        <v>57.85444133315923</v>
      </c>
      <c r="G13" s="2">
        <f>($C$2*$C$5+$C$7)/$C$6/8760*1000 + ($C$10*$C$9+$C$11)*$C$5/$C$6/8760 + ($D$13*$C$12*$C$5)/($C$6*$C$8*8760)</f>
        <v>57.85444133315923</v>
      </c>
      <c r="H13" t="s">
        <v>9</v>
      </c>
      <c r="I13" t="s">
        <v>19</v>
      </c>
    </row>
    <row r="14" spans="1:10" x14ac:dyDescent="0.2">
      <c r="A14" t="s">
        <v>20</v>
      </c>
      <c r="B14">
        <v>700</v>
      </c>
      <c r="C14">
        <v>850</v>
      </c>
      <c r="D14">
        <v>1000</v>
      </c>
      <c r="E14" s="2">
        <f>($B$14*$C$17+$C$19)/$C$18/8760*1000 + ($C$22*$C$21+$C$23)*$C$17/$C$18/8760 + ($C$25*$C$24*$C$17)/($C$18*$C$20*8760)</f>
        <v>45.902336839233122</v>
      </c>
      <c r="F14" s="2">
        <f>($C$14*$C$17+$C$19)/$C$18/8760*1000 + ($C$22*$C$21+$C$23)*$C$17/$C$18/8760 + ($C$25*$C$24*$C$17)/($C$18*$C$20*8760)</f>
        <v>53.476348032979196</v>
      </c>
      <c r="G14" s="2">
        <f>($D$14*$C$17+$C$19)/$C$18/8760*1000 + ($C$22*$C$21+$C$23)*$C$17/$C$18/8760 + ($C$25*$C$24*$C$17)/($C$18*$C$20*8760)</f>
        <v>61.050359226725284</v>
      </c>
      <c r="H14" t="s">
        <v>10</v>
      </c>
      <c r="I14" t="s">
        <v>12</v>
      </c>
      <c r="J14" t="s">
        <v>32</v>
      </c>
    </row>
    <row r="15" spans="1:10" x14ac:dyDescent="0.2">
      <c r="A15" t="s">
        <v>21</v>
      </c>
      <c r="B15">
        <v>0.04</v>
      </c>
      <c r="C15">
        <v>7.0000000000000007E-2</v>
      </c>
      <c r="D15">
        <v>0.1</v>
      </c>
      <c r="E15" s="2">
        <f>($C$14*$B$17+$C$19)/$C$18/8760*1000 + ($C$22*$C$21+$C$23)*$B$17/$C$18/8760 + ($C$25*$C$24*$B$17)/($C$18*$C$20*8760)</f>
        <v>41.386477548336444</v>
      </c>
      <c r="F15" s="2">
        <f t="shared" ref="E15:G25" si="2">($C$14*$C$17+$C$19)/$C$18/8760*1000 + ($C$22*$C$21+$C$23)*$C$17/$C$18/8760 + ($C$25*$C$24*$C$17)/($C$18*$C$20*8760)</f>
        <v>53.476348032979196</v>
      </c>
      <c r="G15" s="2">
        <f>($C$14*$D$17+$C$19)/$C$18/8760*1000 + ($C$22*$C$21+$C$23)*$D$17/$C$18/8760 + ($C$25*$C$24*$D$17)/($C$18*$C$20*8760)</f>
        <v>66.985486255461936</v>
      </c>
      <c r="H15" t="s">
        <v>10</v>
      </c>
      <c r="I15" t="s">
        <v>13</v>
      </c>
    </row>
    <row r="16" spans="1:10" x14ac:dyDescent="0.2">
      <c r="A16" t="s">
        <v>22</v>
      </c>
      <c r="B16">
        <v>25</v>
      </c>
      <c r="C16">
        <v>25</v>
      </c>
      <c r="D16">
        <v>25</v>
      </c>
      <c r="E16" s="2">
        <f t="shared" si="2"/>
        <v>53.476348032979196</v>
      </c>
      <c r="F16" s="2">
        <f t="shared" si="2"/>
        <v>53.476348032979196</v>
      </c>
      <c r="G16" s="2">
        <f t="shared" si="2"/>
        <v>53.476348032979196</v>
      </c>
      <c r="H16" t="s">
        <v>10</v>
      </c>
      <c r="I16" t="s">
        <v>14</v>
      </c>
    </row>
    <row r="17" spans="1:10" x14ac:dyDescent="0.2">
      <c r="A17" t="s">
        <v>0</v>
      </c>
      <c r="B17" s="1">
        <f>(B15*(1+B15)^B16)/((1+B15)^B16-1)</f>
        <v>6.4011962786454574E-2</v>
      </c>
      <c r="C17" s="1">
        <f t="shared" ref="C17" si="3">(C15*(1+C15)^C16)/((1+C15)^C16-1)</f>
        <v>8.5810517220665614E-2</v>
      </c>
      <c r="D17" s="1">
        <f t="shared" ref="D17" si="4">(D15*(1+D15)^D16)/((1+D15)^D16-1)</f>
        <v>0.11016807219002084</v>
      </c>
      <c r="E17" s="2">
        <f>($C$14*$B$17+$C$19)/$C$18/8760*1000 + ($C$22*$C$21+$C$23)*$B$17/$C$18/8760 + ($C$25*$C$24*$B$17)/($C$18*$C$20*8760)</f>
        <v>41.386477548336444</v>
      </c>
      <c r="F17" s="2">
        <f t="shared" si="2"/>
        <v>53.476348032979196</v>
      </c>
      <c r="G17" s="2">
        <f>($C$14*$D$17+$C$19)/$C$18/8760*1000 + ($C$22*$C$21+$C$23)*$D$17/$C$18/8760 + ($C$25*$C$24*$D$17)/($C$18*$C$20*8760)</f>
        <v>66.985486255461936</v>
      </c>
      <c r="H17" t="s">
        <v>10</v>
      </c>
    </row>
    <row r="18" spans="1:10" x14ac:dyDescent="0.2">
      <c r="A18" t="s">
        <v>23</v>
      </c>
      <c r="B18">
        <v>0.247</v>
      </c>
      <c r="C18">
        <v>0.19400000000000001</v>
      </c>
      <c r="D18">
        <v>0.17100000000000001</v>
      </c>
      <c r="E18" s="2">
        <f>($C$14*$C$17+$C$19)/$B$18/8760*1000 + ($C$22*$C$21+$C$23)*$C$17/$B$18/8760 + ($C$25*$C$24*$C$17)/($B$18*$C$20*8760)</f>
        <v>42.001666066388523</v>
      </c>
      <c r="F18" s="2">
        <f t="shared" si="2"/>
        <v>53.476348032979196</v>
      </c>
      <c r="G18" s="2">
        <f>($C$14*$C$17+$C$19)/$D$18/8760*1000 + ($C$22*$C$21+$C$23)*$C$17/$D$18/8760 + ($C$25*$C$24*$C$17)/($D$18*$C$20*8760)</f>
        <v>60.669073207005631</v>
      </c>
      <c r="H18" t="s">
        <v>10</v>
      </c>
      <c r="I18" t="s">
        <v>13</v>
      </c>
    </row>
    <row r="19" spans="1:10" x14ac:dyDescent="0.2">
      <c r="A19" t="s">
        <v>24</v>
      </c>
      <c r="B19">
        <f>C19*0.8</f>
        <v>8</v>
      </c>
      <c r="C19">
        <v>10</v>
      </c>
      <c r="D19">
        <f>C19*1.2</f>
        <v>12</v>
      </c>
      <c r="E19" s="2">
        <f>($C$14*$C$17+$B$19)/$C$18/8760*1000 + ($C$22*$C$21+$C$23)*$C$17/$C$18/8760 + ($C$25*$C$24*$C$17)/($C$18*$C$20*8760)</f>
        <v>52.299489773787926</v>
      </c>
      <c r="F19" s="2">
        <f t="shared" si="2"/>
        <v>53.476348032979196</v>
      </c>
      <c r="G19" s="2">
        <f>($C$14*$C$17+$D$19)/$C$18/8760*1000 + ($C$22*$C$21+$C$23)*$C$17/$C$18/8760 + ($C$25*$C$24*$C$17)/($C$18*$C$20*8760)</f>
        <v>54.653206292170466</v>
      </c>
      <c r="H19" t="s">
        <v>10</v>
      </c>
      <c r="I19" t="s">
        <v>12</v>
      </c>
      <c r="J19" t="s">
        <v>33</v>
      </c>
    </row>
    <row r="20" spans="1:10" x14ac:dyDescent="0.2">
      <c r="A20" t="s">
        <v>25</v>
      </c>
      <c r="B20">
        <v>50</v>
      </c>
      <c r="C20">
        <v>50</v>
      </c>
      <c r="D20">
        <v>50</v>
      </c>
      <c r="E20" s="2">
        <f>($C$14*$C$17+$C$19)/$C$18/8760*1000 + ($C$22*$C$21+$C$23)*$C$17/$C$18/8760 + ($C$25*$C$24*$C$17)/($C$18*$B$20*8760)</f>
        <v>53.476348032979196</v>
      </c>
      <c r="F20" s="2">
        <f t="shared" si="2"/>
        <v>53.476348032979196</v>
      </c>
      <c r="G20" s="2">
        <f>($C$14*$C$17+$C$19)/$C$18/8760*1000 + ($C$22*$C$21+$C$23)*$C$17/$C$18/8760 + ($C$25*$C$24*$C$17)/($C$18*$D$20*8760)</f>
        <v>53.476348032979196</v>
      </c>
      <c r="H20" t="s">
        <v>10</v>
      </c>
      <c r="I20" t="s">
        <v>15</v>
      </c>
    </row>
    <row r="21" spans="1:10" x14ac:dyDescent="0.2">
      <c r="A21" t="s">
        <v>29</v>
      </c>
      <c r="B21">
        <v>0</v>
      </c>
      <c r="C21">
        <v>32</v>
      </c>
      <c r="D21">
        <v>314</v>
      </c>
      <c r="E21" s="2">
        <f>($C$14*$C$17+$C$19)/$C$18/8760*1000 + ($C$22*$B$21+$C$23)*$C$17/$C$18/8760 + ($C$25*$C$24*$C$17)/($C$18*$C$20*8760)</f>
        <v>52.749242958379568</v>
      </c>
      <c r="F21" s="2">
        <f t="shared" si="2"/>
        <v>53.476348032979196</v>
      </c>
      <c r="G21" s="2">
        <f>($C$14*$C$17+$C$19)/$C$18/8760*1000 + ($C$22*$D$21+$C$23)*$C$17/$C$18/8760 + ($C$25*$C$24*$C$17)/($C$18*$C$20*8760)</f>
        <v>59.883961502888376</v>
      </c>
      <c r="H21" t="s">
        <v>10</v>
      </c>
      <c r="I21" t="s">
        <v>16</v>
      </c>
    </row>
    <row r="22" spans="1:10" x14ac:dyDescent="0.2">
      <c r="A22" t="s">
        <v>30</v>
      </c>
      <c r="B22">
        <f>C22*0.8</f>
        <v>360</v>
      </c>
      <c r="C22">
        <v>450</v>
      </c>
      <c r="D22">
        <f>C22*1.2</f>
        <v>540</v>
      </c>
      <c r="E22" s="2">
        <f>($C$14*$C$17+$C$19)/$C$18/8760*1000 + ($B$22*$C$21+$C$23)*$C$17/$C$18/8760 + ($C$25*$C$24*$C$17)/($C$18*$C$20*8760)</f>
        <v>53.33092701805927</v>
      </c>
      <c r="F22" s="2">
        <f t="shared" si="2"/>
        <v>53.476348032979196</v>
      </c>
      <c r="G22" s="2">
        <f>($C$14*$C$17+$C$19)/$C$18/8760*1000 + ($D$22*$C$21+$C$23)*$C$17/$C$18/8760 + ($C$25*$C$24*$C$17)/($C$18*$C$20*8760)</f>
        <v>53.621769047899122</v>
      </c>
      <c r="H22" t="s">
        <v>10</v>
      </c>
      <c r="I22" t="s">
        <v>17</v>
      </c>
    </row>
    <row r="23" spans="1:10" x14ac:dyDescent="0.2">
      <c r="A23" t="s">
        <v>26</v>
      </c>
      <c r="B23">
        <f>C23*0.8</f>
        <v>56000</v>
      </c>
      <c r="C23">
        <v>70000</v>
      </c>
      <c r="D23">
        <f>C23*1.2</f>
        <v>84000</v>
      </c>
      <c r="E23" s="2">
        <f>($C$14*$C$17+$C$19)/$C$18/8760*1000 + ($C$22*$C$21+$B$23)*$C$17/$C$18/8760 + ($C$25*$C$24*$C$17)/($C$18*$C$20*8760)</f>
        <v>52.76944032156289</v>
      </c>
      <c r="F23" s="2">
        <f t="shared" si="2"/>
        <v>53.476348032979196</v>
      </c>
      <c r="G23" s="2">
        <f>($C$14*$C$17+$C$19)/$C$18/8760*1000 + ($C$22*$C$21+$D$23)*$C$17/$C$18/8760 + ($C$25*$C$24*$C$17)/($C$18*$C$20*8760)</f>
        <v>54.183255744395495</v>
      </c>
      <c r="H23" t="s">
        <v>10</v>
      </c>
      <c r="I23" t="s">
        <v>18</v>
      </c>
    </row>
    <row r="24" spans="1:10" x14ac:dyDescent="0.2">
      <c r="A24" t="s">
        <v>27</v>
      </c>
      <c r="B24">
        <v>0</v>
      </c>
      <c r="C24">
        <v>1</v>
      </c>
      <c r="D24">
        <v>33</v>
      </c>
      <c r="E24" s="2">
        <f>($C$14*$C$17+$C$19)/$C$18/8760*1000 + ($C$22*$C$21+$C$23)*$C$17/$C$18/8760 + ($C$25*$B$24*$C$17)/($C$18*$C$20*8760)</f>
        <v>53.065331692198576</v>
      </c>
      <c r="F24" s="2">
        <f t="shared" si="2"/>
        <v>53.476348032979196</v>
      </c>
      <c r="G24" s="2">
        <f>($C$14*$C$17+$C$19)/$C$18/8760*1000 + ($C$22*$C$21+$C$23)*$C$17/$C$18/8760 + ($C$25*$D$24*$C$17)/($C$18*$C$20*8760)</f>
        <v>66.62887093795905</v>
      </c>
      <c r="H24" t="s">
        <v>10</v>
      </c>
      <c r="I24" t="s">
        <v>16</v>
      </c>
    </row>
    <row r="25" spans="1:10" x14ac:dyDescent="0.2">
      <c r="A25" t="s">
        <v>28</v>
      </c>
      <c r="B25">
        <f>C25*0.8</f>
        <v>325600</v>
      </c>
      <c r="C25">
        <v>407000</v>
      </c>
      <c r="D25">
        <f>C25*1.2</f>
        <v>488400</v>
      </c>
      <c r="E25" s="2">
        <f>($C$14*$C$17+$C$19)/$C$18/8760*1000 + ($C$22*$C$21+$C$23)*$C$17/$C$18/8760 + ($B$25*$C$24*$C$17)/($C$18*$C$20*8760)</f>
        <v>53.394144764823075</v>
      </c>
      <c r="F25" s="2">
        <f t="shared" si="2"/>
        <v>53.476348032979196</v>
      </c>
      <c r="G25" s="2">
        <f>($C$14*$C$17+$C$19)/$C$18/8760*1000 + ($C$22*$C$21+$C$23)*$C$17/$C$18/8760 + ($D$25*$C$24*$C$17)/($C$18*$C$20*8760)</f>
        <v>53.558551301135324</v>
      </c>
      <c r="H25" t="s">
        <v>10</v>
      </c>
      <c r="I25" t="s">
        <v>19</v>
      </c>
    </row>
    <row r="26" spans="1:10" x14ac:dyDescent="0.2">
      <c r="A26" t="s">
        <v>20</v>
      </c>
      <c r="B26">
        <v>6000</v>
      </c>
      <c r="C26">
        <v>7500</v>
      </c>
      <c r="D26">
        <v>9000</v>
      </c>
      <c r="E26" s="2">
        <f>($B$26*$C$29+$C$31)/$C$30/8760*1000 + ($C$34*$C$33+$C$35)*$C$29/$C$30/8760 + ($C$37*$C$36*$C$29)/($C$30*$C$32*8760)</f>
        <v>188.34316793770611</v>
      </c>
      <c r="F26" s="2">
        <f>($C$26*$C$29+$C$31)/$C$30/8760*1000 + ($C$34*$C$33+$C$35)*$C$29/$C$30/8760 + ($C$37*$C$36*$C$29)/($C$30*$C$32*8760)</f>
        <v>227.21507723894263</v>
      </c>
      <c r="G26" s="2">
        <f>($D$26*$C$29+$C$31)/$C$30/8760*1000 + ($C$34*$C$33+$C$35)*$C$29/$C$30/8760 + ($C$37*$C$36*$C$29)/($C$30*$C$32*8760)</f>
        <v>266.08698654017917</v>
      </c>
      <c r="H26" t="s">
        <v>34</v>
      </c>
      <c r="I26" t="s">
        <v>12</v>
      </c>
      <c r="J26" t="s">
        <v>35</v>
      </c>
    </row>
    <row r="27" spans="1:10" x14ac:dyDescent="0.2">
      <c r="A27" t="s">
        <v>21</v>
      </c>
      <c r="B27">
        <v>0.04</v>
      </c>
      <c r="C27">
        <v>7.0000000000000007E-2</v>
      </c>
      <c r="D27">
        <v>0.1</v>
      </c>
      <c r="E27" s="2">
        <f>($C$26*$B$29+$C$31)/$C$30/8760*1000 + ($C$34*$C$33+$C$35)*$B$29/$C$30/8760 + ($C$37*$C$36*$B$29)/($C$30*$C$32*8760)</f>
        <v>177.16703717135522</v>
      </c>
      <c r="F27" s="2">
        <f t="shared" ref="F27:G37" si="5">($C$26*$C$29+$C$31)/$C$30/8760*1000 + ($C$34*$C$33+$C$35)*$C$29/$C$30/8760 + ($C$37*$C$36*$C$29)/($C$30*$C$32*8760)</f>
        <v>227.21507723894263</v>
      </c>
      <c r="G27" s="2">
        <f>($C$26*$D$29+$C$31)/$C$30/8760*1000 + ($C$34*$C$33+$C$35)*$D$29/$C$30/8760 + ($C$37*$C$36*$D$29)/($C$30*$C$32*8760)</f>
        <v>283.13841338189144</v>
      </c>
      <c r="H27" t="s">
        <v>34</v>
      </c>
      <c r="I27" t="s">
        <v>13</v>
      </c>
    </row>
    <row r="28" spans="1:10" x14ac:dyDescent="0.2">
      <c r="A28" t="s">
        <v>22</v>
      </c>
      <c r="B28">
        <v>25</v>
      </c>
      <c r="C28">
        <v>25</v>
      </c>
      <c r="D28">
        <v>25</v>
      </c>
      <c r="E28" s="2">
        <f t="shared" ref="E28" si="6">($C$26*$C$29+$C$31)/$C$30/8760*1000 + ($C$34*$C$33+$C$35)*$C$29/$C$30/8760 + ($C$37*$C$36*$C$29)/($C$30*$C$32*8760)</f>
        <v>227.21507723894263</v>
      </c>
      <c r="F28" s="2">
        <f t="shared" si="5"/>
        <v>227.21507723894263</v>
      </c>
      <c r="G28" s="2">
        <f t="shared" si="5"/>
        <v>227.21507723894263</v>
      </c>
      <c r="H28" t="s">
        <v>34</v>
      </c>
      <c r="I28" t="s">
        <v>14</v>
      </c>
    </row>
    <row r="29" spans="1:10" x14ac:dyDescent="0.2">
      <c r="A29" t="s">
        <v>0</v>
      </c>
      <c r="B29" s="1">
        <f>(B27*(1+B27)^B28)/((1+B27)^B28-1)</f>
        <v>6.4011962786454574E-2</v>
      </c>
      <c r="C29" s="1">
        <f t="shared" ref="C29:D29" si="7">(C27*(1+C27)^C28)/((1+C27)^C28-1)</f>
        <v>8.5810517220665614E-2</v>
      </c>
      <c r="D29" s="1">
        <f t="shared" si="7"/>
        <v>0.11016807219002084</v>
      </c>
      <c r="E29" s="2">
        <f>($C$26*$B$29+$C$31)/$C$30/8760*1000 + ($C$34*$C$33+$C$35)*$B$29/$C$30/8760 + ($C$37*$C$36*$B$29)/($C$30*$C$32*8760)</f>
        <v>177.16703717135522</v>
      </c>
      <c r="F29" s="2">
        <f t="shared" si="5"/>
        <v>227.21507723894263</v>
      </c>
      <c r="G29" s="2">
        <f>($C$26*$D$29+$C$31)/$C$30/8760*1000 + ($C$34*$C$33+$C$35)*$D$29/$C$30/8760 + ($C$37*$C$36*$D$29)/($C$30*$C$32*8760)</f>
        <v>283.13841338189144</v>
      </c>
      <c r="H29" t="s">
        <v>34</v>
      </c>
    </row>
    <row r="30" spans="1:10" x14ac:dyDescent="0.2">
      <c r="A30" t="s">
        <v>23</v>
      </c>
      <c r="B30">
        <v>0.45400000000000001</v>
      </c>
      <c r="C30">
        <v>0.378</v>
      </c>
      <c r="D30">
        <v>0.36099999999999999</v>
      </c>
      <c r="E30" s="2">
        <f>($C$26*$C$29+$C$31)/$B$30/8760*1000 + ($C$34*$C$33+$C$35)*$C$29/$B$30/8760 + ($C$37*$C$36*$C$29)/($B$30*$C$32*8760)</f>
        <v>189.17907311964825</v>
      </c>
      <c r="F30" s="2">
        <f t="shared" si="5"/>
        <v>227.21507723894263</v>
      </c>
      <c r="G30" s="2">
        <f>($C$26*$C$29+$C$31)/$D$30/8760*1000 + ($C$34*$C$33+$C$35)*$C$29/$D$30/8760 + ($C$37*$C$36*$C$29)/($D$30*$C$32*8760)</f>
        <v>237.91495622249397</v>
      </c>
      <c r="H30" t="s">
        <v>34</v>
      </c>
      <c r="I30" t="s">
        <v>13</v>
      </c>
    </row>
    <row r="31" spans="1:10" x14ac:dyDescent="0.2">
      <c r="A31" t="s">
        <v>24</v>
      </c>
      <c r="B31">
        <f>C31*0.8</f>
        <v>80</v>
      </c>
      <c r="C31">
        <v>100</v>
      </c>
      <c r="D31">
        <f>C31*1.2</f>
        <v>120</v>
      </c>
      <c r="E31" s="2">
        <f>($C$26*$C$29+$B$31)/$C$30/8760*1000 + ($C$34*$C$33+$C$35)*$C$29/$C$30/8760 + ($C$37*$C$36*$C$29)/($C$30*$C$32*8760)</f>
        <v>221.17511686108273</v>
      </c>
      <c r="F31" s="2">
        <f t="shared" si="5"/>
        <v>227.21507723894263</v>
      </c>
      <c r="G31" s="2">
        <f>($C$26*$C$29+$D$31)/$C$30/8760*1000 + ($C$34*$C$33+$C$35)*$C$29/$C$30/8760 + ($C$37*$C$36*$C$29)/($C$30*$C$32*8760)</f>
        <v>233.25503761680255</v>
      </c>
      <c r="H31" t="s">
        <v>34</v>
      </c>
      <c r="I31" t="s">
        <v>12</v>
      </c>
      <c r="J31" t="s">
        <v>33</v>
      </c>
    </row>
    <row r="32" spans="1:10" x14ac:dyDescent="0.2">
      <c r="A32" t="s">
        <v>25</v>
      </c>
      <c r="B32">
        <v>50</v>
      </c>
      <c r="C32">
        <v>50</v>
      </c>
      <c r="D32">
        <v>50</v>
      </c>
      <c r="E32" s="2">
        <f>($C$26*$C$29+$C$31)/$C$30/8760*1000 + ($C$34*$C$33+$C$35)*$C$29/$C$30/8760 + ($C$37*$C$36*$C$29)/($C$30*$B$32*8760)</f>
        <v>227.21507723894263</v>
      </c>
      <c r="F32" s="2">
        <f t="shared" si="5"/>
        <v>227.21507723894263</v>
      </c>
      <c r="G32" s="2">
        <f>($C$26*$C$29+$C$31)/$C$30/8760*1000 + ($C$34*$C$33+$C$35)*$C$29/$C$30/8760 + ($C$37*$C$36*$C$29)/($C$30*$D$32*8760)</f>
        <v>227.21507723894263</v>
      </c>
      <c r="H32" t="s">
        <v>34</v>
      </c>
      <c r="I32" t="s">
        <v>15</v>
      </c>
    </row>
    <row r="33" spans="1:9" x14ac:dyDescent="0.2">
      <c r="A33" t="s">
        <v>29</v>
      </c>
      <c r="B33">
        <v>0</v>
      </c>
      <c r="C33">
        <v>36</v>
      </c>
      <c r="D33">
        <v>314</v>
      </c>
      <c r="E33" s="2">
        <f>($C$26*$C$29+$C$31)/$C$30/8760*1000 + ($C$34*$B$33+$C$35)*$C$29/$C$30/8760 + ($C$37*$C$36*$C$29)/($C$30*$C$32*8760)</f>
        <v>226.79526061848927</v>
      </c>
      <c r="F33" s="2">
        <f t="shared" si="5"/>
        <v>227.21507723894263</v>
      </c>
      <c r="G33" s="2">
        <f>($C$26*$C$29+$C$31)/$C$30/8760*1000 + ($C$34*$D$33+$C$35)*$C$29/$C$30/8760 + ($C$37*$C$36*$C$29)/($C$30*$C$32*8760)</f>
        <v>230.45699447466575</v>
      </c>
      <c r="H33" t="s">
        <v>34</v>
      </c>
      <c r="I33" t="s">
        <v>16</v>
      </c>
    </row>
    <row r="34" spans="1:9" x14ac:dyDescent="0.2">
      <c r="A34" t="s">
        <v>30</v>
      </c>
      <c r="B34">
        <f>C34*0.8</f>
        <v>360</v>
      </c>
      <c r="C34">
        <v>450</v>
      </c>
      <c r="D34">
        <f>C34*1.2</f>
        <v>540</v>
      </c>
      <c r="E34" s="2">
        <f>($C$26*$C$29+$C$31)/$C$30/8760*1000 + ($B$34*$C$33+$C$35)*$C$29/$C$30/8760 + ($C$37*$C$36*$C$29)/($C$30*$C$32*8760)</f>
        <v>227.13111391485194</v>
      </c>
      <c r="F34" s="2">
        <f t="shared" si="5"/>
        <v>227.21507723894263</v>
      </c>
      <c r="G34" s="2">
        <f>($C$26*$C$29+$C$31)/$C$30/8760*1000 + ($D$34*$C$33+$C$35)*$C$29/$C$30/8760 + ($C$37*$C$36*$C$29)/($C$30*$C$32*8760)</f>
        <v>227.29904056303329</v>
      </c>
      <c r="H34" t="s">
        <v>34</v>
      </c>
      <c r="I34" t="s">
        <v>17</v>
      </c>
    </row>
    <row r="35" spans="1:9" x14ac:dyDescent="0.2">
      <c r="A35" t="s">
        <v>26</v>
      </c>
      <c r="B35">
        <f>C35*0.8</f>
        <v>56000</v>
      </c>
      <c r="C35">
        <v>70000</v>
      </c>
      <c r="D35">
        <f>C35*1.2</f>
        <v>84000</v>
      </c>
      <c r="E35" s="2">
        <f>($C$26*$C$29+$C$31)/$C$30/8760*1000 + ($C$34*$C$33+$B$35)*$C$29/$C$30/8760 + ($C$37*$C$36*$C$29)/($C$30*$C$32*8760)</f>
        <v>226.85227275213109</v>
      </c>
      <c r="F35" s="2">
        <f t="shared" si="5"/>
        <v>227.21507723894263</v>
      </c>
      <c r="G35" s="2">
        <f>($C$26*$C$29+$C$31)/$C$30/8760*1000 + ($C$34*$C$33+$D$35)*$C$29/$C$30/8760 + ($C$37*$C$36*$C$29)/($C$30*$C$32*8760)</f>
        <v>227.57788172575417</v>
      </c>
      <c r="H35" t="s">
        <v>34</v>
      </c>
      <c r="I35" t="s">
        <v>18</v>
      </c>
    </row>
    <row r="36" spans="1:9" x14ac:dyDescent="0.2">
      <c r="A36" t="s">
        <v>27</v>
      </c>
      <c r="B36">
        <v>0</v>
      </c>
      <c r="C36">
        <v>2</v>
      </c>
      <c r="D36">
        <v>31</v>
      </c>
      <c r="E36" s="2">
        <f>($C$26*$C$29+$C$31)/$C$30/8760*1000 + ($C$34*$C$33+$C$35)*$C$29/$C$30/8760 + ($C$37*$B$36*$C$29)/($C$30*$C$32*8760)</f>
        <v>226.79318744999321</v>
      </c>
      <c r="F36" s="2">
        <f t="shared" si="5"/>
        <v>227.21507723894263</v>
      </c>
      <c r="G36" s="2">
        <f>($C$26*$C$29+$C$31)/$C$30/8760*1000 + ($C$34*$C$33+$C$35)*$C$29/$C$30/8760 + ($C$37*$D$36*$C$29)/($C$30*$C$32*8760)</f>
        <v>233.33247917870924</v>
      </c>
      <c r="H36" t="s">
        <v>34</v>
      </c>
      <c r="I36" t="s">
        <v>16</v>
      </c>
    </row>
    <row r="37" spans="1:9" x14ac:dyDescent="0.2">
      <c r="A37" t="s">
        <v>28</v>
      </c>
      <c r="B37">
        <f>C37*0.8</f>
        <v>325600</v>
      </c>
      <c r="C37">
        <v>407000</v>
      </c>
      <c r="D37">
        <f>C37*1.2</f>
        <v>488400</v>
      </c>
      <c r="E37" s="2">
        <f>($C$26*$C$29+$C$31)/$C$30/8760*1000 + ($C$34*$C$33+$C$35)*$C$29/$C$30/8760 + ($B$37*$C$36*$C$29)/($C$30*$C$32*8760)</f>
        <v>227.13069928115274</v>
      </c>
      <c r="F37" s="2">
        <f t="shared" si="5"/>
        <v>227.21507723894263</v>
      </c>
      <c r="G37" s="2">
        <f>($C$26*$C$29+$C$31)/$C$30/8760*1000 + ($C$34*$C$33+$C$35)*$C$29/$C$30/8760 + ($D$37*$C$36*$C$29)/($C$30*$C$32*8760)</f>
        <v>227.29945519673251</v>
      </c>
      <c r="H37" t="s">
        <v>34</v>
      </c>
      <c r="I37" t="s">
        <v>19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2018-07-06T19:19:44Z</dcterms:created>
  <dcterms:modified xsi:type="dcterms:W3CDTF">2019-03-25T23:31:16Z</dcterms:modified>
</cp:coreProperties>
</file>