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-2900" yWindow="-18660" windowWidth="28800" windowHeight="17540" activeTab="6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6" l="1"/>
  <c r="C38" i="16"/>
  <c r="B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S44" i="16"/>
  <c r="B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S43" i="16"/>
  <c r="S41" i="16"/>
  <c r="R41" i="16"/>
  <c r="R44" i="16"/>
  <c r="R43" i="16"/>
  <c r="B39" i="16"/>
  <c r="B38" i="16"/>
  <c r="Q44" i="16"/>
  <c r="Q43" i="16"/>
  <c r="S42" i="16"/>
  <c r="R42" i="16"/>
  <c r="Q42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53" i="1"/>
  <c r="D58" i="1"/>
  <c r="U1" i="8"/>
  <c r="U2" i="8"/>
  <c r="U3" i="8"/>
  <c r="U4" i="8"/>
  <c r="U5" i="8"/>
  <c r="U6" i="8"/>
  <c r="U7" i="8"/>
  <c r="U8" i="8"/>
  <c r="U9" i="8"/>
  <c r="U10" i="8"/>
  <c r="U11" i="8"/>
  <c r="U12" i="8"/>
  <c r="U13" i="8"/>
  <c r="T1" i="8"/>
  <c r="T2" i="8"/>
  <c r="T3" i="8"/>
  <c r="T4" i="8"/>
  <c r="T5" i="8"/>
  <c r="T6" i="8"/>
  <c r="T7" i="8"/>
  <c r="T8" i="8"/>
  <c r="T9" i="8"/>
  <c r="T10" i="8"/>
  <c r="T11" i="8"/>
  <c r="T12" i="8"/>
  <c r="T13" i="8"/>
  <c r="S1" i="8"/>
  <c r="S2" i="8"/>
  <c r="S3" i="8"/>
  <c r="S4" i="8"/>
  <c r="S5" i="8"/>
  <c r="S6" i="8"/>
  <c r="S7" i="8"/>
  <c r="S8" i="8"/>
  <c r="S9" i="8"/>
  <c r="S10" i="8"/>
  <c r="S11" i="8"/>
  <c r="S12" i="8"/>
  <c r="S13" i="8"/>
  <c r="R1" i="8"/>
  <c r="R2" i="8"/>
  <c r="R3" i="8"/>
  <c r="R4" i="8"/>
  <c r="R5" i="8"/>
  <c r="R6" i="8"/>
  <c r="R7" i="8"/>
  <c r="R8" i="8"/>
  <c r="R9" i="8"/>
  <c r="R10" i="8"/>
  <c r="R11" i="8"/>
  <c r="R12" i="8"/>
  <c r="R13" i="8"/>
  <c r="Q1" i="8"/>
  <c r="Q2" i="8"/>
  <c r="Q3" i="8"/>
  <c r="Q4" i="8"/>
  <c r="Q5" i="8"/>
  <c r="Q6" i="8"/>
  <c r="Q7" i="8"/>
  <c r="Q8" i="8"/>
  <c r="Q9" i="8"/>
  <c r="Q10" i="8"/>
  <c r="Q11" i="8"/>
  <c r="Q12" i="8"/>
  <c r="Q13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O1" i="8"/>
  <c r="O2" i="8"/>
  <c r="O3" i="8"/>
  <c r="O4" i="8"/>
  <c r="O5" i="8"/>
  <c r="O6" i="8"/>
  <c r="O7" i="8"/>
  <c r="O8" i="8"/>
  <c r="O9" i="8"/>
  <c r="O10" i="8"/>
  <c r="O11" i="8"/>
  <c r="O12" i="8"/>
  <c r="O13" i="8"/>
  <c r="N1" i="8"/>
  <c r="N2" i="8"/>
  <c r="N3" i="8"/>
  <c r="N4" i="8"/>
  <c r="N5" i="8"/>
  <c r="N6" i="8"/>
  <c r="N7" i="8"/>
  <c r="N8" i="8"/>
  <c r="N9" i="8"/>
  <c r="N10" i="8"/>
  <c r="N11" i="8"/>
  <c r="N12" i="8"/>
  <c r="N13" i="8"/>
  <c r="M1" i="8"/>
  <c r="M2" i="8"/>
  <c r="M3" i="8"/>
  <c r="M4" i="8"/>
  <c r="M5" i="8"/>
  <c r="M6" i="8"/>
  <c r="M7" i="8"/>
  <c r="M8" i="8"/>
  <c r="M9" i="8"/>
  <c r="M10" i="8"/>
  <c r="M11" i="8"/>
  <c r="M12" i="8"/>
  <c r="M13" i="8"/>
  <c r="L1" i="8"/>
  <c r="L2" i="8"/>
  <c r="L3" i="8"/>
  <c r="L4" i="8"/>
  <c r="L5" i="8"/>
  <c r="L6" i="8"/>
  <c r="L7" i="8"/>
  <c r="L8" i="8"/>
  <c r="L9" i="8"/>
  <c r="L10" i="8"/>
  <c r="L11" i="8"/>
  <c r="L12" i="8"/>
  <c r="L13" i="8"/>
  <c r="K1" i="8"/>
  <c r="K2" i="8"/>
  <c r="K3" i="8"/>
  <c r="K4" i="8"/>
  <c r="K5" i="8"/>
  <c r="K6" i="8"/>
  <c r="K7" i="8"/>
  <c r="K8" i="8"/>
  <c r="K9" i="8"/>
  <c r="K10" i="8"/>
  <c r="K11" i="8"/>
  <c r="K12" i="8"/>
  <c r="K13" i="8"/>
  <c r="J1" i="8"/>
  <c r="J2" i="8"/>
  <c r="J3" i="8"/>
  <c r="J4" i="8"/>
  <c r="J5" i="8"/>
  <c r="J6" i="8"/>
  <c r="J7" i="8"/>
  <c r="J8" i="8"/>
  <c r="J9" i="8"/>
  <c r="J10" i="8"/>
  <c r="J11" i="8"/>
  <c r="J12" i="8"/>
  <c r="J13" i="8"/>
  <c r="I1" i="8"/>
  <c r="I2" i="8"/>
  <c r="I3" i="8"/>
  <c r="I4" i="8"/>
  <c r="I5" i="8"/>
  <c r="I6" i="8"/>
  <c r="I7" i="8"/>
  <c r="I8" i="8"/>
  <c r="I9" i="8"/>
  <c r="I10" i="8"/>
  <c r="I11" i="8"/>
  <c r="I12" i="8"/>
  <c r="I13" i="8"/>
  <c r="H1" i="8"/>
  <c r="H2" i="8"/>
  <c r="H3" i="8"/>
  <c r="H4" i="8"/>
  <c r="H5" i="8"/>
  <c r="H6" i="8"/>
  <c r="H7" i="8"/>
  <c r="H8" i="8"/>
  <c r="H9" i="8"/>
  <c r="H10" i="8"/>
  <c r="H11" i="8"/>
  <c r="H12" i="8"/>
  <c r="H13" i="8"/>
  <c r="K1" i="6"/>
  <c r="L1" i="6"/>
  <c r="M1" i="6"/>
  <c r="N1" i="6"/>
  <c r="O1" i="6"/>
  <c r="P1" i="6"/>
  <c r="Q1" i="6"/>
  <c r="R1" i="6"/>
  <c r="S1" i="6"/>
  <c r="T1" i="6"/>
  <c r="K2" i="6"/>
  <c r="L2" i="6"/>
  <c r="M2" i="6"/>
  <c r="N2" i="6"/>
  <c r="O2" i="6"/>
  <c r="P2" i="6"/>
  <c r="Q2" i="6"/>
  <c r="R2" i="6"/>
  <c r="S2" i="6"/>
  <c r="T2" i="6"/>
  <c r="K3" i="6"/>
  <c r="L3" i="6"/>
  <c r="M3" i="6"/>
  <c r="N3" i="6"/>
  <c r="O3" i="6"/>
  <c r="P3" i="6"/>
  <c r="Q3" i="6"/>
  <c r="R3" i="6"/>
  <c r="S3" i="6"/>
  <c r="T3" i="6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AF64" i="1"/>
  <c r="AF63" i="1"/>
  <c r="AF62" i="1"/>
  <c r="AF61" i="1"/>
  <c r="AF60" i="1"/>
  <c r="AF59" i="1"/>
  <c r="AF58" i="1"/>
  <c r="AF28" i="1"/>
  <c r="AF57" i="1"/>
  <c r="AF56" i="1"/>
  <c r="AF23" i="1"/>
  <c r="AF55" i="1"/>
  <c r="AF54" i="1"/>
  <c r="AF17" i="1"/>
  <c r="AF53" i="1"/>
  <c r="AF52" i="1"/>
  <c r="AF15" i="1"/>
  <c r="AF30" i="1"/>
  <c r="AF48" i="1"/>
  <c r="AF29" i="1"/>
  <c r="AF31" i="1"/>
  <c r="AF49" i="1"/>
  <c r="AF24" i="1"/>
  <c r="AF46" i="1"/>
  <c r="AF18" i="1"/>
  <c r="AF25" i="1"/>
  <c r="AF47" i="1"/>
  <c r="AF19" i="1"/>
  <c r="AF44" i="1"/>
  <c r="AF20" i="1"/>
  <c r="AF45" i="1"/>
  <c r="AF40" i="1"/>
  <c r="AF39" i="1"/>
  <c r="AF38" i="1"/>
  <c r="AF37" i="1"/>
  <c r="AF35" i="1"/>
  <c r="AF34" i="1"/>
  <c r="AF14" i="1"/>
  <c r="AE64" i="1"/>
  <c r="AE63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52" i="1"/>
  <c r="AE15" i="1"/>
  <c r="AE30" i="1"/>
  <c r="AE48" i="1"/>
  <c r="AE29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D64" i="1"/>
  <c r="AD63" i="1"/>
  <c r="AD62" i="1"/>
  <c r="AD61" i="1"/>
  <c r="AD60" i="1"/>
  <c r="AD59" i="1"/>
  <c r="AD58" i="1"/>
  <c r="AD28" i="1"/>
  <c r="AD57" i="1"/>
  <c r="AD56" i="1"/>
  <c r="AD23" i="1"/>
  <c r="AD55" i="1"/>
  <c r="AD54" i="1"/>
  <c r="AD17" i="1"/>
  <c r="AD53" i="1"/>
  <c r="AD52" i="1"/>
  <c r="AD15" i="1"/>
  <c r="AD30" i="1"/>
  <c r="AD48" i="1"/>
  <c r="AD29" i="1"/>
  <c r="AD31" i="1"/>
  <c r="AD49" i="1"/>
  <c r="AD24" i="1"/>
  <c r="AD46" i="1"/>
  <c r="AD18" i="1"/>
  <c r="AD25" i="1"/>
  <c r="AD47" i="1"/>
  <c r="AD19" i="1"/>
  <c r="AD44" i="1"/>
  <c r="AD20" i="1"/>
  <c r="AD45" i="1"/>
  <c r="AD40" i="1"/>
  <c r="AD39" i="1"/>
  <c r="AD38" i="1"/>
  <c r="AD37" i="1"/>
  <c r="AD35" i="1"/>
  <c r="AD34" i="1"/>
  <c r="AD14" i="1"/>
  <c r="AJ64" i="1"/>
  <c r="AJ63" i="1"/>
  <c r="AJ62" i="1"/>
  <c r="AJ61" i="1"/>
  <c r="AJ60" i="1"/>
  <c r="AJ59" i="1"/>
  <c r="AJ58" i="1"/>
  <c r="AJ28" i="1"/>
  <c r="AJ57" i="1"/>
  <c r="AJ56" i="1"/>
  <c r="AJ23" i="1"/>
  <c r="AJ55" i="1"/>
  <c r="AJ54" i="1"/>
  <c r="AJ17" i="1"/>
  <c r="AJ53" i="1"/>
  <c r="AJ9" i="1"/>
  <c r="AJ52" i="1"/>
  <c r="AJ15" i="1"/>
  <c r="AJ30" i="1"/>
  <c r="AJ48" i="1"/>
  <c r="AJ29" i="1"/>
  <c r="AJ31" i="1"/>
  <c r="AJ49" i="1"/>
  <c r="AJ24" i="1"/>
  <c r="AJ46" i="1"/>
  <c r="AJ18" i="1"/>
  <c r="AJ25" i="1"/>
  <c r="AJ47" i="1"/>
  <c r="AJ19" i="1"/>
  <c r="AJ44" i="1"/>
  <c r="AJ20" i="1"/>
  <c r="AJ45" i="1"/>
  <c r="AJ40" i="1"/>
  <c r="AJ39" i="1"/>
  <c r="AJ38" i="1"/>
  <c r="AJ37" i="1"/>
  <c r="AJ35" i="1"/>
  <c r="AJ34" i="1"/>
  <c r="AJ14" i="1"/>
  <c r="AI64" i="1"/>
  <c r="AI63" i="1"/>
  <c r="AI62" i="1"/>
  <c r="AI61" i="1"/>
  <c r="AI60" i="1"/>
  <c r="AI59" i="1"/>
  <c r="AI58" i="1"/>
  <c r="AI28" i="1"/>
  <c r="AI57" i="1"/>
  <c r="AI56" i="1"/>
  <c r="AI23" i="1"/>
  <c r="AI55" i="1"/>
  <c r="AI54" i="1"/>
  <c r="AI17" i="1"/>
  <c r="AI53" i="1"/>
  <c r="AI9" i="1"/>
  <c r="AI52" i="1"/>
  <c r="AI15" i="1"/>
  <c r="AI30" i="1"/>
  <c r="AI48" i="1"/>
  <c r="AI29" i="1"/>
  <c r="AI31" i="1"/>
  <c r="AI49" i="1"/>
  <c r="AI24" i="1"/>
  <c r="AI46" i="1"/>
  <c r="AI18" i="1"/>
  <c r="AI25" i="1"/>
  <c r="AI47" i="1"/>
  <c r="AI19" i="1"/>
  <c r="AI44" i="1"/>
  <c r="AI20" i="1"/>
  <c r="AI45" i="1"/>
  <c r="AI40" i="1"/>
  <c r="AI39" i="1"/>
  <c r="AI38" i="1"/>
  <c r="AI37" i="1"/>
  <c r="AI35" i="1"/>
  <c r="AI34" i="1"/>
  <c r="AI14" i="1"/>
  <c r="AH64" i="1"/>
  <c r="AH63" i="1"/>
  <c r="AH62" i="1"/>
  <c r="AH61" i="1"/>
  <c r="AH60" i="1"/>
  <c r="AH59" i="1"/>
  <c r="AH58" i="1"/>
  <c r="AH28" i="1"/>
  <c r="AH57" i="1"/>
  <c r="AH56" i="1"/>
  <c r="AH23" i="1"/>
  <c r="AH55" i="1"/>
  <c r="AH54" i="1"/>
  <c r="AH17" i="1"/>
  <c r="AH53" i="1"/>
  <c r="AH9" i="1"/>
  <c r="AH52" i="1"/>
  <c r="AH15" i="1"/>
  <c r="AH30" i="1"/>
  <c r="AH48" i="1"/>
  <c r="AH29" i="1"/>
  <c r="AH31" i="1"/>
  <c r="AH49" i="1"/>
  <c r="AH24" i="1"/>
  <c r="AH46" i="1"/>
  <c r="AH18" i="1"/>
  <c r="AH25" i="1"/>
  <c r="AH47" i="1"/>
  <c r="AH19" i="1"/>
  <c r="AH44" i="1"/>
  <c r="AH20" i="1"/>
  <c r="AH45" i="1"/>
  <c r="AH40" i="1"/>
  <c r="AH39" i="1"/>
  <c r="AH38" i="1"/>
  <c r="AH37" i="1"/>
  <c r="AH35" i="1"/>
  <c r="AH34" i="1"/>
  <c r="AH14" i="1"/>
  <c r="AD9" i="1"/>
  <c r="AE9" i="1"/>
  <c r="AF9" i="1"/>
  <c r="AI47" i="11"/>
  <c r="AI44" i="11"/>
  <c r="AI42" i="11"/>
  <c r="AI40" i="11"/>
  <c r="AI39" i="11"/>
  <c r="AI37" i="11"/>
  <c r="AI36" i="11"/>
  <c r="AI34" i="11"/>
  <c r="AI33" i="11"/>
  <c r="AI30" i="11"/>
  <c r="AI29" i="11"/>
  <c r="AI26" i="11"/>
  <c r="AI25" i="11"/>
  <c r="AI22" i="11"/>
  <c r="AI21" i="11"/>
  <c r="AI19" i="11"/>
  <c r="AI17" i="11"/>
  <c r="AI15" i="11"/>
  <c r="AI13" i="11"/>
  <c r="AI11" i="11"/>
  <c r="AI10" i="11"/>
  <c r="AI8" i="11"/>
  <c r="AI7" i="11"/>
  <c r="AI6" i="11"/>
  <c r="AI5" i="11"/>
  <c r="AI4" i="11"/>
  <c r="AI3" i="11"/>
  <c r="AI2" i="11"/>
  <c r="AE47" i="11"/>
  <c r="AE44" i="11"/>
  <c r="AE42" i="11"/>
  <c r="AE40" i="11"/>
  <c r="AE39" i="11"/>
  <c r="AE37" i="11"/>
  <c r="AE36" i="11"/>
  <c r="AE34" i="11"/>
  <c r="AE33" i="11"/>
  <c r="AE30" i="11"/>
  <c r="AE29" i="11"/>
  <c r="AE26" i="11"/>
  <c r="AE25" i="11"/>
  <c r="AE22" i="11"/>
  <c r="AE21" i="11"/>
  <c r="AE19" i="11"/>
  <c r="AE17" i="11"/>
  <c r="AE15" i="11"/>
  <c r="AE13" i="11"/>
  <c r="AE11" i="11"/>
  <c r="AE10" i="11"/>
  <c r="AE8" i="11"/>
  <c r="AE7" i="11"/>
  <c r="AE6" i="11"/>
  <c r="AE5" i="11"/>
  <c r="AE4" i="11"/>
  <c r="AE3" i="11"/>
  <c r="AE2" i="11"/>
  <c r="AK47" i="11"/>
  <c r="AK44" i="1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15" i="11"/>
  <c r="AK13" i="11"/>
  <c r="AK11" i="11"/>
  <c r="AK10" i="11"/>
  <c r="AK8" i="11"/>
  <c r="AK7" i="11"/>
  <c r="AK6" i="11"/>
  <c r="AK5" i="11"/>
  <c r="AK4" i="11"/>
  <c r="AK3" i="11"/>
  <c r="AK2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10" i="11"/>
  <c r="AJ8" i="11"/>
  <c r="AJ7" i="11"/>
  <c r="AJ6" i="11"/>
  <c r="AJ5" i="11"/>
  <c r="AJ4" i="11"/>
  <c r="AJ3" i="11"/>
  <c r="AJ2" i="11"/>
  <c r="AH47" i="11"/>
  <c r="AH44" i="11"/>
  <c r="AH42" i="11"/>
  <c r="AH40" i="11"/>
  <c r="AH39" i="11"/>
  <c r="AH37" i="1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H7" i="11"/>
  <c r="AH6" i="11"/>
  <c r="AH5" i="11"/>
  <c r="AH4" i="11"/>
  <c r="AH3" i="11"/>
  <c r="AH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10" i="11"/>
  <c r="AF8" i="11"/>
  <c r="AF7" i="11"/>
  <c r="AF6" i="11"/>
  <c r="AF5" i="11"/>
  <c r="AF4" i="11"/>
  <c r="AF3" i="11"/>
  <c r="AF2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5" i="11"/>
  <c r="AD13" i="11"/>
  <c r="AD11" i="11"/>
  <c r="AD10" i="11"/>
  <c r="AD8" i="11"/>
  <c r="AD7" i="11"/>
  <c r="AD6" i="11"/>
  <c r="AD5" i="11"/>
  <c r="AD4" i="11"/>
  <c r="AD3" i="11"/>
  <c r="AD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Y33" i="11"/>
  <c r="Z33" i="11"/>
  <c r="AA33" i="11"/>
  <c r="AB33" i="11"/>
  <c r="AC33" i="11"/>
  <c r="AG33" i="11"/>
  <c r="AL33" i="11"/>
  <c r="AN33" i="11"/>
  <c r="AM33" i="11"/>
  <c r="AN47" i="11"/>
  <c r="AN44" i="11"/>
  <c r="AN42" i="11"/>
  <c r="AN40" i="1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13" i="11"/>
  <c r="AN11" i="11"/>
  <c r="AN10" i="11"/>
  <c r="AN8" i="11"/>
  <c r="AN7" i="11"/>
  <c r="AN6" i="11"/>
  <c r="AN5" i="11"/>
  <c r="AN4" i="11"/>
  <c r="AN3" i="11"/>
  <c r="AN2" i="11"/>
  <c r="AM47" i="11"/>
  <c r="AM44" i="11"/>
  <c r="AM42" i="11"/>
  <c r="AM40" i="11"/>
  <c r="AM39" i="11"/>
  <c r="AM37" i="11"/>
  <c r="AM36" i="11"/>
  <c r="AM34" i="11"/>
  <c r="AM30" i="11"/>
  <c r="AM29" i="11"/>
  <c r="AM26" i="11"/>
  <c r="AM25" i="11"/>
  <c r="AM22" i="11"/>
  <c r="AM21" i="11"/>
  <c r="AM19" i="11"/>
  <c r="AM17" i="11"/>
  <c r="AM15" i="11"/>
  <c r="AM13" i="11"/>
  <c r="AM11" i="11"/>
  <c r="AM10" i="11"/>
  <c r="AM8" i="11"/>
  <c r="AM7" i="11"/>
  <c r="AM6" i="11"/>
  <c r="AM5" i="11"/>
  <c r="AM4" i="11"/>
  <c r="AM3" i="11"/>
  <c r="AM2" i="11"/>
  <c r="AL47" i="11"/>
  <c r="AL44" i="11"/>
  <c r="AL42" i="11"/>
  <c r="AL40" i="11"/>
  <c r="AL39" i="11"/>
  <c r="AL37" i="11"/>
  <c r="AL36" i="11"/>
  <c r="AL34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L7" i="11"/>
  <c r="AL6" i="11"/>
  <c r="AL5" i="11"/>
  <c r="AL4" i="11"/>
  <c r="AL3" i="11"/>
  <c r="AL2" i="11"/>
  <c r="B13" i="4"/>
  <c r="B14" i="4"/>
  <c r="Y4" i="1"/>
  <c r="AG17" i="1"/>
  <c r="AG53" i="1"/>
  <c r="C13" i="4"/>
  <c r="C14" i="4"/>
  <c r="AA4" i="1"/>
  <c r="AG23" i="1"/>
  <c r="AG55" i="1"/>
  <c r="AG28" i="1"/>
  <c r="AG57" i="1"/>
  <c r="AG59" i="1"/>
  <c r="AG60" i="1"/>
  <c r="AG61" i="1"/>
  <c r="AG62" i="1"/>
  <c r="AG63" i="1"/>
  <c r="AG64" i="1"/>
  <c r="AG9" i="1"/>
  <c r="AG14" i="1"/>
  <c r="AG15" i="1"/>
  <c r="AG18" i="1"/>
  <c r="AG19" i="1"/>
  <c r="AG20" i="1"/>
  <c r="AG24" i="1"/>
  <c r="AG25" i="1"/>
  <c r="AG29" i="1"/>
  <c r="AG30" i="1"/>
  <c r="AG31" i="1"/>
  <c r="AG34" i="1"/>
  <c r="AG35" i="1"/>
  <c r="AG37" i="1"/>
  <c r="AG38" i="1"/>
  <c r="AG39" i="1"/>
  <c r="AG40" i="1"/>
  <c r="AG44" i="1"/>
  <c r="AG45" i="1"/>
  <c r="AG46" i="1"/>
  <c r="AG47" i="1"/>
  <c r="AG48" i="1"/>
  <c r="AG49" i="1"/>
  <c r="AG52" i="1"/>
  <c r="AG54" i="1"/>
  <c r="AG56" i="1"/>
  <c r="AG58" i="1"/>
  <c r="C72" i="1"/>
  <c r="E71" i="1"/>
  <c r="E72" i="1"/>
  <c r="D71" i="1"/>
  <c r="D72" i="1"/>
  <c r="S6" i="16"/>
  <c r="R6" i="16"/>
  <c r="Q6" i="16"/>
  <c r="S24" i="16"/>
  <c r="R24" i="16"/>
  <c r="Q24" i="16"/>
  <c r="R15" i="16"/>
  <c r="R14" i="16"/>
  <c r="R13" i="16"/>
  <c r="R12" i="16"/>
  <c r="R11" i="16"/>
  <c r="R10" i="16"/>
  <c r="R9" i="16"/>
  <c r="R8" i="16"/>
  <c r="B2" i="18"/>
  <c r="B3" i="18"/>
  <c r="B4" i="18"/>
  <c r="B5" i="18"/>
  <c r="B6" i="18"/>
  <c r="B7" i="18"/>
  <c r="B8" i="18"/>
  <c r="B9" i="18"/>
  <c r="B10" i="18"/>
  <c r="B11" i="18"/>
  <c r="C2" i="18"/>
  <c r="C3" i="18"/>
  <c r="C4" i="18"/>
  <c r="C5" i="18"/>
  <c r="C6" i="18"/>
  <c r="C7" i="18"/>
  <c r="C8" i="18"/>
  <c r="C9" i="18"/>
  <c r="C10" i="18"/>
  <c r="C11" i="18"/>
  <c r="C1" i="18"/>
  <c r="B1" i="18"/>
  <c r="A11" i="18"/>
  <c r="A10" i="18"/>
  <c r="A9" i="18"/>
  <c r="A8" i="18"/>
  <c r="A7" i="18"/>
  <c r="A6" i="18"/>
  <c r="A5" i="18"/>
  <c r="A4" i="18"/>
  <c r="A3" i="18"/>
  <c r="A2" i="18"/>
  <c r="C2" i="17"/>
  <c r="C3" i="17"/>
  <c r="C4" i="17"/>
  <c r="C5" i="17"/>
  <c r="C6" i="17"/>
  <c r="C7" i="17"/>
  <c r="C8" i="17"/>
  <c r="C9" i="17"/>
  <c r="C10" i="17"/>
  <c r="C11" i="17"/>
  <c r="C1" i="17"/>
  <c r="B3" i="17"/>
  <c r="B4" i="17"/>
  <c r="B5" i="17"/>
  <c r="B6" i="17"/>
  <c r="B7" i="17"/>
  <c r="B8" i="17"/>
  <c r="B9" i="17"/>
  <c r="B10" i="17"/>
  <c r="B11" i="17"/>
  <c r="B1" i="17"/>
  <c r="B2" i="17"/>
  <c r="A3" i="17"/>
  <c r="A4" i="17"/>
  <c r="A5" i="17"/>
  <c r="A6" i="17"/>
  <c r="A7" i="17"/>
  <c r="A8" i="17"/>
  <c r="A9" i="17"/>
  <c r="A10" i="17"/>
  <c r="A11" i="17"/>
  <c r="A2" i="17"/>
  <c r="S8" i="16"/>
  <c r="S9" i="16"/>
  <c r="S10" i="16"/>
  <c r="S11" i="16"/>
  <c r="S12" i="16"/>
  <c r="S13" i="16"/>
  <c r="S14" i="16"/>
  <c r="S15" i="16"/>
  <c r="S16" i="16"/>
  <c r="S7" i="16"/>
  <c r="R7" i="16"/>
  <c r="S26" i="16"/>
  <c r="S27" i="16"/>
  <c r="S28" i="16"/>
  <c r="S29" i="16"/>
  <c r="S30" i="16"/>
  <c r="S31" i="16"/>
  <c r="S32" i="16"/>
  <c r="S33" i="16"/>
  <c r="S34" i="16"/>
  <c r="S25" i="16"/>
  <c r="S23" i="16"/>
  <c r="S5" i="16"/>
  <c r="R5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R23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R34" i="16"/>
  <c r="Q34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R33" i="16"/>
  <c r="Q33" i="16"/>
  <c r="B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R32" i="16"/>
  <c r="Q32" i="16"/>
  <c r="B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R31" i="16"/>
  <c r="Q31" i="16"/>
  <c r="B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R30" i="16"/>
  <c r="Q30" i="16"/>
  <c r="B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Q29" i="16"/>
  <c r="B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Q28" i="16"/>
  <c r="B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Q27" i="16"/>
  <c r="B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Q26" i="16"/>
  <c r="B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Q25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R16" i="16"/>
  <c r="Q16" i="16"/>
  <c r="B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M47" i="11"/>
  <c r="M44" i="11"/>
  <c r="M42" i="11"/>
  <c r="M40" i="11"/>
  <c r="M39" i="11"/>
  <c r="M37" i="11"/>
  <c r="M36" i="11"/>
  <c r="M34" i="11"/>
  <c r="M30" i="11"/>
  <c r="M29" i="11"/>
  <c r="M26" i="11"/>
  <c r="M25" i="11"/>
  <c r="M22" i="11"/>
  <c r="M21" i="11"/>
  <c r="M19" i="11"/>
  <c r="M17" i="11"/>
  <c r="M15" i="11"/>
  <c r="M13" i="11"/>
  <c r="M11" i="11"/>
  <c r="M10" i="11"/>
  <c r="M8" i="11"/>
  <c r="M7" i="11"/>
  <c r="M6" i="11"/>
  <c r="M5" i="11"/>
  <c r="M4" i="11"/>
  <c r="M3" i="11"/>
  <c r="M2" i="11"/>
  <c r="D54" i="1"/>
  <c r="AG47" i="11"/>
  <c r="AG44" i="11"/>
  <c r="AG42" i="11"/>
  <c r="AG40" i="11"/>
  <c r="AG39" i="11"/>
  <c r="AG37" i="11"/>
  <c r="AG36" i="11"/>
  <c r="AG34" i="11"/>
  <c r="AG30" i="11"/>
  <c r="AG29" i="11"/>
  <c r="AG26" i="11"/>
  <c r="AG25" i="11"/>
  <c r="AG22" i="11"/>
  <c r="AG21" i="11"/>
  <c r="AG19" i="11"/>
  <c r="AG17" i="11"/>
  <c r="AG15" i="11"/>
  <c r="AG13" i="11"/>
  <c r="AG11" i="11"/>
  <c r="AG10" i="11"/>
  <c r="AG8" i="11"/>
  <c r="AG7" i="11"/>
  <c r="AG6" i="11"/>
  <c r="AG5" i="11"/>
  <c r="AG4" i="11"/>
  <c r="AG3" i="11"/>
  <c r="AG2" i="11"/>
  <c r="C7" i="15"/>
  <c r="C8" i="15"/>
  <c r="C9" i="15"/>
  <c r="C10" i="15"/>
  <c r="C11" i="15"/>
  <c r="C12" i="15"/>
  <c r="C13" i="15"/>
  <c r="C14" i="15"/>
  <c r="C6" i="15"/>
  <c r="AC47" i="11"/>
  <c r="AC44" i="11"/>
  <c r="AC42" i="11"/>
  <c r="AC40" i="11"/>
  <c r="AC39" i="11"/>
  <c r="AC37" i="11"/>
  <c r="AC36" i="11"/>
  <c r="AC34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L47" i="11"/>
  <c r="L44" i="11"/>
  <c r="L42" i="11"/>
  <c r="L40" i="11"/>
  <c r="L39" i="11"/>
  <c r="L37" i="11"/>
  <c r="L36" i="11"/>
  <c r="L34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6" i="11"/>
  <c r="K39" i="11"/>
  <c r="K42" i="11"/>
  <c r="K44" i="11"/>
  <c r="K47" i="11"/>
  <c r="K3" i="11"/>
  <c r="N10" i="11"/>
  <c r="N13" i="11"/>
  <c r="N17" i="11"/>
  <c r="N19" i="11"/>
  <c r="N21" i="11"/>
  <c r="N25" i="11"/>
  <c r="N29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A3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O10" i="11"/>
  <c r="AO13" i="11"/>
  <c r="AO17" i="11"/>
  <c r="AO19" i="11"/>
  <c r="AO21" i="11"/>
  <c r="AO25" i="11"/>
  <c r="AO29" i="11"/>
  <c r="AO33" i="11"/>
  <c r="AO36" i="11"/>
  <c r="AO39" i="11"/>
  <c r="AO42" i="11"/>
  <c r="AO44" i="11"/>
  <c r="AO47" i="11"/>
  <c r="AO3" i="11"/>
  <c r="AP10" i="11"/>
  <c r="AP13" i="11"/>
  <c r="AP17" i="11"/>
  <c r="AP19" i="11"/>
  <c r="AP21" i="11"/>
  <c r="AP25" i="11"/>
  <c r="AP29" i="11"/>
  <c r="AP33" i="11"/>
  <c r="AP36" i="11"/>
  <c r="AP39" i="11"/>
  <c r="AP42" i="11"/>
  <c r="AP44" i="11"/>
  <c r="AP47" i="11"/>
  <c r="AP3" i="11"/>
  <c r="AQ10" i="11"/>
  <c r="AQ13" i="11"/>
  <c r="AQ17" i="11"/>
  <c r="AQ19" i="11"/>
  <c r="AQ21" i="11"/>
  <c r="AQ25" i="11"/>
  <c r="AQ29" i="11"/>
  <c r="AQ33" i="11"/>
  <c r="AQ36" i="11"/>
  <c r="AQ39" i="11"/>
  <c r="AQ42" i="11"/>
  <c r="AQ44" i="11"/>
  <c r="AQ47" i="11"/>
  <c r="AQ3" i="11"/>
  <c r="AQ15" i="11"/>
  <c r="AQ4" i="11"/>
  <c r="AP15" i="11"/>
  <c r="AP4" i="11"/>
  <c r="AO15" i="11"/>
  <c r="AO4" i="11"/>
  <c r="AB15" i="11"/>
  <c r="AB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Q40" i="11"/>
  <c r="AQ37" i="11"/>
  <c r="AQ34" i="11"/>
  <c r="AQ30" i="11"/>
  <c r="AQ26" i="11"/>
  <c r="AQ22" i="11"/>
  <c r="AQ11" i="11"/>
  <c r="AQ8" i="11"/>
  <c r="AQ7" i="11"/>
  <c r="AQ6" i="11"/>
  <c r="AQ5" i="11"/>
  <c r="AQ2" i="11"/>
  <c r="AP40" i="11"/>
  <c r="AP37" i="11"/>
  <c r="AP34" i="11"/>
  <c r="AP30" i="11"/>
  <c r="AP26" i="11"/>
  <c r="AP22" i="11"/>
  <c r="AP11" i="11"/>
  <c r="AP8" i="11"/>
  <c r="AP7" i="11"/>
  <c r="AP6" i="11"/>
  <c r="AP5" i="11"/>
  <c r="AP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AC9" i="1"/>
  <c r="AK9" i="1"/>
  <c r="J16" i="5"/>
  <c r="T23" i="1"/>
  <c r="S5" i="1"/>
  <c r="T15" i="1"/>
  <c r="C32" i="1"/>
  <c r="T2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AC23" i="1"/>
  <c r="AC15" i="1"/>
  <c r="AC24" i="1"/>
  <c r="AC17" i="1"/>
  <c r="AC19" i="1"/>
  <c r="AC18" i="1"/>
  <c r="AC20" i="1"/>
  <c r="AC25" i="1"/>
  <c r="AC34" i="1"/>
  <c r="AK23" i="1"/>
  <c r="AK15" i="1"/>
  <c r="AK24" i="1"/>
  <c r="AK17" i="1"/>
  <c r="AK19" i="1"/>
  <c r="AK18" i="1"/>
  <c r="AK20" i="1"/>
  <c r="AK25" i="1"/>
  <c r="AK34" i="1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AC28" i="1"/>
  <c r="AC30" i="1"/>
  <c r="AC29" i="1"/>
  <c r="AC31" i="1"/>
  <c r="AC35" i="1"/>
  <c r="AK28" i="1"/>
  <c r="AK30" i="1"/>
  <c r="AK29" i="1"/>
  <c r="AK31" i="1"/>
  <c r="AK35" i="1"/>
  <c r="C4" i="6"/>
  <c r="D4" i="6"/>
  <c r="E4" i="6"/>
  <c r="F4" i="6"/>
  <c r="G4" i="6"/>
  <c r="H4" i="6"/>
  <c r="I4" i="6"/>
  <c r="J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AC37" i="1"/>
  <c r="AK37" i="1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AC38" i="1"/>
  <c r="AK38" i="1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AC39" i="1"/>
  <c r="AK39" i="1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AC40" i="1"/>
  <c r="AK40" i="1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K53" i="1"/>
  <c r="AK54" i="1"/>
  <c r="AK55" i="1"/>
  <c r="AK56" i="1"/>
  <c r="AK57" i="1"/>
  <c r="AK58" i="1"/>
  <c r="AE4" i="1"/>
  <c r="AE7" i="1"/>
  <c r="AK59" i="1"/>
  <c r="AF4" i="1"/>
  <c r="AF5" i="1"/>
  <c r="AF6" i="1"/>
  <c r="AF7" i="1"/>
  <c r="AK60" i="1"/>
  <c r="AH4" i="1"/>
  <c r="AH7" i="1"/>
  <c r="AK61" i="1"/>
  <c r="AI4" i="1"/>
  <c r="AI5" i="1"/>
  <c r="AI6" i="1"/>
  <c r="AI7" i="1"/>
  <c r="AK62" i="1"/>
  <c r="AK63" i="1"/>
  <c r="AK64" i="1"/>
  <c r="AK52" i="1"/>
  <c r="AK48" i="1"/>
  <c r="AK49" i="1"/>
  <c r="AK46" i="1"/>
  <c r="AK47" i="1"/>
  <c r="AK44" i="1"/>
  <c r="AK45" i="1"/>
  <c r="AK14" i="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B50" i="1"/>
  <c r="B71" i="1"/>
  <c r="B72" i="1"/>
  <c r="AC53" i="1"/>
  <c r="AC54" i="1"/>
  <c r="AC55" i="1"/>
  <c r="AC56" i="1"/>
  <c r="AC57" i="1"/>
  <c r="AC58" i="1"/>
  <c r="AC59" i="1"/>
  <c r="AC60" i="1"/>
  <c r="AC61" i="1"/>
  <c r="AC62" i="1"/>
  <c r="AK6" i="1"/>
  <c r="AC63" i="1"/>
  <c r="AC64" i="1"/>
  <c r="D1" i="8"/>
  <c r="E1" i="8"/>
  <c r="F1" i="8"/>
  <c r="G1" i="8"/>
  <c r="T53" i="1"/>
  <c r="D2" i="8"/>
  <c r="U53" i="1"/>
  <c r="E2" i="8"/>
  <c r="V53" i="1"/>
  <c r="F2" i="8"/>
  <c r="W53" i="1"/>
  <c r="G2" i="8"/>
  <c r="X53" i="1"/>
  <c r="Y53" i="1"/>
  <c r="Z53" i="1"/>
  <c r="AA53" i="1"/>
  <c r="AB53" i="1"/>
  <c r="T54" i="1"/>
  <c r="D3" i="8"/>
  <c r="U54" i="1"/>
  <c r="E3" i="8"/>
  <c r="V54" i="1"/>
  <c r="F3" i="8"/>
  <c r="W54" i="1"/>
  <c r="G3" i="8"/>
  <c r="X54" i="1"/>
  <c r="Y54" i="1"/>
  <c r="Z54" i="1"/>
  <c r="AA54" i="1"/>
  <c r="AB54" i="1"/>
  <c r="T55" i="1"/>
  <c r="D4" i="8"/>
  <c r="U55" i="1"/>
  <c r="E4" i="8"/>
  <c r="V55" i="1"/>
  <c r="F4" i="8"/>
  <c r="W55" i="1"/>
  <c r="G4" i="8"/>
  <c r="X55" i="1"/>
  <c r="Y55" i="1"/>
  <c r="Z55" i="1"/>
  <c r="AA55" i="1"/>
  <c r="AB55" i="1"/>
  <c r="T56" i="1"/>
  <c r="D5" i="8"/>
  <c r="U56" i="1"/>
  <c r="E5" i="8"/>
  <c r="V56" i="1"/>
  <c r="F5" i="8"/>
  <c r="W56" i="1"/>
  <c r="G5" i="8"/>
  <c r="X56" i="1"/>
  <c r="Y56" i="1"/>
  <c r="Z56" i="1"/>
  <c r="AA56" i="1"/>
  <c r="AB56" i="1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Y57" i="1"/>
  <c r="Z57" i="1"/>
  <c r="AA57" i="1"/>
  <c r="AB57" i="1"/>
  <c r="T58" i="1"/>
  <c r="D7" i="8"/>
  <c r="U58" i="1"/>
  <c r="E7" i="8"/>
  <c r="V58" i="1"/>
  <c r="F7" i="8"/>
  <c r="W58" i="1"/>
  <c r="G7" i="8"/>
  <c r="X58" i="1"/>
  <c r="Y58" i="1"/>
  <c r="Z58" i="1"/>
  <c r="AA58" i="1"/>
  <c r="AB58" i="1"/>
  <c r="T59" i="1"/>
  <c r="D8" i="8"/>
  <c r="AE5" i="1"/>
  <c r="U59" i="1"/>
  <c r="E8" i="8"/>
  <c r="AE6" i="1"/>
  <c r="V59" i="1"/>
  <c r="F8" i="8"/>
  <c r="W59" i="1"/>
  <c r="G8" i="8"/>
  <c r="X59" i="1"/>
  <c r="Y59" i="1"/>
  <c r="Z59" i="1"/>
  <c r="AA59" i="1"/>
  <c r="AB59" i="1"/>
  <c r="T60" i="1"/>
  <c r="D9" i="8"/>
  <c r="U60" i="1"/>
  <c r="E9" i="8"/>
  <c r="V60" i="1"/>
  <c r="F9" i="8"/>
  <c r="W60" i="1"/>
  <c r="G9" i="8"/>
  <c r="X60" i="1"/>
  <c r="Y60" i="1"/>
  <c r="Z60" i="1"/>
  <c r="AA60" i="1"/>
  <c r="AB60" i="1"/>
  <c r="T61" i="1"/>
  <c r="D10" i="8"/>
  <c r="U61" i="1"/>
  <c r="E10" i="8"/>
  <c r="V61" i="1"/>
  <c r="F10" i="8"/>
  <c r="W61" i="1"/>
  <c r="G10" i="8"/>
  <c r="AH5" i="1"/>
  <c r="X61" i="1"/>
  <c r="AH6" i="1"/>
  <c r="Y61" i="1"/>
  <c r="Z61" i="1"/>
  <c r="AA61" i="1"/>
  <c r="AB61" i="1"/>
  <c r="T62" i="1"/>
  <c r="D11" i="8"/>
  <c r="U62" i="1"/>
  <c r="E11" i="8"/>
  <c r="V62" i="1"/>
  <c r="F11" i="8"/>
  <c r="W62" i="1"/>
  <c r="G11" i="8"/>
  <c r="X62" i="1"/>
  <c r="Y62" i="1"/>
  <c r="Z62" i="1"/>
  <c r="AA62" i="1"/>
  <c r="AB62" i="1"/>
  <c r="T63" i="1"/>
  <c r="D12" i="8"/>
  <c r="U63" i="1"/>
  <c r="E12" i="8"/>
  <c r="V63" i="1"/>
  <c r="F12" i="8"/>
  <c r="W63" i="1"/>
  <c r="G12" i="8"/>
  <c r="X63" i="1"/>
  <c r="Y63" i="1"/>
  <c r="Z63" i="1"/>
  <c r="AA63" i="1"/>
  <c r="AK5" i="1"/>
  <c r="AB63" i="1"/>
  <c r="T64" i="1"/>
  <c r="D13" i="8"/>
  <c r="U64" i="1"/>
  <c r="E13" i="8"/>
  <c r="V64" i="1"/>
  <c r="F13" i="8"/>
  <c r="W64" i="1"/>
  <c r="G13" i="8"/>
  <c r="X64" i="1"/>
  <c r="Y64" i="1"/>
  <c r="Z64" i="1"/>
  <c r="AA64" i="1"/>
  <c r="AB64" i="1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B11" i="11"/>
  <c r="AB8" i="11"/>
  <c r="AA11" i="11"/>
  <c r="AA8" i="11"/>
  <c r="Z11" i="11"/>
  <c r="Z8" i="11"/>
  <c r="Y11" i="11"/>
  <c r="Y8" i="11"/>
  <c r="AO11" i="11"/>
  <c r="AO8" i="11"/>
  <c r="X11" i="11"/>
  <c r="X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B40" i="11"/>
  <c r="AB37" i="11"/>
  <c r="AB34" i="11"/>
  <c r="AB30" i="11"/>
  <c r="AB26" i="11"/>
  <c r="AB22" i="11"/>
  <c r="AB7" i="11"/>
  <c r="AB6" i="11"/>
  <c r="AB5" i="11"/>
  <c r="AB2" i="11"/>
  <c r="AA40" i="11"/>
  <c r="Z40" i="11"/>
  <c r="Y40" i="11"/>
  <c r="AA37" i="11"/>
  <c r="Z37" i="11"/>
  <c r="Y37" i="11"/>
  <c r="AA34" i="11"/>
  <c r="Z34" i="11"/>
  <c r="Y34" i="11"/>
  <c r="AA30" i="11"/>
  <c r="Z30" i="11"/>
  <c r="Y30" i="11"/>
  <c r="AA26" i="11"/>
  <c r="Z26" i="11"/>
  <c r="Y26" i="11"/>
  <c r="AA22" i="11"/>
  <c r="Z22" i="11"/>
  <c r="Y22" i="11"/>
  <c r="AA7" i="11"/>
  <c r="Z7" i="11"/>
  <c r="Y7" i="11"/>
  <c r="AA6" i="11"/>
  <c r="Z6" i="11"/>
  <c r="Y6" i="11"/>
  <c r="AA5" i="11"/>
  <c r="Z5" i="11"/>
  <c r="Y5" i="11"/>
  <c r="AA2" i="11"/>
  <c r="Z2" i="11"/>
  <c r="Y2" i="11"/>
  <c r="D26" i="11"/>
  <c r="E26" i="11"/>
  <c r="G26" i="11"/>
  <c r="H26" i="11"/>
  <c r="I26" i="11"/>
  <c r="J26" i="11"/>
  <c r="K26" i="11"/>
  <c r="N26" i="11"/>
  <c r="O26" i="11"/>
  <c r="P26" i="11"/>
  <c r="Q26" i="11"/>
  <c r="R26" i="11"/>
  <c r="S26" i="11"/>
  <c r="T26" i="11"/>
  <c r="U26" i="11"/>
  <c r="V26" i="11"/>
  <c r="W26" i="11"/>
  <c r="X26" i="11"/>
  <c r="AO26" i="11"/>
  <c r="C26" i="11"/>
  <c r="X40" i="11"/>
  <c r="X37" i="11"/>
  <c r="X34" i="11"/>
  <c r="X30" i="11"/>
  <c r="X22" i="11"/>
  <c r="X7" i="11"/>
  <c r="X6" i="11"/>
  <c r="X5" i="11"/>
  <c r="X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O40" i="11"/>
  <c r="W40" i="11"/>
  <c r="V40" i="11"/>
  <c r="U40" i="11"/>
  <c r="T40" i="11"/>
  <c r="S40" i="11"/>
  <c r="R40" i="11"/>
  <c r="Q40" i="11"/>
  <c r="P40" i="11"/>
  <c r="O40" i="11"/>
  <c r="N40" i="11"/>
  <c r="K40" i="11"/>
  <c r="J40" i="11"/>
  <c r="I40" i="11"/>
  <c r="H40" i="11"/>
  <c r="G40" i="11"/>
  <c r="E40" i="11"/>
  <c r="D40" i="11"/>
  <c r="C40" i="11"/>
  <c r="AO37" i="11"/>
  <c r="W37" i="11"/>
  <c r="V37" i="11"/>
  <c r="U37" i="11"/>
  <c r="T37" i="11"/>
  <c r="S37" i="11"/>
  <c r="R37" i="11"/>
  <c r="Q37" i="11"/>
  <c r="P37" i="11"/>
  <c r="O37" i="11"/>
  <c r="N37" i="11"/>
  <c r="K37" i="11"/>
  <c r="J37" i="11"/>
  <c r="I37" i="11"/>
  <c r="H37" i="11"/>
  <c r="G37" i="11"/>
  <c r="E37" i="11"/>
  <c r="D37" i="11"/>
  <c r="C37" i="11"/>
  <c r="AO34" i="11"/>
  <c r="W34" i="11"/>
  <c r="V34" i="11"/>
  <c r="U34" i="11"/>
  <c r="T34" i="11"/>
  <c r="S34" i="11"/>
  <c r="R34" i="11"/>
  <c r="Q34" i="11"/>
  <c r="P34" i="11"/>
  <c r="O34" i="11"/>
  <c r="N34" i="11"/>
  <c r="K34" i="11"/>
  <c r="J34" i="11"/>
  <c r="I34" i="11"/>
  <c r="H34" i="11"/>
  <c r="G34" i="11"/>
  <c r="E34" i="11"/>
  <c r="D34" i="11"/>
  <c r="C34" i="11"/>
  <c r="AO30" i="11"/>
  <c r="W30" i="11"/>
  <c r="V30" i="11"/>
  <c r="U30" i="11"/>
  <c r="T30" i="11"/>
  <c r="S30" i="11"/>
  <c r="R30" i="11"/>
  <c r="Q30" i="11"/>
  <c r="P30" i="11"/>
  <c r="O30" i="11"/>
  <c r="N30" i="11"/>
  <c r="K30" i="11"/>
  <c r="J30" i="11"/>
  <c r="I30" i="11"/>
  <c r="H30" i="11"/>
  <c r="G30" i="11"/>
  <c r="E30" i="11"/>
  <c r="D30" i="11"/>
  <c r="C30" i="11"/>
  <c r="AO22" i="11"/>
  <c r="W22" i="11"/>
  <c r="V22" i="11"/>
  <c r="U22" i="11"/>
  <c r="T22" i="11"/>
  <c r="S22" i="11"/>
  <c r="R22" i="11"/>
  <c r="Q22" i="11"/>
  <c r="P22" i="11"/>
  <c r="O22" i="11"/>
  <c r="N22" i="11"/>
  <c r="K22" i="11"/>
  <c r="J22" i="11"/>
  <c r="I22" i="11"/>
  <c r="H22" i="11"/>
  <c r="G22" i="11"/>
  <c r="E22" i="11"/>
  <c r="D22" i="11"/>
  <c r="C22" i="11"/>
  <c r="AO7" i="11"/>
  <c r="W7" i="11"/>
  <c r="V7" i="11"/>
  <c r="U7" i="11"/>
  <c r="T7" i="11"/>
  <c r="S7" i="11"/>
  <c r="R7" i="11"/>
  <c r="Q7" i="11"/>
  <c r="P7" i="11"/>
  <c r="O7" i="11"/>
  <c r="N7" i="11"/>
  <c r="K7" i="11"/>
  <c r="J7" i="11"/>
  <c r="I7" i="11"/>
  <c r="H7" i="11"/>
  <c r="G7" i="11"/>
  <c r="E7" i="11"/>
  <c r="D7" i="11"/>
  <c r="C7" i="11"/>
  <c r="AO6" i="11"/>
  <c r="W6" i="11"/>
  <c r="V6" i="11"/>
  <c r="U6" i="11"/>
  <c r="T6" i="11"/>
  <c r="S6" i="11"/>
  <c r="R6" i="11"/>
  <c r="Q6" i="11"/>
  <c r="P6" i="11"/>
  <c r="O6" i="11"/>
  <c r="N6" i="11"/>
  <c r="K6" i="11"/>
  <c r="J6" i="11"/>
  <c r="I6" i="11"/>
  <c r="H6" i="11"/>
  <c r="G6" i="11"/>
  <c r="E6" i="11"/>
  <c r="AO5" i="11"/>
  <c r="W5" i="11"/>
  <c r="V5" i="11"/>
  <c r="U5" i="11"/>
  <c r="T5" i="11"/>
  <c r="S5" i="11"/>
  <c r="R5" i="11"/>
  <c r="Q5" i="11"/>
  <c r="P5" i="11"/>
  <c r="O5" i="11"/>
  <c r="N5" i="11"/>
  <c r="K5" i="11"/>
  <c r="J5" i="11"/>
  <c r="I5" i="11"/>
  <c r="H5" i="11"/>
  <c r="G5" i="11"/>
  <c r="E5" i="11"/>
  <c r="D5" i="11"/>
  <c r="C5" i="11"/>
  <c r="AO2" i="11"/>
  <c r="W2" i="11"/>
  <c r="V2" i="11"/>
  <c r="U2" i="11"/>
  <c r="T2" i="11"/>
  <c r="S2" i="11"/>
  <c r="R2" i="11"/>
  <c r="Q2" i="11"/>
  <c r="P2" i="11"/>
  <c r="O2" i="11"/>
  <c r="N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M8" authorId="1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 Deshmukh</author>
  </authors>
  <commentList>
    <comment ref="C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<sst xmlns="http://schemas.openxmlformats.org/spreadsheetml/2006/main" count="1153" uniqueCount="518">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</sst>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  <cellStyle name="Normal 2" xfId="49"/>
    <cellStyle name="Percent" xfId="1" builtinId="5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47"/>
  <sheetViews>
    <sheetView workbookViewId="0">
      <pane xSplit="1" ySplit="8" topLeftCell="AH9" activePane="bottomRight" state="frozen"/>
      <selection pane="topRight" activeCell="B1" sqref="B1"/>
      <selection pane="bottomLeft" activeCell="A8" sqref="A8"/>
      <selection pane="bottomRight" activeCell="AI1" sqref="AI1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2" width="13.1640625" bestFit="1" customWidth="1"/>
    <col min="13" max="13" width="25" bestFit="1" customWidth="1"/>
    <col min="14" max="17" width="13.1640625" bestFit="1" customWidth="1"/>
    <col min="18" max="19" width="12.83203125" bestFit="1" customWidth="1"/>
    <col min="20" max="20" width="19" bestFit="1" customWidth="1"/>
    <col min="21" max="21" width="13.5" bestFit="1" customWidth="1"/>
    <col min="22" max="22" width="11.6640625" bestFit="1" customWidth="1"/>
    <col min="23" max="23" width="13.1640625" bestFit="1" customWidth="1"/>
    <col min="24" max="24" width="18.83203125" bestFit="1" customWidth="1"/>
    <col min="25" max="27" width="16.33203125" bestFit="1" customWidth="1"/>
    <col min="28" max="29" width="14.6640625" bestFit="1" customWidth="1"/>
    <col min="30" max="31" width="19.33203125" bestFit="1" customWidth="1"/>
    <col min="32" max="32" width="25.6640625" bestFit="1" customWidth="1"/>
    <col min="33" max="35" width="25" bestFit="1" customWidth="1"/>
    <col min="36" max="36" width="31.6640625" bestFit="1" customWidth="1"/>
    <col min="37" max="37" width="19" bestFit="1" customWidth="1"/>
    <col min="38" max="39" width="20.6640625" bestFit="1" customWidth="1"/>
    <col min="40" max="40" width="28.83203125" bestFit="1" customWidth="1"/>
    <col min="41" max="42" width="27.83203125" bestFit="1" customWidth="1"/>
    <col min="43" max="43" width="34.5" bestFit="1" customWidth="1"/>
  </cols>
  <sheetData>
    <row r="1" spans="1:43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491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414</v>
      </c>
      <c r="Y1" t="s">
        <v>419</v>
      </c>
      <c r="Z1" t="s">
        <v>420</v>
      </c>
      <c r="AA1" t="s">
        <v>421</v>
      </c>
      <c r="AB1" t="s">
        <v>422</v>
      </c>
      <c r="AC1" t="s">
        <v>481</v>
      </c>
      <c r="AD1" t="s">
        <v>507</v>
      </c>
      <c r="AE1" t="s">
        <v>508</v>
      </c>
      <c r="AF1" t="s">
        <v>509</v>
      </c>
      <c r="AG1" t="s">
        <v>490</v>
      </c>
      <c r="AH1" t="s">
        <v>510</v>
      </c>
      <c r="AI1" t="s">
        <v>511</v>
      </c>
      <c r="AJ1" t="s">
        <v>512</v>
      </c>
      <c r="AK1" t="s">
        <v>438</v>
      </c>
      <c r="AL1" t="s">
        <v>504</v>
      </c>
      <c r="AM1" t="s">
        <v>505</v>
      </c>
      <c r="AN1" t="s">
        <v>506</v>
      </c>
      <c r="AO1" t="s">
        <v>464</v>
      </c>
      <c r="AP1" t="s">
        <v>466</v>
      </c>
      <c r="AQ1" t="s">
        <v>467</v>
      </c>
    </row>
    <row r="2" spans="1:43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N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ChcC70mB60</v>
      </c>
      <c r="N2" s="21" t="str">
        <f t="shared" si="0"/>
        <v>ClcC70mW10lc</v>
      </c>
      <c r="O2" s="21" t="str">
        <f t="shared" si="0"/>
        <v>ClcC70mW20lc</v>
      </c>
      <c r="P2" s="21" t="str">
        <f t="shared" si="0"/>
        <v>ClcC70mW30lc</v>
      </c>
      <c r="Q2" s="21" t="str">
        <f t="shared" si="0"/>
        <v>ClcC70mS10lc</v>
      </c>
      <c r="R2" s="21" t="str">
        <f t="shared" si="0"/>
        <v>ClcC70mS20lc</v>
      </c>
      <c r="S2" s="21" t="str">
        <f t="shared" si="0"/>
        <v>ClcC70mS30lc</v>
      </c>
      <c r="T2" s="21" t="str">
        <f t="shared" si="0"/>
        <v>ClcC70mW30lcS30lc</v>
      </c>
      <c r="U2" s="21" t="str">
        <f t="shared" si="0"/>
        <v>ClcC70mW120</v>
      </c>
      <c r="V2" s="21" t="str">
        <f t="shared" si="0"/>
        <v>ClcC70mS1A</v>
      </c>
      <c r="W2" s="21" t="str">
        <f t="shared" si="0"/>
        <v>ClcC70mS90d</v>
      </c>
      <c r="X2" s="21" t="str">
        <f t="shared" si="0"/>
        <v>ClcC70mW120S1A</v>
      </c>
      <c r="Y2" s="21" t="str">
        <f t="shared" si="0"/>
        <v>ClcC70mB15B25lc</v>
      </c>
      <c r="Z2" s="21" t="str">
        <f t="shared" si="0"/>
        <v>ClcC70mB15B50lc</v>
      </c>
      <c r="AA2" s="21" t="str">
        <f t="shared" si="0"/>
        <v>ClcC70mB30B25lc</v>
      </c>
      <c r="AB2" s="21" t="str">
        <f t="shared" si="0"/>
        <v>ClcC70mB30B50lc</v>
      </c>
      <c r="AC2" s="21" t="str">
        <f t="shared" si="0"/>
        <v>ClcC70mB60B50lc</v>
      </c>
      <c r="AD2" s="21" t="str">
        <f t="shared" si="0"/>
        <v>ClcC70mB60B50lcW30lc</v>
      </c>
      <c r="AE2" s="21" t="str">
        <f t="shared" si="0"/>
        <v>ClcC70mB60B50lcS30lc</v>
      </c>
      <c r="AF2" s="21" t="str">
        <f t="shared" si="0"/>
        <v>ClcC70mB60B50lcW30lcS30lc</v>
      </c>
      <c r="AG2" s="21" t="str">
        <f t="shared" si="0"/>
        <v>ChcC70mB60B50lc</v>
      </c>
      <c r="AH2" s="21" t="str">
        <f t="shared" si="0"/>
        <v>ChcC70mB60B50lcW30lc</v>
      </c>
      <c r="AI2" s="21" t="str">
        <f t="shared" si="0"/>
        <v>ChcC70mB60B50lcS30lc</v>
      </c>
      <c r="AJ2" s="21" t="str">
        <f t="shared" si="0"/>
        <v>ChcC70mB60B50lcW30lcS30lc</v>
      </c>
      <c r="AK2" s="21" t="str">
        <f t="shared" si="0"/>
        <v>ChcC70mW30lcS30lc</v>
      </c>
      <c r="AL2" s="21" t="str">
        <f t="shared" si="0"/>
        <v>ClcC55mW30lc</v>
      </c>
      <c r="AM2" s="21" t="str">
        <f t="shared" si="0"/>
        <v>ClcC55mS30lc</v>
      </c>
      <c r="AN2" s="21" t="str">
        <f t="shared" si="0"/>
        <v>ClcC55mW30lcS30lc</v>
      </c>
      <c r="AO2" s="21" t="str">
        <f>AO3</f>
        <v>ClcC70mLmod_D0_M0_energyOnly</v>
      </c>
      <c r="AP2" s="21" t="str">
        <f>AP3</f>
        <v>ClcC70mLmod_D50_M0_energyOnly</v>
      </c>
      <c r="AQ2" s="21" t="str">
        <f>AQ3</f>
        <v>ClcC70mLmod_D25_M25_energyOnly</v>
      </c>
    </row>
    <row r="3" spans="1:43" x14ac:dyDescent="0.2">
      <c r="A3" t="s">
        <v>245</v>
      </c>
      <c r="C3" t="str">
        <f>CONCATENATE(C10,C13,C17,C19,C21,C25,C29,C33,C36,C39,C42,C44,C47)</f>
        <v>ClcC70m</v>
      </c>
      <c r="D3" t="str">
        <f t="shared" ref="D3:AB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:M3" si="3">CONCATENATE(L10,L13,L17,L19,L21,L25,L29,L33,L36,L39,L42,L44,L47)</f>
        <v>ClcC70mB60</v>
      </c>
      <c r="M3" t="str">
        <f t="shared" si="3"/>
        <v>ChcC70mB60</v>
      </c>
      <c r="N3" t="str">
        <f t="shared" si="1"/>
        <v>ClcC70mW10lc</v>
      </c>
      <c r="O3" t="str">
        <f t="shared" si="1"/>
        <v>ClcC70mW20lc</v>
      </c>
      <c r="P3" t="str">
        <f t="shared" si="1"/>
        <v>ClcC70mW30lc</v>
      </c>
      <c r="Q3" t="str">
        <f t="shared" si="1"/>
        <v>ClcC70mS10lc</v>
      </c>
      <c r="R3" t="str">
        <f t="shared" si="1"/>
        <v>ClcC70mS20lc</v>
      </c>
      <c r="S3" t="str">
        <f t="shared" si="1"/>
        <v>ClcC70mS30lc</v>
      </c>
      <c r="T3" t="str">
        <f t="shared" si="1"/>
        <v>ClcC70mW30lcS30lc</v>
      </c>
      <c r="U3" t="str">
        <f t="shared" si="1"/>
        <v>ClcC70mW120</v>
      </c>
      <c r="V3" t="str">
        <f t="shared" si="1"/>
        <v>ClcC70mS1A</v>
      </c>
      <c r="W3" t="str">
        <f t="shared" si="1"/>
        <v>ClcC70mS90d</v>
      </c>
      <c r="X3" t="str">
        <f t="shared" si="1"/>
        <v>ClcC70mW120S1A</v>
      </c>
      <c r="Y3" t="str">
        <f t="shared" si="1"/>
        <v>ClcC70mB15B25lc</v>
      </c>
      <c r="Z3" t="str">
        <f t="shared" si="1"/>
        <v>ClcC70mB15B50lc</v>
      </c>
      <c r="AA3" t="str">
        <f t="shared" si="1"/>
        <v>ClcC70mB30B25lc</v>
      </c>
      <c r="AB3" t="str">
        <f t="shared" si="1"/>
        <v>ClcC70mB30B50lc</v>
      </c>
      <c r="AC3" t="str">
        <f t="shared" ref="AC3:AG3" si="4">CONCATENATE(AC10,AC13,AC17,AC19,AC21,AC25,AC29,AC33,AC36,AC39,AC42,AC44,AC47)</f>
        <v>ClcC70mB60B50lc</v>
      </c>
      <c r="AD3" t="str">
        <f t="shared" ref="AD3:AF3" si="5">CONCATENATE(AD10,AD13,AD17,AD19,AD21,AD25,AD29,AD33,AD36,AD39,AD42,AD44,AD47)</f>
        <v>ClcC70mB60B50lcW30lc</v>
      </c>
      <c r="AE3" t="str">
        <f t="shared" ref="AE3" si="6">CONCATENATE(AE10,AE13,AE17,AE19,AE21,AE25,AE29,AE33,AE36,AE39,AE42,AE44,AE47)</f>
        <v>ClcC70mB60B50lcS30lc</v>
      </c>
      <c r="AF3" t="str">
        <f t="shared" si="5"/>
        <v>ClcC70mB60B50lcW30lcS30lc</v>
      </c>
      <c r="AG3" t="str">
        <f t="shared" si="4"/>
        <v>ChcC70mB60B50lc</v>
      </c>
      <c r="AH3" t="str">
        <f t="shared" ref="AH3:AK3" si="7">CONCATENATE(AH10,AH13,AH17,AH19,AH21,AH25,AH29,AH33,AH36,AH39,AH42,AH44,AH47)</f>
        <v>ChcC70mB60B50lcW30lc</v>
      </c>
      <c r="AI3" t="str">
        <f t="shared" ref="AI3" si="8">CONCATENATE(AI10,AI13,AI17,AI19,AI21,AI25,AI29,AI33,AI36,AI39,AI42,AI44,AI47)</f>
        <v>ChcC70mB60B50lcS30lc</v>
      </c>
      <c r="AJ3" t="str">
        <f t="shared" si="7"/>
        <v>ChcC70mB60B50lcW30lcS30lc</v>
      </c>
      <c r="AK3" t="str">
        <f t="shared" si="7"/>
        <v>ChcC70mW30lcS30lc</v>
      </c>
      <c r="AL3" t="str">
        <f t="shared" ref="AL3" si="9">CONCATENATE(AL10,AL13,AL17,AL19,AL21,AL25,AL29,AL33,AL36,AL39,AL42,AL44,AL47)</f>
        <v>ClcC55mW30lc</v>
      </c>
      <c r="AM3" t="str">
        <f t="shared" ref="AM3:AN3" si="10">CONCATENATE(AM10,AM13,AM17,AM19,AM21,AM25,AM29,AM33,AM36,AM39,AM42,AM44,AM47)</f>
        <v>ClcC55mS30lc</v>
      </c>
      <c r="AN3" t="str">
        <f t="shared" si="10"/>
        <v>ClcC55mW30lcS30lc</v>
      </c>
      <c r="AO3" t="str">
        <f>CONCATENATE(AO10,AO13,AO17,AO19,AO21,AO25,AO29,AO33,AO36,AO39,AO42,AO44,AO47)</f>
        <v>ClcC70mLmod_D0_M0_energyOnly</v>
      </c>
      <c r="AP3" t="str">
        <f>CONCATENATE(AP10,AP13,AP17,AP19,AP21,AP25,AP29,AP33,AP36,AP39,AP42,AP44,AP47)</f>
        <v>ClcC70mLmod_D50_M0_energyOnly</v>
      </c>
      <c r="AQ3" t="str">
        <f>CONCATENATE(AQ10,AQ13,AQ17,AQ19,AQ21,AQ25,AQ29,AQ33,AQ36,AQ39,AQ42,AQ44,AQ47)</f>
        <v>ClcC70mLmod_D25_M25_energyOnly</v>
      </c>
    </row>
    <row r="4" spans="1:43" x14ac:dyDescent="0.2">
      <c r="A4" t="s">
        <v>413</v>
      </c>
      <c r="C4" t="str">
        <f t="shared" ref="C4:E4" si="11">CONCATENATE(C10,C13,C15,C17,C19,C21,C36,C39,C42,C44,C47)</f>
        <v>ClcC70m</v>
      </c>
      <c r="D4" t="str">
        <f t="shared" si="11"/>
        <v>ChcC70m</v>
      </c>
      <c r="E4" t="str">
        <f t="shared" si="11"/>
        <v>ClcC55m</v>
      </c>
      <c r="F4" t="str">
        <f>CONCATENATE(F10,F13,F17,F19,F21,F36,F39,F42,F44,F47)</f>
        <v>ClcC0m</v>
      </c>
      <c r="G4" t="str">
        <f t="shared" ref="G4:AQ4" si="12">CONCATENATE(G10,G13,G15,G17,G19,G21,G36,G39,G42,G44,G47)</f>
        <v>ClcC70mH-25</v>
      </c>
      <c r="H4" t="str">
        <f t="shared" si="12"/>
        <v>ClcC70mH25</v>
      </c>
      <c r="I4" t="str">
        <f t="shared" si="12"/>
        <v>ClcC70mN64</v>
      </c>
      <c r="J4" t="str">
        <f t="shared" si="12"/>
        <v>ClcC70mB15</v>
      </c>
      <c r="K4" t="str">
        <f t="shared" si="12"/>
        <v>ClcC70mB30</v>
      </c>
      <c r="L4" t="str">
        <f t="shared" ref="L4:M4" si="13">CONCATENATE(L10,L13,L15,L17,L19,L21,L36,L39,L42,L44,L47)</f>
        <v>ClcC70mB60</v>
      </c>
      <c r="M4" t="str">
        <f t="shared" si="13"/>
        <v>ChcC70mB60</v>
      </c>
      <c r="N4" t="str">
        <f t="shared" si="12"/>
        <v>ClcC70m</v>
      </c>
      <c r="O4" t="str">
        <f t="shared" si="12"/>
        <v>ClcC70m</v>
      </c>
      <c r="P4" t="str">
        <f t="shared" si="12"/>
        <v>ClcC70m</v>
      </c>
      <c r="Q4" t="str">
        <f t="shared" si="12"/>
        <v>ClcC70m</v>
      </c>
      <c r="R4" t="str">
        <f t="shared" si="12"/>
        <v>ClcC70m</v>
      </c>
      <c r="S4" t="str">
        <f t="shared" si="12"/>
        <v>ClcC70m</v>
      </c>
      <c r="T4" t="str">
        <f t="shared" si="12"/>
        <v>ClcC70m</v>
      </c>
      <c r="U4" t="str">
        <f t="shared" si="12"/>
        <v>ClcC70mW120</v>
      </c>
      <c r="V4" t="str">
        <f t="shared" si="12"/>
        <v>ClcC70mS1A</v>
      </c>
      <c r="W4" t="str">
        <f t="shared" si="12"/>
        <v>ClcC70mS90d</v>
      </c>
      <c r="X4" t="str">
        <f t="shared" si="12"/>
        <v>ClcC70mW120S1A</v>
      </c>
      <c r="Y4" t="str">
        <f t="shared" si="12"/>
        <v>ClcC70mB15</v>
      </c>
      <c r="Z4" t="str">
        <f t="shared" si="12"/>
        <v>ClcC70mB15</v>
      </c>
      <c r="AA4" t="str">
        <f t="shared" si="12"/>
        <v>ClcC70mB30</v>
      </c>
      <c r="AB4" t="str">
        <f t="shared" si="12"/>
        <v>ClcC70mB30</v>
      </c>
      <c r="AC4" t="str">
        <f t="shared" ref="AC4:AG4" si="14">CONCATENATE(AC10,AC13,AC15,AC17,AC19,AC21,AC36,AC39,AC42,AC44,AC47)</f>
        <v>ClcC70mB60</v>
      </c>
      <c r="AD4" t="str">
        <f t="shared" ref="AD4:AF4" si="15">CONCATENATE(AD10,AD13,AD15,AD17,AD19,AD21,AD36,AD39,AD42,AD44,AD47)</f>
        <v>ClcC70mB60</v>
      </c>
      <c r="AE4" t="str">
        <f t="shared" ref="AE4" si="16">CONCATENATE(AE10,AE13,AE15,AE17,AE19,AE21,AE36,AE39,AE42,AE44,AE47)</f>
        <v>ClcC70mB60</v>
      </c>
      <c r="AF4" t="str">
        <f t="shared" si="15"/>
        <v>ClcC70mB60</v>
      </c>
      <c r="AG4" t="str">
        <f t="shared" si="14"/>
        <v>ChcC70mB60</v>
      </c>
      <c r="AH4" t="str">
        <f t="shared" ref="AH4:AK4" si="17">CONCATENATE(AH10,AH13,AH15,AH17,AH19,AH21,AH36,AH39,AH42,AH44,AH47)</f>
        <v>ChcC70mB60</v>
      </c>
      <c r="AI4" t="str">
        <f t="shared" ref="AI4" si="18">CONCATENATE(AI10,AI13,AI15,AI17,AI19,AI21,AI36,AI39,AI42,AI44,AI47)</f>
        <v>ChcC70mB60</v>
      </c>
      <c r="AJ4" t="str">
        <f t="shared" si="17"/>
        <v>ChcC70mB60</v>
      </c>
      <c r="AK4" t="str">
        <f t="shared" si="17"/>
        <v>ChcC70m</v>
      </c>
      <c r="AL4" t="str">
        <f t="shared" si="12"/>
        <v>ClcC55m</v>
      </c>
      <c r="AM4" t="str">
        <f t="shared" ref="AM4:AN4" si="19">CONCATENATE(AM10,AM13,AM15,AM17,AM19,AM21,AM36,AM39,AM42,AM44,AM47)</f>
        <v>ClcC55m</v>
      </c>
      <c r="AN4" t="str">
        <f t="shared" si="19"/>
        <v>ClcC55m</v>
      </c>
      <c r="AO4" t="str">
        <f t="shared" si="12"/>
        <v>ClcC70mLmod_D0_M0_energyOnly</v>
      </c>
      <c r="AP4" t="str">
        <f t="shared" si="12"/>
        <v>ClcC70mLmod_D50_M0_energyOnly</v>
      </c>
      <c r="AQ4" t="str">
        <f t="shared" si="12"/>
        <v>ClcC70mLmod_D25_M25_energyOnly</v>
      </c>
    </row>
    <row r="5" spans="1:43" x14ac:dyDescent="0.2">
      <c r="A5" t="s">
        <v>246</v>
      </c>
      <c r="C5" t="str">
        <f t="shared" ref="C5:W5" si="20">CONCATENATE(C11,C17,C19,C21,C36,C39,C42,C44,C47)</f>
        <v>coallc</v>
      </c>
      <c r="D5" t="str">
        <f t="shared" si="20"/>
        <v>coalhc</v>
      </c>
      <c r="E5" t="str">
        <f t="shared" si="20"/>
        <v>coallc</v>
      </c>
      <c r="F5" t="str">
        <f t="shared" ref="F5" si="21">CONCATENATE(F11,F17,F19,F21,F36,F39,F42,F44,F47)</f>
        <v>coallc</v>
      </c>
      <c r="G5" t="str">
        <f t="shared" si="20"/>
        <v>coallcH-25</v>
      </c>
      <c r="H5" t="str">
        <f t="shared" si="20"/>
        <v>coallcH25</v>
      </c>
      <c r="I5" t="str">
        <f t="shared" si="20"/>
        <v>coallcN64</v>
      </c>
      <c r="J5" t="str">
        <f t="shared" si="20"/>
        <v>coallcB15</v>
      </c>
      <c r="K5" t="str">
        <f t="shared" si="20"/>
        <v>coallcB30</v>
      </c>
      <c r="L5" t="str">
        <f t="shared" ref="L5:M5" si="22">CONCATENATE(L11,L17,L19,L21,L36,L39,L42,L44,L47)</f>
        <v>coallcB60</v>
      </c>
      <c r="M5" t="str">
        <f t="shared" si="22"/>
        <v>coalhcB60</v>
      </c>
      <c r="N5" t="str">
        <f t="shared" si="20"/>
        <v>coallc</v>
      </c>
      <c r="O5" t="str">
        <f t="shared" si="20"/>
        <v>coallc</v>
      </c>
      <c r="P5" t="str">
        <f t="shared" si="20"/>
        <v>coallc</v>
      </c>
      <c r="Q5" t="str">
        <f t="shared" si="20"/>
        <v>coallc</v>
      </c>
      <c r="R5" t="str">
        <f t="shared" si="20"/>
        <v>coallc</v>
      </c>
      <c r="S5" t="str">
        <f t="shared" si="20"/>
        <v>coallc</v>
      </c>
      <c r="T5" t="str">
        <f t="shared" si="20"/>
        <v>coallc</v>
      </c>
      <c r="U5" t="str">
        <f t="shared" si="20"/>
        <v>coallcW120</v>
      </c>
      <c r="V5" t="str">
        <f t="shared" si="20"/>
        <v>coallcS1A</v>
      </c>
      <c r="W5" t="str">
        <f t="shared" si="20"/>
        <v>coallcS90d</v>
      </c>
      <c r="X5" t="str">
        <f t="shared" ref="X5:AC5" si="23">CONCATENATE(X11,X17,X19,X21,X36,X39,X42,X44,X47)</f>
        <v>coallcW120S1A</v>
      </c>
      <c r="Y5" t="str">
        <f t="shared" si="23"/>
        <v>coallcB15</v>
      </c>
      <c r="Z5" t="str">
        <f t="shared" si="23"/>
        <v>coallcB15</v>
      </c>
      <c r="AA5" t="str">
        <f t="shared" si="23"/>
        <v>coallcB30</v>
      </c>
      <c r="AB5" t="str">
        <f t="shared" si="23"/>
        <v>coallcB30</v>
      </c>
      <c r="AC5" t="str">
        <f t="shared" si="23"/>
        <v>coallcB60</v>
      </c>
      <c r="AD5" t="str">
        <f t="shared" ref="AD5:AF5" si="24">CONCATENATE(AD11,AD17,AD19,AD21,AD36,AD39,AD42,AD44,AD47)</f>
        <v>coallcB60</v>
      </c>
      <c r="AE5" t="str">
        <f t="shared" ref="AE5" si="25">CONCATENATE(AE11,AE17,AE19,AE21,AE36,AE39,AE42,AE44,AE47)</f>
        <v>coallcB60</v>
      </c>
      <c r="AF5" t="str">
        <f t="shared" si="24"/>
        <v>coallcB60</v>
      </c>
      <c r="AG5" t="str">
        <f t="shared" ref="AG5:AH5" si="26">CONCATENATE(AG11,AG17,AG19,AG21,AG36,AG39,AG42,AG44,AG47)</f>
        <v>coalhcB60</v>
      </c>
      <c r="AH5" t="str">
        <f t="shared" si="26"/>
        <v>coalhcB60</v>
      </c>
      <c r="AI5" t="str">
        <f t="shared" ref="AI5" si="27">CONCATENATE(AI11,AI17,AI19,AI21,AI36,AI39,AI42,AI44,AI47)</f>
        <v>coalhcB60</v>
      </c>
      <c r="AJ5" t="str">
        <f t="shared" ref="AJ5:AK5" si="28">CONCATENATE(AJ11,AJ17,AJ19,AJ21,AJ36,AJ39,AJ42,AJ44,AJ47)</f>
        <v>coalhcB60</v>
      </c>
      <c r="AK5" t="str">
        <f t="shared" si="28"/>
        <v>coalhc</v>
      </c>
      <c r="AL5" t="str">
        <f t="shared" ref="AL5" si="29">CONCATENATE(AL11,AL17,AL19,AL21,AL36,AL39,AL42,AL44,AL47)</f>
        <v>coallc</v>
      </c>
      <c r="AM5" t="str">
        <f t="shared" ref="AM5:AN5" si="30">CONCATENATE(AM11,AM17,AM19,AM21,AM36,AM39,AM42,AM44,AM47)</f>
        <v>coallc</v>
      </c>
      <c r="AN5" t="str">
        <f t="shared" si="30"/>
        <v>coallc</v>
      </c>
      <c r="AO5" t="str">
        <f>CONCATENATE(AO11,AO17,AO19,AO21,AO36,AO39,AO42,AO44,AO47)</f>
        <v>coallcLmod_D0_M0_energyOnly</v>
      </c>
      <c r="AP5" t="str">
        <f>CONCATENATE(AP11,AP17,AP19,AP21,AP36,AP39,AP42,AP44,AP47)</f>
        <v>coallcLmod_D50_M0_energyOnly</v>
      </c>
      <c r="AQ5" t="str">
        <f>CONCATENATE(AQ11,AQ17,AQ19,AQ21,AQ36,AQ39,AQ42,AQ44,AQ47)</f>
        <v>coallcLmod_D25_M25_energyOnly</v>
      </c>
    </row>
    <row r="6" spans="1:43" x14ac:dyDescent="0.2">
      <c r="A6" t="s">
        <v>247</v>
      </c>
      <c r="C6" t="str">
        <f t="shared" ref="C6:W6" si="31">CONCATENATE(C11,C17,C19,C21,C36,C39,C42,C44,C47)</f>
        <v>coallc</v>
      </c>
      <c r="D6" t="str">
        <f>C6</f>
        <v>coallc</v>
      </c>
      <c r="E6" t="str">
        <f t="shared" si="31"/>
        <v>coallc</v>
      </c>
      <c r="F6" t="str">
        <f t="shared" ref="F6" si="32">CONCATENATE(F11,F17,F19,F21,F36,F39,F42,F44,F47)</f>
        <v>coallc</v>
      </c>
      <c r="G6" t="str">
        <f t="shared" si="31"/>
        <v>coallcH-25</v>
      </c>
      <c r="H6" t="str">
        <f t="shared" si="31"/>
        <v>coallcH25</v>
      </c>
      <c r="I6" t="str">
        <f t="shared" si="31"/>
        <v>coallcN64</v>
      </c>
      <c r="J6" t="str">
        <f t="shared" si="31"/>
        <v>coallcB15</v>
      </c>
      <c r="K6" t="str">
        <f t="shared" si="31"/>
        <v>coallcB30</v>
      </c>
      <c r="L6" t="str">
        <f t="shared" ref="L6:M6" si="33">CONCATENATE(L11,L17,L19,L21,L36,L39,L42,L44,L47)</f>
        <v>coallcB60</v>
      </c>
      <c r="M6" t="str">
        <f t="shared" si="33"/>
        <v>coalhcB60</v>
      </c>
      <c r="N6" t="str">
        <f t="shared" si="31"/>
        <v>coallc</v>
      </c>
      <c r="O6" t="str">
        <f t="shared" si="31"/>
        <v>coallc</v>
      </c>
      <c r="P6" t="str">
        <f t="shared" si="31"/>
        <v>coallc</v>
      </c>
      <c r="Q6" t="str">
        <f t="shared" si="31"/>
        <v>coallc</v>
      </c>
      <c r="R6" t="str">
        <f t="shared" si="31"/>
        <v>coallc</v>
      </c>
      <c r="S6" t="str">
        <f t="shared" si="31"/>
        <v>coallc</v>
      </c>
      <c r="T6" t="str">
        <f t="shared" si="31"/>
        <v>coallc</v>
      </c>
      <c r="U6" t="str">
        <f t="shared" si="31"/>
        <v>coallcW120</v>
      </c>
      <c r="V6" t="str">
        <f t="shared" si="31"/>
        <v>coallcS1A</v>
      </c>
      <c r="W6" t="str">
        <f t="shared" si="31"/>
        <v>coallcS90d</v>
      </c>
      <c r="X6" t="str">
        <f t="shared" ref="X6:AC6" si="34">CONCATENATE(X11,X17,X19,X21,X36,X39,X42,X44,X47)</f>
        <v>coallcW120S1A</v>
      </c>
      <c r="Y6" t="str">
        <f t="shared" si="34"/>
        <v>coallcB15</v>
      </c>
      <c r="Z6" t="str">
        <f t="shared" si="34"/>
        <v>coallcB15</v>
      </c>
      <c r="AA6" t="str">
        <f t="shared" si="34"/>
        <v>coallcB30</v>
      </c>
      <c r="AB6" t="str">
        <f t="shared" si="34"/>
        <v>coallcB30</v>
      </c>
      <c r="AC6" t="str">
        <f t="shared" si="34"/>
        <v>coallcB60</v>
      </c>
      <c r="AD6" t="str">
        <f t="shared" ref="AD6:AF6" si="35">CONCATENATE(AD11,AD17,AD19,AD21,AD36,AD39,AD42,AD44,AD47)</f>
        <v>coallcB60</v>
      </c>
      <c r="AE6" t="str">
        <f t="shared" ref="AE6" si="36">CONCATENATE(AE11,AE17,AE19,AE21,AE36,AE39,AE42,AE44,AE47)</f>
        <v>coallcB60</v>
      </c>
      <c r="AF6" t="str">
        <f t="shared" si="35"/>
        <v>coallcB60</v>
      </c>
      <c r="AG6" t="str">
        <f t="shared" ref="AG6:AH6" si="37">CONCATENATE(AG11,AG17,AG19,AG21,AG36,AG39,AG42,AG44,AG47)</f>
        <v>coalhcB60</v>
      </c>
      <c r="AH6" t="str">
        <f t="shared" si="37"/>
        <v>coalhcB60</v>
      </c>
      <c r="AI6" t="str">
        <f t="shared" ref="AI6" si="38">CONCATENATE(AI11,AI17,AI19,AI21,AI36,AI39,AI42,AI44,AI47)</f>
        <v>coalhcB60</v>
      </c>
      <c r="AJ6" t="str">
        <f t="shared" ref="AJ6:AK6" si="39">CONCATENATE(AJ11,AJ17,AJ19,AJ21,AJ36,AJ39,AJ42,AJ44,AJ47)</f>
        <v>coalhcB60</v>
      </c>
      <c r="AK6" t="str">
        <f t="shared" si="39"/>
        <v>coalhc</v>
      </c>
      <c r="AL6" t="str">
        <f t="shared" ref="AL6:AM6" si="40">CONCATENATE(AL11,AL17,AL19,AL21,AL36,AL39,AL42,AL44,AL47)</f>
        <v>coallc</v>
      </c>
      <c r="AM6" t="str">
        <f t="shared" si="40"/>
        <v>coallc</v>
      </c>
      <c r="AN6" t="str">
        <f t="shared" ref="AN6" si="41">CONCATENATE(AN11,AN17,AN19,AN21,AN36,AN39,AN42,AN44,AN47)</f>
        <v>coallc</v>
      </c>
      <c r="AO6" t="str">
        <f>CONCATENATE(AO11,AO17,AO19,AO21,AO36,AO39,AO42,AO44,AO47)</f>
        <v>coallcLmod_D0_M0_energyOnly</v>
      </c>
      <c r="AP6" t="str">
        <f>CONCATENATE(AP11,AP17,AP19,AP21,AP36,AP39,AP42,AP44,AP47)</f>
        <v>coallcLmod_D50_M0_energyOnly</v>
      </c>
      <c r="AQ6" t="str">
        <f>CONCATENATE(AQ11,AQ17,AQ19,AQ21,AQ36,AQ39,AQ42,AQ44,AQ47)</f>
        <v>coallcLmod_D25_M25_energyOnly</v>
      </c>
    </row>
    <row r="7" spans="1:43" x14ac:dyDescent="0.2">
      <c r="A7" t="s">
        <v>248</v>
      </c>
      <c r="C7" t="str">
        <f t="shared" ref="C7:W7" si="42">CONCATENATE(C37,"_",C40)</f>
        <v>W80_S0d</v>
      </c>
      <c r="D7" t="str">
        <f t="shared" si="42"/>
        <v>W80_S0d</v>
      </c>
      <c r="E7" t="str">
        <f t="shared" si="42"/>
        <v>W80_S0d</v>
      </c>
      <c r="F7" t="str">
        <f t="shared" ref="F7" si="43">CONCATENATE(F37,"_",F40)</f>
        <v>W80_S0d</v>
      </c>
      <c r="G7" t="str">
        <f t="shared" si="42"/>
        <v>W80_S0d</v>
      </c>
      <c r="H7" t="str">
        <f t="shared" si="42"/>
        <v>W80_S0d</v>
      </c>
      <c r="I7" t="str">
        <f t="shared" si="42"/>
        <v>W80_S0d</v>
      </c>
      <c r="J7" t="str">
        <f t="shared" si="42"/>
        <v>W80_S0d</v>
      </c>
      <c r="K7" t="str">
        <f t="shared" si="42"/>
        <v>W80_S0d</v>
      </c>
      <c r="L7" t="str">
        <f t="shared" ref="L7:M7" si="44">CONCATENATE(L37,"_",L40)</f>
        <v>W80_S0d</v>
      </c>
      <c r="M7" t="str">
        <f t="shared" si="44"/>
        <v>W80_S0d</v>
      </c>
      <c r="N7" t="str">
        <f t="shared" si="42"/>
        <v>W80_S0d</v>
      </c>
      <c r="O7" t="str">
        <f t="shared" si="42"/>
        <v>W80_S0d</v>
      </c>
      <c r="P7" t="str">
        <f t="shared" si="42"/>
        <v>W80_S0d</v>
      </c>
      <c r="Q7" t="str">
        <f t="shared" si="42"/>
        <v>W80_S0d</v>
      </c>
      <c r="R7" t="str">
        <f t="shared" si="42"/>
        <v>W80_S0d</v>
      </c>
      <c r="S7" t="str">
        <f t="shared" si="42"/>
        <v>W80_S0d</v>
      </c>
      <c r="T7" t="str">
        <f t="shared" si="42"/>
        <v>W80_S0d</v>
      </c>
      <c r="U7" t="str">
        <f t="shared" si="42"/>
        <v>W120_S0d</v>
      </c>
      <c r="V7" t="str">
        <f t="shared" si="42"/>
        <v>W80_S1A</v>
      </c>
      <c r="W7" t="str">
        <f t="shared" si="42"/>
        <v>W80_S90d</v>
      </c>
      <c r="X7" t="str">
        <f t="shared" ref="X7:AC7" si="45">CONCATENATE(X37,"_",X40)</f>
        <v>W120_S1A</v>
      </c>
      <c r="Y7" t="str">
        <f t="shared" si="45"/>
        <v>W80_S0d</v>
      </c>
      <c r="Z7" t="str">
        <f t="shared" si="45"/>
        <v>W80_S0d</v>
      </c>
      <c r="AA7" t="str">
        <f t="shared" si="45"/>
        <v>W80_S0d</v>
      </c>
      <c r="AB7" t="str">
        <f t="shared" si="45"/>
        <v>W80_S0d</v>
      </c>
      <c r="AC7" t="str">
        <f t="shared" si="45"/>
        <v>W80_S0d</v>
      </c>
      <c r="AD7" t="str">
        <f t="shared" ref="AD7:AF7" si="46">CONCATENATE(AD37,"_",AD40)</f>
        <v>W80_S0d</v>
      </c>
      <c r="AE7" t="str">
        <f t="shared" ref="AE7" si="47">CONCATENATE(AE37,"_",AE40)</f>
        <v>W80_S0d</v>
      </c>
      <c r="AF7" t="str">
        <f t="shared" si="46"/>
        <v>W80_S0d</v>
      </c>
      <c r="AG7" t="str">
        <f t="shared" ref="AG7:AH7" si="48">CONCATENATE(AG37,"_",AG40)</f>
        <v>W80_S0d</v>
      </c>
      <c r="AH7" t="str">
        <f t="shared" si="48"/>
        <v>W80_S0d</v>
      </c>
      <c r="AI7" t="str">
        <f t="shared" ref="AI7" si="49">CONCATENATE(AI37,"_",AI40)</f>
        <v>W80_S0d</v>
      </c>
      <c r="AJ7" t="str">
        <f t="shared" ref="AJ7:AK7" si="50">CONCATENATE(AJ37,"_",AJ40)</f>
        <v>W80_S0d</v>
      </c>
      <c r="AK7" t="str">
        <f t="shared" si="50"/>
        <v>W80_S0d</v>
      </c>
      <c r="AL7" t="str">
        <f t="shared" ref="AL7" si="51">CONCATENATE(AL37,"_",AL40)</f>
        <v>W80_S0d</v>
      </c>
      <c r="AM7" t="str">
        <f t="shared" ref="AM7:AN7" si="52">CONCATENATE(AM37,"_",AM40)</f>
        <v>W80_S0d</v>
      </c>
      <c r="AN7" t="str">
        <f t="shared" si="52"/>
        <v>W80_S0d</v>
      </c>
      <c r="AO7" t="str">
        <f>CONCATENATE(AO37,"_",AO40)</f>
        <v>W80_S0d</v>
      </c>
      <c r="AP7" t="str">
        <f>CONCATENATE(AP37,"_",AP40)</f>
        <v>W80_S0d</v>
      </c>
      <c r="AQ7" t="str">
        <f>CONCATENATE(AQ37,"_",AQ40)</f>
        <v>W80_S0d</v>
      </c>
    </row>
    <row r="8" spans="1:43" x14ac:dyDescent="0.2">
      <c r="A8" t="s">
        <v>249</v>
      </c>
      <c r="C8" t="str">
        <f>CONCATENATE(C11,C29,C33,C25)</f>
        <v>coallc</v>
      </c>
      <c r="D8" t="str">
        <f t="shared" ref="D8:AB8" si="53">CONCATENATE(D11,D29,D33,D25)</f>
        <v>coalhc</v>
      </c>
      <c r="E8" t="str">
        <f t="shared" si="53"/>
        <v>coallc</v>
      </c>
      <c r="F8" t="str">
        <f t="shared" ref="F8" si="54">CONCATENATE(F11,F29,F33,F25)</f>
        <v>coallc</v>
      </c>
      <c r="G8" t="str">
        <f t="shared" si="53"/>
        <v>coallc</v>
      </c>
      <c r="H8" t="str">
        <f t="shared" si="53"/>
        <v>coallc</v>
      </c>
      <c r="I8" t="str">
        <f t="shared" si="53"/>
        <v>coallc</v>
      </c>
      <c r="J8" t="str">
        <f t="shared" si="53"/>
        <v>coallc</v>
      </c>
      <c r="K8" t="str">
        <f t="shared" si="53"/>
        <v>coallc</v>
      </c>
      <c r="L8" t="str">
        <f t="shared" ref="L8:M8" si="55">CONCATENATE(L11,L29,L33,L25)</f>
        <v>coallc</v>
      </c>
      <c r="M8" t="str">
        <f t="shared" si="55"/>
        <v>coalhc</v>
      </c>
      <c r="N8" t="str">
        <f t="shared" si="53"/>
        <v>coallcW10lc</v>
      </c>
      <c r="O8" t="str">
        <f t="shared" si="53"/>
        <v>coallcW20lc</v>
      </c>
      <c r="P8" t="str">
        <f t="shared" si="53"/>
        <v>coallcW30lc</v>
      </c>
      <c r="Q8" t="str">
        <f t="shared" si="53"/>
        <v>coallcS10lc</v>
      </c>
      <c r="R8" t="str">
        <f t="shared" si="53"/>
        <v>coallcS20lc</v>
      </c>
      <c r="S8" t="str">
        <f t="shared" si="53"/>
        <v>coallcS30lc</v>
      </c>
      <c r="T8" t="str">
        <f t="shared" si="53"/>
        <v>coallcW30lcS30lc</v>
      </c>
      <c r="U8" t="str">
        <f t="shared" si="53"/>
        <v>coallc</v>
      </c>
      <c r="V8" t="str">
        <f t="shared" si="53"/>
        <v>coallc</v>
      </c>
      <c r="W8" t="str">
        <f t="shared" si="53"/>
        <v>coallc</v>
      </c>
      <c r="X8" t="str">
        <f t="shared" si="53"/>
        <v>coallc</v>
      </c>
      <c r="Y8" t="str">
        <f t="shared" si="53"/>
        <v>coallcB25lc</v>
      </c>
      <c r="Z8" t="str">
        <f t="shared" si="53"/>
        <v>coallcB50lc</v>
      </c>
      <c r="AA8" t="str">
        <f t="shared" si="53"/>
        <v>coallcB25lc</v>
      </c>
      <c r="AB8" t="str">
        <f t="shared" si="53"/>
        <v>coallcB50lc</v>
      </c>
      <c r="AC8" t="str">
        <f t="shared" ref="AC8:AG8" si="56">CONCATENATE(AC11,AC29,AC33,AC25)</f>
        <v>coallcB50lc</v>
      </c>
      <c r="AD8" t="str">
        <f t="shared" ref="AD8:AF8" si="57">CONCATENATE(AD11,AD29,AD33,AD25)</f>
        <v>coallcW30lcB50lc</v>
      </c>
      <c r="AE8" t="str">
        <f t="shared" ref="AE8" si="58">CONCATENATE(AE11,AE29,AE33,AE25)</f>
        <v>coallcS30lcB50lc</v>
      </c>
      <c r="AF8" t="str">
        <f t="shared" si="57"/>
        <v>coallcW30lcS30lcB50lc</v>
      </c>
      <c r="AG8" t="str">
        <f t="shared" si="56"/>
        <v>coalhcB50lc</v>
      </c>
      <c r="AH8" t="str">
        <f t="shared" ref="AH8:AK8" si="59">CONCATENATE(AH11,AH29,AH33,AH25)</f>
        <v>coalhcW30lcB50lc</v>
      </c>
      <c r="AI8" t="str">
        <f t="shared" ref="AI8" si="60">CONCATENATE(AI11,AI29,AI33,AI25)</f>
        <v>coalhcS30lcB50lc</v>
      </c>
      <c r="AJ8" t="str">
        <f t="shared" si="59"/>
        <v>coalhcW30lcS30lcB50lc</v>
      </c>
      <c r="AK8" t="str">
        <f t="shared" si="59"/>
        <v>coalhcW30lcS30lc</v>
      </c>
      <c r="AL8" t="str">
        <f t="shared" ref="AL8" si="61">CONCATENATE(AL11,AL29,AL33,AL25)</f>
        <v>coallcW30lc</v>
      </c>
      <c r="AM8" t="str">
        <f t="shared" ref="AM8:AN8" si="62">CONCATENATE(AM11,AM29,AM33,AM25)</f>
        <v>coallcS30lc</v>
      </c>
      <c r="AN8" t="str">
        <f t="shared" si="62"/>
        <v>coallcW30lcS30lc</v>
      </c>
      <c r="AO8" t="str">
        <f>CONCATENATE(AO11,AO29,AO33,AO25)</f>
        <v>coallc</v>
      </c>
      <c r="AP8" t="str">
        <f>CONCATENATE(AP11,AP29,AP33,AP25)</f>
        <v>coallc</v>
      </c>
      <c r="AQ8" t="str">
        <f>CONCATENATE(AQ11,AQ29,AQ33,AQ25)</f>
        <v>coallc</v>
      </c>
    </row>
    <row r="9" spans="1:43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253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252</v>
      </c>
      <c r="AD9" s="21" t="s">
        <v>252</v>
      </c>
      <c r="AE9" s="21" t="s">
        <v>252</v>
      </c>
      <c r="AF9" s="21" t="s">
        <v>252</v>
      </c>
      <c r="AG9" s="21" t="s">
        <v>253</v>
      </c>
      <c r="AH9" s="21" t="s">
        <v>253</v>
      </c>
      <c r="AI9" s="21" t="s">
        <v>253</v>
      </c>
      <c r="AJ9" s="21" t="s">
        <v>253</v>
      </c>
      <c r="AK9" s="21" t="s">
        <v>253</v>
      </c>
      <c r="AL9" s="21" t="s">
        <v>252</v>
      </c>
      <c r="AM9" s="21" t="s">
        <v>252</v>
      </c>
      <c r="AN9" s="21" t="s">
        <v>252</v>
      </c>
      <c r="AO9" s="21" t="s">
        <v>252</v>
      </c>
      <c r="AP9" s="21" t="s">
        <v>252</v>
      </c>
      <c r="AQ9" s="21" t="s">
        <v>252</v>
      </c>
    </row>
    <row r="10" spans="1:43" x14ac:dyDescent="0.2">
      <c r="A10" t="s">
        <v>254</v>
      </c>
      <c r="C10" t="str">
        <f>CONCATENATE("C", LEFT(C9,1), "c")</f>
        <v>Clc</v>
      </c>
      <c r="D10" t="str">
        <f t="shared" ref="D10:W10" si="63">CONCATENATE("C", LEFT(D9,1), "c")</f>
        <v>Chc</v>
      </c>
      <c r="E10" t="str">
        <f t="shared" si="63"/>
        <v>Clc</v>
      </c>
      <c r="F10" t="str">
        <f t="shared" ref="F10" si="64">CONCATENATE("C", LEFT(F9,1), "c")</f>
        <v>Clc</v>
      </c>
      <c r="G10" t="str">
        <f t="shared" si="63"/>
        <v>Clc</v>
      </c>
      <c r="H10" t="str">
        <f t="shared" si="63"/>
        <v>Clc</v>
      </c>
      <c r="I10" t="str">
        <f t="shared" si="63"/>
        <v>Clc</v>
      </c>
      <c r="J10" t="str">
        <f t="shared" si="63"/>
        <v>Clc</v>
      </c>
      <c r="K10" t="str">
        <f t="shared" si="63"/>
        <v>Clc</v>
      </c>
      <c r="L10" t="str">
        <f t="shared" ref="L10:M10" si="65">CONCATENATE("C", LEFT(L9,1), "c")</f>
        <v>Clc</v>
      </c>
      <c r="M10" t="str">
        <f t="shared" si="65"/>
        <v>Chc</v>
      </c>
      <c r="N10" t="str">
        <f t="shared" si="63"/>
        <v>Clc</v>
      </c>
      <c r="O10" t="str">
        <f t="shared" si="63"/>
        <v>Clc</v>
      </c>
      <c r="P10" t="str">
        <f t="shared" si="63"/>
        <v>Clc</v>
      </c>
      <c r="Q10" t="str">
        <f t="shared" si="63"/>
        <v>Clc</v>
      </c>
      <c r="R10" t="str">
        <f t="shared" si="63"/>
        <v>Clc</v>
      </c>
      <c r="S10" t="str">
        <f t="shared" si="63"/>
        <v>Clc</v>
      </c>
      <c r="T10" t="str">
        <f t="shared" si="63"/>
        <v>Clc</v>
      </c>
      <c r="U10" t="str">
        <f t="shared" si="63"/>
        <v>Clc</v>
      </c>
      <c r="V10" t="str">
        <f t="shared" si="63"/>
        <v>Clc</v>
      </c>
      <c r="W10" t="str">
        <f t="shared" si="63"/>
        <v>Clc</v>
      </c>
      <c r="X10" t="str">
        <f t="shared" ref="X10:AC10" si="66">CONCATENATE("C", LEFT(X9,1), "c")</f>
        <v>Clc</v>
      </c>
      <c r="Y10" t="str">
        <f t="shared" si="66"/>
        <v>Clc</v>
      </c>
      <c r="Z10" t="str">
        <f t="shared" si="66"/>
        <v>Clc</v>
      </c>
      <c r="AA10" t="str">
        <f t="shared" si="66"/>
        <v>Clc</v>
      </c>
      <c r="AB10" t="str">
        <f t="shared" si="66"/>
        <v>Clc</v>
      </c>
      <c r="AC10" t="str">
        <f t="shared" si="66"/>
        <v>Clc</v>
      </c>
      <c r="AD10" t="str">
        <f t="shared" ref="AD10:AF10" si="67">CONCATENATE("C", LEFT(AD9,1), "c")</f>
        <v>Clc</v>
      </c>
      <c r="AE10" t="str">
        <f t="shared" ref="AE10" si="68">CONCATENATE("C", LEFT(AE9,1), "c")</f>
        <v>Clc</v>
      </c>
      <c r="AF10" t="str">
        <f t="shared" si="67"/>
        <v>Clc</v>
      </c>
      <c r="AG10" t="str">
        <f t="shared" ref="AG10:AH10" si="69">CONCATENATE("C", LEFT(AG9,1), "c")</f>
        <v>Chc</v>
      </c>
      <c r="AH10" t="str">
        <f t="shared" si="69"/>
        <v>Chc</v>
      </c>
      <c r="AI10" t="str">
        <f t="shared" ref="AI10" si="70">CONCATENATE("C", LEFT(AI9,1), "c")</f>
        <v>Chc</v>
      </c>
      <c r="AJ10" t="str">
        <f t="shared" ref="AJ10:AK10" si="71">CONCATENATE("C", LEFT(AJ9,1), "c")</f>
        <v>Chc</v>
      </c>
      <c r="AK10" t="str">
        <f t="shared" si="71"/>
        <v>Chc</v>
      </c>
      <c r="AL10" t="str">
        <f t="shared" ref="AL10" si="72">CONCATENATE("C", LEFT(AL9,1), "c")</f>
        <v>Clc</v>
      </c>
      <c r="AM10" t="str">
        <f t="shared" ref="AM10:AN10" si="73">CONCATENATE("C", LEFT(AM9,1), "c")</f>
        <v>Clc</v>
      </c>
      <c r="AN10" t="str">
        <f t="shared" si="73"/>
        <v>Clc</v>
      </c>
      <c r="AO10" t="str">
        <f>CONCATENATE("C", LEFT(AO9,1), "c")</f>
        <v>Clc</v>
      </c>
      <c r="AP10" t="str">
        <f>CONCATENATE("C", LEFT(AP9,1), "c")</f>
        <v>Clc</v>
      </c>
      <c r="AQ10" t="str">
        <f>CONCATENATE("C", LEFT(AQ9,1), "c")</f>
        <v>Clc</v>
      </c>
    </row>
    <row r="11" spans="1:43" x14ac:dyDescent="0.2">
      <c r="A11" t="s">
        <v>255</v>
      </c>
      <c r="C11" t="str">
        <f t="shared" ref="C11:W11" si="74">CONCATENATE("coal",LEFT(C9,1), "c")</f>
        <v>coallc</v>
      </c>
      <c r="D11" t="str">
        <f t="shared" si="74"/>
        <v>coalhc</v>
      </c>
      <c r="E11" t="str">
        <f t="shared" si="74"/>
        <v>coallc</v>
      </c>
      <c r="F11" t="str">
        <f t="shared" ref="F11" si="75">CONCATENATE("coal",LEFT(F9,1), "c")</f>
        <v>coallc</v>
      </c>
      <c r="G11" t="str">
        <f t="shared" si="74"/>
        <v>coallc</v>
      </c>
      <c r="H11" t="str">
        <f t="shared" si="74"/>
        <v>coallc</v>
      </c>
      <c r="I11" t="str">
        <f t="shared" si="74"/>
        <v>coallc</v>
      </c>
      <c r="J11" t="str">
        <f t="shared" si="74"/>
        <v>coallc</v>
      </c>
      <c r="K11" t="str">
        <f t="shared" si="74"/>
        <v>coallc</v>
      </c>
      <c r="L11" t="str">
        <f t="shared" ref="L11:M11" si="76">CONCATENATE("coal",LEFT(L9,1), "c")</f>
        <v>coallc</v>
      </c>
      <c r="M11" t="str">
        <f t="shared" si="76"/>
        <v>coalhc</v>
      </c>
      <c r="N11" t="str">
        <f t="shared" si="74"/>
        <v>coallc</v>
      </c>
      <c r="O11" t="str">
        <f t="shared" si="74"/>
        <v>coallc</v>
      </c>
      <c r="P11" t="str">
        <f t="shared" si="74"/>
        <v>coallc</v>
      </c>
      <c r="Q11" t="str">
        <f t="shared" si="74"/>
        <v>coallc</v>
      </c>
      <c r="R11" t="str">
        <f t="shared" si="74"/>
        <v>coallc</v>
      </c>
      <c r="S11" t="str">
        <f t="shared" si="74"/>
        <v>coallc</v>
      </c>
      <c r="T11" t="str">
        <f t="shared" si="74"/>
        <v>coallc</v>
      </c>
      <c r="U11" t="str">
        <f t="shared" si="74"/>
        <v>coallc</v>
      </c>
      <c r="V11" t="str">
        <f t="shared" si="74"/>
        <v>coallc</v>
      </c>
      <c r="W11" t="str">
        <f t="shared" si="74"/>
        <v>coallc</v>
      </c>
      <c r="X11" t="str">
        <f t="shared" ref="X11:AC11" si="77">CONCATENATE("coal",LEFT(X9,1), "c")</f>
        <v>coallc</v>
      </c>
      <c r="Y11" t="str">
        <f t="shared" si="77"/>
        <v>coallc</v>
      </c>
      <c r="Z11" t="str">
        <f t="shared" si="77"/>
        <v>coallc</v>
      </c>
      <c r="AA11" t="str">
        <f t="shared" si="77"/>
        <v>coallc</v>
      </c>
      <c r="AB11" t="str">
        <f t="shared" si="77"/>
        <v>coallc</v>
      </c>
      <c r="AC11" t="str">
        <f t="shared" si="77"/>
        <v>coallc</v>
      </c>
      <c r="AD11" t="str">
        <f t="shared" ref="AD11:AF11" si="78">CONCATENATE("coal",LEFT(AD9,1), "c")</f>
        <v>coallc</v>
      </c>
      <c r="AE11" t="str">
        <f t="shared" ref="AE11" si="79">CONCATENATE("coal",LEFT(AE9,1), "c")</f>
        <v>coallc</v>
      </c>
      <c r="AF11" t="str">
        <f t="shared" si="78"/>
        <v>coallc</v>
      </c>
      <c r="AG11" t="str">
        <f t="shared" ref="AG11:AH11" si="80">CONCATENATE("coal",LEFT(AG9,1), "c")</f>
        <v>coalhc</v>
      </c>
      <c r="AH11" t="str">
        <f t="shared" si="80"/>
        <v>coalhc</v>
      </c>
      <c r="AI11" t="str">
        <f t="shared" ref="AI11" si="81">CONCATENATE("coal",LEFT(AI9,1), "c")</f>
        <v>coalhc</v>
      </c>
      <c r="AJ11" t="str">
        <f t="shared" ref="AJ11:AK11" si="82">CONCATENATE("coal",LEFT(AJ9,1), "c")</f>
        <v>coalhc</v>
      </c>
      <c r="AK11" t="str">
        <f t="shared" si="82"/>
        <v>coalhc</v>
      </c>
      <c r="AL11" t="str">
        <f t="shared" ref="AL11" si="83">CONCATENATE("coal",LEFT(AL9,1), "c")</f>
        <v>coallc</v>
      </c>
      <c r="AM11" t="str">
        <f t="shared" ref="AM11:AN11" si="84">CONCATENATE("coal",LEFT(AM9,1), "c")</f>
        <v>coallc</v>
      </c>
      <c r="AN11" t="str">
        <f t="shared" si="84"/>
        <v>coallc</v>
      </c>
      <c r="AO11" t="str">
        <f>CONCATENATE("coal",LEFT(AO9,1), "c")</f>
        <v>coallc</v>
      </c>
      <c r="AP11" t="str">
        <f>CONCATENATE("coal",LEFT(AP9,1), "c")</f>
        <v>coallc</v>
      </c>
      <c r="AQ11" t="str">
        <f>CONCATENATE("coal",LEFT(AQ9,1), "c")</f>
        <v>coallc</v>
      </c>
    </row>
    <row r="12" spans="1:43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55</v>
      </c>
      <c r="AM12" s="21">
        <v>55</v>
      </c>
      <c r="AN12" s="21">
        <v>55</v>
      </c>
      <c r="AO12" s="21">
        <v>70</v>
      </c>
      <c r="AP12" s="21">
        <v>70</v>
      </c>
      <c r="AQ12" s="21">
        <v>70</v>
      </c>
    </row>
    <row r="13" spans="1:43" x14ac:dyDescent="0.2">
      <c r="A13" t="s">
        <v>258</v>
      </c>
      <c r="C13" t="str">
        <f>CONCATENATE("C",C12,"m")</f>
        <v>C70m</v>
      </c>
      <c r="D13" t="str">
        <f t="shared" ref="D13:W13" si="85">CONCATENATE("C",D12,"m")</f>
        <v>C70m</v>
      </c>
      <c r="E13" t="str">
        <f t="shared" si="85"/>
        <v>C55m</v>
      </c>
      <c r="F13" t="str">
        <f t="shared" ref="F13" si="86">CONCATENATE("C",F12,"m")</f>
        <v>C0m</v>
      </c>
      <c r="G13" t="str">
        <f t="shared" si="85"/>
        <v>C70m</v>
      </c>
      <c r="H13" t="str">
        <f t="shared" si="85"/>
        <v>C70m</v>
      </c>
      <c r="I13" t="str">
        <f t="shared" si="85"/>
        <v>C70m</v>
      </c>
      <c r="J13" t="str">
        <f t="shared" si="85"/>
        <v>C70m</v>
      </c>
      <c r="K13" t="str">
        <f t="shared" si="85"/>
        <v>C70m</v>
      </c>
      <c r="L13" t="str">
        <f t="shared" ref="L13:M13" si="87">CONCATENATE("C",L12,"m")</f>
        <v>C70m</v>
      </c>
      <c r="M13" t="str">
        <f t="shared" si="87"/>
        <v>C70m</v>
      </c>
      <c r="N13" t="str">
        <f t="shared" si="85"/>
        <v>C70m</v>
      </c>
      <c r="O13" t="str">
        <f t="shared" si="85"/>
        <v>C70m</v>
      </c>
      <c r="P13" t="str">
        <f t="shared" si="85"/>
        <v>C70m</v>
      </c>
      <c r="Q13" t="str">
        <f t="shared" si="85"/>
        <v>C70m</v>
      </c>
      <c r="R13" t="str">
        <f t="shared" si="85"/>
        <v>C70m</v>
      </c>
      <c r="S13" t="str">
        <f t="shared" si="85"/>
        <v>C70m</v>
      </c>
      <c r="T13" t="str">
        <f t="shared" si="85"/>
        <v>C70m</v>
      </c>
      <c r="U13" t="str">
        <f t="shared" si="85"/>
        <v>C70m</v>
      </c>
      <c r="V13" t="str">
        <f t="shared" si="85"/>
        <v>C70m</v>
      </c>
      <c r="W13" t="str">
        <f t="shared" si="85"/>
        <v>C70m</v>
      </c>
      <c r="X13" t="str">
        <f t="shared" ref="X13:AC13" si="88">CONCATENATE("C",X12,"m")</f>
        <v>C70m</v>
      </c>
      <c r="Y13" t="str">
        <f t="shared" si="88"/>
        <v>C70m</v>
      </c>
      <c r="Z13" t="str">
        <f t="shared" si="88"/>
        <v>C70m</v>
      </c>
      <c r="AA13" t="str">
        <f t="shared" si="88"/>
        <v>C70m</v>
      </c>
      <c r="AB13" t="str">
        <f t="shared" si="88"/>
        <v>C70m</v>
      </c>
      <c r="AC13" t="str">
        <f t="shared" si="88"/>
        <v>C70m</v>
      </c>
      <c r="AD13" t="str">
        <f t="shared" ref="AD13:AF13" si="89">CONCATENATE("C",AD12,"m")</f>
        <v>C70m</v>
      </c>
      <c r="AE13" t="str">
        <f t="shared" ref="AE13" si="90">CONCATENATE("C",AE12,"m")</f>
        <v>C70m</v>
      </c>
      <c r="AF13" t="str">
        <f t="shared" si="89"/>
        <v>C70m</v>
      </c>
      <c r="AG13" t="str">
        <f t="shared" ref="AG13:AH13" si="91">CONCATENATE("C",AG12,"m")</f>
        <v>C70m</v>
      </c>
      <c r="AH13" t="str">
        <f t="shared" si="91"/>
        <v>C70m</v>
      </c>
      <c r="AI13" t="str">
        <f t="shared" ref="AI13" si="92">CONCATENATE("C",AI12,"m")</f>
        <v>C70m</v>
      </c>
      <c r="AJ13" t="str">
        <f t="shared" ref="AJ13:AK13" si="93">CONCATENATE("C",AJ12,"m")</f>
        <v>C70m</v>
      </c>
      <c r="AK13" t="str">
        <f t="shared" si="93"/>
        <v>C70m</v>
      </c>
      <c r="AL13" t="str">
        <f t="shared" ref="AL13" si="94">CONCATENATE("C",AL12,"m")</f>
        <v>C55m</v>
      </c>
      <c r="AM13" t="str">
        <f t="shared" ref="AM13:AN13" si="95">CONCATENATE("C",AM12,"m")</f>
        <v>C55m</v>
      </c>
      <c r="AN13" t="str">
        <f t="shared" si="95"/>
        <v>C55m</v>
      </c>
      <c r="AO13" t="str">
        <f>CONCATENATE("C",AO12,"m")</f>
        <v>C70m</v>
      </c>
      <c r="AP13" t="str">
        <f>CONCATENATE("C",AP12,"m")</f>
        <v>C70m</v>
      </c>
      <c r="AQ13" t="str">
        <f>CONCATENATE("C",AQ12,"m")</f>
        <v>C70m</v>
      </c>
    </row>
    <row r="14" spans="1:43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</row>
    <row r="15" spans="1:43" x14ac:dyDescent="0.2">
      <c r="A15" t="s">
        <v>475</v>
      </c>
      <c r="C15" t="str">
        <f>IF(C14=50,"",CONCATENATE("G",C14, "m"))</f>
        <v/>
      </c>
      <c r="D15" t="str">
        <f t="shared" ref="D15:AQ15" si="96">IF(D14=50,"",CONCATENATE("G",D14, "m"))</f>
        <v/>
      </c>
      <c r="E15" t="str">
        <f t="shared" si="96"/>
        <v/>
      </c>
      <c r="F15" t="str">
        <f t="shared" si="96"/>
        <v>G0m</v>
      </c>
      <c r="G15" t="str">
        <f t="shared" si="96"/>
        <v/>
      </c>
      <c r="H15" t="str">
        <f t="shared" si="96"/>
        <v/>
      </c>
      <c r="I15" t="str">
        <f t="shared" si="96"/>
        <v/>
      </c>
      <c r="J15" t="str">
        <f t="shared" si="96"/>
        <v/>
      </c>
      <c r="K15" t="str">
        <f t="shared" si="96"/>
        <v/>
      </c>
      <c r="L15" t="str">
        <f t="shared" ref="L15:M15" si="97">IF(L14=50,"",CONCATENATE("G",L14, "m"))</f>
        <v/>
      </c>
      <c r="M15" t="str">
        <f t="shared" si="97"/>
        <v/>
      </c>
      <c r="N15" t="str">
        <f t="shared" si="96"/>
        <v/>
      </c>
      <c r="O15" t="str">
        <f t="shared" si="96"/>
        <v/>
      </c>
      <c r="P15" t="str">
        <f t="shared" si="96"/>
        <v/>
      </c>
      <c r="Q15" t="str">
        <f t="shared" si="96"/>
        <v/>
      </c>
      <c r="R15" t="str">
        <f t="shared" si="96"/>
        <v/>
      </c>
      <c r="S15" t="str">
        <f t="shared" si="96"/>
        <v/>
      </c>
      <c r="T15" t="str">
        <f t="shared" si="96"/>
        <v/>
      </c>
      <c r="U15" t="str">
        <f t="shared" si="96"/>
        <v/>
      </c>
      <c r="V15" t="str">
        <f t="shared" si="96"/>
        <v/>
      </c>
      <c r="W15" t="str">
        <f t="shared" si="96"/>
        <v/>
      </c>
      <c r="X15" t="str">
        <f t="shared" si="96"/>
        <v/>
      </c>
      <c r="Y15" t="str">
        <f t="shared" si="96"/>
        <v/>
      </c>
      <c r="Z15" t="str">
        <f t="shared" si="96"/>
        <v/>
      </c>
      <c r="AA15" t="str">
        <f t="shared" si="96"/>
        <v/>
      </c>
      <c r="AB15" t="str">
        <f t="shared" si="96"/>
        <v/>
      </c>
      <c r="AC15" t="str">
        <f t="shared" ref="AC15:AG15" si="98">IF(AC14=50,"",CONCATENATE("G",AC14, "m"))</f>
        <v/>
      </c>
      <c r="AD15" t="str">
        <f t="shared" ref="AD15:AF15" si="99">IF(AD14=50,"",CONCATENATE("G",AD14, "m"))</f>
        <v/>
      </c>
      <c r="AE15" t="str">
        <f t="shared" ref="AE15" si="100">IF(AE14=50,"",CONCATENATE("G",AE14, "m"))</f>
        <v/>
      </c>
      <c r="AF15" t="str">
        <f t="shared" si="99"/>
        <v/>
      </c>
      <c r="AG15" t="str">
        <f t="shared" si="98"/>
        <v/>
      </c>
      <c r="AH15" t="str">
        <f t="shared" ref="AH15:AK15" si="101">IF(AH14=50,"",CONCATENATE("G",AH14, "m"))</f>
        <v/>
      </c>
      <c r="AI15" t="str">
        <f t="shared" ref="AI15" si="102">IF(AI14=50,"",CONCATENATE("G",AI14, "m"))</f>
        <v/>
      </c>
      <c r="AJ15" t="str">
        <f t="shared" si="101"/>
        <v/>
      </c>
      <c r="AK15" t="str">
        <f t="shared" si="101"/>
        <v/>
      </c>
      <c r="AL15" t="str">
        <f t="shared" ref="AL15:AM15" si="103">IF(AL14=50,"",CONCATENATE("G",AL14, "m"))</f>
        <v/>
      </c>
      <c r="AM15" t="str">
        <f t="shared" si="103"/>
        <v/>
      </c>
      <c r="AN15" t="str">
        <f t="shared" ref="AN15" si="104">IF(AN14=50,"",CONCATENATE("G",AN14, "m"))</f>
        <v/>
      </c>
      <c r="AO15" t="str">
        <f t="shared" si="96"/>
        <v/>
      </c>
      <c r="AP15" t="str">
        <f t="shared" si="96"/>
        <v/>
      </c>
      <c r="AQ15" t="str">
        <f t="shared" si="96"/>
        <v/>
      </c>
    </row>
    <row r="16" spans="1:43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</row>
    <row r="17" spans="1:43" x14ac:dyDescent="0.2">
      <c r="A17" t="s">
        <v>261</v>
      </c>
      <c r="C17" t="str">
        <f t="shared" ref="C17:W17" si="105">IF(C16=0,"",CONCATENATE("H",C16))</f>
        <v/>
      </c>
      <c r="D17" t="str">
        <f t="shared" si="105"/>
        <v/>
      </c>
      <c r="E17" t="str">
        <f t="shared" si="105"/>
        <v/>
      </c>
      <c r="F17" t="str">
        <f t="shared" ref="F17" si="106">IF(F16=0,"",CONCATENATE("H",F16))</f>
        <v/>
      </c>
      <c r="G17" t="str">
        <f t="shared" si="105"/>
        <v>H-25</v>
      </c>
      <c r="H17" t="str">
        <f t="shared" si="105"/>
        <v>H25</v>
      </c>
      <c r="I17" t="str">
        <f t="shared" si="105"/>
        <v/>
      </c>
      <c r="J17" t="str">
        <f t="shared" si="105"/>
        <v/>
      </c>
      <c r="K17" t="str">
        <f t="shared" si="105"/>
        <v/>
      </c>
      <c r="L17" t="str">
        <f t="shared" ref="L17:M17" si="107">IF(L16=0,"",CONCATENATE("H",L16))</f>
        <v/>
      </c>
      <c r="M17" t="str">
        <f t="shared" si="107"/>
        <v/>
      </c>
      <c r="N17" t="str">
        <f t="shared" si="105"/>
        <v/>
      </c>
      <c r="O17" t="str">
        <f t="shared" si="105"/>
        <v/>
      </c>
      <c r="P17" t="str">
        <f t="shared" si="105"/>
        <v/>
      </c>
      <c r="Q17" t="str">
        <f t="shared" si="105"/>
        <v/>
      </c>
      <c r="R17" t="str">
        <f t="shared" si="105"/>
        <v/>
      </c>
      <c r="S17" t="str">
        <f t="shared" si="105"/>
        <v/>
      </c>
      <c r="T17" t="str">
        <f t="shared" si="105"/>
        <v/>
      </c>
      <c r="U17" t="str">
        <f t="shared" si="105"/>
        <v/>
      </c>
      <c r="V17" t="str">
        <f t="shared" si="105"/>
        <v/>
      </c>
      <c r="W17" t="str">
        <f t="shared" si="105"/>
        <v/>
      </c>
      <c r="X17" t="str">
        <f t="shared" ref="X17:AC17" si="108">IF(X16=0,"",CONCATENATE("H",X16))</f>
        <v/>
      </c>
      <c r="Y17" t="str">
        <f t="shared" si="108"/>
        <v/>
      </c>
      <c r="Z17" t="str">
        <f t="shared" si="108"/>
        <v/>
      </c>
      <c r="AA17" t="str">
        <f t="shared" si="108"/>
        <v/>
      </c>
      <c r="AB17" t="str">
        <f t="shared" si="108"/>
        <v/>
      </c>
      <c r="AC17" t="str">
        <f t="shared" si="108"/>
        <v/>
      </c>
      <c r="AD17" t="str">
        <f t="shared" ref="AD17:AF17" si="109">IF(AD16=0,"",CONCATENATE("H",AD16))</f>
        <v/>
      </c>
      <c r="AE17" t="str">
        <f t="shared" ref="AE17" si="110">IF(AE16=0,"",CONCATENATE("H",AE16))</f>
        <v/>
      </c>
      <c r="AF17" t="str">
        <f t="shared" si="109"/>
        <v/>
      </c>
      <c r="AG17" t="str">
        <f t="shared" ref="AG17:AH17" si="111">IF(AG16=0,"",CONCATENATE("H",AG16))</f>
        <v/>
      </c>
      <c r="AH17" t="str">
        <f t="shared" si="111"/>
        <v/>
      </c>
      <c r="AI17" t="str">
        <f t="shared" ref="AI17" si="112">IF(AI16=0,"",CONCATENATE("H",AI16))</f>
        <v/>
      </c>
      <c r="AJ17" t="str">
        <f t="shared" ref="AJ17:AK17" si="113">IF(AJ16=0,"",CONCATENATE("H",AJ16))</f>
        <v/>
      </c>
      <c r="AK17" t="str">
        <f t="shared" si="113"/>
        <v/>
      </c>
      <c r="AL17" t="str">
        <f t="shared" ref="AL17" si="114">IF(AL16=0,"",CONCATENATE("H",AL16))</f>
        <v/>
      </c>
      <c r="AM17" t="str">
        <f t="shared" ref="AM17:AN17" si="115">IF(AM16=0,"",CONCATENATE("H",AM16))</f>
        <v/>
      </c>
      <c r="AN17" t="str">
        <f t="shared" si="115"/>
        <v/>
      </c>
      <c r="AO17" t="str">
        <f>IF(AO16=0,"",CONCATENATE("H",AO16))</f>
        <v/>
      </c>
      <c r="AP17" t="str">
        <f>IF(AP16=0,"",CONCATENATE("H",AP16))</f>
        <v/>
      </c>
      <c r="AQ17" t="str">
        <f>IF(AQ16=0,"",CONCATENATE("H",AQ16))</f>
        <v/>
      </c>
    </row>
    <row r="18" spans="1:43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</row>
    <row r="19" spans="1:43" x14ac:dyDescent="0.2">
      <c r="A19" t="s">
        <v>264</v>
      </c>
      <c r="C19" t="str">
        <f t="shared" ref="C19:W19" si="116">IF(C18=0,"",CONCATENATE("N",C18))</f>
        <v/>
      </c>
      <c r="D19" t="str">
        <f t="shared" si="116"/>
        <v/>
      </c>
      <c r="E19" t="str">
        <f t="shared" si="116"/>
        <v/>
      </c>
      <c r="F19" t="str">
        <f t="shared" ref="F19" si="117">IF(F18=0,"",CONCATENATE("N",F18))</f>
        <v/>
      </c>
      <c r="G19" t="str">
        <f t="shared" si="116"/>
        <v/>
      </c>
      <c r="H19" t="str">
        <f t="shared" si="116"/>
        <v/>
      </c>
      <c r="I19" t="str">
        <f t="shared" si="116"/>
        <v>N64</v>
      </c>
      <c r="J19" t="str">
        <f t="shared" si="116"/>
        <v/>
      </c>
      <c r="K19" t="str">
        <f t="shared" si="116"/>
        <v/>
      </c>
      <c r="L19" t="str">
        <f t="shared" ref="L19:M19" si="118">IF(L18=0,"",CONCATENATE("N",L18))</f>
        <v/>
      </c>
      <c r="M19" t="str">
        <f t="shared" si="118"/>
        <v/>
      </c>
      <c r="N19" t="str">
        <f t="shared" si="116"/>
        <v/>
      </c>
      <c r="O19" t="str">
        <f t="shared" si="116"/>
        <v/>
      </c>
      <c r="P19" t="str">
        <f t="shared" si="116"/>
        <v/>
      </c>
      <c r="Q19" t="str">
        <f t="shared" si="116"/>
        <v/>
      </c>
      <c r="R19" t="str">
        <f t="shared" si="116"/>
        <v/>
      </c>
      <c r="S19" t="str">
        <f t="shared" si="116"/>
        <v/>
      </c>
      <c r="T19" t="str">
        <f t="shared" si="116"/>
        <v/>
      </c>
      <c r="U19" t="str">
        <f t="shared" si="116"/>
        <v/>
      </c>
      <c r="V19" t="str">
        <f t="shared" si="116"/>
        <v/>
      </c>
      <c r="W19" t="str">
        <f t="shared" si="116"/>
        <v/>
      </c>
      <c r="X19" t="str">
        <f t="shared" ref="X19:AC19" si="119">IF(X18=0,"",CONCATENATE("N",X18))</f>
        <v/>
      </c>
      <c r="Y19" t="str">
        <f t="shared" si="119"/>
        <v/>
      </c>
      <c r="Z19" t="str">
        <f t="shared" si="119"/>
        <v/>
      </c>
      <c r="AA19" t="str">
        <f t="shared" si="119"/>
        <v/>
      </c>
      <c r="AB19" t="str">
        <f t="shared" si="119"/>
        <v/>
      </c>
      <c r="AC19" t="str">
        <f t="shared" si="119"/>
        <v/>
      </c>
      <c r="AD19" t="str">
        <f t="shared" ref="AD19:AF19" si="120">IF(AD18=0,"",CONCATENATE("N",AD18))</f>
        <v/>
      </c>
      <c r="AE19" t="str">
        <f t="shared" ref="AE19" si="121">IF(AE18=0,"",CONCATENATE("N",AE18))</f>
        <v/>
      </c>
      <c r="AF19" t="str">
        <f t="shared" si="120"/>
        <v/>
      </c>
      <c r="AG19" t="str">
        <f t="shared" ref="AG19:AH19" si="122">IF(AG18=0,"",CONCATENATE("N",AG18))</f>
        <v/>
      </c>
      <c r="AH19" t="str">
        <f t="shared" si="122"/>
        <v/>
      </c>
      <c r="AI19" t="str">
        <f t="shared" ref="AI19" si="123">IF(AI18=0,"",CONCATENATE("N",AI18))</f>
        <v/>
      </c>
      <c r="AJ19" t="str">
        <f t="shared" ref="AJ19:AK19" si="124">IF(AJ18=0,"",CONCATENATE("N",AJ18))</f>
        <v/>
      </c>
      <c r="AK19" t="str">
        <f t="shared" si="124"/>
        <v/>
      </c>
      <c r="AL19" t="str">
        <f t="shared" ref="AL19" si="125">IF(AL18=0,"",CONCATENATE("N",AL18))</f>
        <v/>
      </c>
      <c r="AM19" t="str">
        <f t="shared" ref="AM19:AN19" si="126">IF(AM18=0,"",CONCATENATE("N",AM18))</f>
        <v/>
      </c>
      <c r="AN19" t="str">
        <f t="shared" si="126"/>
        <v/>
      </c>
      <c r="AO19" t="str">
        <f>IF(AO18=0,"",CONCATENATE("N",AO18))</f>
        <v/>
      </c>
      <c r="AP19" t="str">
        <f>IF(AP18=0,"",CONCATENATE("N",AP18))</f>
        <v/>
      </c>
      <c r="AQ19" t="str">
        <f>IF(AQ18=0,"",CONCATENATE("N",AQ18))</f>
        <v/>
      </c>
    </row>
    <row r="20" spans="1:43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60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15</v>
      </c>
      <c r="Z20" s="21">
        <v>15</v>
      </c>
      <c r="AA20" s="21">
        <v>30</v>
      </c>
      <c r="AB20" s="21">
        <v>30</v>
      </c>
      <c r="AC20" s="21">
        <v>60</v>
      </c>
      <c r="AD20" s="21">
        <v>60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</row>
    <row r="21" spans="1:43" x14ac:dyDescent="0.2">
      <c r="A21" t="s">
        <v>267</v>
      </c>
      <c r="C21" t="str">
        <f t="shared" ref="C21:W21" si="127">IF(C20=0,"",CONCATENATE("B",C20))</f>
        <v/>
      </c>
      <c r="D21" t="str">
        <f t="shared" si="127"/>
        <v/>
      </c>
      <c r="E21" t="str">
        <f t="shared" si="127"/>
        <v/>
      </c>
      <c r="F21" t="str">
        <f t="shared" ref="F21" si="128">IF(F20=0,"",CONCATENATE("B",F20))</f>
        <v/>
      </c>
      <c r="G21" t="str">
        <f t="shared" si="127"/>
        <v/>
      </c>
      <c r="H21" t="str">
        <f t="shared" si="127"/>
        <v/>
      </c>
      <c r="I21" t="str">
        <f t="shared" si="127"/>
        <v/>
      </c>
      <c r="J21" t="str">
        <f t="shared" si="127"/>
        <v>B15</v>
      </c>
      <c r="K21" t="str">
        <f t="shared" si="127"/>
        <v>B30</v>
      </c>
      <c r="L21" t="str">
        <f t="shared" ref="L21:M21" si="129">IF(L20=0,"",CONCATENATE("B",L20))</f>
        <v>B60</v>
      </c>
      <c r="M21" t="str">
        <f t="shared" si="129"/>
        <v>B60</v>
      </c>
      <c r="N21" t="str">
        <f t="shared" si="127"/>
        <v/>
      </c>
      <c r="O21" t="str">
        <f t="shared" si="127"/>
        <v/>
      </c>
      <c r="P21" t="str">
        <f t="shared" si="127"/>
        <v/>
      </c>
      <c r="Q21" t="str">
        <f t="shared" si="127"/>
        <v/>
      </c>
      <c r="R21" t="str">
        <f t="shared" si="127"/>
        <v/>
      </c>
      <c r="S21" t="str">
        <f t="shared" si="127"/>
        <v/>
      </c>
      <c r="T21" t="str">
        <f t="shared" si="127"/>
        <v/>
      </c>
      <c r="U21" t="str">
        <f t="shared" si="127"/>
        <v/>
      </c>
      <c r="V21" t="str">
        <f t="shared" si="127"/>
        <v/>
      </c>
      <c r="W21" t="str">
        <f t="shared" si="127"/>
        <v/>
      </c>
      <c r="X21" t="str">
        <f t="shared" ref="X21:AC21" si="130">IF(X20=0,"",CONCATENATE("B",X20))</f>
        <v/>
      </c>
      <c r="Y21" t="str">
        <f t="shared" si="130"/>
        <v>B15</v>
      </c>
      <c r="Z21" t="str">
        <f t="shared" si="130"/>
        <v>B15</v>
      </c>
      <c r="AA21" t="str">
        <f t="shared" si="130"/>
        <v>B30</v>
      </c>
      <c r="AB21" t="str">
        <f t="shared" si="130"/>
        <v>B30</v>
      </c>
      <c r="AC21" t="str">
        <f t="shared" si="130"/>
        <v>B60</v>
      </c>
      <c r="AD21" t="str">
        <f t="shared" ref="AD21:AF21" si="131">IF(AD20=0,"",CONCATENATE("B",AD20))</f>
        <v>B60</v>
      </c>
      <c r="AE21" t="str">
        <f t="shared" ref="AE21" si="132">IF(AE20=0,"",CONCATENATE("B",AE20))</f>
        <v>B60</v>
      </c>
      <c r="AF21" t="str">
        <f t="shared" si="131"/>
        <v>B60</v>
      </c>
      <c r="AG21" t="str">
        <f t="shared" ref="AG21:AH21" si="133">IF(AG20=0,"",CONCATENATE("B",AG20))</f>
        <v>B60</v>
      </c>
      <c r="AH21" t="str">
        <f t="shared" si="133"/>
        <v>B60</v>
      </c>
      <c r="AI21" t="str">
        <f t="shared" ref="AI21" si="134">IF(AI20=0,"",CONCATENATE("B",AI20))</f>
        <v>B60</v>
      </c>
      <c r="AJ21" t="str">
        <f t="shared" ref="AJ21:AK21" si="135">IF(AJ20=0,"",CONCATENATE("B",AJ20))</f>
        <v>B60</v>
      </c>
      <c r="AK21" t="str">
        <f t="shared" si="135"/>
        <v/>
      </c>
      <c r="AL21" t="str">
        <f t="shared" ref="AL21" si="136">IF(AL20=0,"",CONCATENATE("B",AL20))</f>
        <v/>
      </c>
      <c r="AM21" t="str">
        <f t="shared" ref="AM21:AN21" si="137">IF(AM20=0,"",CONCATENATE("B",AM20))</f>
        <v/>
      </c>
      <c r="AN21" t="str">
        <f t="shared" si="137"/>
        <v/>
      </c>
      <c r="AO21" t="str">
        <f>IF(AO20=0,"",CONCATENATE("B",AO20))</f>
        <v/>
      </c>
      <c r="AP21" t="str">
        <f>IF(AP20=0,"",CONCATENATE("B",AP20))</f>
        <v/>
      </c>
      <c r="AQ21" t="str">
        <f>IF(AQ20=0,"",CONCATENATE("B",AQ20))</f>
        <v/>
      </c>
    </row>
    <row r="22" spans="1:43" x14ac:dyDescent="0.2">
      <c r="A22" t="s">
        <v>268</v>
      </c>
      <c r="C22" t="str">
        <f t="shared" ref="C22:W22" si="138">CONCATENATE("bat", C20)</f>
        <v>bat0</v>
      </c>
      <c r="D22" t="str">
        <f t="shared" si="138"/>
        <v>bat0</v>
      </c>
      <c r="E22" t="str">
        <f t="shared" si="138"/>
        <v>bat0</v>
      </c>
      <c r="F22" t="str">
        <f t="shared" ref="F22" si="139">CONCATENATE("bat", F20)</f>
        <v>bat0</v>
      </c>
      <c r="G22" t="str">
        <f t="shared" si="138"/>
        <v>bat0</v>
      </c>
      <c r="H22" t="str">
        <f t="shared" si="138"/>
        <v>bat0</v>
      </c>
      <c r="I22" t="str">
        <f t="shared" si="138"/>
        <v>bat0</v>
      </c>
      <c r="J22" t="str">
        <f t="shared" si="138"/>
        <v>bat15</v>
      </c>
      <c r="K22" t="str">
        <f t="shared" si="138"/>
        <v>bat30</v>
      </c>
      <c r="L22" t="str">
        <f t="shared" ref="L22:M22" si="140">CONCATENATE("bat", L20)</f>
        <v>bat60</v>
      </c>
      <c r="M22" t="str">
        <f t="shared" si="140"/>
        <v>bat60</v>
      </c>
      <c r="N22" t="str">
        <f t="shared" si="138"/>
        <v>bat0</v>
      </c>
      <c r="O22" t="str">
        <f t="shared" si="138"/>
        <v>bat0</v>
      </c>
      <c r="P22" t="str">
        <f t="shared" si="138"/>
        <v>bat0</v>
      </c>
      <c r="Q22" t="str">
        <f t="shared" si="138"/>
        <v>bat0</v>
      </c>
      <c r="R22" t="str">
        <f t="shared" si="138"/>
        <v>bat0</v>
      </c>
      <c r="S22" t="str">
        <f t="shared" si="138"/>
        <v>bat0</v>
      </c>
      <c r="T22" t="str">
        <f t="shared" si="138"/>
        <v>bat0</v>
      </c>
      <c r="U22" t="str">
        <f t="shared" si="138"/>
        <v>bat0</v>
      </c>
      <c r="V22" t="str">
        <f t="shared" si="138"/>
        <v>bat0</v>
      </c>
      <c r="W22" t="str">
        <f t="shared" si="138"/>
        <v>bat0</v>
      </c>
      <c r="X22" t="str">
        <f t="shared" ref="X22:AC22" si="141">CONCATENATE("bat", X20)</f>
        <v>bat0</v>
      </c>
      <c r="Y22" t="str">
        <f t="shared" si="141"/>
        <v>bat15</v>
      </c>
      <c r="Z22" t="str">
        <f t="shared" si="141"/>
        <v>bat15</v>
      </c>
      <c r="AA22" t="str">
        <f t="shared" si="141"/>
        <v>bat30</v>
      </c>
      <c r="AB22" t="str">
        <f t="shared" si="141"/>
        <v>bat30</v>
      </c>
      <c r="AC22" t="str">
        <f t="shared" si="141"/>
        <v>bat60</v>
      </c>
      <c r="AD22" t="str">
        <f t="shared" ref="AD22:AF22" si="142">CONCATENATE("bat", AD20)</f>
        <v>bat60</v>
      </c>
      <c r="AE22" t="str">
        <f t="shared" ref="AE22" si="143">CONCATENATE("bat", AE20)</f>
        <v>bat60</v>
      </c>
      <c r="AF22" t="str">
        <f t="shared" si="142"/>
        <v>bat60</v>
      </c>
      <c r="AG22" t="str">
        <f t="shared" ref="AG22:AH22" si="144">CONCATENATE("bat", AG20)</f>
        <v>bat60</v>
      </c>
      <c r="AH22" t="str">
        <f t="shared" si="144"/>
        <v>bat60</v>
      </c>
      <c r="AI22" t="str">
        <f t="shared" ref="AI22" si="145">CONCATENATE("bat", AI20)</f>
        <v>bat60</v>
      </c>
      <c r="AJ22" t="str">
        <f t="shared" ref="AJ22:AK22" si="146">CONCATENATE("bat", AJ20)</f>
        <v>bat60</v>
      </c>
      <c r="AK22" t="str">
        <f t="shared" si="146"/>
        <v>bat0</v>
      </c>
      <c r="AL22" t="str">
        <f t="shared" ref="AL22" si="147">CONCATENATE("bat", AL20)</f>
        <v>bat0</v>
      </c>
      <c r="AM22" t="str">
        <f t="shared" ref="AM22:AN22" si="148">CONCATENATE("bat", AM20)</f>
        <v>bat0</v>
      </c>
      <c r="AN22" t="str">
        <f t="shared" si="148"/>
        <v>bat0</v>
      </c>
      <c r="AO22" t="str">
        <f>CONCATENATE("bat", AO20)</f>
        <v>bat0</v>
      </c>
      <c r="AP22" t="str">
        <f>CONCATENATE("bat", AP20)</f>
        <v>bat0</v>
      </c>
      <c r="AQ22" t="str">
        <f>CONCATENATE("bat", AQ20)</f>
        <v>bat0</v>
      </c>
    </row>
    <row r="23" spans="1:43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25</v>
      </c>
      <c r="Z23" s="21">
        <v>50</v>
      </c>
      <c r="AA23" s="21">
        <v>25</v>
      </c>
      <c r="AB23" s="21">
        <v>50</v>
      </c>
      <c r="AC23" s="21">
        <v>50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0</v>
      </c>
    </row>
    <row r="24" spans="1:43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  <c r="AH24" t="s">
        <v>252</v>
      </c>
      <c r="AI24" t="s">
        <v>252</v>
      </c>
      <c r="AJ24" t="s">
        <v>252</v>
      </c>
      <c r="AK24" t="s">
        <v>252</v>
      </c>
      <c r="AL24" t="s">
        <v>252</v>
      </c>
      <c r="AM24" t="s">
        <v>252</v>
      </c>
      <c r="AN24" t="s">
        <v>252</v>
      </c>
      <c r="AO24" t="s">
        <v>252</v>
      </c>
      <c r="AP24" t="s">
        <v>252</v>
      </c>
      <c r="AQ24" t="s">
        <v>252</v>
      </c>
    </row>
    <row r="25" spans="1:43" x14ac:dyDescent="0.2">
      <c r="A25" t="s">
        <v>417</v>
      </c>
      <c r="C25" t="str">
        <f>IF(C23=0,"",CONCATENATE("B",C23,LEFT(C24,1),"c"))</f>
        <v/>
      </c>
      <c r="D25" t="str">
        <f t="shared" ref="D25:X25" si="149">IF(D23=0,"",CONCATENATE("B",D23,LEFT(D24,1),"c"))</f>
        <v/>
      </c>
      <c r="E25" t="str">
        <f t="shared" si="149"/>
        <v/>
      </c>
      <c r="F25" t="str">
        <f t="shared" ref="F25" si="150">IF(F23=0,"",CONCATENATE("B",F23,LEFT(F24,1),"c"))</f>
        <v/>
      </c>
      <c r="G25" t="str">
        <f t="shared" si="149"/>
        <v/>
      </c>
      <c r="H25" t="str">
        <f t="shared" si="149"/>
        <v/>
      </c>
      <c r="I25" t="str">
        <f t="shared" si="149"/>
        <v/>
      </c>
      <c r="J25" t="str">
        <f t="shared" si="149"/>
        <v/>
      </c>
      <c r="K25" t="str">
        <f t="shared" si="149"/>
        <v/>
      </c>
      <c r="L25" t="str">
        <f t="shared" ref="L25:M25" si="151">IF(L23=0,"",CONCATENATE("B",L23,LEFT(L24,1),"c"))</f>
        <v/>
      </c>
      <c r="M25" t="str">
        <f t="shared" si="151"/>
        <v/>
      </c>
      <c r="N25" t="str">
        <f t="shared" si="149"/>
        <v/>
      </c>
      <c r="O25" t="str">
        <f t="shared" si="149"/>
        <v/>
      </c>
      <c r="P25" t="str">
        <f t="shared" si="149"/>
        <v/>
      </c>
      <c r="Q25" t="str">
        <f t="shared" si="149"/>
        <v/>
      </c>
      <c r="R25" t="str">
        <f t="shared" si="149"/>
        <v/>
      </c>
      <c r="S25" t="str">
        <f t="shared" si="149"/>
        <v/>
      </c>
      <c r="T25" t="str">
        <f t="shared" si="149"/>
        <v/>
      </c>
      <c r="U25" t="str">
        <f t="shared" si="149"/>
        <v/>
      </c>
      <c r="V25" t="str">
        <f t="shared" si="149"/>
        <v/>
      </c>
      <c r="W25" t="str">
        <f t="shared" si="149"/>
        <v/>
      </c>
      <c r="X25" t="str">
        <f t="shared" si="149"/>
        <v/>
      </c>
      <c r="Y25" t="str">
        <f t="shared" ref="Y25:AG25" si="152">IF(Y23=0,"",CONCATENATE("B",Y23,LEFT(Y24,1),"c"))</f>
        <v>B25lc</v>
      </c>
      <c r="Z25" t="str">
        <f t="shared" si="152"/>
        <v>B50lc</v>
      </c>
      <c r="AA25" t="str">
        <f t="shared" si="152"/>
        <v>B25lc</v>
      </c>
      <c r="AB25" t="str">
        <f t="shared" si="152"/>
        <v>B50lc</v>
      </c>
      <c r="AC25" t="str">
        <f t="shared" si="152"/>
        <v>B50lc</v>
      </c>
      <c r="AD25" t="str">
        <f t="shared" ref="AD25:AF25" si="153">IF(AD23=0,"",CONCATENATE("B",AD23,LEFT(AD24,1),"c"))</f>
        <v>B50lc</v>
      </c>
      <c r="AE25" t="str">
        <f t="shared" ref="AE25" si="154">IF(AE23=0,"",CONCATENATE("B",AE23,LEFT(AE24,1),"c"))</f>
        <v>B50lc</v>
      </c>
      <c r="AF25" t="str">
        <f t="shared" si="153"/>
        <v>B50lc</v>
      </c>
      <c r="AG25" t="str">
        <f t="shared" si="152"/>
        <v>B50lc</v>
      </c>
      <c r="AH25" t="str">
        <f t="shared" ref="AH25:AK25" si="155">IF(AH23=0,"",CONCATENATE("B",AH23,LEFT(AH24,1),"c"))</f>
        <v>B50lc</v>
      </c>
      <c r="AI25" t="str">
        <f t="shared" ref="AI25" si="156">IF(AI23=0,"",CONCATENATE("B",AI23,LEFT(AI24,1),"c"))</f>
        <v>B50lc</v>
      </c>
      <c r="AJ25" t="str">
        <f t="shared" si="155"/>
        <v>B50lc</v>
      </c>
      <c r="AK25" t="str">
        <f t="shared" si="155"/>
        <v/>
      </c>
      <c r="AL25" t="str">
        <f t="shared" ref="AL25" si="157">IF(AL23=0,"",CONCATENATE("B",AL23,LEFT(AL24,1),"c"))</f>
        <v/>
      </c>
      <c r="AM25" t="str">
        <f t="shared" ref="AM25:AN25" si="158">IF(AM23=0,"",CONCATENATE("B",AM23,LEFT(AM24,1),"c"))</f>
        <v/>
      </c>
      <c r="AN25" t="str">
        <f t="shared" si="158"/>
        <v/>
      </c>
      <c r="AO25" t="str">
        <f>IF(AO23=0,"",CONCATENATE("B",AO23,LEFT(AO24,1),"c"))</f>
        <v/>
      </c>
      <c r="AP25" t="str">
        <f>IF(AP23=0,"",CONCATENATE("B",AP23,LEFT(AP24,1),"c"))</f>
        <v/>
      </c>
      <c r="AQ25" t="str">
        <f>IF(AQ23=0,"",CONCATENATE("B",AQ23,LEFT(AQ24,1),"c"))</f>
        <v/>
      </c>
    </row>
    <row r="26" spans="1:43" x14ac:dyDescent="0.2">
      <c r="A26" t="s">
        <v>418</v>
      </c>
      <c r="C26" t="str">
        <f>CONCATENATE("battery",UPPER(LEFT(C24,1)), "C",C23)</f>
        <v>batteryLC0</v>
      </c>
      <c r="D26" t="str">
        <f t="shared" ref="D26:X26" si="159">CONCATENATE("battery",UPPER(LEFT(D24,1)), "C",D23)</f>
        <v>batteryLC0</v>
      </c>
      <c r="E26" t="str">
        <f t="shared" si="159"/>
        <v>batteryLC0</v>
      </c>
      <c r="F26" t="str">
        <f t="shared" ref="F26" si="160">CONCATENATE("battery",UPPER(LEFT(F24,1)), "C",F23)</f>
        <v>batteryLC0</v>
      </c>
      <c r="G26" t="str">
        <f t="shared" si="159"/>
        <v>batteryLC0</v>
      </c>
      <c r="H26" t="str">
        <f t="shared" si="159"/>
        <v>batteryLC0</v>
      </c>
      <c r="I26" t="str">
        <f t="shared" si="159"/>
        <v>batteryLC0</v>
      </c>
      <c r="J26" t="str">
        <f t="shared" si="159"/>
        <v>batteryLC0</v>
      </c>
      <c r="K26" t="str">
        <f t="shared" si="159"/>
        <v>batteryLC0</v>
      </c>
      <c r="L26" t="str">
        <f t="shared" ref="L26:M26" si="161">CONCATENATE("battery",UPPER(LEFT(L24,1)), "C",L23)</f>
        <v>batteryLC0</v>
      </c>
      <c r="M26" t="str">
        <f t="shared" si="161"/>
        <v>batteryLC0</v>
      </c>
      <c r="N26" t="str">
        <f t="shared" si="159"/>
        <v>batteryLC0</v>
      </c>
      <c r="O26" t="str">
        <f t="shared" si="159"/>
        <v>batteryLC0</v>
      </c>
      <c r="P26" t="str">
        <f t="shared" si="159"/>
        <v>batteryLC0</v>
      </c>
      <c r="Q26" t="str">
        <f t="shared" si="159"/>
        <v>batteryLC0</v>
      </c>
      <c r="R26" t="str">
        <f t="shared" si="159"/>
        <v>batteryLC0</v>
      </c>
      <c r="S26" t="str">
        <f t="shared" si="159"/>
        <v>batteryLC0</v>
      </c>
      <c r="T26" t="str">
        <f t="shared" si="159"/>
        <v>batteryLC0</v>
      </c>
      <c r="U26" t="str">
        <f t="shared" si="159"/>
        <v>batteryLC0</v>
      </c>
      <c r="V26" t="str">
        <f t="shared" si="159"/>
        <v>batteryLC0</v>
      </c>
      <c r="W26" t="str">
        <f t="shared" si="159"/>
        <v>batteryLC0</v>
      </c>
      <c r="X26" t="str">
        <f t="shared" si="159"/>
        <v>batteryLC0</v>
      </c>
      <c r="Y26" t="str">
        <f t="shared" ref="Y26:AG26" si="162">CONCATENATE("battery",UPPER(LEFT(Y24,1)), "C",Y23)</f>
        <v>batteryLC25</v>
      </c>
      <c r="Z26" t="str">
        <f t="shared" si="162"/>
        <v>batteryLC50</v>
      </c>
      <c r="AA26" t="str">
        <f t="shared" si="162"/>
        <v>batteryLC25</v>
      </c>
      <c r="AB26" t="str">
        <f t="shared" si="162"/>
        <v>batteryLC50</v>
      </c>
      <c r="AC26" t="str">
        <f t="shared" si="162"/>
        <v>batteryLC50</v>
      </c>
      <c r="AD26" t="str">
        <f t="shared" ref="AD26:AF26" si="163">CONCATENATE("battery",UPPER(LEFT(AD24,1)), "C",AD23)</f>
        <v>batteryLC50</v>
      </c>
      <c r="AE26" t="str">
        <f t="shared" ref="AE26" si="164">CONCATENATE("battery",UPPER(LEFT(AE24,1)), "C",AE23)</f>
        <v>batteryLC50</v>
      </c>
      <c r="AF26" t="str">
        <f t="shared" si="163"/>
        <v>batteryLC50</v>
      </c>
      <c r="AG26" t="str">
        <f t="shared" si="162"/>
        <v>batteryLC50</v>
      </c>
      <c r="AH26" t="str">
        <f t="shared" ref="AH26:AK26" si="165">CONCATENATE("battery",UPPER(LEFT(AH24,1)), "C",AH23)</f>
        <v>batteryLC50</v>
      </c>
      <c r="AI26" t="str">
        <f t="shared" ref="AI26" si="166">CONCATENATE("battery",UPPER(LEFT(AI24,1)), "C",AI23)</f>
        <v>batteryLC50</v>
      </c>
      <c r="AJ26" t="str">
        <f t="shared" si="165"/>
        <v>batteryLC50</v>
      </c>
      <c r="AK26" t="str">
        <f t="shared" si="165"/>
        <v>batteryLC0</v>
      </c>
      <c r="AL26" t="str">
        <f t="shared" ref="AL26" si="167">CONCATENATE("battery",UPPER(LEFT(AL24,1)), "C",AL23)</f>
        <v>batteryLC0</v>
      </c>
      <c r="AM26" t="str">
        <f t="shared" ref="AM26:AN26" si="168">CONCATENATE("battery",UPPER(LEFT(AM24,1)), "C",AM23)</f>
        <v>batteryLC0</v>
      </c>
      <c r="AN26" t="str">
        <f t="shared" si="168"/>
        <v>batteryLC0</v>
      </c>
      <c r="AO26" t="str">
        <f>CONCATENATE("battery",UPPER(LEFT(AO24,1)), "C",AO23)</f>
        <v>batteryLC0</v>
      </c>
      <c r="AP26" t="str">
        <f>CONCATENATE("battery",UPPER(LEFT(AP24,1)), "C",AP23)</f>
        <v>batteryLC0</v>
      </c>
      <c r="AQ26" t="str">
        <f>CONCATENATE("battery",UPPER(LEFT(AQ24,1)), "C",AQ23)</f>
        <v>batteryLC0</v>
      </c>
    </row>
    <row r="27" spans="1:43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10</v>
      </c>
      <c r="O27" s="21">
        <v>20</v>
      </c>
      <c r="P27" s="21">
        <v>30</v>
      </c>
      <c r="Q27" s="21">
        <v>0</v>
      </c>
      <c r="R27" s="21">
        <v>0</v>
      </c>
      <c r="S27" s="21">
        <v>0</v>
      </c>
      <c r="T27" s="21">
        <v>30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30</v>
      </c>
      <c r="AL27" s="21">
        <v>30</v>
      </c>
      <c r="AM27" s="21">
        <v>0</v>
      </c>
      <c r="AN27" s="21">
        <v>30</v>
      </c>
      <c r="AO27" s="21">
        <v>0</v>
      </c>
      <c r="AP27" s="21">
        <v>0</v>
      </c>
      <c r="AQ27" s="21">
        <v>0</v>
      </c>
    </row>
    <row r="28" spans="1:43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  <c r="AH28" t="s">
        <v>252</v>
      </c>
      <c r="AI28" t="s">
        <v>252</v>
      </c>
      <c r="AJ28" t="s">
        <v>252</v>
      </c>
      <c r="AK28" t="s">
        <v>252</v>
      </c>
      <c r="AL28" t="s">
        <v>252</v>
      </c>
      <c r="AM28" t="s">
        <v>252</v>
      </c>
      <c r="AN28" t="s">
        <v>252</v>
      </c>
      <c r="AO28" t="s">
        <v>252</v>
      </c>
      <c r="AP28" t="s">
        <v>252</v>
      </c>
      <c r="AQ28" t="s">
        <v>252</v>
      </c>
    </row>
    <row r="29" spans="1:43" x14ac:dyDescent="0.2">
      <c r="A29" t="s">
        <v>273</v>
      </c>
      <c r="C29" t="str">
        <f t="shared" ref="C29:W29" si="169">IF(C27=0,"",CONCATENATE("W",C27,LEFT(C28,1),"c"))</f>
        <v/>
      </c>
      <c r="D29" t="str">
        <f t="shared" si="169"/>
        <v/>
      </c>
      <c r="E29" t="str">
        <f t="shared" si="169"/>
        <v/>
      </c>
      <c r="F29" t="str">
        <f t="shared" ref="F29" si="170">IF(F27=0,"",CONCATENATE("W",F27,LEFT(F28,1),"c"))</f>
        <v/>
      </c>
      <c r="G29" t="str">
        <f t="shared" si="169"/>
        <v/>
      </c>
      <c r="H29" t="str">
        <f t="shared" si="169"/>
        <v/>
      </c>
      <c r="I29" t="str">
        <f t="shared" si="169"/>
        <v/>
      </c>
      <c r="J29" t="str">
        <f t="shared" si="169"/>
        <v/>
      </c>
      <c r="K29" t="str">
        <f t="shared" si="169"/>
        <v/>
      </c>
      <c r="L29" t="str">
        <f t="shared" ref="L29:M29" si="171">IF(L27=0,"",CONCATENATE("W",L27,LEFT(L28,1),"c"))</f>
        <v/>
      </c>
      <c r="M29" t="str">
        <f t="shared" si="171"/>
        <v/>
      </c>
      <c r="N29" t="str">
        <f t="shared" si="169"/>
        <v>W10lc</v>
      </c>
      <c r="O29" t="str">
        <f t="shared" si="169"/>
        <v>W20lc</v>
      </c>
      <c r="P29" t="str">
        <f t="shared" si="169"/>
        <v>W30lc</v>
      </c>
      <c r="Q29" t="str">
        <f t="shared" si="169"/>
        <v/>
      </c>
      <c r="R29" t="str">
        <f t="shared" si="169"/>
        <v/>
      </c>
      <c r="S29" t="str">
        <f t="shared" si="169"/>
        <v/>
      </c>
      <c r="T29" t="str">
        <f t="shared" si="169"/>
        <v>W30lc</v>
      </c>
      <c r="U29" t="str">
        <f t="shared" si="169"/>
        <v/>
      </c>
      <c r="V29" t="str">
        <f t="shared" si="169"/>
        <v/>
      </c>
      <c r="W29" t="str">
        <f t="shared" si="169"/>
        <v/>
      </c>
      <c r="X29" t="str">
        <f t="shared" ref="X29:AC29" si="172">IF(X27=0,"",CONCATENATE("W",X27,LEFT(X28,1),"c"))</f>
        <v/>
      </c>
      <c r="Y29" t="str">
        <f t="shared" si="172"/>
        <v/>
      </c>
      <c r="Z29" t="str">
        <f t="shared" si="172"/>
        <v/>
      </c>
      <c r="AA29" t="str">
        <f t="shared" si="172"/>
        <v/>
      </c>
      <c r="AB29" t="str">
        <f t="shared" si="172"/>
        <v/>
      </c>
      <c r="AC29" t="str">
        <f t="shared" si="172"/>
        <v/>
      </c>
      <c r="AD29" t="str">
        <f t="shared" ref="AD29:AF29" si="173">IF(AD27=0,"",CONCATENATE("W",AD27,LEFT(AD28,1),"c"))</f>
        <v>W30lc</v>
      </c>
      <c r="AE29" t="str">
        <f t="shared" ref="AE29" si="174">IF(AE27=0,"",CONCATENATE("W",AE27,LEFT(AE28,1),"c"))</f>
        <v/>
      </c>
      <c r="AF29" t="str">
        <f t="shared" si="173"/>
        <v>W30lc</v>
      </c>
      <c r="AG29" t="str">
        <f t="shared" ref="AG29:AH29" si="175">IF(AG27=0,"",CONCATENATE("W",AG27,LEFT(AG28,1),"c"))</f>
        <v/>
      </c>
      <c r="AH29" t="str">
        <f t="shared" si="175"/>
        <v>W30lc</v>
      </c>
      <c r="AI29" t="str">
        <f t="shared" ref="AI29" si="176">IF(AI27=0,"",CONCATENATE("W",AI27,LEFT(AI28,1),"c"))</f>
        <v/>
      </c>
      <c r="AJ29" t="str">
        <f t="shared" ref="AJ29:AK29" si="177">IF(AJ27=0,"",CONCATENATE("W",AJ27,LEFT(AJ28,1),"c"))</f>
        <v>W30lc</v>
      </c>
      <c r="AK29" t="str">
        <f t="shared" si="177"/>
        <v>W30lc</v>
      </c>
      <c r="AL29" t="str">
        <f t="shared" ref="AL29" si="178">IF(AL27=0,"",CONCATENATE("W",AL27,LEFT(AL28,1),"c"))</f>
        <v>W30lc</v>
      </c>
      <c r="AM29" t="str">
        <f t="shared" ref="AM29:AN29" si="179">IF(AM27=0,"",CONCATENATE("W",AM27,LEFT(AM28,1),"c"))</f>
        <v/>
      </c>
      <c r="AN29" t="str">
        <f t="shared" si="179"/>
        <v>W30lc</v>
      </c>
      <c r="AO29" t="str">
        <f>IF(AO27=0,"",CONCATENATE("W",AO27,LEFT(AO28,1),"c"))</f>
        <v/>
      </c>
      <c r="AP29" t="str">
        <f>IF(AP27=0,"",CONCATENATE("W",AP27,LEFT(AP28,1),"c"))</f>
        <v/>
      </c>
      <c r="AQ29" t="str">
        <f>IF(AQ27=0,"",CONCATENATE("W",AQ27,LEFT(AQ28,1),"c"))</f>
        <v/>
      </c>
    </row>
    <row r="30" spans="1:43" x14ac:dyDescent="0.2">
      <c r="A30" t="s">
        <v>274</v>
      </c>
      <c r="C30" t="str">
        <f t="shared" ref="C30:W30" si="180">CONCATENATE("wind",UPPER(LEFT(C28,1)), "C",C27)</f>
        <v>windLC0</v>
      </c>
      <c r="D30" t="str">
        <f t="shared" si="180"/>
        <v>windLC0</v>
      </c>
      <c r="E30" t="str">
        <f t="shared" si="180"/>
        <v>windLC0</v>
      </c>
      <c r="F30" t="str">
        <f t="shared" ref="F30" si="181">CONCATENATE("wind",UPPER(LEFT(F28,1)), "C",F27)</f>
        <v>windLC0</v>
      </c>
      <c r="G30" t="str">
        <f t="shared" si="180"/>
        <v>windLC0</v>
      </c>
      <c r="H30" t="str">
        <f t="shared" si="180"/>
        <v>windLC0</v>
      </c>
      <c r="I30" t="str">
        <f t="shared" si="180"/>
        <v>windLC0</v>
      </c>
      <c r="J30" t="str">
        <f t="shared" si="180"/>
        <v>windLC0</v>
      </c>
      <c r="K30" t="str">
        <f t="shared" si="180"/>
        <v>windLC0</v>
      </c>
      <c r="L30" t="str">
        <f t="shared" ref="L30:M30" si="182">CONCATENATE("wind",UPPER(LEFT(L28,1)), "C",L27)</f>
        <v>windLC0</v>
      </c>
      <c r="M30" t="str">
        <f t="shared" si="182"/>
        <v>windLC0</v>
      </c>
      <c r="N30" t="str">
        <f t="shared" si="180"/>
        <v>windLC10</v>
      </c>
      <c r="O30" t="str">
        <f t="shared" si="180"/>
        <v>windLC20</v>
      </c>
      <c r="P30" t="str">
        <f t="shared" si="180"/>
        <v>windLC30</v>
      </c>
      <c r="Q30" t="str">
        <f t="shared" si="180"/>
        <v>windLC0</v>
      </c>
      <c r="R30" t="str">
        <f t="shared" si="180"/>
        <v>windLC0</v>
      </c>
      <c r="S30" t="str">
        <f t="shared" si="180"/>
        <v>windLC0</v>
      </c>
      <c r="T30" t="str">
        <f t="shared" si="180"/>
        <v>windLC30</v>
      </c>
      <c r="U30" t="str">
        <f t="shared" si="180"/>
        <v>windLC0</v>
      </c>
      <c r="V30" t="str">
        <f t="shared" si="180"/>
        <v>windLC0</v>
      </c>
      <c r="W30" t="str">
        <f t="shared" si="180"/>
        <v>windLC0</v>
      </c>
      <c r="X30" t="str">
        <f t="shared" ref="X30:AC30" si="183">CONCATENATE("wind",UPPER(LEFT(X28,1)), "C",X27)</f>
        <v>windLC0</v>
      </c>
      <c r="Y30" t="str">
        <f t="shared" si="183"/>
        <v>windLC0</v>
      </c>
      <c r="Z30" t="str">
        <f t="shared" si="183"/>
        <v>windLC0</v>
      </c>
      <c r="AA30" t="str">
        <f t="shared" si="183"/>
        <v>windLC0</v>
      </c>
      <c r="AB30" t="str">
        <f t="shared" si="183"/>
        <v>windLC0</v>
      </c>
      <c r="AC30" t="str">
        <f t="shared" si="183"/>
        <v>windLC0</v>
      </c>
      <c r="AD30" t="str">
        <f t="shared" ref="AD30:AF30" si="184">CONCATENATE("wind",UPPER(LEFT(AD28,1)), "C",AD27)</f>
        <v>windLC30</v>
      </c>
      <c r="AE30" t="str">
        <f t="shared" ref="AE30" si="185">CONCATENATE("wind",UPPER(LEFT(AE28,1)), "C",AE27)</f>
        <v>windLC0</v>
      </c>
      <c r="AF30" t="str">
        <f t="shared" si="184"/>
        <v>windLC30</v>
      </c>
      <c r="AG30" t="str">
        <f t="shared" ref="AG30:AH30" si="186">CONCATENATE("wind",UPPER(LEFT(AG28,1)), "C",AG27)</f>
        <v>windLC0</v>
      </c>
      <c r="AH30" t="str">
        <f t="shared" si="186"/>
        <v>windLC30</v>
      </c>
      <c r="AI30" t="str">
        <f t="shared" ref="AI30" si="187">CONCATENATE("wind",UPPER(LEFT(AI28,1)), "C",AI27)</f>
        <v>windLC0</v>
      </c>
      <c r="AJ30" t="str">
        <f t="shared" ref="AJ30:AK30" si="188">CONCATENATE("wind",UPPER(LEFT(AJ28,1)), "C",AJ27)</f>
        <v>windLC30</v>
      </c>
      <c r="AK30" t="str">
        <f t="shared" si="188"/>
        <v>windLC30</v>
      </c>
      <c r="AL30" t="str">
        <f t="shared" ref="AL30" si="189">CONCATENATE("wind",UPPER(LEFT(AL28,1)), "C",AL27)</f>
        <v>windLC30</v>
      </c>
      <c r="AM30" t="str">
        <f t="shared" ref="AM30:AN30" si="190">CONCATENATE("wind",UPPER(LEFT(AM28,1)), "C",AM27)</f>
        <v>windLC0</v>
      </c>
      <c r="AN30" t="str">
        <f t="shared" si="190"/>
        <v>windLC30</v>
      </c>
      <c r="AO30" t="str">
        <f>CONCATENATE("wind",UPPER(LEFT(AO28,1)), "C",AO27)</f>
        <v>windLC0</v>
      </c>
      <c r="AP30" t="str">
        <f>CONCATENATE("wind",UPPER(LEFT(AP28,1)), "C",AP27)</f>
        <v>windLC0</v>
      </c>
      <c r="AQ30" t="str">
        <f>CONCATENATE("wind",UPPER(LEFT(AQ28,1)), "C",AQ27)</f>
        <v>windLC0</v>
      </c>
    </row>
    <row r="31" spans="1:43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10</v>
      </c>
      <c r="R31" s="21">
        <v>20</v>
      </c>
      <c r="S31" s="21">
        <v>30</v>
      </c>
      <c r="T31" s="21">
        <v>30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30</v>
      </c>
      <c r="AF31" s="21">
        <v>30</v>
      </c>
      <c r="AG31" s="21">
        <v>0</v>
      </c>
      <c r="AH31" s="21">
        <v>0</v>
      </c>
      <c r="AI31" s="21">
        <v>30</v>
      </c>
      <c r="AJ31" s="21">
        <v>30</v>
      </c>
      <c r="AK31" s="21">
        <v>30</v>
      </c>
      <c r="AL31" s="21">
        <v>0</v>
      </c>
      <c r="AM31" s="21">
        <v>30</v>
      </c>
      <c r="AN31" s="21">
        <v>30</v>
      </c>
      <c r="AO31" s="21">
        <v>0</v>
      </c>
      <c r="AP31" s="21">
        <v>0</v>
      </c>
      <c r="AQ31" s="21">
        <v>0</v>
      </c>
    </row>
    <row r="32" spans="1:43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  <c r="AH32" t="s">
        <v>252</v>
      </c>
      <c r="AI32" t="s">
        <v>252</v>
      </c>
      <c r="AJ32" t="s">
        <v>252</v>
      </c>
      <c r="AK32" t="s">
        <v>252</v>
      </c>
      <c r="AL32" t="s">
        <v>252</v>
      </c>
      <c r="AM32" t="s">
        <v>252</v>
      </c>
      <c r="AN32" t="s">
        <v>252</v>
      </c>
      <c r="AO32" t="s">
        <v>252</v>
      </c>
      <c r="AP32" t="s">
        <v>252</v>
      </c>
      <c r="AQ32" t="s">
        <v>252</v>
      </c>
    </row>
    <row r="33" spans="1:43" x14ac:dyDescent="0.2">
      <c r="A33" t="s">
        <v>277</v>
      </c>
      <c r="C33" t="str">
        <f t="shared" ref="C33" si="191">IF(C31=0,"",CONCATENATE("S",C31,LEFT(C32,1),"c"))</f>
        <v/>
      </c>
      <c r="D33" t="str">
        <f t="shared" ref="D33" si="192">IF(D31=0,"",CONCATENATE("S",D31,LEFT(D32,1),"c"))</f>
        <v/>
      </c>
      <c r="E33" t="str">
        <f t="shared" ref="E33" si="193">IF(E31=0,"",CONCATENATE("S",E31,LEFT(E32,1),"c"))</f>
        <v/>
      </c>
      <c r="F33" t="str">
        <f t="shared" ref="F33" si="194">IF(F31=0,"",CONCATENATE("S",F31,LEFT(F32,1),"c"))</f>
        <v/>
      </c>
      <c r="G33" t="str">
        <f t="shared" ref="G33" si="195">IF(G31=0,"",CONCATENATE("S",G31,LEFT(G32,1),"c"))</f>
        <v/>
      </c>
      <c r="H33" t="str">
        <f t="shared" ref="H33" si="196">IF(H31=0,"",CONCATENATE("S",H31,LEFT(H32,1),"c"))</f>
        <v/>
      </c>
      <c r="I33" t="str">
        <f t="shared" ref="I33" si="197">IF(I31=0,"",CONCATENATE("S",I31,LEFT(I32,1),"c"))</f>
        <v/>
      </c>
      <c r="J33" t="str">
        <f t="shared" ref="J33" si="198">IF(J31=0,"",CONCATENATE("S",J31,LEFT(J32,1),"c"))</f>
        <v/>
      </c>
      <c r="K33" t="str">
        <f t="shared" ref="K33" si="199">IF(K31=0,"",CONCATENATE("S",K31,LEFT(K32,1),"c"))</f>
        <v/>
      </c>
      <c r="L33" t="str">
        <f t="shared" ref="L33" si="200">IF(L31=0,"",CONCATENATE("S",L31,LEFT(L32,1),"c"))</f>
        <v/>
      </c>
      <c r="M33" t="str">
        <f t="shared" ref="M33" si="201">IF(M31=0,"",CONCATENATE("S",M31,LEFT(M32,1),"c"))</f>
        <v/>
      </c>
      <c r="N33" t="str">
        <f t="shared" ref="N33" si="202">IF(N31=0,"",CONCATENATE("S",N31,LEFT(N32,1),"c"))</f>
        <v/>
      </c>
      <c r="O33" t="str">
        <f t="shared" ref="O33" si="203">IF(O31=0,"",CONCATENATE("S",O31,LEFT(O32,1),"c"))</f>
        <v/>
      </c>
      <c r="P33" t="str">
        <f t="shared" ref="P33" si="204">IF(P31=0,"",CONCATENATE("S",P31,LEFT(P32,1),"c"))</f>
        <v/>
      </c>
      <c r="Q33" t="str">
        <f t="shared" ref="Q33:W33" si="205">IF(Q31=0,"",CONCATENATE("S",Q31,LEFT(Q32,1),"c"))</f>
        <v>S10lc</v>
      </c>
      <c r="R33" t="str">
        <f t="shared" si="205"/>
        <v>S20lc</v>
      </c>
      <c r="S33" t="str">
        <f t="shared" si="205"/>
        <v>S30lc</v>
      </c>
      <c r="T33" t="str">
        <f t="shared" si="205"/>
        <v>S30lc</v>
      </c>
      <c r="U33" t="str">
        <f t="shared" si="205"/>
        <v/>
      </c>
      <c r="V33" t="str">
        <f t="shared" si="205"/>
        <v/>
      </c>
      <c r="W33" t="str">
        <f t="shared" si="205"/>
        <v/>
      </c>
      <c r="X33" t="str">
        <f>IF(X31=0,"",CONCATENATE("S",X31,LEFT(X32,1),"c"))</f>
        <v/>
      </c>
      <c r="Y33" t="str">
        <f t="shared" ref="Y33:AN33" si="206">IF(Y31=0,"",CONCATENATE("S",Y31,LEFT(Y32,1),"c"))</f>
        <v/>
      </c>
      <c r="Z33" t="str">
        <f t="shared" si="206"/>
        <v/>
      </c>
      <c r="AA33" t="str">
        <f t="shared" si="206"/>
        <v/>
      </c>
      <c r="AB33" t="str">
        <f t="shared" si="206"/>
        <v/>
      </c>
      <c r="AC33" t="str">
        <f t="shared" si="206"/>
        <v/>
      </c>
      <c r="AD33" t="str">
        <f t="shared" ref="AD33:AF33" si="207">IF(AD31=0,"",CONCATENATE("S",AD31,LEFT(AD32,1),"c"))</f>
        <v/>
      </c>
      <c r="AE33" t="str">
        <f t="shared" ref="AE33" si="208">IF(AE31=0,"",CONCATENATE("S",AE31,LEFT(AE32,1),"c"))</f>
        <v>S30lc</v>
      </c>
      <c r="AF33" t="str">
        <f t="shared" si="207"/>
        <v>S30lc</v>
      </c>
      <c r="AG33" t="str">
        <f t="shared" si="206"/>
        <v/>
      </c>
      <c r="AH33" t="str">
        <f t="shared" ref="AH33:AK33" si="209">IF(AH31=0,"",CONCATENATE("S",AH31,LEFT(AH32,1),"c"))</f>
        <v/>
      </c>
      <c r="AI33" t="str">
        <f t="shared" ref="AI33" si="210">IF(AI31=0,"",CONCATENATE("S",AI31,LEFT(AI32,1),"c"))</f>
        <v>S30lc</v>
      </c>
      <c r="AJ33" t="str">
        <f t="shared" si="209"/>
        <v>S30lc</v>
      </c>
      <c r="AK33" t="str">
        <f t="shared" si="209"/>
        <v>S30lc</v>
      </c>
      <c r="AL33" t="str">
        <f t="shared" si="206"/>
        <v/>
      </c>
      <c r="AM33" t="str">
        <f t="shared" si="206"/>
        <v>S30lc</v>
      </c>
      <c r="AN33" t="str">
        <f t="shared" si="206"/>
        <v>S30lc</v>
      </c>
      <c r="AO33" t="str">
        <f>IF(AO31=0,"",CONCATENATE("S",AO31,LEFT(AO32,1),"c"))</f>
        <v/>
      </c>
      <c r="AP33" t="str">
        <f>IF(AP31=0,"",CONCATENATE("S",AP31,LEFT(AP32,1),"c"))</f>
        <v/>
      </c>
      <c r="AQ33" t="str">
        <f>IF(AQ31=0,"",CONCATENATE("S",AQ31,LEFT(AQ32,1),"c"))</f>
        <v/>
      </c>
    </row>
    <row r="34" spans="1:43" x14ac:dyDescent="0.2">
      <c r="A34" t="s">
        <v>278</v>
      </c>
      <c r="C34" t="str">
        <f t="shared" ref="C34:W34" si="211">CONCATENATE("solar",UPPER(LEFT(C32,1)), "C",C31)</f>
        <v>solarLC0</v>
      </c>
      <c r="D34" t="str">
        <f t="shared" si="211"/>
        <v>solarLC0</v>
      </c>
      <c r="E34" t="str">
        <f t="shared" si="211"/>
        <v>solarLC0</v>
      </c>
      <c r="F34" t="str">
        <f t="shared" ref="F34" si="212">CONCATENATE("solar",UPPER(LEFT(F32,1)), "C",F31)</f>
        <v>solarLC0</v>
      </c>
      <c r="G34" t="str">
        <f t="shared" si="211"/>
        <v>solarLC0</v>
      </c>
      <c r="H34" t="str">
        <f t="shared" si="211"/>
        <v>solarLC0</v>
      </c>
      <c r="I34" t="str">
        <f t="shared" si="211"/>
        <v>solarLC0</v>
      </c>
      <c r="J34" t="str">
        <f t="shared" si="211"/>
        <v>solarLC0</v>
      </c>
      <c r="K34" t="str">
        <f t="shared" si="211"/>
        <v>solarLC0</v>
      </c>
      <c r="L34" t="str">
        <f t="shared" ref="L34:M34" si="213">CONCATENATE("solar",UPPER(LEFT(L32,1)), "C",L31)</f>
        <v>solarLC0</v>
      </c>
      <c r="M34" t="str">
        <f t="shared" si="213"/>
        <v>solarLC0</v>
      </c>
      <c r="N34" t="str">
        <f t="shared" si="211"/>
        <v>solarLC0</v>
      </c>
      <c r="O34" t="str">
        <f t="shared" si="211"/>
        <v>solarLC0</v>
      </c>
      <c r="P34" t="str">
        <f t="shared" si="211"/>
        <v>solarLC0</v>
      </c>
      <c r="Q34" t="str">
        <f t="shared" si="211"/>
        <v>solarLC10</v>
      </c>
      <c r="R34" t="str">
        <f t="shared" si="211"/>
        <v>solarLC20</v>
      </c>
      <c r="S34" t="str">
        <f t="shared" si="211"/>
        <v>solarLC30</v>
      </c>
      <c r="T34" t="str">
        <f t="shared" si="211"/>
        <v>solarLC30</v>
      </c>
      <c r="U34" t="str">
        <f t="shared" si="211"/>
        <v>solarLC0</v>
      </c>
      <c r="V34" t="str">
        <f t="shared" si="211"/>
        <v>solarLC0</v>
      </c>
      <c r="W34" t="str">
        <f t="shared" si="211"/>
        <v>solarLC0</v>
      </c>
      <c r="X34" t="str">
        <f t="shared" ref="X34:AC34" si="214">CONCATENATE("solar",UPPER(LEFT(X32,1)), "C",X31)</f>
        <v>solarLC0</v>
      </c>
      <c r="Y34" t="str">
        <f t="shared" si="214"/>
        <v>solarLC0</v>
      </c>
      <c r="Z34" t="str">
        <f t="shared" si="214"/>
        <v>solarLC0</v>
      </c>
      <c r="AA34" t="str">
        <f t="shared" si="214"/>
        <v>solarLC0</v>
      </c>
      <c r="AB34" t="str">
        <f t="shared" si="214"/>
        <v>solarLC0</v>
      </c>
      <c r="AC34" t="str">
        <f t="shared" si="214"/>
        <v>solarLC0</v>
      </c>
      <c r="AD34" t="str">
        <f t="shared" ref="AD34:AF34" si="215">CONCATENATE("solar",UPPER(LEFT(AD32,1)), "C",AD31)</f>
        <v>solarLC0</v>
      </c>
      <c r="AE34" t="str">
        <f t="shared" ref="AE34" si="216">CONCATENATE("solar",UPPER(LEFT(AE32,1)), "C",AE31)</f>
        <v>solarLC30</v>
      </c>
      <c r="AF34" t="str">
        <f t="shared" si="215"/>
        <v>solarLC30</v>
      </c>
      <c r="AG34" t="str">
        <f t="shared" ref="AG34:AH34" si="217">CONCATENATE("solar",UPPER(LEFT(AG32,1)), "C",AG31)</f>
        <v>solarLC0</v>
      </c>
      <c r="AH34" t="str">
        <f t="shared" si="217"/>
        <v>solarLC0</v>
      </c>
      <c r="AI34" t="str">
        <f t="shared" ref="AI34" si="218">CONCATENATE("solar",UPPER(LEFT(AI32,1)), "C",AI31)</f>
        <v>solarLC30</v>
      </c>
      <c r="AJ34" t="str">
        <f t="shared" ref="AJ34:AK34" si="219">CONCATENATE("solar",UPPER(LEFT(AJ32,1)), "C",AJ31)</f>
        <v>solarLC30</v>
      </c>
      <c r="AK34" t="str">
        <f t="shared" si="219"/>
        <v>solarLC30</v>
      </c>
      <c r="AL34" t="str">
        <f t="shared" ref="AL34" si="220">CONCATENATE("solar",UPPER(LEFT(AL32,1)), "C",AL31)</f>
        <v>solarLC0</v>
      </c>
      <c r="AM34" t="str">
        <f t="shared" ref="AM34:AN34" si="221">CONCATENATE("solar",UPPER(LEFT(AM32,1)), "C",AM31)</f>
        <v>solarLC30</v>
      </c>
      <c r="AN34" t="str">
        <f t="shared" si="221"/>
        <v>solarLC30</v>
      </c>
      <c r="AO34" t="str">
        <f>CONCATENATE("solar",UPPER(LEFT(AO32,1)), "C",AO31)</f>
        <v>solarLC0</v>
      </c>
      <c r="AP34" t="str">
        <f>CONCATENATE("solar",UPPER(LEFT(AP32,1)), "C",AP31)</f>
        <v>solarLC0</v>
      </c>
      <c r="AQ34" t="str">
        <f>CONCATENATE("solar",UPPER(LEFT(AQ32,1)), "C",AQ31)</f>
        <v>solarLC0</v>
      </c>
    </row>
    <row r="35" spans="1:43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120</v>
      </c>
      <c r="V35" s="21">
        <v>80</v>
      </c>
      <c r="W35" s="21">
        <v>80</v>
      </c>
      <c r="X35" s="21">
        <v>120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</row>
    <row r="36" spans="1:43" x14ac:dyDescent="0.2">
      <c r="A36" t="s">
        <v>281</v>
      </c>
      <c r="C36" t="str">
        <f t="shared" ref="C36:W36" si="222">IF(C35=80,"", CONCATENATE("W",C35))</f>
        <v/>
      </c>
      <c r="D36" t="str">
        <f t="shared" si="222"/>
        <v/>
      </c>
      <c r="E36" t="str">
        <f t="shared" si="222"/>
        <v/>
      </c>
      <c r="F36" t="str">
        <f t="shared" ref="F36" si="223">IF(F35=80,"", CONCATENATE("W",F35))</f>
        <v/>
      </c>
      <c r="G36" t="str">
        <f t="shared" si="222"/>
        <v/>
      </c>
      <c r="H36" t="str">
        <f t="shared" si="222"/>
        <v/>
      </c>
      <c r="I36" t="str">
        <f t="shared" si="222"/>
        <v/>
      </c>
      <c r="J36" t="str">
        <f t="shared" si="222"/>
        <v/>
      </c>
      <c r="K36" t="str">
        <f t="shared" si="222"/>
        <v/>
      </c>
      <c r="L36" t="str">
        <f t="shared" ref="L36:M36" si="224">IF(L35=80,"", CONCATENATE("W",L35))</f>
        <v/>
      </c>
      <c r="M36" t="str">
        <f t="shared" si="224"/>
        <v/>
      </c>
      <c r="N36" t="str">
        <f t="shared" si="222"/>
        <v/>
      </c>
      <c r="O36" t="str">
        <f t="shared" si="222"/>
        <v/>
      </c>
      <c r="P36" t="str">
        <f t="shared" si="222"/>
        <v/>
      </c>
      <c r="Q36" t="str">
        <f t="shared" si="222"/>
        <v/>
      </c>
      <c r="R36" t="str">
        <f t="shared" si="222"/>
        <v/>
      </c>
      <c r="S36" t="str">
        <f t="shared" si="222"/>
        <v/>
      </c>
      <c r="T36" t="str">
        <f t="shared" si="222"/>
        <v/>
      </c>
      <c r="U36" t="str">
        <f t="shared" si="222"/>
        <v>W120</v>
      </c>
      <c r="V36" t="str">
        <f t="shared" si="222"/>
        <v/>
      </c>
      <c r="W36" t="str">
        <f t="shared" si="222"/>
        <v/>
      </c>
      <c r="X36" t="str">
        <f t="shared" ref="X36:AC36" si="225">IF(X35=80,"", CONCATENATE("W",X35))</f>
        <v>W120</v>
      </c>
      <c r="Y36" t="str">
        <f t="shared" si="225"/>
        <v/>
      </c>
      <c r="Z36" t="str">
        <f t="shared" si="225"/>
        <v/>
      </c>
      <c r="AA36" t="str">
        <f t="shared" si="225"/>
        <v/>
      </c>
      <c r="AB36" t="str">
        <f t="shared" si="225"/>
        <v/>
      </c>
      <c r="AC36" t="str">
        <f t="shared" si="225"/>
        <v/>
      </c>
      <c r="AD36" t="str">
        <f t="shared" ref="AD36:AF36" si="226">IF(AD35=80,"", CONCATENATE("W",AD35))</f>
        <v/>
      </c>
      <c r="AE36" t="str">
        <f t="shared" ref="AE36" si="227">IF(AE35=80,"", CONCATENATE("W",AE35))</f>
        <v/>
      </c>
      <c r="AF36" t="str">
        <f t="shared" si="226"/>
        <v/>
      </c>
      <c r="AG36" t="str">
        <f t="shared" ref="AG36:AH36" si="228">IF(AG35=80,"", CONCATENATE("W",AG35))</f>
        <v/>
      </c>
      <c r="AH36" t="str">
        <f t="shared" si="228"/>
        <v/>
      </c>
      <c r="AI36" t="str">
        <f t="shared" ref="AI36" si="229">IF(AI35=80,"", CONCATENATE("W",AI35))</f>
        <v/>
      </c>
      <c r="AJ36" t="str">
        <f t="shared" ref="AJ36:AK36" si="230">IF(AJ35=80,"", CONCATENATE("W",AJ35))</f>
        <v/>
      </c>
      <c r="AK36" t="str">
        <f t="shared" si="230"/>
        <v/>
      </c>
      <c r="AL36" t="str">
        <f t="shared" ref="AL36" si="231">IF(AL35=80,"", CONCATENATE("W",AL35))</f>
        <v/>
      </c>
      <c r="AM36" t="str">
        <f t="shared" ref="AM36:AN36" si="232">IF(AM35=80,"", CONCATENATE("W",AM35))</f>
        <v/>
      </c>
      <c r="AN36" t="str">
        <f t="shared" si="232"/>
        <v/>
      </c>
      <c r="AO36" t="str">
        <f>IF(AO35=80,"", CONCATENATE("W",AO35))</f>
        <v/>
      </c>
      <c r="AP36" t="str">
        <f>IF(AP35=80,"", CONCATENATE("W",AP35))</f>
        <v/>
      </c>
      <c r="AQ36" t="str">
        <f>IF(AQ35=80,"", CONCATENATE("W",AQ35))</f>
        <v/>
      </c>
    </row>
    <row r="37" spans="1:43" x14ac:dyDescent="0.2">
      <c r="A37" t="s">
        <v>282</v>
      </c>
      <c r="C37" t="str">
        <f t="shared" ref="C37:W37" si="233">CONCATENATE("W",C35)</f>
        <v>W80</v>
      </c>
      <c r="D37" t="str">
        <f t="shared" si="233"/>
        <v>W80</v>
      </c>
      <c r="E37" t="str">
        <f t="shared" si="233"/>
        <v>W80</v>
      </c>
      <c r="F37" t="str">
        <f t="shared" ref="F37" si="234">CONCATENATE("W",F35)</f>
        <v>W80</v>
      </c>
      <c r="G37" t="str">
        <f t="shared" si="233"/>
        <v>W80</v>
      </c>
      <c r="H37" t="str">
        <f t="shared" si="233"/>
        <v>W80</v>
      </c>
      <c r="I37" t="str">
        <f t="shared" si="233"/>
        <v>W80</v>
      </c>
      <c r="J37" t="str">
        <f t="shared" si="233"/>
        <v>W80</v>
      </c>
      <c r="K37" t="str">
        <f t="shared" si="233"/>
        <v>W80</v>
      </c>
      <c r="L37" t="str">
        <f t="shared" ref="L37:M37" si="235">CONCATENATE("W",L35)</f>
        <v>W80</v>
      </c>
      <c r="M37" t="str">
        <f t="shared" si="235"/>
        <v>W80</v>
      </c>
      <c r="N37" t="str">
        <f t="shared" si="233"/>
        <v>W80</v>
      </c>
      <c r="O37" t="str">
        <f t="shared" si="233"/>
        <v>W80</v>
      </c>
      <c r="P37" t="str">
        <f t="shared" si="233"/>
        <v>W80</v>
      </c>
      <c r="Q37" t="str">
        <f t="shared" si="233"/>
        <v>W80</v>
      </c>
      <c r="R37" t="str">
        <f t="shared" si="233"/>
        <v>W80</v>
      </c>
      <c r="S37" t="str">
        <f t="shared" si="233"/>
        <v>W80</v>
      </c>
      <c r="T37" t="str">
        <f t="shared" si="233"/>
        <v>W80</v>
      </c>
      <c r="U37" t="str">
        <f t="shared" si="233"/>
        <v>W120</v>
      </c>
      <c r="V37" t="str">
        <f t="shared" si="233"/>
        <v>W80</v>
      </c>
      <c r="W37" t="str">
        <f t="shared" si="233"/>
        <v>W80</v>
      </c>
      <c r="X37" t="str">
        <f t="shared" ref="X37:AC37" si="236">CONCATENATE("W",X35)</f>
        <v>W120</v>
      </c>
      <c r="Y37" t="str">
        <f t="shared" si="236"/>
        <v>W80</v>
      </c>
      <c r="Z37" t="str">
        <f t="shared" si="236"/>
        <v>W80</v>
      </c>
      <c r="AA37" t="str">
        <f t="shared" si="236"/>
        <v>W80</v>
      </c>
      <c r="AB37" t="str">
        <f t="shared" si="236"/>
        <v>W80</v>
      </c>
      <c r="AC37" t="str">
        <f t="shared" si="236"/>
        <v>W80</v>
      </c>
      <c r="AD37" t="str">
        <f t="shared" ref="AD37:AF37" si="237">CONCATENATE("W",AD35)</f>
        <v>W80</v>
      </c>
      <c r="AE37" t="str">
        <f t="shared" ref="AE37" si="238">CONCATENATE("W",AE35)</f>
        <v>W80</v>
      </c>
      <c r="AF37" t="str">
        <f t="shared" si="237"/>
        <v>W80</v>
      </c>
      <c r="AG37" t="str">
        <f t="shared" ref="AG37:AH37" si="239">CONCATENATE("W",AG35)</f>
        <v>W80</v>
      </c>
      <c r="AH37" t="str">
        <f t="shared" si="239"/>
        <v>W80</v>
      </c>
      <c r="AI37" t="str">
        <f t="shared" ref="AI37" si="240">CONCATENATE("W",AI35)</f>
        <v>W80</v>
      </c>
      <c r="AJ37" t="str">
        <f t="shared" ref="AJ37:AK37" si="241">CONCATENATE("W",AJ35)</f>
        <v>W80</v>
      </c>
      <c r="AK37" t="str">
        <f t="shared" si="241"/>
        <v>W80</v>
      </c>
      <c r="AL37" t="str">
        <f t="shared" ref="AL37" si="242">CONCATENATE("W",AL35)</f>
        <v>W80</v>
      </c>
      <c r="AM37" t="str">
        <f t="shared" ref="AM37:AN37" si="243">CONCATENATE("W",AM35)</f>
        <v>W80</v>
      </c>
      <c r="AN37" t="str">
        <f t="shared" si="243"/>
        <v>W80</v>
      </c>
      <c r="AO37" t="str">
        <f>CONCATENATE("W",AO35)</f>
        <v>W80</v>
      </c>
      <c r="AP37" t="str">
        <f>CONCATENATE("W",AP35)</f>
        <v>W80</v>
      </c>
      <c r="AQ37" t="str">
        <f>CONCATENATE("W",AQ35)</f>
        <v>W80</v>
      </c>
    </row>
    <row r="38" spans="1:43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285</v>
      </c>
      <c r="V38" s="21" t="s">
        <v>286</v>
      </c>
      <c r="W38" s="21" t="s">
        <v>287</v>
      </c>
      <c r="X38" s="21" t="s">
        <v>286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  <c r="AH38" s="21" t="s">
        <v>285</v>
      </c>
      <c r="AI38" s="21" t="s">
        <v>285</v>
      </c>
      <c r="AJ38" s="21" t="s">
        <v>285</v>
      </c>
      <c r="AK38" s="21" t="s">
        <v>285</v>
      </c>
      <c r="AL38" s="21" t="s">
        <v>285</v>
      </c>
      <c r="AM38" s="21" t="s">
        <v>285</v>
      </c>
      <c r="AN38" s="21" t="s">
        <v>285</v>
      </c>
      <c r="AO38" s="21" t="s">
        <v>285</v>
      </c>
      <c r="AP38" s="21" t="s">
        <v>285</v>
      </c>
      <c r="AQ38" s="21" t="s">
        <v>285</v>
      </c>
    </row>
    <row r="39" spans="1:43" x14ac:dyDescent="0.2">
      <c r="A39" t="s">
        <v>288</v>
      </c>
      <c r="C39" t="str">
        <f t="shared" ref="C39:W39" si="244">IF(C38="0d", "", CONCATENATE("S",C38))</f>
        <v/>
      </c>
      <c r="D39" t="str">
        <f t="shared" si="244"/>
        <v/>
      </c>
      <c r="E39" t="str">
        <f t="shared" si="244"/>
        <v/>
      </c>
      <c r="F39" t="str">
        <f t="shared" ref="F39" si="245">IF(F38="0d", "", CONCATENATE("S",F38))</f>
        <v/>
      </c>
      <c r="G39" t="str">
        <f t="shared" si="244"/>
        <v/>
      </c>
      <c r="H39" t="str">
        <f t="shared" si="244"/>
        <v/>
      </c>
      <c r="I39" t="str">
        <f t="shared" si="244"/>
        <v/>
      </c>
      <c r="J39" t="str">
        <f t="shared" si="244"/>
        <v/>
      </c>
      <c r="K39" t="str">
        <f t="shared" si="244"/>
        <v/>
      </c>
      <c r="L39" t="str">
        <f t="shared" ref="L39:M39" si="246">IF(L38="0d", "", CONCATENATE("S",L38))</f>
        <v/>
      </c>
      <c r="M39" t="str">
        <f t="shared" si="246"/>
        <v/>
      </c>
      <c r="N39" t="str">
        <f t="shared" si="244"/>
        <v/>
      </c>
      <c r="O39" t="str">
        <f t="shared" si="244"/>
        <v/>
      </c>
      <c r="P39" t="str">
        <f t="shared" si="244"/>
        <v/>
      </c>
      <c r="Q39" t="str">
        <f t="shared" si="244"/>
        <v/>
      </c>
      <c r="R39" t="str">
        <f t="shared" si="244"/>
        <v/>
      </c>
      <c r="S39" t="str">
        <f t="shared" si="244"/>
        <v/>
      </c>
      <c r="T39" t="str">
        <f t="shared" si="244"/>
        <v/>
      </c>
      <c r="U39" t="str">
        <f t="shared" si="244"/>
        <v/>
      </c>
      <c r="V39" t="str">
        <f t="shared" si="244"/>
        <v>S1A</v>
      </c>
      <c r="W39" t="str">
        <f t="shared" si="244"/>
        <v>S90d</v>
      </c>
      <c r="X39" t="str">
        <f t="shared" ref="X39:AC39" si="247">IF(X38="0d", "", CONCATENATE("S",X38))</f>
        <v>S1A</v>
      </c>
      <c r="Y39" t="str">
        <f t="shared" si="247"/>
        <v/>
      </c>
      <c r="Z39" t="str">
        <f t="shared" si="247"/>
        <v/>
      </c>
      <c r="AA39" t="str">
        <f t="shared" si="247"/>
        <v/>
      </c>
      <c r="AB39" t="str">
        <f t="shared" si="247"/>
        <v/>
      </c>
      <c r="AC39" t="str">
        <f t="shared" si="247"/>
        <v/>
      </c>
      <c r="AD39" t="str">
        <f t="shared" ref="AD39:AF39" si="248">IF(AD38="0d", "", CONCATENATE("S",AD38))</f>
        <v/>
      </c>
      <c r="AE39" t="str">
        <f t="shared" ref="AE39" si="249">IF(AE38="0d", "", CONCATENATE("S",AE38))</f>
        <v/>
      </c>
      <c r="AF39" t="str">
        <f t="shared" si="248"/>
        <v/>
      </c>
      <c r="AG39" t="str">
        <f t="shared" ref="AG39:AH39" si="250">IF(AG38="0d", "", CONCATENATE("S",AG38))</f>
        <v/>
      </c>
      <c r="AH39" t="str">
        <f t="shared" si="250"/>
        <v/>
      </c>
      <c r="AI39" t="str">
        <f t="shared" ref="AI39" si="251">IF(AI38="0d", "", CONCATENATE("S",AI38))</f>
        <v/>
      </c>
      <c r="AJ39" t="str">
        <f t="shared" ref="AJ39:AK39" si="252">IF(AJ38="0d", "", CONCATENATE("S",AJ38))</f>
        <v/>
      </c>
      <c r="AK39" t="str">
        <f t="shared" si="252"/>
        <v/>
      </c>
      <c r="AL39" t="str">
        <f t="shared" ref="AL39" si="253">IF(AL38="0d", "", CONCATENATE("S",AL38))</f>
        <v/>
      </c>
      <c r="AM39" t="str">
        <f t="shared" ref="AM39:AN39" si="254">IF(AM38="0d", "", CONCATENATE("S",AM38))</f>
        <v/>
      </c>
      <c r="AN39" t="str">
        <f t="shared" si="254"/>
        <v/>
      </c>
      <c r="AO39" t="str">
        <f>IF(AO38="0d", "", CONCATENATE("S",AO38))</f>
        <v/>
      </c>
      <c r="AP39" t="str">
        <f>IF(AP38="0d", "", CONCATENATE("S",AP38))</f>
        <v/>
      </c>
      <c r="AQ39" t="str">
        <f>IF(AQ38="0d", "", CONCATENATE("S",AQ38))</f>
        <v/>
      </c>
    </row>
    <row r="40" spans="1:43" x14ac:dyDescent="0.2">
      <c r="A40" t="s">
        <v>289</v>
      </c>
      <c r="C40" t="str">
        <f t="shared" ref="C40:W40" si="255">CONCATENATE("S",C38)</f>
        <v>S0d</v>
      </c>
      <c r="D40" t="str">
        <f t="shared" si="255"/>
        <v>S0d</v>
      </c>
      <c r="E40" t="str">
        <f t="shared" si="255"/>
        <v>S0d</v>
      </c>
      <c r="F40" t="str">
        <f t="shared" ref="F40" si="256">CONCATENATE("S",F38)</f>
        <v>S0d</v>
      </c>
      <c r="G40" t="str">
        <f t="shared" si="255"/>
        <v>S0d</v>
      </c>
      <c r="H40" t="str">
        <f t="shared" si="255"/>
        <v>S0d</v>
      </c>
      <c r="I40" t="str">
        <f t="shared" si="255"/>
        <v>S0d</v>
      </c>
      <c r="J40" t="str">
        <f t="shared" si="255"/>
        <v>S0d</v>
      </c>
      <c r="K40" t="str">
        <f t="shared" si="255"/>
        <v>S0d</v>
      </c>
      <c r="L40" t="str">
        <f t="shared" ref="L40:M40" si="257">CONCATENATE("S",L38)</f>
        <v>S0d</v>
      </c>
      <c r="M40" t="str">
        <f t="shared" si="257"/>
        <v>S0d</v>
      </c>
      <c r="N40" t="str">
        <f t="shared" si="255"/>
        <v>S0d</v>
      </c>
      <c r="O40" t="str">
        <f t="shared" si="255"/>
        <v>S0d</v>
      </c>
      <c r="P40" t="str">
        <f t="shared" si="255"/>
        <v>S0d</v>
      </c>
      <c r="Q40" t="str">
        <f t="shared" si="255"/>
        <v>S0d</v>
      </c>
      <c r="R40" t="str">
        <f t="shared" si="255"/>
        <v>S0d</v>
      </c>
      <c r="S40" t="str">
        <f t="shared" si="255"/>
        <v>S0d</v>
      </c>
      <c r="T40" t="str">
        <f t="shared" si="255"/>
        <v>S0d</v>
      </c>
      <c r="U40" t="str">
        <f t="shared" si="255"/>
        <v>S0d</v>
      </c>
      <c r="V40" t="str">
        <f t="shared" si="255"/>
        <v>S1A</v>
      </c>
      <c r="W40" t="str">
        <f t="shared" si="255"/>
        <v>S90d</v>
      </c>
      <c r="X40" t="str">
        <f t="shared" ref="X40:AC40" si="258">CONCATENATE("S",X38)</f>
        <v>S1A</v>
      </c>
      <c r="Y40" t="str">
        <f t="shared" si="258"/>
        <v>S0d</v>
      </c>
      <c r="Z40" t="str">
        <f t="shared" si="258"/>
        <v>S0d</v>
      </c>
      <c r="AA40" t="str">
        <f t="shared" si="258"/>
        <v>S0d</v>
      </c>
      <c r="AB40" t="str">
        <f t="shared" si="258"/>
        <v>S0d</v>
      </c>
      <c r="AC40" t="str">
        <f t="shared" si="258"/>
        <v>S0d</v>
      </c>
      <c r="AD40" t="str">
        <f t="shared" ref="AD40:AF40" si="259">CONCATENATE("S",AD38)</f>
        <v>S0d</v>
      </c>
      <c r="AE40" t="str">
        <f t="shared" ref="AE40" si="260">CONCATENATE("S",AE38)</f>
        <v>S0d</v>
      </c>
      <c r="AF40" t="str">
        <f t="shared" si="259"/>
        <v>S0d</v>
      </c>
      <c r="AG40" t="str">
        <f t="shared" ref="AG40:AH40" si="261">CONCATENATE("S",AG38)</f>
        <v>S0d</v>
      </c>
      <c r="AH40" t="str">
        <f t="shared" si="261"/>
        <v>S0d</v>
      </c>
      <c r="AI40" t="str">
        <f t="shared" ref="AI40" si="262">CONCATENATE("S",AI38)</f>
        <v>S0d</v>
      </c>
      <c r="AJ40" t="str">
        <f t="shared" ref="AJ40:AK40" si="263">CONCATENATE("S",AJ38)</f>
        <v>S0d</v>
      </c>
      <c r="AK40" t="str">
        <f t="shared" si="263"/>
        <v>S0d</v>
      </c>
      <c r="AL40" t="str">
        <f t="shared" ref="AL40" si="264">CONCATENATE("S",AL38)</f>
        <v>S0d</v>
      </c>
      <c r="AM40" t="str">
        <f t="shared" ref="AM40:AN40" si="265">CONCATENATE("S",AM38)</f>
        <v>S0d</v>
      </c>
      <c r="AN40" t="str">
        <f t="shared" si="265"/>
        <v>S0d</v>
      </c>
      <c r="AO40" t="str">
        <f>CONCATENATE("S",AO38)</f>
        <v>S0d</v>
      </c>
      <c r="AP40" t="str">
        <f>CONCATENATE("S",AP38)</f>
        <v>S0d</v>
      </c>
      <c r="AQ40" t="str">
        <f>CONCATENATE("S",AQ38)</f>
        <v>S0d</v>
      </c>
    </row>
    <row r="41" spans="1:43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</row>
    <row r="42" spans="1:43" x14ac:dyDescent="0.2">
      <c r="A42" t="s">
        <v>291</v>
      </c>
      <c r="C42" t="str">
        <f t="shared" ref="C42:W42" si="266">IF(C41=2014,"",CONCATENATE("L",C41))</f>
        <v/>
      </c>
      <c r="D42" t="str">
        <f t="shared" si="266"/>
        <v/>
      </c>
      <c r="E42" t="str">
        <f t="shared" si="266"/>
        <v/>
      </c>
      <c r="F42" t="str">
        <f t="shared" ref="F42" si="267">IF(F41=2014,"",CONCATENATE("L",F41))</f>
        <v/>
      </c>
      <c r="G42" t="str">
        <f t="shared" si="266"/>
        <v/>
      </c>
      <c r="H42" t="str">
        <f t="shared" si="266"/>
        <v/>
      </c>
      <c r="I42" t="str">
        <f t="shared" si="266"/>
        <v/>
      </c>
      <c r="J42" t="str">
        <f t="shared" si="266"/>
        <v/>
      </c>
      <c r="K42" t="str">
        <f t="shared" si="266"/>
        <v/>
      </c>
      <c r="L42" t="str">
        <f t="shared" ref="L42:M42" si="268">IF(L41=2014,"",CONCATENATE("L",L41))</f>
        <v/>
      </c>
      <c r="M42" t="str">
        <f t="shared" si="268"/>
        <v/>
      </c>
      <c r="N42" t="str">
        <f t="shared" si="266"/>
        <v/>
      </c>
      <c r="O42" t="str">
        <f t="shared" si="266"/>
        <v/>
      </c>
      <c r="P42" t="str">
        <f t="shared" si="266"/>
        <v/>
      </c>
      <c r="Q42" t="str">
        <f t="shared" si="266"/>
        <v/>
      </c>
      <c r="R42" t="str">
        <f t="shared" si="266"/>
        <v/>
      </c>
      <c r="S42" t="str">
        <f t="shared" si="266"/>
        <v/>
      </c>
      <c r="T42" t="str">
        <f t="shared" si="266"/>
        <v/>
      </c>
      <c r="U42" t="str">
        <f t="shared" si="266"/>
        <v/>
      </c>
      <c r="V42" t="str">
        <f t="shared" si="266"/>
        <v/>
      </c>
      <c r="W42" t="str">
        <f t="shared" si="266"/>
        <v/>
      </c>
      <c r="X42" t="str">
        <f t="shared" ref="X42:AC42" si="269">IF(X41=2014,"",CONCATENATE("L",X41))</f>
        <v/>
      </c>
      <c r="Y42" t="str">
        <f t="shared" si="269"/>
        <v/>
      </c>
      <c r="Z42" t="str">
        <f t="shared" si="269"/>
        <v/>
      </c>
      <c r="AA42" t="str">
        <f t="shared" si="269"/>
        <v/>
      </c>
      <c r="AB42" t="str">
        <f t="shared" si="269"/>
        <v/>
      </c>
      <c r="AC42" t="str">
        <f t="shared" si="269"/>
        <v/>
      </c>
      <c r="AD42" t="str">
        <f t="shared" ref="AD42:AF42" si="270">IF(AD41=2014,"",CONCATENATE("L",AD41))</f>
        <v/>
      </c>
      <c r="AE42" t="str">
        <f t="shared" ref="AE42" si="271">IF(AE41=2014,"",CONCATENATE("L",AE41))</f>
        <v/>
      </c>
      <c r="AF42" t="str">
        <f t="shared" si="270"/>
        <v/>
      </c>
      <c r="AG42" t="str">
        <f t="shared" ref="AG42:AH42" si="272">IF(AG41=2014,"",CONCATENATE("L",AG41))</f>
        <v/>
      </c>
      <c r="AH42" t="str">
        <f t="shared" si="272"/>
        <v/>
      </c>
      <c r="AI42" t="str">
        <f t="shared" ref="AI42" si="273">IF(AI41=2014,"",CONCATENATE("L",AI41))</f>
        <v/>
      </c>
      <c r="AJ42" t="str">
        <f t="shared" ref="AJ42:AK42" si="274">IF(AJ41=2014,"",CONCATENATE("L",AJ41))</f>
        <v/>
      </c>
      <c r="AK42" t="str">
        <f t="shared" si="274"/>
        <v/>
      </c>
      <c r="AL42" t="str">
        <f t="shared" ref="AL42" si="275">IF(AL41=2014,"",CONCATENATE("L",AL41))</f>
        <v/>
      </c>
      <c r="AM42" t="str">
        <f t="shared" ref="AM42:AN42" si="276">IF(AM41=2014,"",CONCATENATE("L",AM41))</f>
        <v/>
      </c>
      <c r="AN42" t="str">
        <f t="shared" si="276"/>
        <v/>
      </c>
      <c r="AO42" t="str">
        <f>IF(AO41=2014,"",CONCATENATE("L",AO41))</f>
        <v/>
      </c>
      <c r="AP42" t="str">
        <f>IF(AP41=2014,"",CONCATENATE("L",AP41))</f>
        <v/>
      </c>
      <c r="AQ42" t="str">
        <f>IF(AQ41=2014,"",CONCATENATE("L",AQ41))</f>
        <v/>
      </c>
    </row>
    <row r="43" spans="1:43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294</v>
      </c>
      <c r="AF43" s="21" t="s">
        <v>294</v>
      </c>
      <c r="AG43" s="21" t="s">
        <v>294</v>
      </c>
      <c r="AH43" s="21" t="s">
        <v>294</v>
      </c>
      <c r="AI43" s="21" t="s">
        <v>294</v>
      </c>
      <c r="AJ43" s="21" t="s">
        <v>294</v>
      </c>
      <c r="AK43" s="21" t="s">
        <v>294</v>
      </c>
      <c r="AL43" s="21" t="s">
        <v>294</v>
      </c>
      <c r="AM43" s="21" t="s">
        <v>294</v>
      </c>
      <c r="AN43" s="21" t="s">
        <v>294</v>
      </c>
      <c r="AO43" s="21" t="s">
        <v>465</v>
      </c>
      <c r="AP43" s="21" t="s">
        <v>468</v>
      </c>
      <c r="AQ43" s="21" t="s">
        <v>469</v>
      </c>
    </row>
    <row r="44" spans="1:43" x14ac:dyDescent="0.2">
      <c r="A44" t="s">
        <v>295</v>
      </c>
      <c r="C44" t="str">
        <f t="shared" ref="C44:W44" si="277">IF(C43="none","",CONCATENATE("L",C43))</f>
        <v/>
      </c>
      <c r="D44" t="str">
        <f t="shared" si="277"/>
        <v/>
      </c>
      <c r="E44" t="str">
        <f t="shared" si="277"/>
        <v/>
      </c>
      <c r="F44" t="str">
        <f t="shared" ref="F44" si="278">IF(F43="none","",CONCATENATE("L",F43))</f>
        <v/>
      </c>
      <c r="G44" t="str">
        <f t="shared" si="277"/>
        <v/>
      </c>
      <c r="H44" t="str">
        <f t="shared" si="277"/>
        <v/>
      </c>
      <c r="I44" t="str">
        <f t="shared" si="277"/>
        <v/>
      </c>
      <c r="J44" t="str">
        <f t="shared" si="277"/>
        <v/>
      </c>
      <c r="K44" t="str">
        <f t="shared" si="277"/>
        <v/>
      </c>
      <c r="L44" t="str">
        <f t="shared" ref="L44:M44" si="279">IF(L43="none","",CONCATENATE("L",L43))</f>
        <v/>
      </c>
      <c r="M44" t="str">
        <f t="shared" si="279"/>
        <v/>
      </c>
      <c r="N44" t="str">
        <f t="shared" si="277"/>
        <v/>
      </c>
      <c r="O44" t="str">
        <f t="shared" si="277"/>
        <v/>
      </c>
      <c r="P44" t="str">
        <f t="shared" si="277"/>
        <v/>
      </c>
      <c r="Q44" t="str">
        <f t="shared" si="277"/>
        <v/>
      </c>
      <c r="R44" t="str">
        <f t="shared" si="277"/>
        <v/>
      </c>
      <c r="S44" t="str">
        <f t="shared" si="277"/>
        <v/>
      </c>
      <c r="T44" t="str">
        <f t="shared" si="277"/>
        <v/>
      </c>
      <c r="U44" t="str">
        <f t="shared" si="277"/>
        <v/>
      </c>
      <c r="V44" t="str">
        <f t="shared" si="277"/>
        <v/>
      </c>
      <c r="W44" t="str">
        <f t="shared" si="277"/>
        <v/>
      </c>
      <c r="X44" t="str">
        <f t="shared" ref="X44:AC44" si="280">IF(X43="none","",CONCATENATE("L",X43))</f>
        <v/>
      </c>
      <c r="Y44" t="str">
        <f t="shared" si="280"/>
        <v/>
      </c>
      <c r="Z44" t="str">
        <f t="shared" si="280"/>
        <v/>
      </c>
      <c r="AA44" t="str">
        <f t="shared" si="280"/>
        <v/>
      </c>
      <c r="AB44" t="str">
        <f t="shared" si="280"/>
        <v/>
      </c>
      <c r="AC44" t="str">
        <f t="shared" si="280"/>
        <v/>
      </c>
      <c r="AD44" t="str">
        <f t="shared" ref="AD44:AF44" si="281">IF(AD43="none","",CONCATENATE("L",AD43))</f>
        <v/>
      </c>
      <c r="AE44" t="str">
        <f t="shared" ref="AE44" si="282">IF(AE43="none","",CONCATENATE("L",AE43))</f>
        <v/>
      </c>
      <c r="AF44" t="str">
        <f t="shared" si="281"/>
        <v/>
      </c>
      <c r="AG44" t="str">
        <f t="shared" ref="AG44:AH44" si="283">IF(AG43="none","",CONCATENATE("L",AG43))</f>
        <v/>
      </c>
      <c r="AH44" t="str">
        <f t="shared" si="283"/>
        <v/>
      </c>
      <c r="AI44" t="str">
        <f t="shared" ref="AI44" si="284">IF(AI43="none","",CONCATENATE("L",AI43))</f>
        <v/>
      </c>
      <c r="AJ44" t="str">
        <f t="shared" ref="AJ44:AK44" si="285">IF(AJ43="none","",CONCATENATE("L",AJ43))</f>
        <v/>
      </c>
      <c r="AK44" t="str">
        <f t="shared" si="285"/>
        <v/>
      </c>
      <c r="AL44" t="str">
        <f t="shared" ref="AL44" si="286">IF(AL43="none","",CONCATENATE("L",AL43))</f>
        <v/>
      </c>
      <c r="AM44" t="str">
        <f t="shared" ref="AM44:AN44" si="287">IF(AM43="none","",CONCATENATE("L",AM43))</f>
        <v/>
      </c>
      <c r="AN44" t="str">
        <f t="shared" si="287"/>
        <v/>
      </c>
      <c r="AO44" t="str">
        <f>IF(AO43="none","",CONCATENATE("L",AO43))</f>
        <v>Lmod_D0_M0_energyOnly</v>
      </c>
      <c r="AP44" t="str">
        <f>IF(AP43="none","",CONCATENATE("L",AP43))</f>
        <v>Lmod_D50_M0_energyOnly</v>
      </c>
      <c r="AQ44" t="str">
        <f>IF(AQ43="none","",CONCATENATE("L",AQ43))</f>
        <v>Lmod_D25_M25_energyOnly</v>
      </c>
    </row>
    <row r="45" spans="1:43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  <c r="AH45" s="21" t="s">
        <v>298</v>
      </c>
      <c r="AI45" s="21" t="s">
        <v>298</v>
      </c>
      <c r="AJ45" s="21" t="s">
        <v>298</v>
      </c>
      <c r="AK45" s="21" t="s">
        <v>298</v>
      </c>
      <c r="AL45" s="21" t="s">
        <v>298</v>
      </c>
      <c r="AM45" s="21" t="s">
        <v>298</v>
      </c>
      <c r="AN45" s="21" t="s">
        <v>298</v>
      </c>
      <c r="AO45" s="21" t="s">
        <v>298</v>
      </c>
      <c r="AP45" s="21" t="s">
        <v>298</v>
      </c>
      <c r="AQ45" s="21" t="s">
        <v>298</v>
      </c>
    </row>
    <row r="46" spans="1:43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</row>
    <row r="47" spans="1:43" x14ac:dyDescent="0.2">
      <c r="A47" t="s">
        <v>300</v>
      </c>
      <c r="C47" t="str">
        <f t="shared" ref="C47:W47" si="288">IF(C45="RT","",CONCATENATE(C45,C46))</f>
        <v/>
      </c>
      <c r="D47" t="str">
        <f t="shared" si="288"/>
        <v/>
      </c>
      <c r="E47" t="str">
        <f t="shared" si="288"/>
        <v/>
      </c>
      <c r="F47" t="str">
        <f t="shared" ref="F47" si="289">IF(F45="RT","",CONCATENATE(F45,F46))</f>
        <v/>
      </c>
      <c r="G47" t="str">
        <f t="shared" si="288"/>
        <v/>
      </c>
      <c r="H47" t="str">
        <f t="shared" si="288"/>
        <v/>
      </c>
      <c r="I47" t="str">
        <f t="shared" si="288"/>
        <v/>
      </c>
      <c r="J47" t="str">
        <f t="shared" si="288"/>
        <v/>
      </c>
      <c r="K47" t="str">
        <f t="shared" si="288"/>
        <v/>
      </c>
      <c r="L47" t="str">
        <f t="shared" ref="L47:M47" si="290">IF(L45="RT","",CONCATENATE(L45,L46))</f>
        <v/>
      </c>
      <c r="M47" t="str">
        <f t="shared" si="290"/>
        <v/>
      </c>
      <c r="N47" t="str">
        <f t="shared" si="288"/>
        <v/>
      </c>
      <c r="O47" t="str">
        <f t="shared" si="288"/>
        <v/>
      </c>
      <c r="P47" t="str">
        <f t="shared" si="288"/>
        <v/>
      </c>
      <c r="Q47" t="str">
        <f t="shared" si="288"/>
        <v/>
      </c>
      <c r="R47" t="str">
        <f t="shared" si="288"/>
        <v/>
      </c>
      <c r="S47" t="str">
        <f t="shared" si="288"/>
        <v/>
      </c>
      <c r="T47" t="str">
        <f t="shared" si="288"/>
        <v/>
      </c>
      <c r="U47" t="str">
        <f t="shared" si="288"/>
        <v/>
      </c>
      <c r="V47" t="str">
        <f t="shared" si="288"/>
        <v/>
      </c>
      <c r="W47" t="str">
        <f t="shared" si="288"/>
        <v/>
      </c>
      <c r="X47" t="str">
        <f t="shared" ref="X47:AC47" si="291">IF(X45="RT","",CONCATENATE(X45,X46))</f>
        <v/>
      </c>
      <c r="Y47" t="str">
        <f t="shared" si="291"/>
        <v/>
      </c>
      <c r="Z47" t="str">
        <f t="shared" si="291"/>
        <v/>
      </c>
      <c r="AA47" t="str">
        <f t="shared" si="291"/>
        <v/>
      </c>
      <c r="AB47" t="str">
        <f t="shared" si="291"/>
        <v/>
      </c>
      <c r="AC47" t="str">
        <f t="shared" si="291"/>
        <v/>
      </c>
      <c r="AD47" t="str">
        <f t="shared" ref="AD47:AF47" si="292">IF(AD45="RT","",CONCATENATE(AD45,AD46))</f>
        <v/>
      </c>
      <c r="AE47" t="str">
        <f t="shared" ref="AE47" si="293">IF(AE45="RT","",CONCATENATE(AE45,AE46))</f>
        <v/>
      </c>
      <c r="AF47" t="str">
        <f t="shared" si="292"/>
        <v/>
      </c>
      <c r="AG47" t="str">
        <f t="shared" ref="AG47:AH47" si="294">IF(AG45="RT","",CONCATENATE(AG45,AG46))</f>
        <v/>
      </c>
      <c r="AH47" t="str">
        <f t="shared" si="294"/>
        <v/>
      </c>
      <c r="AI47" t="str">
        <f t="shared" ref="AI47" si="295">IF(AI45="RT","",CONCATENATE(AI45,AI46))</f>
        <v/>
      </c>
      <c r="AJ47" t="str">
        <f t="shared" ref="AJ47:AK47" si="296">IF(AJ45="RT","",CONCATENATE(AJ45,AJ46))</f>
        <v/>
      </c>
      <c r="AK47" t="str">
        <f t="shared" si="296"/>
        <v/>
      </c>
      <c r="AL47" t="str">
        <f t="shared" ref="AL47" si="297">IF(AL45="RT","",CONCATENATE(AL45,AL46))</f>
        <v/>
      </c>
      <c r="AM47" t="str">
        <f t="shared" ref="AM47:AN47" si="298">IF(AM45="RT","",CONCATENATE(AM45,AM46))</f>
        <v/>
      </c>
      <c r="AN47" t="str">
        <f t="shared" si="298"/>
        <v/>
      </c>
      <c r="AO47" t="str">
        <f>IF(AO45="RT","",CONCATENATE(AO45,AO46))</f>
        <v/>
      </c>
      <c r="AP47" t="str">
        <f>IF(AP45="RT","",CONCATENATE(AP45,AP46))</f>
        <v/>
      </c>
      <c r="AQ47" t="str">
        <f>IF(AQ45="RT","",CONCATENATE(AQ45,AQ46))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29" sqref="D29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I42" sqref="I42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2" sqref="D12"/>
    </sheetView>
  </sheetViews>
  <sheetFormatPr baseColWidth="10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workbookViewId="0">
      <selection activeCell="C53" sqref="C53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18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1250</v>
      </c>
      <c r="AF4">
        <f>B69</f>
        <v>15</v>
      </c>
      <c r="AG4" t="s">
        <v>220</v>
      </c>
      <c r="AH4">
        <f>C68</f>
        <v>850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1125</v>
      </c>
      <c r="AF5">
        <f>AF4</f>
        <v>15</v>
      </c>
      <c r="AG5" t="s">
        <v>214</v>
      </c>
      <c r="AH5">
        <f>AH$4*0.9</f>
        <v>765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1000</v>
      </c>
      <c r="AF6">
        <f>AF5</f>
        <v>15</v>
      </c>
      <c r="AG6" t="s">
        <v>215</v>
      </c>
      <c r="AH6">
        <f>AH$4*0.8</f>
        <v>680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875</v>
      </c>
      <c r="AF7">
        <f>AF6</f>
        <v>15</v>
      </c>
      <c r="AG7" t="s">
        <v>216</v>
      </c>
      <c r="AH7">
        <f>AH$4*0.7</f>
        <v>595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  <c r="AF11" t="s">
        <v>212</v>
      </c>
      <c r="AG11" t="s">
        <v>220</v>
      </c>
      <c r="AH11" t="s">
        <v>212</v>
      </c>
      <c r="AI11" t="s">
        <v>220</v>
      </c>
      <c r="AJ11" t="s">
        <v>212</v>
      </c>
      <c r="AK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220</v>
      </c>
      <c r="AE12" t="s">
        <v>216</v>
      </c>
      <c r="AF12" t="s">
        <v>216</v>
      </c>
      <c r="AG12" t="s">
        <v>220</v>
      </c>
      <c r="AH12" t="s">
        <v>220</v>
      </c>
      <c r="AI12" t="s">
        <v>216</v>
      </c>
      <c r="AJ12" t="s">
        <v>216</v>
      </c>
      <c r="AK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424</v>
      </c>
      <c r="AE13" t="s">
        <v>424</v>
      </c>
      <c r="AF13" t="s">
        <v>424</v>
      </c>
      <c r="AG13" t="s">
        <v>424</v>
      </c>
      <c r="AH13" t="s">
        <v>424</v>
      </c>
      <c r="AI13" t="s">
        <v>424</v>
      </c>
      <c r="AJ13" t="s">
        <v>424</v>
      </c>
      <c r="AK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7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">
      <c r="A18" t="s">
        <v>163</v>
      </c>
      <c r="B18" s="4">
        <f>'Data and sources'!B52</f>
        <v>10</v>
      </c>
      <c r="Q18" t="s">
        <v>208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">
      <c r="A19" t="s">
        <v>165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F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  <c r="AD20" s="5">
        <f t="shared" si="6"/>
        <v>126.97417171717171</v>
      </c>
      <c r="AE20" s="5">
        <f t="shared" si="6"/>
        <v>126.97417171717171</v>
      </c>
      <c r="AF20" s="5">
        <f t="shared" si="6"/>
        <v>126.97417171717171</v>
      </c>
      <c r="AG20" s="5">
        <f>($B$34*AG$18*10^-3 + $B$33)/(1-$B$46)</f>
        <v>126.97417171717171</v>
      </c>
      <c r="AH20" s="5">
        <f>($B$34*AH$18*10^-3 + $B$33)/(1-$B$46)</f>
        <v>126.97417171717171</v>
      </c>
      <c r="AI20" s="5">
        <f>($B$34*AI$18*10^-3 + $B$33)/(1-$B$46)</f>
        <v>126.97417171717171</v>
      </c>
      <c r="AJ20" s="5">
        <f>($B$34*AJ$18*10^-3 + $B$33)/(1-$B$46)</f>
        <v>126.97417171717171</v>
      </c>
      <c r="AK20" s="5">
        <f>($B$34*AK$18*10^-3 + $B$33)/(1-$B$46)</f>
        <v>126.97417171717171</v>
      </c>
    </row>
    <row r="21" spans="1:37" x14ac:dyDescent="0.2">
      <c r="A21" t="s">
        <v>49</v>
      </c>
      <c r="B21">
        <f>'Data and sources'!C35</f>
        <v>2071</v>
      </c>
      <c r="C21" t="s">
        <v>48</v>
      </c>
    </row>
    <row r="22" spans="1:37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7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K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  <c r="AD23" s="5">
        <f t="shared" si="7"/>
        <v>775.16307692307703</v>
      </c>
      <c r="AE23" s="5">
        <f t="shared" si="7"/>
        <v>775.16307692307703</v>
      </c>
      <c r="AF23" s="5">
        <f t="shared" si="7"/>
        <v>775.16307692307703</v>
      </c>
      <c r="AG23" s="5">
        <f t="shared" si="7"/>
        <v>775.16307692307703</v>
      </c>
      <c r="AH23" s="5">
        <f t="shared" si="7"/>
        <v>775.16307692307703</v>
      </c>
      <c r="AI23" s="5">
        <f t="shared" si="7"/>
        <v>775.16307692307703</v>
      </c>
      <c r="AJ23" s="5">
        <f t="shared" si="7"/>
        <v>775.16307692307703</v>
      </c>
      <c r="AK23" s="5">
        <f t="shared" si="7"/>
        <v>775.16307692307703</v>
      </c>
    </row>
    <row r="24" spans="1:37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F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  <c r="AD24" s="5">
        <f t="shared" si="8"/>
        <v>77.517144561131843</v>
      </c>
      <c r="AE24" s="5">
        <f t="shared" si="8"/>
        <v>77.517144561131843</v>
      </c>
      <c r="AF24" s="5">
        <f t="shared" si="8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F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  <c r="AD25" s="5">
        <f t="shared" si="9"/>
        <v>84.936820512820518</v>
      </c>
      <c r="AE25" s="5">
        <f t="shared" si="9"/>
        <v>84.936820512820518</v>
      </c>
      <c r="AF25" s="5">
        <f t="shared" si="9"/>
        <v>84.936820512820518</v>
      </c>
      <c r="AG25" s="5">
        <f>($C$34*AG$18*10^-3 + $C$33)/(1-$C$46)</f>
        <v>84.936820512820518</v>
      </c>
      <c r="AH25" s="5">
        <f>($C$34*AH$18*10^-3 + $C$33)/(1-$C$46)</f>
        <v>84.936820512820518</v>
      </c>
      <c r="AI25" s="5">
        <f>($C$34*AI$18*10^-3 + $C$33)/(1-$C$46)</f>
        <v>84.936820512820518</v>
      </c>
      <c r="AJ25" s="5">
        <f>($C$34*AJ$18*10^-3 + $C$33)/(1-$C$46)</f>
        <v>84.936820512820518</v>
      </c>
      <c r="AK25" s="5">
        <f>($C$34*AK$18*10^-3 + $C$33)/(1-$C$46)</f>
        <v>84.936820512820518</v>
      </c>
    </row>
    <row r="26" spans="1:37" x14ac:dyDescent="0.2">
      <c r="A26" t="s">
        <v>53</v>
      </c>
      <c r="B26">
        <v>6705</v>
      </c>
      <c r="C26" t="s">
        <v>51</v>
      </c>
    </row>
    <row r="27" spans="1:37" x14ac:dyDescent="0.2">
      <c r="R27" s="7" t="s">
        <v>3</v>
      </c>
    </row>
    <row r="28" spans="1:37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 t="shared" ref="AB28:AK28" si="11">INDEX($T$4:$U$5, MATCH(AB10,$T$4:$T$5),2)</f>
        <v>976.42784318082204</v>
      </c>
      <c r="AC28" s="5">
        <f t="shared" si="11"/>
        <v>976.42784318082204</v>
      </c>
      <c r="AD28" s="5">
        <f t="shared" si="11"/>
        <v>976.42784318082204</v>
      </c>
      <c r="AE28" s="5">
        <f t="shared" si="11"/>
        <v>976.42784318082204</v>
      </c>
      <c r="AF28" s="5">
        <f t="shared" si="11"/>
        <v>976.42784318082204</v>
      </c>
      <c r="AG28" s="5">
        <f t="shared" si="11"/>
        <v>1140</v>
      </c>
      <c r="AH28" s="5">
        <f t="shared" si="11"/>
        <v>1140</v>
      </c>
      <c r="AI28" s="5">
        <f t="shared" si="11"/>
        <v>1140</v>
      </c>
      <c r="AJ28" s="5">
        <f t="shared" si="11"/>
        <v>1140</v>
      </c>
      <c r="AK28" s="5">
        <f t="shared" si="11"/>
        <v>1140</v>
      </c>
    </row>
    <row r="29" spans="1:37" x14ac:dyDescent="0.2">
      <c r="A29" s="7" t="s">
        <v>16</v>
      </c>
      <c r="Q29" t="s">
        <v>208</v>
      </c>
      <c r="R29" t="s">
        <v>183</v>
      </c>
      <c r="S29" s="4">
        <f t="shared" ref="S29:AF29" si="12">$W$4</f>
        <v>2.6153846153846154</v>
      </c>
      <c r="T29" s="4">
        <f>$W$5</f>
        <v>3.9</v>
      </c>
      <c r="U29" s="4">
        <f t="shared" si="12"/>
        <v>2.6153846153846154</v>
      </c>
      <c r="V29" s="4">
        <f t="shared" si="12"/>
        <v>2.6153846153846154</v>
      </c>
      <c r="W29" s="4">
        <f t="shared" si="12"/>
        <v>2.6153846153846154</v>
      </c>
      <c r="X29" s="4">
        <f t="shared" si="12"/>
        <v>2.6153846153846154</v>
      </c>
      <c r="Y29" s="4">
        <f t="shared" si="12"/>
        <v>2.6153846153846154</v>
      </c>
      <c r="Z29" s="4">
        <f t="shared" si="12"/>
        <v>2.6153846153846154</v>
      </c>
      <c r="AA29" s="4">
        <f t="shared" si="12"/>
        <v>2.6153846153846154</v>
      </c>
      <c r="AB29" s="4">
        <f t="shared" si="12"/>
        <v>2.6153846153846154</v>
      </c>
      <c r="AC29" s="4">
        <f t="shared" si="12"/>
        <v>2.6153846153846154</v>
      </c>
      <c r="AD29" s="4">
        <f t="shared" si="12"/>
        <v>2.6153846153846154</v>
      </c>
      <c r="AE29" s="4">
        <f t="shared" si="12"/>
        <v>2.6153846153846154</v>
      </c>
      <c r="AF29" s="4">
        <f t="shared" si="12"/>
        <v>2.6153846153846154</v>
      </c>
      <c r="AG29" s="4">
        <f>$W$5</f>
        <v>3.9</v>
      </c>
      <c r="AH29" s="4">
        <f>$W$5</f>
        <v>3.9</v>
      </c>
      <c r="AI29" s="4">
        <f>$W$5</f>
        <v>3.9</v>
      </c>
      <c r="AJ29" s="4">
        <f>$W$5</f>
        <v>3.9</v>
      </c>
      <c r="AK29" s="4">
        <f>$W$5</f>
        <v>3.9</v>
      </c>
    </row>
    <row r="30" spans="1:37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3">S$28*S$15+$D$32</f>
        <v>125.88777825200532</v>
      </c>
      <c r="T30" s="5">
        <f t="shared" si="13"/>
        <v>139.92398963155881</v>
      </c>
      <c r="U30" s="5">
        <f t="shared" si="13"/>
        <v>125.88777825200532</v>
      </c>
      <c r="V30" s="5">
        <f t="shared" si="13"/>
        <v>125.88777825200532</v>
      </c>
      <c r="W30" s="5">
        <f t="shared" si="13"/>
        <v>125.88777825200532</v>
      </c>
      <c r="X30" s="5">
        <f t="shared" si="13"/>
        <v>125.88777825200532</v>
      </c>
      <c r="Y30" s="5">
        <f t="shared" si="13"/>
        <v>125.88777825200532</v>
      </c>
      <c r="Z30" s="5">
        <f t="shared" si="13"/>
        <v>125.88777825200532</v>
      </c>
      <c r="AA30" s="5">
        <f t="shared" si="13"/>
        <v>125.88777825200532</v>
      </c>
      <c r="AB30" s="5">
        <f t="shared" si="13"/>
        <v>125.88777825200532</v>
      </c>
      <c r="AC30" s="5">
        <f t="shared" si="13"/>
        <v>125.88777825200532</v>
      </c>
      <c r="AD30" s="5">
        <f t="shared" si="13"/>
        <v>125.88777825200532</v>
      </c>
      <c r="AE30" s="5">
        <f t="shared" si="13"/>
        <v>125.88777825200532</v>
      </c>
      <c r="AF30" s="5">
        <f t="shared" si="13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4">B31*$E$1</f>
        <v>44087.400000000009</v>
      </c>
      <c r="I31">
        <f t="shared" si="14"/>
        <v>50385.600000000006</v>
      </c>
      <c r="J31">
        <f t="shared" si="14"/>
        <v>63467.80980675343</v>
      </c>
      <c r="R31" t="s">
        <v>32</v>
      </c>
      <c r="S31" s="5">
        <f t="shared" ref="S31:AF31" si="15">($D$34*S$29*$E$3*10^-3 + $D$33)/(1-$D$46)</f>
        <v>32.466607822649564</v>
      </c>
      <c r="T31" s="5">
        <f t="shared" si="15"/>
        <v>45.902984148611111</v>
      </c>
      <c r="U31" s="5">
        <f t="shared" si="15"/>
        <v>32.466607822649564</v>
      </c>
      <c r="V31" s="5">
        <f t="shared" si="15"/>
        <v>32.466607822649564</v>
      </c>
      <c r="W31" s="5">
        <f t="shared" si="15"/>
        <v>32.466607822649564</v>
      </c>
      <c r="X31" s="5">
        <f t="shared" si="15"/>
        <v>32.466607822649564</v>
      </c>
      <c r="Y31" s="5">
        <f t="shared" si="15"/>
        <v>32.466607822649564</v>
      </c>
      <c r="Z31" s="5">
        <f t="shared" si="15"/>
        <v>32.466607822649564</v>
      </c>
      <c r="AA31" s="5">
        <f t="shared" si="15"/>
        <v>32.466607822649564</v>
      </c>
      <c r="AB31" s="5">
        <f t="shared" si="15"/>
        <v>32.466607822649564</v>
      </c>
      <c r="AC31" s="5">
        <f t="shared" si="15"/>
        <v>32.466607822649564</v>
      </c>
      <c r="AD31" s="5">
        <f t="shared" si="15"/>
        <v>32.466607822649564</v>
      </c>
      <c r="AE31" s="5">
        <f t="shared" si="15"/>
        <v>32.466607822649564</v>
      </c>
      <c r="AF31" s="5">
        <f t="shared" si="15"/>
        <v>32.466607822649564</v>
      </c>
      <c r="AG31" s="5">
        <f>($D$34*AG$29*$E$3*10^-3 + $D$33)/(1-$D$46)</f>
        <v>45.902984148611111</v>
      </c>
      <c r="AH31" s="5">
        <f>($D$34*AH$29*$E$3*10^-3 + $D$33)/(1-$D$46)</f>
        <v>45.902984148611111</v>
      </c>
      <c r="AI31" s="5">
        <f>($D$34*AI$29*$E$3*10^-3 + $D$33)/(1-$D$46)</f>
        <v>45.902984148611111</v>
      </c>
      <c r="AJ31" s="5">
        <f>($D$34*AJ$29*$E$3*10^-3 + $D$33)/(1-$D$46)</f>
        <v>45.902984148611111</v>
      </c>
      <c r="AK31" s="5">
        <f>($D$34*AK$29*$E$3*10^-3 + $D$33)/(1-$D$46)</f>
        <v>45.902984148611111</v>
      </c>
    </row>
    <row r="32" spans="1:37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4"/>
        <v>442</v>
      </c>
      <c r="I32" s="5">
        <f t="shared" si="14"/>
        <v>715</v>
      </c>
      <c r="J32" s="5">
        <f t="shared" si="14"/>
        <v>2736.5</v>
      </c>
    </row>
    <row r="33" spans="1:37" x14ac:dyDescent="0.2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4"/>
        <v>695.5</v>
      </c>
      <c r="I33" s="5">
        <f t="shared" si="14"/>
        <v>227.5</v>
      </c>
      <c r="J33" s="5">
        <f t="shared" si="14"/>
        <v>299</v>
      </c>
      <c r="P33" s="5"/>
      <c r="R33" s="7" t="s">
        <v>190</v>
      </c>
    </row>
    <row r="34" spans="1:37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6">(S24-S19)*1000/(S20-S25)/8760</f>
        <v>3.3984353954038309E-2</v>
      </c>
      <c r="T34" s="2">
        <f t="shared" si="16"/>
        <v>3.3984353954038309E-2</v>
      </c>
      <c r="U34" s="2">
        <f t="shared" si="16"/>
        <v>3.3984353954038309E-2</v>
      </c>
      <c r="V34" s="2">
        <f t="shared" si="16"/>
        <v>3.3984353954038309E-2</v>
      </c>
      <c r="W34" s="2">
        <f t="shared" si="16"/>
        <v>3.3984353954038309E-2</v>
      </c>
      <c r="X34" s="2">
        <f t="shared" si="16"/>
        <v>3.3984353954038309E-2</v>
      </c>
      <c r="Y34" s="2">
        <f t="shared" si="16"/>
        <v>3.3984353954038309E-2</v>
      </c>
      <c r="Z34" s="2">
        <f t="shared" si="16"/>
        <v>3.3984353954038309E-2</v>
      </c>
      <c r="AA34" s="2">
        <f t="shared" si="16"/>
        <v>3.3984353954038309E-2</v>
      </c>
      <c r="AB34" s="2">
        <f t="shared" si="16"/>
        <v>3.3984353954038309E-2</v>
      </c>
      <c r="AC34" s="2">
        <f t="shared" si="16"/>
        <v>3.3984353954038309E-2</v>
      </c>
      <c r="AD34" s="2">
        <f t="shared" ref="AD34:AF34" si="17">(AD24-AD19)*1000/(AD20-AD25)/8760</f>
        <v>3.3984353954038309E-2</v>
      </c>
      <c r="AE34" s="2">
        <f t="shared" si="17"/>
        <v>3.3984353954038309E-2</v>
      </c>
      <c r="AF34" s="2">
        <f t="shared" si="17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8">(S30-S24)*1000/(S25-S31)/8760</f>
        <v>0.10523612453151106</v>
      </c>
      <c r="T35" s="2">
        <f t="shared" si="18"/>
        <v>0.18251009215426989</v>
      </c>
      <c r="U35" s="2">
        <f t="shared" si="18"/>
        <v>0.10523612453151106</v>
      </c>
      <c r="V35" s="2">
        <f t="shared" si="18"/>
        <v>0.10523612453151106</v>
      </c>
      <c r="W35" s="2">
        <f t="shared" si="18"/>
        <v>0.10523612453151106</v>
      </c>
      <c r="X35" s="2">
        <f t="shared" si="18"/>
        <v>0.10523612453151106</v>
      </c>
      <c r="Y35" s="2">
        <f t="shared" si="18"/>
        <v>0.10523612453151106</v>
      </c>
      <c r="Z35" s="2">
        <f t="shared" si="18"/>
        <v>0.10523612453151106</v>
      </c>
      <c r="AA35" s="2">
        <f t="shared" si="18"/>
        <v>0.10523612453151106</v>
      </c>
      <c r="AB35" s="2">
        <f t="shared" si="18"/>
        <v>0.10523612453151106</v>
      </c>
      <c r="AC35" s="2">
        <f t="shared" si="18"/>
        <v>0.10523612453151106</v>
      </c>
      <c r="AD35" s="2">
        <f t="shared" ref="AD35:AF35" si="19">(AD30-AD24)*1000/(AD25-AD31)/8760</f>
        <v>0.10523612453151106</v>
      </c>
      <c r="AE35" s="2">
        <f t="shared" si="19"/>
        <v>0.10523612453151106</v>
      </c>
      <c r="AF35" s="2">
        <f t="shared" si="19"/>
        <v>0.10523612453151106</v>
      </c>
      <c r="AG35" s="2">
        <f>(AG30-AG24)*1000/(AG25-AG31)/8760</f>
        <v>0.18251009215426989</v>
      </c>
      <c r="AH35" s="2">
        <f>(AH30-AH24)*1000/(AH25-AH31)/8760</f>
        <v>0.18251009215426989</v>
      </c>
      <c r="AI35" s="2">
        <f>(AI30-AI24)*1000/(AI25-AI31)/8760</f>
        <v>0.18251009215426989</v>
      </c>
      <c r="AJ35" s="2">
        <f>(AJ30-AJ24)*1000/(AJ25-AJ31)/8760</f>
        <v>0.18251009215426989</v>
      </c>
      <c r="AK35" s="2">
        <f>(AK30-AK24)*1000/(AK25-AK31)/8760</f>
        <v>0.18251009215426989</v>
      </c>
    </row>
    <row r="36" spans="1:37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2</v>
      </c>
      <c r="AI36">
        <v>2</v>
      </c>
      <c r="AJ36">
        <v>2</v>
      </c>
      <c r="AK36">
        <v>1</v>
      </c>
    </row>
    <row r="37" spans="1:37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20">S18</f>
        <v>10</v>
      </c>
      <c r="T37">
        <f t="shared" si="20"/>
        <v>10</v>
      </c>
      <c r="U37">
        <f t="shared" si="20"/>
        <v>10</v>
      </c>
      <c r="V37">
        <f t="shared" si="20"/>
        <v>10</v>
      </c>
      <c r="W37">
        <f t="shared" si="20"/>
        <v>10</v>
      </c>
      <c r="X37">
        <f t="shared" si="20"/>
        <v>10</v>
      </c>
      <c r="Y37">
        <f t="shared" si="20"/>
        <v>10</v>
      </c>
      <c r="Z37">
        <f t="shared" si="20"/>
        <v>10</v>
      </c>
      <c r="AA37">
        <f t="shared" si="20"/>
        <v>10</v>
      </c>
      <c r="AB37">
        <f t="shared" si="20"/>
        <v>10</v>
      </c>
      <c r="AC37">
        <f t="shared" si="20"/>
        <v>10</v>
      </c>
      <c r="AD37">
        <f t="shared" ref="AD37:AF37" si="21">AD18</f>
        <v>10</v>
      </c>
      <c r="AE37">
        <f t="shared" si="21"/>
        <v>10</v>
      </c>
      <c r="AF37">
        <f t="shared" si="21"/>
        <v>10</v>
      </c>
      <c r="AG37">
        <f t="shared" ref="AG37:AH37" si="22">AG18</f>
        <v>10</v>
      </c>
      <c r="AH37">
        <f t="shared" si="22"/>
        <v>10</v>
      </c>
      <c r="AI37">
        <f t="shared" ref="AI37:AJ37" si="23">AI18</f>
        <v>10</v>
      </c>
      <c r="AJ37">
        <f t="shared" si="23"/>
        <v>10</v>
      </c>
      <c r="AK37">
        <f>AK18</f>
        <v>10</v>
      </c>
    </row>
    <row r="38" spans="1:37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C38" si="24">S17</f>
        <v>678.26769230769241</v>
      </c>
      <c r="T38" s="5">
        <f t="shared" si="24"/>
        <v>678.26769230769241</v>
      </c>
      <c r="U38" s="5">
        <f t="shared" si="24"/>
        <v>678.26769230769241</v>
      </c>
      <c r="V38" s="5">
        <f t="shared" si="24"/>
        <v>678.26769230769241</v>
      </c>
      <c r="W38" s="5">
        <f t="shared" si="24"/>
        <v>678.26769230769241</v>
      </c>
      <c r="X38" s="5">
        <f t="shared" si="24"/>
        <v>678.26769230769241</v>
      </c>
      <c r="Y38" s="5">
        <f t="shared" si="24"/>
        <v>678.26769230769241</v>
      </c>
      <c r="Z38" s="5">
        <f t="shared" si="24"/>
        <v>678.26769230769241</v>
      </c>
      <c r="AA38" s="5">
        <f t="shared" si="24"/>
        <v>678.26769230769241</v>
      </c>
      <c r="AB38" s="5">
        <f t="shared" si="24"/>
        <v>678.26769230769241</v>
      </c>
      <c r="AC38" s="5">
        <f t="shared" si="24"/>
        <v>678.26769230769241</v>
      </c>
      <c r="AD38" s="5">
        <f t="shared" ref="AD38:AF38" si="25">AD17</f>
        <v>678.26769230769241</v>
      </c>
      <c r="AE38" s="5">
        <f t="shared" si="25"/>
        <v>678.26769230769241</v>
      </c>
      <c r="AF38" s="5">
        <f t="shared" si="25"/>
        <v>678.26769230769241</v>
      </c>
      <c r="AG38" s="5">
        <f t="shared" ref="AG38:AH38" si="26">AG17</f>
        <v>678.26769230769241</v>
      </c>
      <c r="AH38" s="5">
        <f t="shared" si="26"/>
        <v>678.26769230769241</v>
      </c>
      <c r="AI38" s="5">
        <f t="shared" ref="AI38:AJ38" si="27">AI17</f>
        <v>678.26769230769241</v>
      </c>
      <c r="AJ38" s="5">
        <f t="shared" si="27"/>
        <v>678.26769230769241</v>
      </c>
      <c r="AK38" s="5">
        <f>AK17</f>
        <v>678.26769230769241</v>
      </c>
    </row>
    <row r="39" spans="1:37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C39" si="28">S23</f>
        <v>775.16307692307703</v>
      </c>
      <c r="T39" s="5">
        <f t="shared" si="28"/>
        <v>775.16307692307703</v>
      </c>
      <c r="U39" s="5">
        <f t="shared" si="28"/>
        <v>775.16307692307703</v>
      </c>
      <c r="V39" s="5">
        <f t="shared" si="28"/>
        <v>775.16307692307703</v>
      </c>
      <c r="W39" s="5">
        <f t="shared" si="28"/>
        <v>775.16307692307703</v>
      </c>
      <c r="X39" s="5">
        <f t="shared" si="28"/>
        <v>775.16307692307703</v>
      </c>
      <c r="Y39" s="5">
        <f t="shared" si="28"/>
        <v>775.16307692307703</v>
      </c>
      <c r="Z39" s="5">
        <f t="shared" si="28"/>
        <v>775.16307692307703</v>
      </c>
      <c r="AA39" s="5">
        <f t="shared" si="28"/>
        <v>775.16307692307703</v>
      </c>
      <c r="AB39" s="5">
        <f t="shared" si="28"/>
        <v>775.16307692307703</v>
      </c>
      <c r="AC39" s="5">
        <f t="shared" si="28"/>
        <v>775.16307692307703</v>
      </c>
      <c r="AD39" s="5">
        <f t="shared" ref="AD39:AF39" si="29">AD23</f>
        <v>775.16307692307703</v>
      </c>
      <c r="AE39" s="5">
        <f t="shared" si="29"/>
        <v>775.16307692307703</v>
      </c>
      <c r="AF39" s="5">
        <f t="shared" si="29"/>
        <v>775.16307692307703</v>
      </c>
      <c r="AG39" s="5">
        <f t="shared" ref="AG39:AH39" si="30">AG23</f>
        <v>775.16307692307703</v>
      </c>
      <c r="AH39" s="5">
        <f t="shared" si="30"/>
        <v>775.16307692307703</v>
      </c>
      <c r="AI39" s="5">
        <f t="shared" ref="AI39:AJ39" si="31">AI23</f>
        <v>775.16307692307703</v>
      </c>
      <c r="AJ39" s="5">
        <f t="shared" si="31"/>
        <v>775.16307692307703</v>
      </c>
      <c r="AK39" s="5">
        <f>AK23</f>
        <v>775.16307692307703</v>
      </c>
    </row>
    <row r="40" spans="1:37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C40" si="32">S28</f>
        <v>976.42784318082204</v>
      </c>
      <c r="T40" s="5">
        <f t="shared" si="32"/>
        <v>1140</v>
      </c>
      <c r="U40" s="5">
        <f t="shared" si="32"/>
        <v>976.42784318082204</v>
      </c>
      <c r="V40" s="5">
        <f t="shared" si="32"/>
        <v>976.42784318082204</v>
      </c>
      <c r="W40" s="5">
        <f t="shared" si="32"/>
        <v>976.42784318082204</v>
      </c>
      <c r="X40" s="5">
        <f t="shared" si="32"/>
        <v>976.42784318082204</v>
      </c>
      <c r="Y40" s="5">
        <f t="shared" si="32"/>
        <v>976.42784318082204</v>
      </c>
      <c r="Z40" s="5">
        <f t="shared" si="32"/>
        <v>976.42784318082204</v>
      </c>
      <c r="AA40" s="5">
        <f t="shared" si="32"/>
        <v>976.42784318082204</v>
      </c>
      <c r="AB40" s="5">
        <f t="shared" si="32"/>
        <v>976.42784318082204</v>
      </c>
      <c r="AC40" s="5">
        <f t="shared" si="32"/>
        <v>976.42784318082204</v>
      </c>
      <c r="AD40" s="5">
        <f t="shared" ref="AD40:AF40" si="33">AD28</f>
        <v>976.42784318082204</v>
      </c>
      <c r="AE40" s="5">
        <f t="shared" si="33"/>
        <v>976.42784318082204</v>
      </c>
      <c r="AF40" s="5">
        <f t="shared" si="33"/>
        <v>976.42784318082204</v>
      </c>
      <c r="AG40" s="5">
        <f t="shared" ref="AG40:AH40" si="34">AG28</f>
        <v>1140</v>
      </c>
      <c r="AH40" s="5">
        <f t="shared" si="34"/>
        <v>1140</v>
      </c>
      <c r="AI40" s="5">
        <f t="shared" ref="AI40:AJ40" si="35">AI28</f>
        <v>1140</v>
      </c>
      <c r="AJ40" s="5">
        <f t="shared" si="35"/>
        <v>1140</v>
      </c>
      <c r="AK40" s="5">
        <f>AK28</f>
        <v>1140</v>
      </c>
    </row>
    <row r="41" spans="1:37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7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7" x14ac:dyDescent="0.2">
      <c r="A43" t="s">
        <v>22</v>
      </c>
      <c r="B43" s="6">
        <f t="shared" ref="B43:D45" si="36">B39*B$34*10^-3/$E$2</f>
        <v>1.0454948181818182E-3</v>
      </c>
      <c r="C43" s="6">
        <f t="shared" si="36"/>
        <v>7.2103090909090911E-4</v>
      </c>
      <c r="D43" s="6">
        <f t="shared" si="36"/>
        <v>0.22306893749999998</v>
      </c>
      <c r="Q43" t="s">
        <v>194</v>
      </c>
      <c r="R43" t="s">
        <v>193</v>
      </c>
    </row>
    <row r="44" spans="1:37" x14ac:dyDescent="0.2">
      <c r="A44" t="s">
        <v>23</v>
      </c>
      <c r="B44" s="3">
        <f t="shared" si="36"/>
        <v>0.17250664499999999</v>
      </c>
      <c r="C44" s="3">
        <f t="shared" si="36"/>
        <v>2.6317628181818178E-2</v>
      </c>
      <c r="D44" s="3">
        <f t="shared" si="36"/>
        <v>0.20278994318181817</v>
      </c>
      <c r="Q44">
        <v>0</v>
      </c>
      <c r="R44" t="s">
        <v>195</v>
      </c>
      <c r="S44" s="5">
        <f t="shared" ref="S44:AC44" si="37">S19</f>
        <v>65.002501490990369</v>
      </c>
      <c r="T44" s="5">
        <f t="shared" si="37"/>
        <v>65.002501490990369</v>
      </c>
      <c r="U44" s="5">
        <f t="shared" si="37"/>
        <v>65.002501490990369</v>
      </c>
      <c r="V44" s="5">
        <f t="shared" si="37"/>
        <v>65.002501490990369</v>
      </c>
      <c r="W44" s="5">
        <f t="shared" si="37"/>
        <v>65.002501490990369</v>
      </c>
      <c r="X44" s="5">
        <f t="shared" si="37"/>
        <v>65.002501490990369</v>
      </c>
      <c r="Y44" s="5">
        <f t="shared" si="37"/>
        <v>65.002501490990369</v>
      </c>
      <c r="Z44" s="5">
        <f t="shared" si="37"/>
        <v>65.002501490990369</v>
      </c>
      <c r="AA44" s="5">
        <f t="shared" si="37"/>
        <v>65.002501490990369</v>
      </c>
      <c r="AB44" s="5">
        <f t="shared" si="37"/>
        <v>65.002501490990369</v>
      </c>
      <c r="AC44" s="5">
        <f t="shared" si="37"/>
        <v>65.002501490990369</v>
      </c>
      <c r="AD44" s="5">
        <f t="shared" ref="AD44:AF44" si="38">AD19</f>
        <v>65.002501490990369</v>
      </c>
      <c r="AE44" s="5">
        <f t="shared" si="38"/>
        <v>65.002501490990369</v>
      </c>
      <c r="AF44" s="5">
        <f t="shared" si="38"/>
        <v>65.002501490990369</v>
      </c>
      <c r="AG44" s="5">
        <f t="shared" ref="AG44:AH44" si="39">AG19</f>
        <v>65.002501490990369</v>
      </c>
      <c r="AH44" s="5">
        <f t="shared" si="39"/>
        <v>65.002501490990369</v>
      </c>
      <c r="AI44" s="5">
        <f t="shared" ref="AI44:AJ44" si="40">AI19</f>
        <v>65.002501490990369</v>
      </c>
      <c r="AJ44" s="5">
        <f t="shared" si="40"/>
        <v>65.002501490990369</v>
      </c>
      <c r="AK44" s="5">
        <f>AK19</f>
        <v>65.002501490990369</v>
      </c>
    </row>
    <row r="45" spans="1:37" x14ac:dyDescent="0.2">
      <c r="A45" t="s">
        <v>24</v>
      </c>
      <c r="B45" s="2">
        <f t="shared" si="36"/>
        <v>3.1364844545454539E-2</v>
      </c>
      <c r="C45" s="2">
        <f t="shared" si="36"/>
        <v>2.0909896363636361E-2</v>
      </c>
      <c r="D45" s="2">
        <f t="shared" si="36"/>
        <v>4.4613787499999995E-2</v>
      </c>
      <c r="Q45">
        <v>8760</v>
      </c>
      <c r="R45" t="s">
        <v>195</v>
      </c>
      <c r="S45" s="5">
        <f t="shared" ref="S45:AC45" si="41">S44+S20*$Q$45/1000</f>
        <v>1177.2962457334145</v>
      </c>
      <c r="T45" s="5">
        <f t="shared" si="41"/>
        <v>1177.2962457334145</v>
      </c>
      <c r="U45" s="5">
        <f t="shared" si="41"/>
        <v>1177.2962457334145</v>
      </c>
      <c r="V45" s="5">
        <f t="shared" si="41"/>
        <v>1177.2962457334145</v>
      </c>
      <c r="W45" s="5">
        <f t="shared" si="41"/>
        <v>1177.2962457334145</v>
      </c>
      <c r="X45" s="5">
        <f t="shared" si="41"/>
        <v>1177.2962457334145</v>
      </c>
      <c r="Y45" s="5">
        <f t="shared" si="41"/>
        <v>1177.2962457334145</v>
      </c>
      <c r="Z45" s="5">
        <f t="shared" si="41"/>
        <v>1177.2962457334145</v>
      </c>
      <c r="AA45" s="5">
        <f t="shared" si="41"/>
        <v>1177.2962457334145</v>
      </c>
      <c r="AB45" s="5">
        <f t="shared" si="41"/>
        <v>1177.2962457334145</v>
      </c>
      <c r="AC45" s="5">
        <f t="shared" si="41"/>
        <v>1177.2962457334145</v>
      </c>
      <c r="AD45" s="5">
        <f t="shared" ref="AD45:AF45" si="42">AD44+AD20*$Q$45/1000</f>
        <v>1177.2962457334145</v>
      </c>
      <c r="AE45" s="5">
        <f t="shared" si="42"/>
        <v>1177.2962457334145</v>
      </c>
      <c r="AF45" s="5">
        <f t="shared" si="42"/>
        <v>1177.2962457334145</v>
      </c>
      <c r="AG45" s="5">
        <f t="shared" ref="AG45:AH45" si="43">AG44+AG20*$Q$45/1000</f>
        <v>1177.2962457334145</v>
      </c>
      <c r="AH45" s="5">
        <f t="shared" si="43"/>
        <v>1177.2962457334145</v>
      </c>
      <c r="AI45" s="5">
        <f t="shared" ref="AI45:AJ45" si="44">AI44+AI20*$Q$45/1000</f>
        <v>1177.2962457334145</v>
      </c>
      <c r="AJ45" s="5">
        <f t="shared" si="44"/>
        <v>1177.2962457334145</v>
      </c>
      <c r="AK45" s="5">
        <f>AK44+AK20*$Q$45/1000</f>
        <v>1177.2962457334145</v>
      </c>
    </row>
    <row r="46" spans="1:37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C46" si="45">S24</f>
        <v>77.517144561131843</v>
      </c>
      <c r="T46" s="5">
        <f t="shared" si="45"/>
        <v>77.517144561131843</v>
      </c>
      <c r="U46" s="5">
        <f t="shared" si="45"/>
        <v>77.517144561131843</v>
      </c>
      <c r="V46" s="5">
        <f t="shared" si="45"/>
        <v>77.517144561131843</v>
      </c>
      <c r="W46" s="5">
        <f t="shared" si="45"/>
        <v>77.517144561131843</v>
      </c>
      <c r="X46" s="5">
        <f t="shared" si="45"/>
        <v>77.517144561131843</v>
      </c>
      <c r="Y46" s="5">
        <f t="shared" si="45"/>
        <v>77.517144561131843</v>
      </c>
      <c r="Z46" s="5">
        <f t="shared" si="45"/>
        <v>77.517144561131843</v>
      </c>
      <c r="AA46" s="5">
        <f t="shared" si="45"/>
        <v>77.517144561131843</v>
      </c>
      <c r="AB46" s="5">
        <f t="shared" si="45"/>
        <v>77.517144561131843</v>
      </c>
      <c r="AC46" s="5">
        <f t="shared" si="45"/>
        <v>77.517144561131843</v>
      </c>
      <c r="AD46" s="5">
        <f t="shared" ref="AD46:AF46" si="46">AD24</f>
        <v>77.517144561131843</v>
      </c>
      <c r="AE46" s="5">
        <f t="shared" si="46"/>
        <v>77.517144561131843</v>
      </c>
      <c r="AF46" s="5">
        <f t="shared" si="46"/>
        <v>77.517144561131843</v>
      </c>
      <c r="AG46" s="5">
        <f t="shared" ref="AG46:AH46" si="47">AG24</f>
        <v>77.517144561131843</v>
      </c>
      <c r="AH46" s="5">
        <f t="shared" si="47"/>
        <v>77.517144561131843</v>
      </c>
      <c r="AI46" s="5">
        <f t="shared" ref="AI46:AJ46" si="48">AI24</f>
        <v>77.517144561131843</v>
      </c>
      <c r="AJ46" s="5">
        <f t="shared" si="48"/>
        <v>77.517144561131843</v>
      </c>
      <c r="AK46" s="5">
        <f>AK24</f>
        <v>77.517144561131843</v>
      </c>
    </row>
    <row r="47" spans="1:37" x14ac:dyDescent="0.2">
      <c r="Q47">
        <v>8760</v>
      </c>
      <c r="R47" t="s">
        <v>196</v>
      </c>
      <c r="S47" s="5">
        <f t="shared" ref="S47:AC47" si="49">S46+S25*$Q$47/1000</f>
        <v>821.56369225343963</v>
      </c>
      <c r="T47" s="5">
        <f t="shared" si="49"/>
        <v>821.56369225343963</v>
      </c>
      <c r="U47" s="5">
        <f t="shared" si="49"/>
        <v>821.56369225343963</v>
      </c>
      <c r="V47" s="5">
        <f t="shared" si="49"/>
        <v>821.56369225343963</v>
      </c>
      <c r="W47" s="5">
        <f t="shared" si="49"/>
        <v>821.56369225343963</v>
      </c>
      <c r="X47" s="5">
        <f t="shared" si="49"/>
        <v>821.56369225343963</v>
      </c>
      <c r="Y47" s="5">
        <f t="shared" si="49"/>
        <v>821.56369225343963</v>
      </c>
      <c r="Z47" s="5">
        <f t="shared" si="49"/>
        <v>821.56369225343963</v>
      </c>
      <c r="AA47" s="5">
        <f t="shared" si="49"/>
        <v>821.56369225343963</v>
      </c>
      <c r="AB47" s="5">
        <f t="shared" si="49"/>
        <v>821.56369225343963</v>
      </c>
      <c r="AC47" s="5">
        <f t="shared" si="49"/>
        <v>821.56369225343963</v>
      </c>
      <c r="AD47" s="5">
        <f t="shared" ref="AD47:AF47" si="50">AD46+AD25*$Q$47/1000</f>
        <v>821.56369225343963</v>
      </c>
      <c r="AE47" s="5">
        <f t="shared" si="50"/>
        <v>821.56369225343963</v>
      </c>
      <c r="AF47" s="5">
        <f t="shared" si="50"/>
        <v>821.56369225343963</v>
      </c>
      <c r="AG47" s="5">
        <f t="shared" ref="AG47:AH47" si="51">AG46+AG25*$Q$47/1000</f>
        <v>821.56369225343963</v>
      </c>
      <c r="AH47" s="5">
        <f t="shared" si="51"/>
        <v>821.56369225343963</v>
      </c>
      <c r="AI47" s="5">
        <f t="shared" ref="AI47:AJ47" si="52">AI46+AI25*$Q$47/1000</f>
        <v>821.56369225343963</v>
      </c>
      <c r="AJ47" s="5">
        <f t="shared" si="52"/>
        <v>821.56369225343963</v>
      </c>
      <c r="AK47" s="5">
        <f>AK46+AK25*$Q$47/1000</f>
        <v>821.56369225343963</v>
      </c>
    </row>
    <row r="48" spans="1:37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C48" si="53">S30</f>
        <v>125.88777825200532</v>
      </c>
      <c r="T48" s="5">
        <f t="shared" si="53"/>
        <v>139.92398963155881</v>
      </c>
      <c r="U48" s="5">
        <f t="shared" si="53"/>
        <v>125.88777825200532</v>
      </c>
      <c r="V48" s="5">
        <f t="shared" si="53"/>
        <v>125.88777825200532</v>
      </c>
      <c r="W48" s="5">
        <f t="shared" si="53"/>
        <v>125.88777825200532</v>
      </c>
      <c r="X48" s="5">
        <f t="shared" si="53"/>
        <v>125.88777825200532</v>
      </c>
      <c r="Y48" s="5">
        <f t="shared" si="53"/>
        <v>125.88777825200532</v>
      </c>
      <c r="Z48" s="5">
        <f t="shared" si="53"/>
        <v>125.88777825200532</v>
      </c>
      <c r="AA48" s="5">
        <f t="shared" si="53"/>
        <v>125.88777825200532</v>
      </c>
      <c r="AB48" s="5">
        <f t="shared" si="53"/>
        <v>125.88777825200532</v>
      </c>
      <c r="AC48" s="5">
        <f t="shared" si="53"/>
        <v>125.88777825200532</v>
      </c>
      <c r="AD48" s="5">
        <f t="shared" ref="AD48:AF48" si="54">AD30</f>
        <v>125.88777825200532</v>
      </c>
      <c r="AE48" s="5">
        <f t="shared" si="54"/>
        <v>125.88777825200532</v>
      </c>
      <c r="AF48" s="5">
        <f t="shared" si="54"/>
        <v>125.88777825200532</v>
      </c>
      <c r="AG48" s="5">
        <f t="shared" ref="AG48:AH48" si="55">AG30</f>
        <v>139.92398963155881</v>
      </c>
      <c r="AH48" s="5">
        <f t="shared" si="55"/>
        <v>139.92398963155881</v>
      </c>
      <c r="AI48" s="5">
        <f t="shared" ref="AI48:AJ48" si="56">AI30</f>
        <v>139.92398963155881</v>
      </c>
      <c r="AJ48" s="5">
        <f t="shared" si="56"/>
        <v>139.92398963155881</v>
      </c>
      <c r="AK48" s="5">
        <f>AK30</f>
        <v>139.92398963155881</v>
      </c>
    </row>
    <row r="49" spans="1:37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C49" si="57">S48+S31*$Q$49/1000</f>
        <v>410.29526277841552</v>
      </c>
      <c r="T49" s="5">
        <f t="shared" si="57"/>
        <v>542.03413077339212</v>
      </c>
      <c r="U49" s="5">
        <f t="shared" si="57"/>
        <v>410.29526277841552</v>
      </c>
      <c r="V49" s="5">
        <f t="shared" si="57"/>
        <v>410.29526277841552</v>
      </c>
      <c r="W49" s="5">
        <f t="shared" si="57"/>
        <v>410.29526277841552</v>
      </c>
      <c r="X49" s="5">
        <f t="shared" si="57"/>
        <v>410.29526277841552</v>
      </c>
      <c r="Y49" s="5">
        <f t="shared" si="57"/>
        <v>410.29526277841552</v>
      </c>
      <c r="Z49" s="5">
        <f t="shared" si="57"/>
        <v>410.29526277841552</v>
      </c>
      <c r="AA49" s="5">
        <f t="shared" si="57"/>
        <v>410.29526277841552</v>
      </c>
      <c r="AB49" s="5">
        <f t="shared" si="57"/>
        <v>410.29526277841552</v>
      </c>
      <c r="AC49" s="5">
        <f t="shared" si="57"/>
        <v>410.29526277841552</v>
      </c>
      <c r="AD49" s="5">
        <f t="shared" ref="AD49:AF49" si="58">AD48+AD31*$Q$49/1000</f>
        <v>410.29526277841552</v>
      </c>
      <c r="AE49" s="5">
        <f t="shared" si="58"/>
        <v>410.29526277841552</v>
      </c>
      <c r="AF49" s="5">
        <f t="shared" si="58"/>
        <v>410.29526277841552</v>
      </c>
      <c r="AG49" s="5">
        <f t="shared" ref="AG49:AH49" si="59">AG48+AG31*$Q$49/1000</f>
        <v>542.03413077339212</v>
      </c>
      <c r="AH49" s="5">
        <f t="shared" si="59"/>
        <v>542.03413077339212</v>
      </c>
      <c r="AI49" s="5">
        <f t="shared" ref="AI49:AJ49" si="60">AI48+AI31*$Q$49/1000</f>
        <v>542.03413077339212</v>
      </c>
      <c r="AJ49" s="5">
        <f t="shared" si="60"/>
        <v>542.03413077339212</v>
      </c>
      <c r="AK49" s="5">
        <f>AK48+AK31*$Q$49/1000</f>
        <v>542.03413077339212</v>
      </c>
    </row>
    <row r="50" spans="1:37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7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7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C52" si="61">S9</f>
        <v>coallc</v>
      </c>
      <c r="T52" t="str">
        <f t="shared" si="61"/>
        <v>coalhc</v>
      </c>
      <c r="U52" t="str">
        <f t="shared" si="61"/>
        <v>coallcW10lc</v>
      </c>
      <c r="V52" t="str">
        <f t="shared" si="61"/>
        <v>coallcW20lc</v>
      </c>
      <c r="W52" t="str">
        <f t="shared" si="61"/>
        <v>coallcW30lc</v>
      </c>
      <c r="X52" t="str">
        <f t="shared" si="61"/>
        <v>coallcS10lc</v>
      </c>
      <c r="Y52" t="str">
        <f t="shared" si="61"/>
        <v>coallcS20lc</v>
      </c>
      <c r="Z52" t="str">
        <f t="shared" si="61"/>
        <v>coallcS30lc</v>
      </c>
      <c r="AA52" t="str">
        <f t="shared" si="61"/>
        <v>coallcW30lcS30lc</v>
      </c>
      <c r="AB52" t="str">
        <f t="shared" si="61"/>
        <v>coallcB25lc</v>
      </c>
      <c r="AC52" t="str">
        <f t="shared" si="61"/>
        <v>coallcB50lc</v>
      </c>
      <c r="AD52" t="str">
        <f t="shared" ref="AD52:AF52" si="62">AD9</f>
        <v>coallcW30lcB50lc</v>
      </c>
      <c r="AE52" t="str">
        <f t="shared" si="62"/>
        <v>coallcS30lcB50lc</v>
      </c>
      <c r="AF52" t="str">
        <f t="shared" si="62"/>
        <v>coallcW30lcS30lcB50lc</v>
      </c>
      <c r="AG52" t="str">
        <f t="shared" ref="AG52:AH52" si="63">AG9</f>
        <v>coalhcB50lc</v>
      </c>
      <c r="AH52" t="str">
        <f t="shared" si="63"/>
        <v>coalhcW30lcB50lc</v>
      </c>
      <c r="AI52" t="str">
        <f t="shared" ref="AI52:AJ52" si="64">AI9</f>
        <v>coalhcS30lcB50lc</v>
      </c>
      <c r="AJ52" t="str">
        <f t="shared" si="64"/>
        <v>coalhcW30lcS30lcB50lc</v>
      </c>
      <c r="AK52" t="str">
        <f>AK9</f>
        <v>coalhcW30lcS30lc</v>
      </c>
    </row>
    <row r="53" spans="1:37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C53" si="65">S17</f>
        <v>678.26769230769241</v>
      </c>
      <c r="T53" s="5">
        <f t="shared" si="65"/>
        <v>678.26769230769241</v>
      </c>
      <c r="U53" s="5">
        <f t="shared" si="65"/>
        <v>678.26769230769241</v>
      </c>
      <c r="V53" s="5">
        <f t="shared" si="65"/>
        <v>678.26769230769241</v>
      </c>
      <c r="W53" s="5">
        <f t="shared" si="65"/>
        <v>678.26769230769241</v>
      </c>
      <c r="X53" s="5">
        <f t="shared" si="65"/>
        <v>678.26769230769241</v>
      </c>
      <c r="Y53" s="5">
        <f t="shared" si="65"/>
        <v>678.26769230769241</v>
      </c>
      <c r="Z53" s="5">
        <f t="shared" si="65"/>
        <v>678.26769230769241</v>
      </c>
      <c r="AA53" s="5">
        <f t="shared" si="65"/>
        <v>678.26769230769241</v>
      </c>
      <c r="AB53" s="5">
        <f t="shared" si="65"/>
        <v>678.26769230769241</v>
      </c>
      <c r="AC53" s="5">
        <f t="shared" si="65"/>
        <v>678.26769230769241</v>
      </c>
      <c r="AD53" s="5">
        <f t="shared" ref="AD53:AF53" si="66">AD17</f>
        <v>678.26769230769241</v>
      </c>
      <c r="AE53" s="5">
        <f t="shared" si="66"/>
        <v>678.26769230769241</v>
      </c>
      <c r="AF53" s="5">
        <f t="shared" si="66"/>
        <v>678.26769230769241</v>
      </c>
      <c r="AG53" s="5">
        <f t="shared" ref="AG53:AH53" si="67">AG17</f>
        <v>678.26769230769241</v>
      </c>
      <c r="AH53" s="5">
        <f t="shared" si="67"/>
        <v>678.26769230769241</v>
      </c>
      <c r="AI53" s="5">
        <f t="shared" ref="AI53:AJ53" si="68">AI17</f>
        <v>678.26769230769241</v>
      </c>
      <c r="AJ53" s="5">
        <f t="shared" si="68"/>
        <v>678.26769230769241</v>
      </c>
      <c r="AK53" s="5">
        <f>AK17</f>
        <v>678.26769230769241</v>
      </c>
    </row>
    <row r="54" spans="1:37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K54" si="69">$B$32</f>
        <v>6.8</v>
      </c>
      <c r="T54" s="4">
        <f t="shared" si="69"/>
        <v>6.8</v>
      </c>
      <c r="U54" s="4">
        <f t="shared" si="69"/>
        <v>6.8</v>
      </c>
      <c r="V54" s="4">
        <f t="shared" si="69"/>
        <v>6.8</v>
      </c>
      <c r="W54" s="4">
        <f t="shared" si="69"/>
        <v>6.8</v>
      </c>
      <c r="X54" s="4">
        <f t="shared" si="69"/>
        <v>6.8</v>
      </c>
      <c r="Y54" s="4">
        <f t="shared" si="69"/>
        <v>6.8</v>
      </c>
      <c r="Z54" s="4">
        <f t="shared" si="69"/>
        <v>6.8</v>
      </c>
      <c r="AA54" s="4">
        <f t="shared" si="69"/>
        <v>6.8</v>
      </c>
      <c r="AB54" s="4">
        <f t="shared" si="69"/>
        <v>6.8</v>
      </c>
      <c r="AC54" s="4">
        <f t="shared" si="69"/>
        <v>6.8</v>
      </c>
      <c r="AD54" s="4">
        <f t="shared" si="69"/>
        <v>6.8</v>
      </c>
      <c r="AE54" s="4">
        <f t="shared" si="69"/>
        <v>6.8</v>
      </c>
      <c r="AF54" s="4">
        <f t="shared" si="69"/>
        <v>6.8</v>
      </c>
      <c r="AG54" s="4">
        <f t="shared" si="69"/>
        <v>6.8</v>
      </c>
      <c r="AH54" s="4">
        <f t="shared" si="69"/>
        <v>6.8</v>
      </c>
      <c r="AI54" s="4">
        <f t="shared" si="69"/>
        <v>6.8</v>
      </c>
      <c r="AJ54" s="4">
        <f t="shared" si="69"/>
        <v>6.8</v>
      </c>
      <c r="AK54" s="4">
        <f t="shared" si="69"/>
        <v>6.8</v>
      </c>
    </row>
    <row r="55" spans="1:37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C55" si="70">S23</f>
        <v>775.16307692307703</v>
      </c>
      <c r="T55" s="5">
        <f t="shared" si="70"/>
        <v>775.16307692307703</v>
      </c>
      <c r="U55" s="5">
        <f t="shared" si="70"/>
        <v>775.16307692307703</v>
      </c>
      <c r="V55" s="5">
        <f t="shared" si="70"/>
        <v>775.16307692307703</v>
      </c>
      <c r="W55" s="5">
        <f t="shared" si="70"/>
        <v>775.16307692307703</v>
      </c>
      <c r="X55" s="5">
        <f t="shared" si="70"/>
        <v>775.16307692307703</v>
      </c>
      <c r="Y55" s="5">
        <f t="shared" si="70"/>
        <v>775.16307692307703</v>
      </c>
      <c r="Z55" s="5">
        <f t="shared" si="70"/>
        <v>775.16307692307703</v>
      </c>
      <c r="AA55" s="5">
        <f t="shared" si="70"/>
        <v>775.16307692307703</v>
      </c>
      <c r="AB55" s="5">
        <f t="shared" si="70"/>
        <v>775.16307692307703</v>
      </c>
      <c r="AC55" s="5">
        <f t="shared" si="70"/>
        <v>775.16307692307703</v>
      </c>
      <c r="AD55" s="5">
        <f t="shared" ref="AD55:AF55" si="71">AD23</f>
        <v>775.16307692307703</v>
      </c>
      <c r="AE55" s="5">
        <f t="shared" si="71"/>
        <v>775.16307692307703</v>
      </c>
      <c r="AF55" s="5">
        <f t="shared" si="71"/>
        <v>775.16307692307703</v>
      </c>
      <c r="AG55" s="5">
        <f t="shared" ref="AG55:AH55" si="72">AG23</f>
        <v>775.16307692307703</v>
      </c>
      <c r="AH55" s="5">
        <f t="shared" si="72"/>
        <v>775.16307692307703</v>
      </c>
      <c r="AI55" s="5">
        <f t="shared" ref="AI55:AJ55" si="73">AI23</f>
        <v>775.16307692307703</v>
      </c>
      <c r="AJ55" s="5">
        <f t="shared" si="73"/>
        <v>775.16307692307703</v>
      </c>
      <c r="AK55" s="5">
        <f>AK23</f>
        <v>775.16307692307703</v>
      </c>
    </row>
    <row r="56" spans="1:37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K56" si="74">$C$32</f>
        <v>11</v>
      </c>
      <c r="T56" s="4">
        <f t="shared" si="74"/>
        <v>11</v>
      </c>
      <c r="U56" s="4">
        <f t="shared" si="74"/>
        <v>11</v>
      </c>
      <c r="V56" s="4">
        <f t="shared" si="74"/>
        <v>11</v>
      </c>
      <c r="W56" s="4">
        <f t="shared" si="74"/>
        <v>11</v>
      </c>
      <c r="X56" s="4">
        <f t="shared" si="74"/>
        <v>11</v>
      </c>
      <c r="Y56" s="4">
        <f t="shared" si="74"/>
        <v>11</v>
      </c>
      <c r="Z56" s="4">
        <f t="shared" si="74"/>
        <v>11</v>
      </c>
      <c r="AA56" s="4">
        <f t="shared" si="74"/>
        <v>11</v>
      </c>
      <c r="AB56" s="4">
        <f t="shared" si="74"/>
        <v>11</v>
      </c>
      <c r="AC56" s="4">
        <f t="shared" si="74"/>
        <v>11</v>
      </c>
      <c r="AD56" s="4">
        <f t="shared" si="74"/>
        <v>11</v>
      </c>
      <c r="AE56" s="4">
        <f t="shared" si="74"/>
        <v>11</v>
      </c>
      <c r="AF56" s="4">
        <f t="shared" si="74"/>
        <v>11</v>
      </c>
      <c r="AG56" s="4">
        <f t="shared" si="74"/>
        <v>11</v>
      </c>
      <c r="AH56" s="4">
        <f t="shared" si="74"/>
        <v>11</v>
      </c>
      <c r="AI56" s="4">
        <f t="shared" si="74"/>
        <v>11</v>
      </c>
      <c r="AJ56" s="4">
        <f t="shared" si="74"/>
        <v>11</v>
      </c>
      <c r="AK56" s="4">
        <f t="shared" si="74"/>
        <v>11</v>
      </c>
    </row>
    <row r="57" spans="1:37" x14ac:dyDescent="0.2">
      <c r="B57" s="12"/>
      <c r="Q57" t="s">
        <v>203</v>
      </c>
      <c r="R57" t="s">
        <v>57</v>
      </c>
      <c r="S57" s="5">
        <f t="shared" ref="S57:AC57" si="75">S28</f>
        <v>976.42784318082204</v>
      </c>
      <c r="T57" s="5">
        <f t="shared" si="75"/>
        <v>1140</v>
      </c>
      <c r="U57" s="5">
        <f t="shared" si="75"/>
        <v>976.42784318082204</v>
      </c>
      <c r="V57" s="5">
        <f t="shared" si="75"/>
        <v>976.42784318082204</v>
      </c>
      <c r="W57" s="5">
        <f t="shared" si="75"/>
        <v>976.42784318082204</v>
      </c>
      <c r="X57" s="5">
        <f t="shared" si="75"/>
        <v>976.42784318082204</v>
      </c>
      <c r="Y57" s="5">
        <f t="shared" si="75"/>
        <v>976.42784318082204</v>
      </c>
      <c r="Z57" s="5">
        <f t="shared" si="75"/>
        <v>976.42784318082204</v>
      </c>
      <c r="AA57" s="5">
        <f t="shared" si="75"/>
        <v>976.42784318082204</v>
      </c>
      <c r="AB57" s="5">
        <f t="shared" si="75"/>
        <v>976.42784318082204</v>
      </c>
      <c r="AC57" s="5">
        <f t="shared" si="75"/>
        <v>976.42784318082204</v>
      </c>
      <c r="AD57" s="5">
        <f t="shared" ref="AD57:AF57" si="76">AD28</f>
        <v>976.42784318082204</v>
      </c>
      <c r="AE57" s="5">
        <f t="shared" si="76"/>
        <v>976.42784318082204</v>
      </c>
      <c r="AF57" s="5">
        <f t="shared" si="76"/>
        <v>976.42784318082204</v>
      </c>
      <c r="AG57" s="5">
        <f t="shared" ref="AG57:AH57" si="77">AG28</f>
        <v>1140</v>
      </c>
      <c r="AH57" s="5">
        <f t="shared" si="77"/>
        <v>1140</v>
      </c>
      <c r="AI57" s="5">
        <f t="shared" ref="AI57:AJ57" si="78">AI28</f>
        <v>1140</v>
      </c>
      <c r="AJ57" s="5">
        <f t="shared" si="78"/>
        <v>1140</v>
      </c>
      <c r="AK57" s="5">
        <f>AK28</f>
        <v>1140</v>
      </c>
    </row>
    <row r="58" spans="1:37" x14ac:dyDescent="0.2">
      <c r="B58" s="12"/>
      <c r="D58">
        <f>(D34*B7*$E$3*10^-3 )</f>
        <v>24.619947040384613</v>
      </c>
      <c r="Q58" t="s">
        <v>204</v>
      </c>
      <c r="R58" t="s">
        <v>57</v>
      </c>
      <c r="S58" s="4">
        <f t="shared" ref="S58:AK58" si="79">$D$32</f>
        <v>42.1</v>
      </c>
      <c r="T58" s="4">
        <f t="shared" si="79"/>
        <v>42.1</v>
      </c>
      <c r="U58" s="4">
        <f t="shared" si="79"/>
        <v>42.1</v>
      </c>
      <c r="V58" s="4">
        <f t="shared" si="79"/>
        <v>42.1</v>
      </c>
      <c r="W58" s="4">
        <f t="shared" si="79"/>
        <v>42.1</v>
      </c>
      <c r="X58" s="4">
        <f t="shared" si="79"/>
        <v>42.1</v>
      </c>
      <c r="Y58" s="4">
        <f t="shared" si="79"/>
        <v>42.1</v>
      </c>
      <c r="Z58" s="4">
        <f t="shared" si="79"/>
        <v>42.1</v>
      </c>
      <c r="AA58" s="4">
        <f t="shared" si="79"/>
        <v>42.1</v>
      </c>
      <c r="AB58" s="4">
        <f t="shared" si="79"/>
        <v>42.1</v>
      </c>
      <c r="AC58" s="4">
        <f t="shared" si="79"/>
        <v>42.1</v>
      </c>
      <c r="AD58" s="4">
        <f t="shared" si="79"/>
        <v>42.1</v>
      </c>
      <c r="AE58" s="4">
        <f t="shared" si="79"/>
        <v>42.1</v>
      </c>
      <c r="AF58" s="4">
        <f t="shared" si="79"/>
        <v>42.1</v>
      </c>
      <c r="AG58" s="4">
        <f t="shared" si="79"/>
        <v>42.1</v>
      </c>
      <c r="AH58" s="4">
        <f t="shared" si="79"/>
        <v>42.1</v>
      </c>
      <c r="AI58" s="4">
        <f t="shared" si="79"/>
        <v>42.1</v>
      </c>
      <c r="AJ58" s="4">
        <f t="shared" si="79"/>
        <v>42.1</v>
      </c>
      <c r="AK58" s="4">
        <f t="shared" si="79"/>
        <v>42.1</v>
      </c>
    </row>
    <row r="59" spans="1:37" x14ac:dyDescent="0.2">
      <c r="A59" s="7" t="s">
        <v>149</v>
      </c>
      <c r="Q59" t="s">
        <v>203</v>
      </c>
      <c r="R59" t="s">
        <v>201</v>
      </c>
      <c r="S59">
        <f t="shared" ref="S59:AC59" si="80">INDEX($AD$4:$AF$7, MATCH(S11,$AD$4:$AD$7,0), 2)</f>
        <v>1250</v>
      </c>
      <c r="T59">
        <f t="shared" si="80"/>
        <v>1250</v>
      </c>
      <c r="U59">
        <f t="shared" si="80"/>
        <v>1125</v>
      </c>
      <c r="V59">
        <f t="shared" si="80"/>
        <v>1000</v>
      </c>
      <c r="W59">
        <f t="shared" si="80"/>
        <v>875</v>
      </c>
      <c r="X59">
        <f t="shared" si="80"/>
        <v>1250</v>
      </c>
      <c r="Y59">
        <f t="shared" si="80"/>
        <v>1250</v>
      </c>
      <c r="Z59">
        <f t="shared" si="80"/>
        <v>1250</v>
      </c>
      <c r="AA59">
        <f t="shared" si="80"/>
        <v>875</v>
      </c>
      <c r="AB59">
        <f t="shared" si="80"/>
        <v>1250</v>
      </c>
      <c r="AC59">
        <f t="shared" si="80"/>
        <v>1250</v>
      </c>
      <c r="AD59">
        <f t="shared" ref="AD59:AF59" si="81">INDEX($AD$4:$AF$7, MATCH(AD11,$AD$4:$AD$7,0), 2)</f>
        <v>875</v>
      </c>
      <c r="AE59">
        <f t="shared" si="81"/>
        <v>1250</v>
      </c>
      <c r="AF59">
        <f t="shared" si="81"/>
        <v>875</v>
      </c>
      <c r="AG59">
        <f t="shared" ref="AG59:AH59" si="82">INDEX($AD$4:$AF$7, MATCH(AG11,$AD$4:$AD$7,0), 2)</f>
        <v>1250</v>
      </c>
      <c r="AH59">
        <f t="shared" si="82"/>
        <v>875</v>
      </c>
      <c r="AI59">
        <f t="shared" ref="AI59:AJ59" si="83">INDEX($AD$4:$AF$7, MATCH(AI11,$AD$4:$AD$7,0), 2)</f>
        <v>1250</v>
      </c>
      <c r="AJ59">
        <f t="shared" si="83"/>
        <v>875</v>
      </c>
      <c r="AK59">
        <f>INDEX($AD$4:$AF$7, MATCH(AK11,$AD$4:$AD$7,0), 2)</f>
        <v>875</v>
      </c>
    </row>
    <row r="60" spans="1:37" x14ac:dyDescent="0.2">
      <c r="A60" t="s">
        <v>147</v>
      </c>
      <c r="Q60" t="s">
        <v>204</v>
      </c>
      <c r="R60" t="s">
        <v>201</v>
      </c>
      <c r="S60">
        <f t="shared" ref="S60:AC60" si="84">INDEX($AD$4:$AF$7, MATCH(S11,$AD$4:$AD$7,0), 3)</f>
        <v>15</v>
      </c>
      <c r="T60">
        <f t="shared" si="84"/>
        <v>15</v>
      </c>
      <c r="U60">
        <f t="shared" si="84"/>
        <v>15</v>
      </c>
      <c r="V60">
        <f t="shared" si="84"/>
        <v>15</v>
      </c>
      <c r="W60">
        <f t="shared" si="84"/>
        <v>15</v>
      </c>
      <c r="X60">
        <f t="shared" si="84"/>
        <v>15</v>
      </c>
      <c r="Y60">
        <f t="shared" si="84"/>
        <v>15</v>
      </c>
      <c r="Z60">
        <f t="shared" si="84"/>
        <v>15</v>
      </c>
      <c r="AA60">
        <f t="shared" si="84"/>
        <v>15</v>
      </c>
      <c r="AB60">
        <f t="shared" si="84"/>
        <v>15</v>
      </c>
      <c r="AC60">
        <f t="shared" si="84"/>
        <v>15</v>
      </c>
      <c r="AD60">
        <f t="shared" ref="AD60:AF60" si="85">INDEX($AD$4:$AF$7, MATCH(AD11,$AD$4:$AD$7,0), 3)</f>
        <v>15</v>
      </c>
      <c r="AE60">
        <f t="shared" si="85"/>
        <v>15</v>
      </c>
      <c r="AF60">
        <f t="shared" si="85"/>
        <v>15</v>
      </c>
      <c r="AG60">
        <f t="shared" ref="AG60:AH60" si="86">INDEX($AD$4:$AF$7, MATCH(AG11,$AD$4:$AD$7,0), 3)</f>
        <v>15</v>
      </c>
      <c r="AH60">
        <f t="shared" si="86"/>
        <v>15</v>
      </c>
      <c r="AI60">
        <f t="shared" ref="AI60:AJ60" si="87">INDEX($AD$4:$AF$7, MATCH(AI11,$AD$4:$AD$7,0), 3)</f>
        <v>15</v>
      </c>
      <c r="AJ60">
        <f t="shared" si="87"/>
        <v>15</v>
      </c>
      <c r="AK60">
        <f>INDEX($AD$4:$AF$7, MATCH(AK11,$AD$4:$AD$7,0), 3)</f>
        <v>15</v>
      </c>
    </row>
    <row r="61" spans="1:37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C61" si="88">INDEX($AG$4:$AI$7, MATCH(S12,$AG$4:$AG$7,0), 2)</f>
        <v>850</v>
      </c>
      <c r="T61">
        <f t="shared" si="88"/>
        <v>850</v>
      </c>
      <c r="U61">
        <f t="shared" si="88"/>
        <v>850</v>
      </c>
      <c r="V61">
        <f t="shared" si="88"/>
        <v>850</v>
      </c>
      <c r="W61">
        <f t="shared" si="88"/>
        <v>850</v>
      </c>
      <c r="X61">
        <f t="shared" si="88"/>
        <v>765</v>
      </c>
      <c r="Y61">
        <f t="shared" si="88"/>
        <v>680</v>
      </c>
      <c r="Z61">
        <f t="shared" si="88"/>
        <v>595</v>
      </c>
      <c r="AA61">
        <f t="shared" si="88"/>
        <v>595</v>
      </c>
      <c r="AB61">
        <f t="shared" si="88"/>
        <v>850</v>
      </c>
      <c r="AC61">
        <f t="shared" si="88"/>
        <v>850</v>
      </c>
      <c r="AD61">
        <f t="shared" ref="AD61:AF61" si="89">INDEX($AG$4:$AI$7, MATCH(AD12,$AG$4:$AG$7,0), 2)</f>
        <v>850</v>
      </c>
      <c r="AE61">
        <f t="shared" si="89"/>
        <v>595</v>
      </c>
      <c r="AF61">
        <f t="shared" si="89"/>
        <v>595</v>
      </c>
      <c r="AG61">
        <f t="shared" ref="AG61:AH61" si="90">INDEX($AG$4:$AI$7, MATCH(AG12,$AG$4:$AG$7,0), 2)</f>
        <v>850</v>
      </c>
      <c r="AH61">
        <f t="shared" si="90"/>
        <v>850</v>
      </c>
      <c r="AI61">
        <f t="shared" ref="AI61:AJ61" si="91">INDEX($AG$4:$AI$7, MATCH(AI12,$AG$4:$AG$7,0), 2)</f>
        <v>595</v>
      </c>
      <c r="AJ61">
        <f t="shared" si="91"/>
        <v>595</v>
      </c>
      <c r="AK61">
        <f>INDEX($AG$4:$AI$7, MATCH(AK12,$AG$4:$AG$7,0), 2)</f>
        <v>595</v>
      </c>
    </row>
    <row r="62" spans="1:37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C62" si="92">INDEX($AG$4:$AI$7, MATCH(S12,$AG$4:$AG$7,0), 3)</f>
        <v>10</v>
      </c>
      <c r="T62">
        <f t="shared" si="92"/>
        <v>10</v>
      </c>
      <c r="U62">
        <f t="shared" si="92"/>
        <v>10</v>
      </c>
      <c r="V62">
        <f t="shared" si="92"/>
        <v>10</v>
      </c>
      <c r="W62">
        <f t="shared" si="92"/>
        <v>10</v>
      </c>
      <c r="X62">
        <f t="shared" si="92"/>
        <v>10</v>
      </c>
      <c r="Y62">
        <f t="shared" si="92"/>
        <v>10</v>
      </c>
      <c r="Z62">
        <f t="shared" si="92"/>
        <v>10</v>
      </c>
      <c r="AA62">
        <f t="shared" si="92"/>
        <v>10</v>
      </c>
      <c r="AB62">
        <f t="shared" si="92"/>
        <v>10</v>
      </c>
      <c r="AC62">
        <f t="shared" si="92"/>
        <v>10</v>
      </c>
      <c r="AD62">
        <f t="shared" ref="AD62:AF62" si="93">INDEX($AG$4:$AI$7, MATCH(AD12,$AG$4:$AG$7,0), 3)</f>
        <v>10</v>
      </c>
      <c r="AE62">
        <f t="shared" si="93"/>
        <v>10</v>
      </c>
      <c r="AF62">
        <f t="shared" si="93"/>
        <v>10</v>
      </c>
      <c r="AG62">
        <f t="shared" ref="AG62:AH62" si="94">INDEX($AG$4:$AI$7, MATCH(AG12,$AG$4:$AG$7,0), 3)</f>
        <v>10</v>
      </c>
      <c r="AH62">
        <f t="shared" si="94"/>
        <v>10</v>
      </c>
      <c r="AI62">
        <f t="shared" ref="AI62:AJ62" si="95">INDEX($AG$4:$AI$7, MATCH(AI12,$AG$4:$AG$7,0), 3)</f>
        <v>10</v>
      </c>
      <c r="AJ62">
        <f t="shared" si="95"/>
        <v>10</v>
      </c>
      <c r="AK62">
        <f>INDEX($AG$4:$AI$7, MATCH(AK12,$AG$4:$AG$7,0), 3)</f>
        <v>10</v>
      </c>
    </row>
    <row r="63" spans="1:37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C63" si="96">INDEX($AJ$4:$AL$7, MATCH(S13,$AJ$4:$AJ$7,0), 2)</f>
        <v>1200</v>
      </c>
      <c r="T63">
        <f t="shared" si="96"/>
        <v>1200</v>
      </c>
      <c r="U63">
        <f t="shared" si="96"/>
        <v>1200</v>
      </c>
      <c r="V63">
        <f t="shared" si="96"/>
        <v>1200</v>
      </c>
      <c r="W63">
        <f t="shared" si="96"/>
        <v>1200</v>
      </c>
      <c r="X63">
        <f t="shared" si="96"/>
        <v>1200</v>
      </c>
      <c r="Y63">
        <f t="shared" si="96"/>
        <v>1200</v>
      </c>
      <c r="Z63">
        <f t="shared" si="96"/>
        <v>1200</v>
      </c>
      <c r="AA63">
        <f t="shared" si="96"/>
        <v>1200</v>
      </c>
      <c r="AB63">
        <f t="shared" si="96"/>
        <v>900</v>
      </c>
      <c r="AC63">
        <f t="shared" si="96"/>
        <v>600</v>
      </c>
      <c r="AD63">
        <f t="shared" ref="AD63:AF63" si="97">INDEX($AJ$4:$AL$7, MATCH(AD13,$AJ$4:$AJ$7,0), 2)</f>
        <v>600</v>
      </c>
      <c r="AE63">
        <f t="shared" si="97"/>
        <v>600</v>
      </c>
      <c r="AF63">
        <f t="shared" si="97"/>
        <v>600</v>
      </c>
      <c r="AG63">
        <f t="shared" ref="AG63:AH63" si="98">INDEX($AJ$4:$AL$7, MATCH(AG13,$AJ$4:$AJ$7,0), 2)</f>
        <v>600</v>
      </c>
      <c r="AH63">
        <f t="shared" si="98"/>
        <v>600</v>
      </c>
      <c r="AI63">
        <f t="shared" ref="AI63:AJ63" si="99">INDEX($AJ$4:$AL$7, MATCH(AI13,$AJ$4:$AJ$7,0), 2)</f>
        <v>600</v>
      </c>
      <c r="AJ63">
        <f t="shared" si="99"/>
        <v>600</v>
      </c>
      <c r="AK63">
        <f>INDEX($AJ$4:$AL$7, MATCH(AK13,$AJ$4:$AJ$7,0), 2)</f>
        <v>1200</v>
      </c>
    </row>
    <row r="64" spans="1:37" x14ac:dyDescent="0.2">
      <c r="Q64" t="s">
        <v>204</v>
      </c>
      <c r="R64" t="s">
        <v>222</v>
      </c>
      <c r="S64">
        <f t="shared" ref="S64:AC64" si="100">INDEX($AJ$4:$AL$7, MATCH(S13,$AJ$4:$AJ$7,0), 3)</f>
        <v>76</v>
      </c>
      <c r="T64">
        <f t="shared" si="100"/>
        <v>76</v>
      </c>
      <c r="U64">
        <f t="shared" si="100"/>
        <v>76</v>
      </c>
      <c r="V64">
        <f t="shared" si="100"/>
        <v>76</v>
      </c>
      <c r="W64">
        <f t="shared" si="100"/>
        <v>76</v>
      </c>
      <c r="X64">
        <f t="shared" si="100"/>
        <v>76</v>
      </c>
      <c r="Y64">
        <f t="shared" si="100"/>
        <v>76</v>
      </c>
      <c r="Z64">
        <f t="shared" si="100"/>
        <v>76</v>
      </c>
      <c r="AA64">
        <f t="shared" si="100"/>
        <v>76</v>
      </c>
      <c r="AB64">
        <f t="shared" si="100"/>
        <v>57</v>
      </c>
      <c r="AC64">
        <f t="shared" si="100"/>
        <v>38</v>
      </c>
      <c r="AD64">
        <f t="shared" ref="AD64:AF64" si="101">INDEX($AJ$4:$AL$7, MATCH(AD13,$AJ$4:$AJ$7,0), 3)</f>
        <v>38</v>
      </c>
      <c r="AE64">
        <f t="shared" si="101"/>
        <v>38</v>
      </c>
      <c r="AF64">
        <f t="shared" si="101"/>
        <v>38</v>
      </c>
      <c r="AG64">
        <f t="shared" ref="AG64:AH64" si="102">INDEX($AJ$4:$AL$7, MATCH(AG13,$AJ$4:$AJ$7,0), 3)</f>
        <v>38</v>
      </c>
      <c r="AH64">
        <f t="shared" si="102"/>
        <v>38</v>
      </c>
      <c r="AI64">
        <f t="shared" ref="AI64:AJ64" si="103">INDEX($AJ$4:$AL$7, MATCH(AI13,$AJ$4:$AJ$7,0), 3)</f>
        <v>38</v>
      </c>
      <c r="AJ64">
        <f t="shared" si="103"/>
        <v>38</v>
      </c>
      <c r="AK64">
        <f>INDEX($AJ$4:$AL$7, MATCH(AK13,$AJ$4:$AJ$7,0), 3)</f>
        <v>76</v>
      </c>
    </row>
    <row r="66" spans="1:5" x14ac:dyDescent="0.2">
      <c r="A66" s="7" t="s">
        <v>426</v>
      </c>
      <c r="D66" t="s">
        <v>503</v>
      </c>
    </row>
    <row r="67" spans="1:5" x14ac:dyDescent="0.2">
      <c r="B67" t="s">
        <v>159</v>
      </c>
      <c r="C67" t="s">
        <v>160</v>
      </c>
      <c r="D67" t="s">
        <v>501</v>
      </c>
      <c r="E67" t="s">
        <v>502</v>
      </c>
    </row>
    <row r="68" spans="1:5" x14ac:dyDescent="0.2">
      <c r="A68" t="s">
        <v>427</v>
      </c>
      <c r="B68">
        <v>1250</v>
      </c>
      <c r="C68">
        <v>850</v>
      </c>
      <c r="D68">
        <v>1100</v>
      </c>
      <c r="E68">
        <v>800</v>
      </c>
    </row>
    <row r="69" spans="1:5" x14ac:dyDescent="0.2">
      <c r="A69" t="s">
        <v>428</v>
      </c>
      <c r="B69">
        <v>15</v>
      </c>
      <c r="C69">
        <v>10</v>
      </c>
      <c r="D69">
        <v>15</v>
      </c>
      <c r="E69">
        <v>10</v>
      </c>
    </row>
    <row r="70" spans="1:5" x14ac:dyDescent="0.2">
      <c r="A70" t="s">
        <v>430</v>
      </c>
      <c r="B70" s="1">
        <v>0.28000000000000003</v>
      </c>
      <c r="C70" s="1">
        <v>0.2</v>
      </c>
      <c r="D70" s="1">
        <v>0.28000000000000003</v>
      </c>
      <c r="E70" s="1">
        <v>0.2</v>
      </c>
    </row>
    <row r="71" spans="1:5" x14ac:dyDescent="0.2">
      <c r="A71" t="s">
        <v>153</v>
      </c>
      <c r="B71" s="4">
        <f>(B68*B50+B69)/(8.76*B70)</f>
        <v>49.846357846474234</v>
      </c>
      <c r="C71" s="4">
        <f>(C68*C50+C69)/(8.76*C70)</f>
        <v>47.339577418701921</v>
      </c>
      <c r="D71" s="4">
        <f>(D68*D50+D69)/(8.76*D70)</f>
        <v>44.598650090807311</v>
      </c>
      <c r="E71" s="4">
        <f>(E68*E50+E69)/(8.76*E70)</f>
        <v>5.7077625570776256</v>
      </c>
    </row>
    <row r="72" spans="1:5" x14ac:dyDescent="0.2">
      <c r="A72" t="s">
        <v>155</v>
      </c>
      <c r="B72" s="4">
        <f>B71*65/1000</f>
        <v>3.2400132600208251</v>
      </c>
      <c r="C72" s="4">
        <f>C71*65/1000</f>
        <v>3.0770725322156252</v>
      </c>
      <c r="D72" s="4">
        <f>D71*65/1000</f>
        <v>2.8989122559024754</v>
      </c>
      <c r="E72" s="4">
        <f>E71*65/1000</f>
        <v>0.37100456621004563</v>
      </c>
    </row>
    <row r="73" spans="1:5" x14ac:dyDescent="0.2">
      <c r="A73" t="s">
        <v>429</v>
      </c>
      <c r="B73">
        <v>2.4300000000000002</v>
      </c>
      <c r="C73">
        <v>2.64</v>
      </c>
      <c r="D73">
        <v>2.4300000000000002</v>
      </c>
      <c r="E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P17" sqref="P17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  <col min="15" max="15" width="18" bestFit="1" customWidth="1"/>
    <col min="16" max="16" width="9.83203125" bestFit="1" customWidth="1"/>
    <col min="17" max="17" width="14.6640625" bestFit="1" customWidth="1"/>
    <col min="18" max="18" width="13.83203125" bestFit="1" customWidth="1"/>
    <col min="19" max="19" width="18.5" bestFit="1" customWidth="1"/>
    <col min="20" max="20" width="14.5" bestFit="1" customWidth="1"/>
  </cols>
  <sheetData>
    <row r="1" spans="1:21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0.10523612453151106</v>
      </c>
      <c r="N3" s="2">
        <f>'Screening curves'!AE35</f>
        <v>0.10523612453151106</v>
      </c>
      <c r="O3" s="2">
        <f>'Screening curves'!AF35</f>
        <v>0.10523612453151106</v>
      </c>
      <c r="P3" s="2">
        <f>'Screening curves'!AG35</f>
        <v>0.18251009215426989</v>
      </c>
      <c r="Q3" s="2">
        <f>'Screening curves'!AH35</f>
        <v>0.18251009215426989</v>
      </c>
      <c r="R3" s="2">
        <f>'Screening curves'!AI35</f>
        <v>0.18251009215426989</v>
      </c>
      <c r="S3" s="2">
        <f>'Screening curves'!AJ35</f>
        <v>0.18251009215426989</v>
      </c>
      <c r="T3" s="2">
        <f>'Screening curves'!AK35</f>
        <v>0.18251009215426989</v>
      </c>
      <c r="U3" s="2"/>
    </row>
    <row r="4" spans="1:21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2</v>
      </c>
      <c r="Q4" s="5">
        <f>'Screening curves'!AH36</f>
        <v>2</v>
      </c>
      <c r="R4" s="5">
        <f>'Screening curves'!AI36</f>
        <v>2</v>
      </c>
      <c r="S4" s="5">
        <f>'Screening curves'!AJ36</f>
        <v>2</v>
      </c>
      <c r="T4" s="5">
        <f>'Screening curves'!AK36</f>
        <v>1</v>
      </c>
      <c r="U4" s="5"/>
    </row>
    <row r="5" spans="1:21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4" bestFit="1" customWidth="1"/>
    <col min="15" max="15" width="13.33203125" bestFit="1" customWidth="1"/>
    <col min="16" max="16" width="18" bestFit="1" customWidth="1"/>
    <col min="17" max="17" width="9.83203125" bestFit="1" customWidth="1"/>
    <col min="18" max="18" width="14.6640625" bestFit="1" customWidth="1"/>
    <col min="19" max="19" width="13.83203125" bestFit="1" customWidth="1"/>
    <col min="20" max="20" width="18.5" bestFit="1" customWidth="1"/>
    <col min="21" max="21" width="14.5" bestFit="1" customWidth="1"/>
  </cols>
  <sheetData>
    <row r="1" spans="1:22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2"/>
  <sheetViews>
    <sheetView tabSelected="1" topLeftCell="B13" workbookViewId="0">
      <selection activeCell="C44" sqref="C44"/>
    </sheetView>
  </sheetViews>
  <sheetFormatPr baseColWidth="10" defaultRowHeight="16" x14ac:dyDescent="0.2"/>
  <cols>
    <col min="1" max="1" width="24" style="23" bestFit="1" customWidth="1"/>
    <col min="2" max="2" width="23.6640625" style="23" bestFit="1" customWidth="1"/>
    <col min="3" max="16" width="10.83203125" style="23"/>
    <col min="17" max="17" width="18.33203125" style="23" bestFit="1" customWidth="1"/>
    <col min="18" max="18" width="35.5" style="23" customWidth="1"/>
    <col min="19" max="19" width="32.5" style="23" bestFit="1" customWidth="1"/>
    <col min="20" max="16384" width="10.83203125" style="23"/>
  </cols>
  <sheetData>
    <row r="2" spans="1:19" x14ac:dyDescent="0.2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">
      <c r="A3" s="23" t="s">
        <v>492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">
      <c r="A4" s="23" t="s">
        <v>326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">
      <c r="A5" s="23" t="s">
        <v>493</v>
      </c>
      <c r="B5" s="23" t="s">
        <v>494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495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">
      <c r="A21" s="23" t="s">
        <v>159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">
      <c r="A22" s="23" t="s">
        <v>326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">
      <c r="A23" s="23" t="s">
        <v>496</v>
      </c>
      <c r="B23" s="23" t="s">
        <v>497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498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517</v>
      </c>
    </row>
    <row r="39" spans="1:19" x14ac:dyDescent="0.2">
      <c r="A39" s="27" t="s">
        <v>513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517</v>
      </c>
    </row>
    <row r="40" spans="1:19" x14ac:dyDescent="0.2">
      <c r="A40" s="23" t="s">
        <v>326</v>
      </c>
      <c r="B40" s="24">
        <v>0</v>
      </c>
      <c r="C40" s="23">
        <v>371</v>
      </c>
      <c r="D40" s="25">
        <f t="shared" ref="D38:D40" si="12">C40*(1-$B40)</f>
        <v>371</v>
      </c>
      <c r="E40" s="25">
        <f t="shared" ref="E38:E40" si="13">D40*(1-$B40)</f>
        <v>371</v>
      </c>
      <c r="F40" s="25">
        <f t="shared" ref="F38:F40" si="14">E40*(1-$B40)</f>
        <v>371</v>
      </c>
      <c r="G40" s="25">
        <f t="shared" ref="G38:G40" si="15">F40*(1-$B40)</f>
        <v>371</v>
      </c>
      <c r="H40" s="25">
        <f t="shared" ref="H38:H40" si="16">G40*(1-$B40)</f>
        <v>371</v>
      </c>
      <c r="I40" s="25">
        <f t="shared" ref="I38:I40" si="17">H40*(1-$B40)</f>
        <v>371</v>
      </c>
      <c r="J40" s="25">
        <f t="shared" ref="J38:J40" si="18">I40*(1-$B40)</f>
        <v>371</v>
      </c>
      <c r="K40" s="25">
        <f t="shared" ref="K38:K40" si="19">J40*(1-$B40)</f>
        <v>371</v>
      </c>
      <c r="L40" s="25">
        <f t="shared" ref="L38:L40" si="20">K40*(1-$B40)</f>
        <v>371</v>
      </c>
      <c r="M40" s="25">
        <f t="shared" ref="M38:M40" si="21">L40*(1-$B40)</f>
        <v>371</v>
      </c>
      <c r="N40" s="25">
        <f t="shared" ref="N38:N40" si="22">M40*(1-$B40)</f>
        <v>371</v>
      </c>
      <c r="O40" s="25">
        <f t="shared" ref="O38:O40" si="23">N40*(1-$B40)</f>
        <v>371</v>
      </c>
      <c r="P40" s="25">
        <f t="shared" ref="P38:P40" si="24">O40*(1-$B40)</f>
        <v>371</v>
      </c>
    </row>
    <row r="41" spans="1:19" x14ac:dyDescent="0.2">
      <c r="A41" s="27" t="s">
        <v>515</v>
      </c>
      <c r="B41" s="27" t="s">
        <v>514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516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">
      <c r="A44" s="23">
        <v>240</v>
      </c>
      <c r="B44" s="26">
        <f t="shared" ref="B44:B52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:Q52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baseColWidth="10" defaultRowHeight="15" x14ac:dyDescent="0.2"/>
  <cols>
    <col min="1" max="1" width="17.5" bestFit="1" customWidth="1"/>
    <col min="2" max="3" width="30" bestFit="1" customWidth="1"/>
  </cols>
  <sheetData>
    <row r="1" spans="1:4" x14ac:dyDescent="0.2">
      <c r="A1" t="s">
        <v>499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baseColWidth="10" defaultRowHeight="15" x14ac:dyDescent="0.2"/>
  <cols>
    <col min="2" max="2" width="28" bestFit="1" customWidth="1"/>
  </cols>
  <sheetData>
    <row r="1" spans="1:3" x14ac:dyDescent="0.2">
      <c r="A1" t="s">
        <v>500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2019-10-06T05:56:07Z</dcterms:modified>
</cp:coreProperties>
</file>