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lectricity_Models\renewable_energy_value\"/>
    </mc:Choice>
  </mc:AlternateContent>
  <bookViews>
    <workbookView xWindow="0" yWindow="0" windowWidth="18930" windowHeight="7365" activeTab="2"/>
  </bookViews>
  <sheets>
    <sheet name="Sheet1" sheetId="1" r:id="rId1"/>
    <sheet name="Sheet2" sheetId="2" r:id="rId2"/>
    <sheet name="REvalue_input_csv" sheetId="5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2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11" i="5"/>
  <c r="C8" i="5"/>
  <c r="E39" i="5"/>
  <c r="E13" i="5"/>
  <c r="E3" i="5"/>
  <c r="E2" i="5"/>
  <c r="F39" i="5"/>
  <c r="F3" i="5"/>
  <c r="F2" i="5"/>
  <c r="G39" i="5"/>
  <c r="G3" i="5"/>
  <c r="G2" i="5"/>
  <c r="H39" i="5"/>
  <c r="H3" i="5"/>
  <c r="H2" i="5"/>
  <c r="I39" i="5"/>
  <c r="I3" i="5"/>
  <c r="I2" i="5"/>
  <c r="J39" i="5"/>
  <c r="J3" i="5"/>
  <c r="J2" i="5"/>
  <c r="K39" i="5"/>
  <c r="K3" i="5"/>
  <c r="K2" i="5"/>
  <c r="L39" i="5"/>
  <c r="L3" i="5"/>
  <c r="L2" i="5"/>
  <c r="M39" i="5"/>
  <c r="M3" i="5"/>
  <c r="M2" i="5"/>
  <c r="N39" i="5"/>
  <c r="N3" i="5"/>
  <c r="N2" i="5"/>
  <c r="O39" i="5"/>
  <c r="O3" i="5"/>
  <c r="O2" i="5"/>
  <c r="P39" i="5"/>
  <c r="P3" i="5"/>
  <c r="P2" i="5"/>
  <c r="Q39" i="5"/>
  <c r="Q3" i="5"/>
  <c r="Q2" i="5"/>
  <c r="R39" i="5"/>
  <c r="R3" i="5"/>
  <c r="R2" i="5"/>
  <c r="S39" i="5"/>
  <c r="S3" i="5"/>
  <c r="S2" i="5"/>
  <c r="T39" i="5"/>
  <c r="T3" i="5"/>
  <c r="T2" i="5"/>
  <c r="U39" i="5"/>
  <c r="U3" i="5"/>
  <c r="U2" i="5"/>
  <c r="D39" i="5"/>
  <c r="D3" i="5"/>
  <c r="D2" i="5"/>
  <c r="C39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D13" i="5"/>
  <c r="C13" i="5"/>
  <c r="C9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E5" i="2"/>
  <c r="F5" i="2"/>
  <c r="E6" i="2"/>
  <c r="F6" i="2"/>
  <c r="E4" i="2"/>
  <c r="F4" i="2"/>
  <c r="F3" i="2"/>
  <c r="E3" i="2"/>
</calcChain>
</file>

<file path=xl/sharedStrings.xml><?xml version="1.0" encoding="utf-8"?>
<sst xmlns="http://schemas.openxmlformats.org/spreadsheetml/2006/main" count="348" uniqueCount="185">
  <si>
    <t>Scenarios</t>
  </si>
  <si>
    <t>Capacity expansion</t>
  </si>
  <si>
    <t>System operations</t>
  </si>
  <si>
    <t>Base</t>
  </si>
  <si>
    <t>Scenarios and sensitivities</t>
  </si>
  <si>
    <t>VRE Buildout Capacity</t>
  </si>
  <si>
    <t>VRE Buildout share</t>
  </si>
  <si>
    <t>S0 - W100</t>
  </si>
  <si>
    <t>S25 - W75</t>
  </si>
  <si>
    <t>S50 - W50</t>
  </si>
  <si>
    <t>S75 - W25</t>
  </si>
  <si>
    <t>S100 - W0</t>
  </si>
  <si>
    <t>S0 - W0</t>
  </si>
  <si>
    <t>Sensitivities</t>
  </si>
  <si>
    <t>Low Cost Coal</t>
  </si>
  <si>
    <t>High Cost Coal</t>
  </si>
  <si>
    <t>Solar lower costs 10%</t>
  </si>
  <si>
    <t>Solar lower costs 20%</t>
  </si>
  <si>
    <t>Wind lower costs 10%</t>
  </si>
  <si>
    <t>Wind lower costs 20%</t>
  </si>
  <si>
    <t>Hydro 25% lower</t>
  </si>
  <si>
    <t>Hydro 25% higher</t>
  </si>
  <si>
    <t>Nuclear 64 GW</t>
  </si>
  <si>
    <t>Demand response 5% daily energy</t>
  </si>
  <si>
    <t>Demand response 10% daily energy</t>
  </si>
  <si>
    <t>Base case</t>
  </si>
  <si>
    <t>Discount rate 4%</t>
  </si>
  <si>
    <t>Discount rate 10%</t>
  </si>
  <si>
    <t>Minimum gen level 55%</t>
  </si>
  <si>
    <t>Discount rate 7%, Min gen level 70%</t>
  </si>
  <si>
    <t>Exogenous to models</t>
  </si>
  <si>
    <t>Discount rate 4% VRE costs</t>
  </si>
  <si>
    <t>Discount rate 10% VRE costs</t>
  </si>
  <si>
    <t>Load shape change</t>
  </si>
  <si>
    <t>2012 load</t>
  </si>
  <si>
    <t>2013 load</t>
  </si>
  <si>
    <t>scenario abbreviation</t>
  </si>
  <si>
    <t>coalLC</t>
  </si>
  <si>
    <t>coalHC</t>
  </si>
  <si>
    <t>solarLC20p</t>
  </si>
  <si>
    <t>solarLC10p</t>
  </si>
  <si>
    <t>windLC10p</t>
  </si>
  <si>
    <t>windLC20p</t>
  </si>
  <si>
    <t>55min</t>
  </si>
  <si>
    <t>comment</t>
  </si>
  <si>
    <t>add FGD and other adders from CEA report</t>
  </si>
  <si>
    <t>Battery Storage 20% peak ~ 60 GW</t>
  </si>
  <si>
    <t>Battery Storage 10% peak ~ 30 GW</t>
  </si>
  <si>
    <t>Battery Storage 15% peak ~ 45 GW</t>
  </si>
  <si>
    <t>Battery Storage 5% peak ~ 15 GW</t>
  </si>
  <si>
    <t>CANCEL; just compare DR to storage in text. Storage efficiency, which leads to additional energy for charging is akin to DR rebound whre consumption may increase in non-peak hours.</t>
  </si>
  <si>
    <t>CANCEL?</t>
  </si>
  <si>
    <t>maybe</t>
  </si>
  <si>
    <t>I don't have capacity costs for nuclear. Can only determine energy value</t>
  </si>
  <si>
    <t>nuc64</t>
  </si>
  <si>
    <t>hydroHE25p</t>
  </si>
  <si>
    <t>hydroLE25p</t>
  </si>
  <si>
    <t>high energy</t>
  </si>
  <si>
    <t>low energy</t>
  </si>
  <si>
    <t>Wind 100m HH</t>
  </si>
  <si>
    <t>Wind 120m HH</t>
  </si>
  <si>
    <t>Solar 1axis tracking</t>
  </si>
  <si>
    <t>Solar 45deg Southwest</t>
  </si>
  <si>
    <t>Solar 90deg West</t>
  </si>
  <si>
    <t>that's 15% of solar 200 GW target</t>
  </si>
  <si>
    <t>that's 30% of solar 200 GW target</t>
  </si>
  <si>
    <t>method</t>
  </si>
  <si>
    <t>screening curve</t>
  </si>
  <si>
    <t>econ dispatch script</t>
  </si>
  <si>
    <t>R script</t>
  </si>
  <si>
    <t>input file with extension</t>
  </si>
  <si>
    <t>loadMod2014</t>
  </si>
  <si>
    <t>wind100</t>
  </si>
  <si>
    <t>wind120</t>
  </si>
  <si>
    <t>solar1A</t>
  </si>
  <si>
    <t>solar45deg</t>
  </si>
  <si>
    <t>solar90deg</t>
  </si>
  <si>
    <t>wind80/100/120</t>
  </si>
  <si>
    <t>solar0/45/90/1A</t>
  </si>
  <si>
    <t>hydro0/HE25/LE25</t>
  </si>
  <si>
    <t>nuc0/64</t>
  </si>
  <si>
    <t>coalLC/HC</t>
  </si>
  <si>
    <t>net load script</t>
  </si>
  <si>
    <t>screening curve script</t>
  </si>
  <si>
    <t>70min/55min</t>
  </si>
  <si>
    <t>cost summary R script</t>
  </si>
  <si>
    <t>loadMod</t>
  </si>
  <si>
    <t>gasLC/HC</t>
  </si>
  <si>
    <t>stoBat15</t>
  </si>
  <si>
    <t>stoBat30</t>
  </si>
  <si>
    <t>stoBat45</t>
  </si>
  <si>
    <t>stoBat60</t>
  </si>
  <si>
    <t>stoBat30/60</t>
  </si>
  <si>
    <t>Cost</t>
  </si>
  <si>
    <t>Capacity value</t>
  </si>
  <si>
    <t>Energy value</t>
  </si>
  <si>
    <t>solarLC10p/20p/30p</t>
  </si>
  <si>
    <t>windLC10p/20p/30p</t>
  </si>
  <si>
    <t>Simulations</t>
  </si>
  <si>
    <t>S200W00</t>
  </si>
  <si>
    <t>lookahead</t>
  </si>
  <si>
    <t>minutes</t>
  </si>
  <si>
    <t>run</t>
  </si>
  <si>
    <t>hours</t>
  </si>
  <si>
    <t>estimated time for 16 mixes and targets</t>
  </si>
  <si>
    <t>nolookahead</t>
  </si>
  <si>
    <t>battery30</t>
  </si>
  <si>
    <t>no battery</t>
  </si>
  <si>
    <t>econ dispatch net load script</t>
  </si>
  <si>
    <t>mins</t>
  </si>
  <si>
    <t>coal_cost</t>
  </si>
  <si>
    <t>coal_min_gen</t>
  </si>
  <si>
    <t>scenario_suffix</t>
  </si>
  <si>
    <t>low</t>
  </si>
  <si>
    <t>high</t>
  </si>
  <si>
    <t>coal_cost_suffix</t>
  </si>
  <si>
    <t>coal_min_gen_suffix</t>
  </si>
  <si>
    <t>hydro_energy_mod</t>
  </si>
  <si>
    <t>hydro_energy_mod_suffix</t>
  </si>
  <si>
    <t>percentage, 70p is base</t>
  </si>
  <si>
    <t>low, mid, or high. Low is base.</t>
  </si>
  <si>
    <t>coal_cost_fkey</t>
  </si>
  <si>
    <t>battery_cap_gw</t>
  </si>
  <si>
    <t>battery_cap_gw_suffix</t>
  </si>
  <si>
    <t>gw capacity. 0 is base</t>
  </si>
  <si>
    <t>RT</t>
  </si>
  <si>
    <t>RT or LA. If LA, include days</t>
  </si>
  <si>
    <t>LA_days</t>
  </si>
  <si>
    <t>dispatch_time_suffix</t>
  </si>
  <si>
    <t>new_conventional_capacity_folder_suffix</t>
  </si>
  <si>
    <t>wind_cost</t>
  </si>
  <si>
    <t>percentage change</t>
  </si>
  <si>
    <t>wind_cost_suffix</t>
  </si>
  <si>
    <t>wind_cost_direction</t>
  </si>
  <si>
    <t>low or high</t>
  </si>
  <si>
    <t>wind_HH</t>
  </si>
  <si>
    <t>wind_HH_suffix</t>
  </si>
  <si>
    <t>Hub height in meters. 80m is base</t>
  </si>
  <si>
    <t>wind_cost_fkey</t>
  </si>
  <si>
    <t>wind_HH_fkey</t>
  </si>
  <si>
    <t>solar_orient</t>
  </si>
  <si>
    <t>solar_orient_suffix</t>
  </si>
  <si>
    <t>nuclear_new_cap</t>
  </si>
  <si>
    <t>GW. 0 is base. 64 GW is India plan</t>
  </si>
  <si>
    <t>nuclear_new_cap_suffix</t>
  </si>
  <si>
    <t>solar_cost</t>
  </si>
  <si>
    <t>solar_cost_direction</t>
  </si>
  <si>
    <t>solar_cost_suffix</t>
  </si>
  <si>
    <t>solar_cost_fkey</t>
  </si>
  <si>
    <t>degrees to west 0d, 45d, 90d or 1A for 1 axis tracking</t>
  </si>
  <si>
    <t>solar_orient_fkey</t>
  </si>
  <si>
    <t>0d</t>
  </si>
  <si>
    <t>load_modifier</t>
  </si>
  <si>
    <t>none</t>
  </si>
  <si>
    <t>load_year</t>
  </si>
  <si>
    <t>"none", "mod", "mod1".</t>
  </si>
  <si>
    <t>mod</t>
  </si>
  <si>
    <t>load_modified_suffix</t>
  </si>
  <si>
    <t>load_year_suffix</t>
  </si>
  <si>
    <t>suggested_scenario_suffix</t>
  </si>
  <si>
    <t>percentage, 0 is base, pos or neg direction</t>
  </si>
  <si>
    <t>REvalue_folder_suffix</t>
  </si>
  <si>
    <t>net_load_folder_suffix</t>
  </si>
  <si>
    <t>base</t>
  </si>
  <si>
    <t>high_cost_coal</t>
  </si>
  <si>
    <t>55min_gen</t>
  </si>
  <si>
    <t>hydro_low25p</t>
  </si>
  <si>
    <t>hydro_high25p</t>
  </si>
  <si>
    <t>nuclear64</t>
  </si>
  <si>
    <t>battery15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</si>
  <si>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</si>
  <si>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</si>
  <si>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</si>
  <si>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</si>
  <si>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</si>
  <si>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</si>
  <si>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</si>
  <si>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</si>
  <si>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1A</t>
  </si>
  <si>
    <t>90d</t>
  </si>
  <si>
    <t>load_modified</t>
  </si>
  <si>
    <t>parameter</t>
  </si>
  <si>
    <t>input</t>
  </si>
  <si>
    <t>battery_cap_gw_fkey</t>
  </si>
  <si>
    <t>dispatch_horizon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</si>
</sst>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B19" workbookViewId="0">
      <selection activeCell="G34" sqref="G34"/>
    </sheetView>
  </sheetViews>
  <sheetFormatPr defaultRowHeight="15" x14ac:dyDescent="0.25"/>
  <cols>
    <col min="1" max="1" width="27.28515625" customWidth="1"/>
    <col min="2" max="2" width="20.5703125" bestFit="1" customWidth="1"/>
    <col min="3" max="3" width="18.28515625" bestFit="1" customWidth="1"/>
    <col min="4" max="4" width="30.5703125" bestFit="1" customWidth="1"/>
    <col min="5" max="5" width="22.5703125" bestFit="1" customWidth="1"/>
    <col min="6" max="6" width="24.28515625" customWidth="1"/>
    <col min="7" max="7" width="20.42578125" bestFit="1" customWidth="1"/>
    <col min="8" max="8" width="20.42578125" customWidth="1"/>
    <col min="9" max="9" width="32.85546875" customWidth="1"/>
  </cols>
  <sheetData>
    <row r="1" spans="1:9" x14ac:dyDescent="0.25">
      <c r="A1" t="s">
        <v>4</v>
      </c>
    </row>
    <row r="4" spans="1:9" x14ac:dyDescent="0.25">
      <c r="A4" s="2" t="s">
        <v>0</v>
      </c>
      <c r="B4" s="2" t="s">
        <v>5</v>
      </c>
      <c r="C4" s="2" t="s">
        <v>6</v>
      </c>
      <c r="D4" s="2" t="s">
        <v>1</v>
      </c>
      <c r="E4" s="2" t="s">
        <v>2</v>
      </c>
      <c r="F4" s="2" t="s">
        <v>30</v>
      </c>
      <c r="G4" s="2" t="s">
        <v>36</v>
      </c>
      <c r="H4" s="2" t="s">
        <v>66</v>
      </c>
      <c r="I4" s="2" t="s">
        <v>44</v>
      </c>
    </row>
    <row r="5" spans="1:9" x14ac:dyDescent="0.25">
      <c r="A5" t="s">
        <v>3</v>
      </c>
      <c r="B5">
        <v>0</v>
      </c>
      <c r="C5" t="s">
        <v>12</v>
      </c>
    </row>
    <row r="6" spans="1:9" x14ac:dyDescent="0.25">
      <c r="B6">
        <v>200</v>
      </c>
      <c r="C6" t="s">
        <v>7</v>
      </c>
    </row>
    <row r="7" spans="1:9" x14ac:dyDescent="0.25">
      <c r="B7">
        <v>200</v>
      </c>
      <c r="C7" t="s">
        <v>8</v>
      </c>
    </row>
    <row r="8" spans="1:9" x14ac:dyDescent="0.25">
      <c r="B8">
        <v>200</v>
      </c>
      <c r="C8" t="s">
        <v>9</v>
      </c>
    </row>
    <row r="9" spans="1:9" x14ac:dyDescent="0.25">
      <c r="B9">
        <v>200</v>
      </c>
      <c r="C9" t="s">
        <v>10</v>
      </c>
    </row>
    <row r="10" spans="1:9" x14ac:dyDescent="0.25">
      <c r="B10">
        <v>200</v>
      </c>
      <c r="C10" t="s">
        <v>11</v>
      </c>
    </row>
    <row r="11" spans="1:9" x14ac:dyDescent="0.25">
      <c r="B11">
        <v>300</v>
      </c>
      <c r="C11" t="s">
        <v>7</v>
      </c>
    </row>
    <row r="12" spans="1:9" x14ac:dyDescent="0.25">
      <c r="B12">
        <v>300</v>
      </c>
      <c r="C12" t="s">
        <v>8</v>
      </c>
    </row>
    <row r="13" spans="1:9" x14ac:dyDescent="0.25">
      <c r="B13">
        <v>300</v>
      </c>
      <c r="C13" t="s">
        <v>9</v>
      </c>
    </row>
    <row r="14" spans="1:9" x14ac:dyDescent="0.25">
      <c r="B14">
        <v>300</v>
      </c>
      <c r="C14" t="s">
        <v>10</v>
      </c>
    </row>
    <row r="15" spans="1:9" x14ac:dyDescent="0.25">
      <c r="B15">
        <v>300</v>
      </c>
      <c r="C15" t="s">
        <v>11</v>
      </c>
    </row>
    <row r="16" spans="1:9" x14ac:dyDescent="0.25">
      <c r="B16">
        <v>400</v>
      </c>
      <c r="C16" t="s">
        <v>7</v>
      </c>
    </row>
    <row r="17" spans="1:9" x14ac:dyDescent="0.25">
      <c r="B17">
        <v>400</v>
      </c>
      <c r="C17" t="s">
        <v>8</v>
      </c>
    </row>
    <row r="18" spans="1:9" x14ac:dyDescent="0.25">
      <c r="B18">
        <v>400</v>
      </c>
      <c r="C18" t="s">
        <v>9</v>
      </c>
    </row>
    <row r="19" spans="1:9" x14ac:dyDescent="0.25">
      <c r="B19">
        <v>400</v>
      </c>
      <c r="C19" t="s">
        <v>10</v>
      </c>
    </row>
    <row r="20" spans="1:9" x14ac:dyDescent="0.25">
      <c r="B20">
        <v>400</v>
      </c>
      <c r="C20" t="s">
        <v>11</v>
      </c>
    </row>
    <row r="22" spans="1:9" x14ac:dyDescent="0.25">
      <c r="A22" s="2" t="s">
        <v>13</v>
      </c>
    </row>
    <row r="23" spans="1:9" ht="30" x14ac:dyDescent="0.25">
      <c r="A23" t="s">
        <v>25</v>
      </c>
      <c r="D23" s="1" t="s">
        <v>29</v>
      </c>
    </row>
    <row r="24" spans="1:9" x14ac:dyDescent="0.25">
      <c r="D24" s="2" t="s">
        <v>14</v>
      </c>
      <c r="G24" t="s">
        <v>37</v>
      </c>
    </row>
    <row r="25" spans="1:9" x14ac:dyDescent="0.25">
      <c r="D25" s="2" t="s">
        <v>15</v>
      </c>
      <c r="G25" t="s">
        <v>38</v>
      </c>
      <c r="H25" t="s">
        <v>67</v>
      </c>
      <c r="I25" t="s">
        <v>45</v>
      </c>
    </row>
    <row r="26" spans="1:9" x14ac:dyDescent="0.25">
      <c r="E26" s="2" t="s">
        <v>28</v>
      </c>
      <c r="G26" t="s">
        <v>43</v>
      </c>
      <c r="H26" t="s">
        <v>68</v>
      </c>
    </row>
    <row r="27" spans="1:9" x14ac:dyDescent="0.25">
      <c r="F27" t="s">
        <v>16</v>
      </c>
      <c r="G27" t="s">
        <v>40</v>
      </c>
      <c r="H27" t="s">
        <v>69</v>
      </c>
    </row>
    <row r="28" spans="1:9" x14ac:dyDescent="0.25">
      <c r="F28" t="s">
        <v>17</v>
      </c>
      <c r="G28" t="s">
        <v>39</v>
      </c>
      <c r="H28" t="s">
        <v>69</v>
      </c>
    </row>
    <row r="29" spans="1:9" x14ac:dyDescent="0.25">
      <c r="F29" t="s">
        <v>18</v>
      </c>
      <c r="G29" t="s">
        <v>41</v>
      </c>
      <c r="H29" t="s">
        <v>69</v>
      </c>
    </row>
    <row r="30" spans="1:9" x14ac:dyDescent="0.25">
      <c r="F30" t="s">
        <v>19</v>
      </c>
      <c r="G30" t="s">
        <v>42</v>
      </c>
      <c r="H30" t="s">
        <v>69</v>
      </c>
    </row>
    <row r="31" spans="1:9" x14ac:dyDescent="0.25">
      <c r="D31" s="2" t="s">
        <v>20</v>
      </c>
      <c r="G31" t="s">
        <v>55</v>
      </c>
      <c r="H31" t="s">
        <v>70</v>
      </c>
      <c r="I31" t="s">
        <v>57</v>
      </c>
    </row>
    <row r="32" spans="1:9" x14ac:dyDescent="0.25">
      <c r="D32" s="2" t="s">
        <v>21</v>
      </c>
      <c r="G32" t="s">
        <v>56</v>
      </c>
      <c r="H32" t="s">
        <v>70</v>
      </c>
      <c r="I32" t="s">
        <v>58</v>
      </c>
    </row>
    <row r="33" spans="4:9" x14ac:dyDescent="0.25">
      <c r="D33" s="2" t="s">
        <v>22</v>
      </c>
      <c r="G33" t="s">
        <v>54</v>
      </c>
      <c r="I33" t="s">
        <v>53</v>
      </c>
    </row>
    <row r="34" spans="4:9" x14ac:dyDescent="0.25">
      <c r="D34" s="3" t="s">
        <v>49</v>
      </c>
      <c r="G34" t="s">
        <v>88</v>
      </c>
      <c r="H34" t="s">
        <v>70</v>
      </c>
      <c r="I34" t="s">
        <v>52</v>
      </c>
    </row>
    <row r="35" spans="4:9" x14ac:dyDescent="0.25">
      <c r="D35" s="2" t="s">
        <v>47</v>
      </c>
      <c r="G35" t="s">
        <v>89</v>
      </c>
      <c r="H35" t="s">
        <v>70</v>
      </c>
      <c r="I35" t="s">
        <v>64</v>
      </c>
    </row>
    <row r="36" spans="4:9" x14ac:dyDescent="0.25">
      <c r="D36" s="3" t="s">
        <v>48</v>
      </c>
      <c r="G36" t="s">
        <v>90</v>
      </c>
      <c r="H36" t="s">
        <v>70</v>
      </c>
      <c r="I36" t="s">
        <v>52</v>
      </c>
    </row>
    <row r="37" spans="4:9" x14ac:dyDescent="0.25">
      <c r="D37" s="2" t="s">
        <v>46</v>
      </c>
      <c r="G37" t="s">
        <v>91</v>
      </c>
      <c r="H37" t="s">
        <v>70</v>
      </c>
      <c r="I37" t="s">
        <v>65</v>
      </c>
    </row>
    <row r="38" spans="4:9" x14ac:dyDescent="0.25">
      <c r="D38" t="s">
        <v>23</v>
      </c>
      <c r="I38" t="s">
        <v>50</v>
      </c>
    </row>
    <row r="39" spans="4:9" x14ac:dyDescent="0.25">
      <c r="D39" t="s">
        <v>24</v>
      </c>
      <c r="I39" t="s">
        <v>50</v>
      </c>
    </row>
    <row r="40" spans="4:9" x14ac:dyDescent="0.25">
      <c r="D40" t="s">
        <v>26</v>
      </c>
      <c r="F40" t="s">
        <v>31</v>
      </c>
      <c r="I40" t="s">
        <v>51</v>
      </c>
    </row>
    <row r="41" spans="4:9" x14ac:dyDescent="0.25">
      <c r="D41" t="s">
        <v>27</v>
      </c>
      <c r="F41" t="s">
        <v>32</v>
      </c>
      <c r="I41" t="s">
        <v>51</v>
      </c>
    </row>
    <row r="42" spans="4:9" x14ac:dyDescent="0.25">
      <c r="D42" s="2" t="s">
        <v>33</v>
      </c>
      <c r="G42" t="s">
        <v>71</v>
      </c>
    </row>
    <row r="43" spans="4:9" x14ac:dyDescent="0.25">
      <c r="D43" t="s">
        <v>34</v>
      </c>
      <c r="I43" t="s">
        <v>52</v>
      </c>
    </row>
    <row r="44" spans="4:9" x14ac:dyDescent="0.25">
      <c r="D44" t="s">
        <v>35</v>
      </c>
      <c r="I44" t="s">
        <v>52</v>
      </c>
    </row>
    <row r="45" spans="4:9" x14ac:dyDescent="0.25">
      <c r="D45" t="s">
        <v>59</v>
      </c>
      <c r="G45" t="s">
        <v>72</v>
      </c>
    </row>
    <row r="46" spans="4:9" x14ac:dyDescent="0.25">
      <c r="D46" s="2" t="s">
        <v>60</v>
      </c>
      <c r="G46" t="s">
        <v>73</v>
      </c>
    </row>
    <row r="47" spans="4:9" x14ac:dyDescent="0.25">
      <c r="D47" s="2" t="s">
        <v>61</v>
      </c>
      <c r="G47" t="s">
        <v>74</v>
      </c>
    </row>
    <row r="48" spans="4:9" x14ac:dyDescent="0.25">
      <c r="D48" t="s">
        <v>62</v>
      </c>
      <c r="G48" t="s">
        <v>75</v>
      </c>
    </row>
    <row r="49" spans="4:7" x14ac:dyDescent="0.25">
      <c r="D49" t="s">
        <v>63</v>
      </c>
      <c r="G49" t="s">
        <v>76</v>
      </c>
    </row>
    <row r="54" spans="4:7" x14ac:dyDescent="0.25">
      <c r="D54" t="s">
        <v>82</v>
      </c>
      <c r="E54" t="s">
        <v>83</v>
      </c>
      <c r="F54" t="s">
        <v>68</v>
      </c>
      <c r="G54" t="s">
        <v>85</v>
      </c>
    </row>
    <row r="55" spans="4:7" x14ac:dyDescent="0.25">
      <c r="D55" t="s">
        <v>77</v>
      </c>
      <c r="E55" t="s">
        <v>81</v>
      </c>
      <c r="F55" t="s">
        <v>84</v>
      </c>
      <c r="G55" t="s">
        <v>96</v>
      </c>
    </row>
    <row r="56" spans="4:7" x14ac:dyDescent="0.25">
      <c r="D56" t="s">
        <v>78</v>
      </c>
      <c r="E56" t="s">
        <v>87</v>
      </c>
      <c r="G56" t="s">
        <v>97</v>
      </c>
    </row>
    <row r="57" spans="4:7" x14ac:dyDescent="0.25">
      <c r="D57" t="s">
        <v>79</v>
      </c>
    </row>
    <row r="58" spans="4:7" x14ac:dyDescent="0.25">
      <c r="D58" t="s">
        <v>80</v>
      </c>
    </row>
    <row r="59" spans="4:7" x14ac:dyDescent="0.25">
      <c r="D59" t="s">
        <v>86</v>
      </c>
    </row>
    <row r="60" spans="4:7" x14ac:dyDescent="0.25">
      <c r="D60" t="s">
        <v>92</v>
      </c>
    </row>
    <row r="63" spans="4:7" x14ac:dyDescent="0.25">
      <c r="D63" t="s">
        <v>93</v>
      </c>
      <c r="E63" t="s">
        <v>94</v>
      </c>
      <c r="F63" t="s">
        <v>95</v>
      </c>
    </row>
    <row r="64" spans="4:7" x14ac:dyDescent="0.25">
      <c r="D64" t="s">
        <v>96</v>
      </c>
      <c r="E64" t="s">
        <v>77</v>
      </c>
      <c r="F64" t="s">
        <v>77</v>
      </c>
    </row>
    <row r="65" spans="4:6" x14ac:dyDescent="0.25">
      <c r="D65" t="s">
        <v>97</v>
      </c>
      <c r="E65" t="s">
        <v>78</v>
      </c>
      <c r="F65" t="s">
        <v>78</v>
      </c>
    </row>
    <row r="66" spans="4:6" x14ac:dyDescent="0.25">
      <c r="D66" t="s">
        <v>92</v>
      </c>
      <c r="E66" t="s">
        <v>79</v>
      </c>
      <c r="F66" t="s">
        <v>79</v>
      </c>
    </row>
    <row r="67" spans="4:6" x14ac:dyDescent="0.25">
      <c r="E67" t="s">
        <v>80</v>
      </c>
      <c r="F67" t="s">
        <v>80</v>
      </c>
    </row>
    <row r="68" spans="4:6" x14ac:dyDescent="0.25">
      <c r="E68" t="s">
        <v>86</v>
      </c>
      <c r="F68" t="s">
        <v>86</v>
      </c>
    </row>
    <row r="69" spans="4:6" x14ac:dyDescent="0.25">
      <c r="E69" t="s">
        <v>92</v>
      </c>
      <c r="F69" t="s">
        <v>92</v>
      </c>
    </row>
    <row r="70" spans="4:6" x14ac:dyDescent="0.25">
      <c r="E70" t="s">
        <v>81</v>
      </c>
      <c r="F70" t="s">
        <v>81</v>
      </c>
    </row>
    <row r="71" spans="4:6" x14ac:dyDescent="0.25">
      <c r="E71" t="s">
        <v>87</v>
      </c>
      <c r="F71" t="s">
        <v>87</v>
      </c>
    </row>
    <row r="72" spans="4:6" x14ac:dyDescent="0.25">
      <c r="F72" t="s">
        <v>84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defaultRowHeight="15" x14ac:dyDescent="0.25"/>
  <cols>
    <col min="6" max="6" width="36.85546875" bestFit="1" customWidth="1"/>
    <col min="7" max="7" width="36.85546875" customWidth="1"/>
  </cols>
  <sheetData>
    <row r="1" spans="1:8" x14ac:dyDescent="0.25">
      <c r="A1" t="s">
        <v>98</v>
      </c>
      <c r="D1" t="s">
        <v>68</v>
      </c>
      <c r="H1" t="s">
        <v>108</v>
      </c>
    </row>
    <row r="2" spans="1:8" x14ac:dyDescent="0.25">
      <c r="A2" t="s">
        <v>102</v>
      </c>
      <c r="D2" t="s">
        <v>101</v>
      </c>
      <c r="E2" t="s">
        <v>103</v>
      </c>
      <c r="F2" t="s">
        <v>104</v>
      </c>
      <c r="H2" t="s">
        <v>109</v>
      </c>
    </row>
    <row r="3" spans="1:8" x14ac:dyDescent="0.25">
      <c r="A3" t="s">
        <v>99</v>
      </c>
      <c r="B3" t="s">
        <v>106</v>
      </c>
      <c r="C3" t="s">
        <v>100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5">
      <c r="A4" t="s">
        <v>99</v>
      </c>
      <c r="B4" t="s">
        <v>106</v>
      </c>
      <c r="C4" t="s">
        <v>105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5">
      <c r="A5" t="s">
        <v>99</v>
      </c>
      <c r="B5" t="s">
        <v>107</v>
      </c>
      <c r="E5">
        <f t="shared" ref="E5:E6" si="0">D5/60</f>
        <v>0</v>
      </c>
      <c r="F5">
        <f t="shared" ref="F5:F6" si="1">E5*15</f>
        <v>0</v>
      </c>
      <c r="H5">
        <v>3</v>
      </c>
    </row>
    <row r="6" spans="1:8" x14ac:dyDescent="0.25">
      <c r="A6" t="s">
        <v>99</v>
      </c>
      <c r="B6" t="s">
        <v>107</v>
      </c>
      <c r="C6" t="s">
        <v>105</v>
      </c>
      <c r="D6">
        <v>89</v>
      </c>
      <c r="E6">
        <f t="shared" si="0"/>
        <v>1.4833333333333334</v>
      </c>
      <c r="F6">
        <f t="shared" si="1"/>
        <v>22.25</v>
      </c>
      <c r="H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>
      <pane xSplit="1" ySplit="6" topLeftCell="B25" activePane="bottomRight" state="frozen"/>
      <selection pane="topRight" activeCell="B1" sqref="B1"/>
      <selection pane="bottomLeft" activeCell="A7" sqref="A7"/>
      <selection pane="bottomRight" activeCell="B25" sqref="B25"/>
    </sheetView>
  </sheetViews>
  <sheetFormatPr defaultRowHeight="15" x14ac:dyDescent="0.25"/>
  <cols>
    <col min="1" max="1" width="39" bestFit="1" customWidth="1"/>
    <col min="2" max="2" width="39" customWidth="1"/>
    <col min="3" max="14" width="13.140625" bestFit="1" customWidth="1"/>
    <col min="15" max="16" width="12.85546875" bestFit="1" customWidth="1"/>
    <col min="17" max="17" width="19" bestFit="1" customWidth="1"/>
    <col min="18" max="18" width="13.42578125" bestFit="1" customWidth="1"/>
    <col min="19" max="19" width="11.7109375" bestFit="1" customWidth="1"/>
    <col min="20" max="21" width="13.140625" bestFit="1" customWidth="1"/>
  </cols>
  <sheetData>
    <row r="1" spans="1:21" x14ac:dyDescent="0.25">
      <c r="A1" t="s">
        <v>181</v>
      </c>
      <c r="B1" t="s">
        <v>44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106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177</v>
      </c>
      <c r="S1" t="s">
        <v>74</v>
      </c>
      <c r="T1" t="s">
        <v>76</v>
      </c>
      <c r="U1" t="s">
        <v>180</v>
      </c>
    </row>
    <row r="2" spans="1:21" x14ac:dyDescent="0.25">
      <c r="A2" s="4" t="s">
        <v>112</v>
      </c>
      <c r="B2" s="4" t="s">
        <v>182</v>
      </c>
      <c r="C2" s="4" t="str">
        <f>C3</f>
        <v>ClcC70m</v>
      </c>
      <c r="D2" s="4" t="str">
        <f>D3</f>
        <v>ChcC70m</v>
      </c>
      <c r="E2" s="4" t="str">
        <f t="shared" ref="E2:U2" si="0">E3</f>
        <v>ClcC55m</v>
      </c>
      <c r="F2" s="4" t="str">
        <f t="shared" si="0"/>
        <v>ClcC70mH-25</v>
      </c>
      <c r="G2" s="4" t="str">
        <f t="shared" si="0"/>
        <v>ClcC70mH25</v>
      </c>
      <c r="H2" s="4" t="str">
        <f t="shared" si="0"/>
        <v>ClcC70mN64</v>
      </c>
      <c r="I2" s="4" t="str">
        <f t="shared" si="0"/>
        <v>ClcC70mB15</v>
      </c>
      <c r="J2" s="4" t="str">
        <f t="shared" si="0"/>
        <v>ClcC70mB30</v>
      </c>
      <c r="K2" s="4" t="str">
        <f t="shared" si="0"/>
        <v>ClcC70mW10lc</v>
      </c>
      <c r="L2" s="4" t="str">
        <f t="shared" si="0"/>
        <v>ClcC70mW20lc</v>
      </c>
      <c r="M2" s="4" t="str">
        <f t="shared" si="0"/>
        <v>ClcC70mW30lc</v>
      </c>
      <c r="N2" s="4" t="str">
        <f t="shared" si="0"/>
        <v>ClcC70mS10lc</v>
      </c>
      <c r="O2" s="4" t="str">
        <f t="shared" si="0"/>
        <v>ClcC70mS20lc</v>
      </c>
      <c r="P2" s="4" t="str">
        <f t="shared" si="0"/>
        <v>ClcC70mS30lc</v>
      </c>
      <c r="Q2" s="4" t="str">
        <f t="shared" si="0"/>
        <v>ClcC70mW30lcS30lc</v>
      </c>
      <c r="R2" s="4" t="str">
        <f t="shared" si="0"/>
        <v>ClcC70mW120</v>
      </c>
      <c r="S2" s="4" t="str">
        <f t="shared" si="0"/>
        <v>ClcC70mS1A</v>
      </c>
      <c r="T2" s="4" t="str">
        <f t="shared" si="0"/>
        <v>ClcC70mS90d</v>
      </c>
      <c r="U2" s="4" t="str">
        <f t="shared" si="0"/>
        <v>ClcC70mLmod</v>
      </c>
    </row>
    <row r="3" spans="1:21" x14ac:dyDescent="0.25">
      <c r="A3" t="s">
        <v>159</v>
      </c>
      <c r="C3" t="str">
        <f>CONCATENATE(C8,C11,C13,C15,C17,C21,C25,C28,C31,C34,C36,C39)</f>
        <v>ClcC70m</v>
      </c>
      <c r="D3" t="str">
        <f>CONCATENATE(D8,D11,D13,D15,D17,D21,D25,D28,D31,D34,D36,D39)</f>
        <v>ChcC70m</v>
      </c>
      <c r="E3" t="str">
        <f>CONCATENATE(E8,E11,E13,E15,E17,E21,E25,E28,E31,E34,E36,E39)</f>
        <v>ClcC55m</v>
      </c>
      <c r="F3" t="str">
        <f>CONCATENATE(F8,F11,F13,F15,F17,F21,F25,F28,F31,F34,F36,F39)</f>
        <v>ClcC70mH-25</v>
      </c>
      <c r="G3" t="str">
        <f>CONCATENATE(G8,G11,G13,G15,G17,G21,G25,G28,G31,G34,G36,G39)</f>
        <v>ClcC70mH25</v>
      </c>
      <c r="H3" t="str">
        <f>CONCATENATE(H8,H11,H13,H15,H17,H21,H25,H28,H31,H34,H36,H39)</f>
        <v>ClcC70mN64</v>
      </c>
      <c r="I3" t="str">
        <f>CONCATENATE(I8,I11,I13,I15,I17,I21,I25,I28,I31,I34,I36,I39)</f>
        <v>ClcC70mB15</v>
      </c>
      <c r="J3" t="str">
        <f>CONCATENATE(J8,J11,J13,J15,J17,J21,J25,J28,J31,J34,J36,J39)</f>
        <v>ClcC70mB30</v>
      </c>
      <c r="K3" t="str">
        <f>CONCATENATE(K8,K11,K13,K15,K17,K21,K25,K28,K31,K34,K36,K39)</f>
        <v>ClcC70mW10lc</v>
      </c>
      <c r="L3" t="str">
        <f>CONCATENATE(L8,L11,L13,L15,L17,L21,L25,L28,L31,L34,L36,L39)</f>
        <v>ClcC70mW20lc</v>
      </c>
      <c r="M3" t="str">
        <f>CONCATENATE(M8,M11,M13,M15,M17,M21,M25,M28,M31,M34,M36,M39)</f>
        <v>ClcC70mW30lc</v>
      </c>
      <c r="N3" t="str">
        <f>CONCATENATE(N8,N11,N13,N15,N17,N21,N25,N28,N31,N34,N36,N39)</f>
        <v>ClcC70mS10lc</v>
      </c>
      <c r="O3" t="str">
        <f>CONCATENATE(O8,O11,O13,O15,O17,O21,O25,O28,O31,O34,O36,O39)</f>
        <v>ClcC70mS20lc</v>
      </c>
      <c r="P3" t="str">
        <f>CONCATENATE(P8,P11,P13,P15,P17,P21,P25,P28,P31,P34,P36,P39)</f>
        <v>ClcC70mS30lc</v>
      </c>
      <c r="Q3" t="str">
        <f>CONCATENATE(Q8,Q11,Q13,Q15,Q17,Q21,Q25,Q28,Q31,Q34,Q36,Q39)</f>
        <v>ClcC70mW30lcS30lc</v>
      </c>
      <c r="R3" t="str">
        <f>CONCATENATE(R8,R11,R13,R15,R17,R21,R25,R28,R31,R34,R36,R39)</f>
        <v>ClcC70mW120</v>
      </c>
      <c r="S3" t="str">
        <f>CONCATENATE(S8,S11,S13,S15,S17,S21,S25,S28,S31,S34,S36,S39)</f>
        <v>ClcC70mS1A</v>
      </c>
      <c r="T3" t="str">
        <f>CONCATENATE(T8,T11,T13,T15,T17,T21,T25,T28,T31,T34,T36,T39)</f>
        <v>ClcC70mS90d</v>
      </c>
      <c r="U3" t="str">
        <f>CONCATENATE(U8,U11,U13,U15,U17,U21,U25,U28,U31,U34,U36,U39)</f>
        <v>ClcC70mLmod</v>
      </c>
    </row>
    <row r="4" spans="1:21" x14ac:dyDescent="0.25">
      <c r="A4" t="s">
        <v>129</v>
      </c>
      <c r="C4" t="str">
        <f>CONCATENATE(C9,C13,C15,C17,C28,C31,C34,C36,C39)</f>
        <v>coallc</v>
      </c>
      <c r="D4" t="str">
        <f>CONCATENATE(D9,D13,D15,D17,D28,D31,D34,D36,D39)</f>
        <v>coalhc</v>
      </c>
      <c r="E4" t="str">
        <f>CONCATENATE(E9,E13,E15,E17,E28,E31,E34,E36,E39)</f>
        <v>coallc</v>
      </c>
      <c r="F4" t="str">
        <f>CONCATENATE(F9,F13,F15,F17,F28,F31,F34,F36,F39)</f>
        <v>coallcH-25</v>
      </c>
      <c r="G4" t="str">
        <f>CONCATENATE(G9,G13,G15,G17,G28,G31,G34,G36,G39)</f>
        <v>coallcH25</v>
      </c>
      <c r="H4" t="str">
        <f>CONCATENATE(H9,H13,H15,H17,H28,H31,H34,H36,H39)</f>
        <v>coallcN64</v>
      </c>
      <c r="I4" t="str">
        <f>CONCATENATE(I9,I13,I15,I17,I28,I31,I34,I36,I39)</f>
        <v>coallcB15</v>
      </c>
      <c r="J4" t="str">
        <f>CONCATENATE(J9,J13,J15,J17,J28,J31,J34,J36,J39)</f>
        <v>coallcB30</v>
      </c>
      <c r="K4" t="str">
        <f>CONCATENATE(K9,K13,K15,K17,K28,K31,K34,K36,K39)</f>
        <v>coallc</v>
      </c>
      <c r="L4" t="str">
        <f>CONCATENATE(L9,L13,L15,L17,L28,L31,L34,L36,L39)</f>
        <v>coallc</v>
      </c>
      <c r="M4" t="str">
        <f>CONCATENATE(M9,M13,M15,M17,M28,M31,M34,M36,M39)</f>
        <v>coallc</v>
      </c>
      <c r="N4" t="str">
        <f>CONCATENATE(N9,N13,N15,N17,N28,N31,N34,N36,N39)</f>
        <v>coallc</v>
      </c>
      <c r="O4" t="str">
        <f>CONCATENATE(O9,O13,O15,O17,O28,O31,O34,O36,O39)</f>
        <v>coallc</v>
      </c>
      <c r="P4" t="str">
        <f>CONCATENATE(P9,P13,P15,P17,P28,P31,P34,P36,P39)</f>
        <v>coallc</v>
      </c>
      <c r="Q4" t="str">
        <f>CONCATENATE(Q9,Q13,Q15,Q17,Q28,Q31,Q34,Q36,Q39)</f>
        <v>coallc</v>
      </c>
      <c r="R4" t="str">
        <f>CONCATENATE(R9,R13,R15,R17,R28,R31,R34,R36,R39)</f>
        <v>coallcW120</v>
      </c>
      <c r="S4" t="str">
        <f>CONCATENATE(S9,S13,S15,S17,S28,S31,S34,S36,S39)</f>
        <v>coallcS1A</v>
      </c>
      <c r="T4" t="str">
        <f>CONCATENATE(T9,T13,T15,T17,T28,T31,T34,T36,T39)</f>
        <v>coallcS90d</v>
      </c>
      <c r="U4" t="str">
        <f>CONCATENATE(U9,U13,U15,U17,U28,U31,U34,U36,U39)</f>
        <v>coallcLmod</v>
      </c>
    </row>
    <row r="5" spans="1:21" x14ac:dyDescent="0.25">
      <c r="A5" t="s">
        <v>162</v>
      </c>
      <c r="C5" t="str">
        <f>CONCATENATE(C9,C13,C15,C17,C28,C31,C34,C36,C39)</f>
        <v>coallc</v>
      </c>
      <c r="D5" t="str">
        <f>CONCATENATE(D9,D13,D15,D17,D28,D31,D34,D36,D39)</f>
        <v>coalhc</v>
      </c>
      <c r="E5" t="str">
        <f>CONCATENATE(E9,E13,E15,E17,E28,E31,E34,E36,E39)</f>
        <v>coallc</v>
      </c>
      <c r="F5" t="str">
        <f>CONCATENATE(F9,F13,F15,F17,F28,F31,F34,F36,F39)</f>
        <v>coallcH-25</v>
      </c>
      <c r="G5" t="str">
        <f>CONCATENATE(G9,G13,G15,G17,G28,G31,G34,G36,G39)</f>
        <v>coallcH25</v>
      </c>
      <c r="H5" t="str">
        <f>CONCATENATE(H9,H13,H15,H17,H28,H31,H34,H36,H39)</f>
        <v>coallcN64</v>
      </c>
      <c r="I5" t="str">
        <f>CONCATENATE(I9,I13,I15,I17,I28,I31,I34,I36,I39)</f>
        <v>coallcB15</v>
      </c>
      <c r="J5" t="str">
        <f>CONCATENATE(J9,J13,J15,J17,J28,J31,J34,J36,J39)</f>
        <v>coallcB30</v>
      </c>
      <c r="K5" t="str">
        <f>CONCATENATE(K9,K13,K15,K17,K28,K31,K34,K36,K39)</f>
        <v>coallc</v>
      </c>
      <c r="L5" t="str">
        <f>CONCATENATE(L9,L13,L15,L17,L28,L31,L34,L36,L39)</f>
        <v>coallc</v>
      </c>
      <c r="M5" t="str">
        <f>CONCATENATE(M9,M13,M15,M17,M28,M31,M34,M36,M39)</f>
        <v>coallc</v>
      </c>
      <c r="N5" t="str">
        <f>CONCATENATE(N9,N13,N15,N17,N28,N31,N34,N36,N39)</f>
        <v>coallc</v>
      </c>
      <c r="O5" t="str">
        <f>CONCATENATE(O9,O13,O15,O17,O28,O31,O34,O36,O39)</f>
        <v>coallc</v>
      </c>
      <c r="P5" t="str">
        <f>CONCATENATE(P9,P13,P15,P17,P28,P31,P34,P36,P39)</f>
        <v>coallc</v>
      </c>
      <c r="Q5" t="str">
        <f>CONCATENATE(Q9,Q13,Q15,Q17,Q28,Q31,Q34,Q36,Q39)</f>
        <v>coallc</v>
      </c>
      <c r="R5" t="str">
        <f>CONCATENATE(R9,R13,R15,R17,R28,R31,R34,R36,R39)</f>
        <v>coallcW120</v>
      </c>
      <c r="S5" t="str">
        <f>CONCATENATE(S9,S13,S15,S17,S28,S31,S34,S36,S39)</f>
        <v>coallcS1A</v>
      </c>
      <c r="T5" t="str">
        <f>CONCATENATE(T9,T13,T15,T17,T28,T31,T34,T36,T39)</f>
        <v>coallcS90d</v>
      </c>
      <c r="U5" t="str">
        <f>CONCATENATE(U9,U13,U15,U17,U28,U31,U34,U36,U39)</f>
        <v>coallcLmod</v>
      </c>
    </row>
    <row r="6" spans="1:21" x14ac:dyDescent="0.25">
      <c r="A6" t="s">
        <v>161</v>
      </c>
      <c r="C6" t="str">
        <f>CONCATENATE(C29,"_",C32)</f>
        <v>W80_S0d</v>
      </c>
      <c r="D6" t="str">
        <f>CONCATENATE(D29,"_",D32)</f>
        <v>W80_S0d</v>
      </c>
      <c r="E6" t="str">
        <f>CONCATENATE(E29,"_",E32)</f>
        <v>W80_S0d</v>
      </c>
      <c r="F6" t="str">
        <f>CONCATENATE(F29,"_",F32)</f>
        <v>W80_S0d</v>
      </c>
      <c r="G6" t="str">
        <f>CONCATENATE(G29,"_",G32)</f>
        <v>W80_S0d</v>
      </c>
      <c r="H6" t="str">
        <f>CONCATENATE(H29,"_",H32)</f>
        <v>W80_S0d</v>
      </c>
      <c r="I6" t="str">
        <f>CONCATENATE(I29,"_",I32)</f>
        <v>W80_S0d</v>
      </c>
      <c r="J6" t="str">
        <f>CONCATENATE(J29,"_",J32)</f>
        <v>W80_S0d</v>
      </c>
      <c r="K6" t="str">
        <f>CONCATENATE(K29,"_",K32)</f>
        <v>W80_S0d</v>
      </c>
      <c r="L6" t="str">
        <f>CONCATENATE(L29,"_",L32)</f>
        <v>W80_S0d</v>
      </c>
      <c r="M6" t="str">
        <f>CONCATENATE(M29,"_",M32)</f>
        <v>W80_S0d</v>
      </c>
      <c r="N6" t="str">
        <f>CONCATENATE(N29,"_",N32)</f>
        <v>W80_S0d</v>
      </c>
      <c r="O6" t="str">
        <f>CONCATENATE(O29,"_",O32)</f>
        <v>W80_S0d</v>
      </c>
      <c r="P6" t="str">
        <f>CONCATENATE(P29,"_",P32)</f>
        <v>W80_S0d</v>
      </c>
      <c r="Q6" t="str">
        <f>CONCATENATE(Q29,"_",Q32)</f>
        <v>W80_S0d</v>
      </c>
      <c r="R6" t="str">
        <f>CONCATENATE(R29,"_",R32)</f>
        <v>W120_S0d</v>
      </c>
      <c r="S6" t="str">
        <f>CONCATENATE(S29,"_",S32)</f>
        <v>W80_S1A</v>
      </c>
      <c r="T6" t="str">
        <f>CONCATENATE(T29,"_",T32)</f>
        <v>W80_S90d</v>
      </c>
      <c r="U6" t="str">
        <f>CONCATENATE(U29,"_",U32)</f>
        <v>W80_S0d</v>
      </c>
    </row>
    <row r="7" spans="1:21" x14ac:dyDescent="0.25">
      <c r="A7" s="4" t="s">
        <v>110</v>
      </c>
      <c r="B7" s="4" t="s">
        <v>120</v>
      </c>
      <c r="C7" s="4" t="s">
        <v>113</v>
      </c>
      <c r="D7" s="4" t="s">
        <v>114</v>
      </c>
      <c r="E7" s="4" t="s">
        <v>113</v>
      </c>
      <c r="F7" s="4" t="s">
        <v>113</v>
      </c>
      <c r="G7" s="4" t="s">
        <v>113</v>
      </c>
      <c r="H7" s="4" t="s">
        <v>113</v>
      </c>
      <c r="I7" s="4" t="s">
        <v>113</v>
      </c>
      <c r="J7" s="4" t="s">
        <v>113</v>
      </c>
      <c r="K7" s="4" t="s">
        <v>113</v>
      </c>
      <c r="L7" s="4" t="s">
        <v>113</v>
      </c>
      <c r="M7" s="4" t="s">
        <v>113</v>
      </c>
      <c r="N7" s="4" t="s">
        <v>113</v>
      </c>
      <c r="O7" s="4" t="s">
        <v>113</v>
      </c>
      <c r="P7" s="4" t="s">
        <v>113</v>
      </c>
      <c r="Q7" s="4" t="s">
        <v>113</v>
      </c>
      <c r="R7" s="4" t="s">
        <v>113</v>
      </c>
      <c r="S7" s="4" t="s">
        <v>113</v>
      </c>
      <c r="T7" s="4" t="s">
        <v>113</v>
      </c>
      <c r="U7" s="4" t="s">
        <v>113</v>
      </c>
    </row>
    <row r="8" spans="1:21" x14ac:dyDescent="0.25">
      <c r="A8" t="s">
        <v>115</v>
      </c>
      <c r="C8" t="str">
        <f>CONCATENATE("C", LEFT(C7,1), "c")</f>
        <v>Clc</v>
      </c>
      <c r="D8" t="str">
        <f t="shared" ref="D8:U8" si="1">CONCATENATE("C", LEFT(D7,1), "c")</f>
        <v>Chc</v>
      </c>
      <c r="E8" t="str">
        <f t="shared" si="1"/>
        <v>Clc</v>
      </c>
      <c r="F8" t="str">
        <f t="shared" si="1"/>
        <v>Clc</v>
      </c>
      <c r="G8" t="str">
        <f t="shared" si="1"/>
        <v>Clc</v>
      </c>
      <c r="H8" t="str">
        <f t="shared" si="1"/>
        <v>Clc</v>
      </c>
      <c r="I8" t="str">
        <f t="shared" si="1"/>
        <v>Clc</v>
      </c>
      <c r="J8" t="str">
        <f t="shared" si="1"/>
        <v>Clc</v>
      </c>
      <c r="K8" t="str">
        <f t="shared" si="1"/>
        <v>Clc</v>
      </c>
      <c r="L8" t="str">
        <f t="shared" si="1"/>
        <v>Clc</v>
      </c>
      <c r="M8" t="str">
        <f t="shared" si="1"/>
        <v>Clc</v>
      </c>
      <c r="N8" t="str">
        <f t="shared" si="1"/>
        <v>Clc</v>
      </c>
      <c r="O8" t="str">
        <f t="shared" si="1"/>
        <v>Clc</v>
      </c>
      <c r="P8" t="str">
        <f t="shared" si="1"/>
        <v>Clc</v>
      </c>
      <c r="Q8" t="str">
        <f t="shared" si="1"/>
        <v>Clc</v>
      </c>
      <c r="R8" t="str">
        <f t="shared" si="1"/>
        <v>Clc</v>
      </c>
      <c r="S8" t="str">
        <f t="shared" si="1"/>
        <v>Clc</v>
      </c>
      <c r="T8" t="str">
        <f t="shared" si="1"/>
        <v>Clc</v>
      </c>
      <c r="U8" t="str">
        <f t="shared" si="1"/>
        <v>Clc</v>
      </c>
    </row>
    <row r="9" spans="1:21" x14ac:dyDescent="0.25">
      <c r="A9" t="s">
        <v>121</v>
      </c>
      <c r="C9" t="str">
        <f>CONCATENATE("coal",LEFT(C7,1), "c")</f>
        <v>coallc</v>
      </c>
      <c r="D9" t="str">
        <f>CONCATENATE("coal",LEFT(D7,1), "c")</f>
        <v>coalhc</v>
      </c>
      <c r="E9" t="str">
        <f>CONCATENATE("coal",LEFT(E7,1), "c")</f>
        <v>coallc</v>
      </c>
      <c r="F9" t="str">
        <f>CONCATENATE("coal",LEFT(F7,1), "c")</f>
        <v>coallc</v>
      </c>
      <c r="G9" t="str">
        <f>CONCATENATE("coal",LEFT(G7,1), "c")</f>
        <v>coallc</v>
      </c>
      <c r="H9" t="str">
        <f>CONCATENATE("coal",LEFT(H7,1), "c")</f>
        <v>coallc</v>
      </c>
      <c r="I9" t="str">
        <f>CONCATENATE("coal",LEFT(I7,1), "c")</f>
        <v>coallc</v>
      </c>
      <c r="J9" t="str">
        <f>CONCATENATE("coal",LEFT(J7,1), "c")</f>
        <v>coallc</v>
      </c>
      <c r="K9" t="str">
        <f>CONCATENATE("coal",LEFT(K7,1), "c")</f>
        <v>coallc</v>
      </c>
      <c r="L9" t="str">
        <f>CONCATENATE("coal",LEFT(L7,1), "c")</f>
        <v>coallc</v>
      </c>
      <c r="M9" t="str">
        <f>CONCATENATE("coal",LEFT(M7,1), "c")</f>
        <v>coallc</v>
      </c>
      <c r="N9" t="str">
        <f>CONCATENATE("coal",LEFT(N7,1), "c")</f>
        <v>coallc</v>
      </c>
      <c r="O9" t="str">
        <f>CONCATENATE("coal",LEFT(O7,1), "c")</f>
        <v>coallc</v>
      </c>
      <c r="P9" t="str">
        <f>CONCATENATE("coal",LEFT(P7,1), "c")</f>
        <v>coallc</v>
      </c>
      <c r="Q9" t="str">
        <f>CONCATENATE("coal",LEFT(Q7,1), "c")</f>
        <v>coallc</v>
      </c>
      <c r="R9" t="str">
        <f>CONCATENATE("coal",LEFT(R7,1), "c")</f>
        <v>coallc</v>
      </c>
      <c r="S9" t="str">
        <f>CONCATENATE("coal",LEFT(S7,1), "c")</f>
        <v>coallc</v>
      </c>
      <c r="T9" t="str">
        <f>CONCATENATE("coal",LEFT(T7,1), "c")</f>
        <v>coallc</v>
      </c>
      <c r="U9" t="str">
        <f>CONCATENATE("coal",LEFT(U7,1), "c")</f>
        <v>coallc</v>
      </c>
    </row>
    <row r="10" spans="1:21" x14ac:dyDescent="0.25">
      <c r="A10" s="4" t="s">
        <v>111</v>
      </c>
      <c r="B10" s="4" t="s">
        <v>119</v>
      </c>
      <c r="C10" s="4">
        <v>70</v>
      </c>
      <c r="D10" s="4">
        <v>70</v>
      </c>
      <c r="E10" s="4">
        <v>55</v>
      </c>
      <c r="F10" s="4">
        <v>70</v>
      </c>
      <c r="G10" s="4">
        <v>70</v>
      </c>
      <c r="H10" s="4">
        <v>70</v>
      </c>
      <c r="I10" s="4">
        <v>70</v>
      </c>
      <c r="J10" s="4">
        <v>70</v>
      </c>
      <c r="K10" s="4">
        <v>70</v>
      </c>
      <c r="L10" s="4">
        <v>70</v>
      </c>
      <c r="M10" s="4">
        <v>70</v>
      </c>
      <c r="N10" s="4">
        <v>70</v>
      </c>
      <c r="O10" s="4">
        <v>70</v>
      </c>
      <c r="P10" s="4">
        <v>70</v>
      </c>
      <c r="Q10" s="4">
        <v>70</v>
      </c>
      <c r="R10" s="4">
        <v>70</v>
      </c>
      <c r="S10" s="4">
        <v>70</v>
      </c>
      <c r="T10" s="4">
        <v>70</v>
      </c>
      <c r="U10" s="4">
        <v>70</v>
      </c>
    </row>
    <row r="11" spans="1:21" x14ac:dyDescent="0.25">
      <c r="A11" t="s">
        <v>116</v>
      </c>
      <c r="C11" t="str">
        <f>CONCATENATE("C",C10,"m")</f>
        <v>C70m</v>
      </c>
      <c r="D11" t="str">
        <f t="shared" ref="D11:U11" si="2">CONCATENATE("C",D10,"m")</f>
        <v>C70m</v>
      </c>
      <c r="E11" t="str">
        <f t="shared" si="2"/>
        <v>C55m</v>
      </c>
      <c r="F11" t="str">
        <f t="shared" si="2"/>
        <v>C70m</v>
      </c>
      <c r="G11" t="str">
        <f t="shared" si="2"/>
        <v>C70m</v>
      </c>
      <c r="H11" t="str">
        <f t="shared" si="2"/>
        <v>C70m</v>
      </c>
      <c r="I11" t="str">
        <f t="shared" si="2"/>
        <v>C70m</v>
      </c>
      <c r="J11" t="str">
        <f t="shared" si="2"/>
        <v>C70m</v>
      </c>
      <c r="K11" t="str">
        <f t="shared" si="2"/>
        <v>C70m</v>
      </c>
      <c r="L11" t="str">
        <f t="shared" si="2"/>
        <v>C70m</v>
      </c>
      <c r="M11" t="str">
        <f t="shared" si="2"/>
        <v>C70m</v>
      </c>
      <c r="N11" t="str">
        <f t="shared" si="2"/>
        <v>C70m</v>
      </c>
      <c r="O11" t="str">
        <f t="shared" si="2"/>
        <v>C70m</v>
      </c>
      <c r="P11" t="str">
        <f t="shared" si="2"/>
        <v>C70m</v>
      </c>
      <c r="Q11" t="str">
        <f t="shared" si="2"/>
        <v>C70m</v>
      </c>
      <c r="R11" t="str">
        <f t="shared" si="2"/>
        <v>C70m</v>
      </c>
      <c r="S11" t="str">
        <f t="shared" si="2"/>
        <v>C70m</v>
      </c>
      <c r="T11" t="str">
        <f t="shared" si="2"/>
        <v>C70m</v>
      </c>
      <c r="U11" t="str">
        <f t="shared" si="2"/>
        <v>C70m</v>
      </c>
    </row>
    <row r="12" spans="1:21" x14ac:dyDescent="0.25">
      <c r="A12" s="4" t="s">
        <v>117</v>
      </c>
      <c r="B12" s="4" t="s">
        <v>160</v>
      </c>
      <c r="C12" s="4">
        <v>0</v>
      </c>
      <c r="D12" s="4">
        <v>0</v>
      </c>
      <c r="E12" s="4">
        <v>0</v>
      </c>
      <c r="F12" s="4">
        <v>-25</v>
      </c>
      <c r="G12" s="4">
        <v>25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x14ac:dyDescent="0.25">
      <c r="A13" t="s">
        <v>118</v>
      </c>
      <c r="C13" t="str">
        <f>IF(C12=0,"",CONCATENATE("H",C12))</f>
        <v/>
      </c>
      <c r="D13" t="str">
        <f>IF(D12=0,"",CONCATENATE("H",D12))</f>
        <v/>
      </c>
      <c r="E13" t="str">
        <f>IF(E12=0,"",CONCATENATE("H",E12))</f>
        <v/>
      </c>
      <c r="F13" t="str">
        <f>IF(F12=0,"",CONCATENATE("H",F12))</f>
        <v>H-25</v>
      </c>
      <c r="G13" t="str">
        <f>IF(G12=0,"",CONCATENATE("H",G12))</f>
        <v>H25</v>
      </c>
      <c r="H13" t="str">
        <f>IF(H12=0,"",CONCATENATE("H",H12))</f>
        <v/>
      </c>
      <c r="I13" t="str">
        <f>IF(I12=0,"",CONCATENATE("H",I12))</f>
        <v/>
      </c>
      <c r="J13" t="str">
        <f>IF(J12=0,"",CONCATENATE("H",J12))</f>
        <v/>
      </c>
      <c r="K13" t="str">
        <f>IF(K12=0,"",CONCATENATE("H",K12))</f>
        <v/>
      </c>
      <c r="L13" t="str">
        <f>IF(L12=0,"",CONCATENATE("H",L12))</f>
        <v/>
      </c>
      <c r="M13" t="str">
        <f>IF(M12=0,"",CONCATENATE("H",M12))</f>
        <v/>
      </c>
      <c r="N13" t="str">
        <f>IF(N12=0,"",CONCATENATE("H",N12))</f>
        <v/>
      </c>
      <c r="O13" t="str">
        <f>IF(O12=0,"",CONCATENATE("H",O12))</f>
        <v/>
      </c>
      <c r="P13" t="str">
        <f>IF(P12=0,"",CONCATENATE("H",P12))</f>
        <v/>
      </c>
      <c r="Q13" t="str">
        <f>IF(Q12=0,"",CONCATENATE("H",Q12))</f>
        <v/>
      </c>
      <c r="R13" t="str">
        <f>IF(R12=0,"",CONCATENATE("H",R12))</f>
        <v/>
      </c>
      <c r="S13" t="str">
        <f>IF(S12=0,"",CONCATENATE("H",S12))</f>
        <v/>
      </c>
      <c r="T13" t="str">
        <f>IF(T12=0,"",CONCATENATE("H",T12))</f>
        <v/>
      </c>
      <c r="U13" t="str">
        <f>IF(U12=0,"",CONCATENATE("H",U12))</f>
        <v/>
      </c>
    </row>
    <row r="14" spans="1:21" x14ac:dyDescent="0.25">
      <c r="A14" s="4" t="s">
        <v>142</v>
      </c>
      <c r="B14" s="4" t="s">
        <v>143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64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x14ac:dyDescent="0.25">
      <c r="A15" t="s">
        <v>144</v>
      </c>
      <c r="C15" t="str">
        <f>IF(C14=0,"",CONCATENATE("N",C14))</f>
        <v/>
      </c>
      <c r="D15" t="str">
        <f>IF(D14=0,"",CONCATENATE("N",D14))</f>
        <v/>
      </c>
      <c r="E15" t="str">
        <f>IF(E14=0,"",CONCATENATE("N",E14))</f>
        <v/>
      </c>
      <c r="F15" t="str">
        <f>IF(F14=0,"",CONCATENATE("N",F14))</f>
        <v/>
      </c>
      <c r="G15" t="str">
        <f>IF(G14=0,"",CONCATENATE("N",G14))</f>
        <v/>
      </c>
      <c r="H15" t="str">
        <f>IF(H14=0,"",CONCATENATE("N",H14))</f>
        <v>N64</v>
      </c>
      <c r="I15" t="str">
        <f>IF(I14=0,"",CONCATENATE("N",I14))</f>
        <v/>
      </c>
      <c r="J15" t="str">
        <f>IF(J14=0,"",CONCATENATE("N",J14))</f>
        <v/>
      </c>
      <c r="K15" t="str">
        <f>IF(K14=0,"",CONCATENATE("N",K14))</f>
        <v/>
      </c>
      <c r="L15" t="str">
        <f>IF(L14=0,"",CONCATENATE("N",L14))</f>
        <v/>
      </c>
      <c r="M15" t="str">
        <f>IF(M14=0,"",CONCATENATE("N",M14))</f>
        <v/>
      </c>
      <c r="N15" t="str">
        <f>IF(N14=0,"",CONCATENATE("N",N14))</f>
        <v/>
      </c>
      <c r="O15" t="str">
        <f>IF(O14=0,"",CONCATENATE("N",O14))</f>
        <v/>
      </c>
      <c r="P15" t="str">
        <f>IF(P14=0,"",CONCATENATE("N",P14))</f>
        <v/>
      </c>
      <c r="Q15" t="str">
        <f>IF(Q14=0,"",CONCATENATE("N",Q14))</f>
        <v/>
      </c>
      <c r="R15" t="str">
        <f>IF(R14=0,"",CONCATENATE("N",R14))</f>
        <v/>
      </c>
      <c r="S15" t="str">
        <f>IF(S14=0,"",CONCATENATE("N",S14))</f>
        <v/>
      </c>
      <c r="T15" t="str">
        <f>IF(T14=0,"",CONCATENATE("N",T14))</f>
        <v/>
      </c>
      <c r="U15" t="str">
        <f>IF(U14=0,"",CONCATENATE("N",U14))</f>
        <v/>
      </c>
    </row>
    <row r="16" spans="1:21" x14ac:dyDescent="0.25">
      <c r="A16" s="4" t="s">
        <v>122</v>
      </c>
      <c r="B16" s="4" t="s">
        <v>124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15</v>
      </c>
      <c r="J16" s="4">
        <v>30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</row>
    <row r="17" spans="1:21" x14ac:dyDescent="0.25">
      <c r="A17" t="s">
        <v>123</v>
      </c>
      <c r="C17" t="str">
        <f>IF(C16=0,"",CONCATENATE("B",C16))</f>
        <v/>
      </c>
      <c r="D17" t="str">
        <f>IF(D16=0,"",CONCATENATE("B",D16))</f>
        <v/>
      </c>
      <c r="E17" t="str">
        <f>IF(E16=0,"",CONCATENATE("B",E16))</f>
        <v/>
      </c>
      <c r="F17" t="str">
        <f>IF(F16=0,"",CONCATENATE("B",F16))</f>
        <v/>
      </c>
      <c r="G17" t="str">
        <f>IF(G16=0,"",CONCATENATE("B",G16))</f>
        <v/>
      </c>
      <c r="H17" t="str">
        <f>IF(H16=0,"",CONCATENATE("B",H16))</f>
        <v/>
      </c>
      <c r="I17" t="str">
        <f>IF(I16=0,"",CONCATENATE("B",I16))</f>
        <v>B15</v>
      </c>
      <c r="J17" t="str">
        <f>IF(J16=0,"",CONCATENATE("B",J16))</f>
        <v>B30</v>
      </c>
      <c r="K17" t="str">
        <f>IF(K16=0,"",CONCATENATE("B",K16))</f>
        <v/>
      </c>
      <c r="L17" t="str">
        <f>IF(L16=0,"",CONCATENATE("B",L16))</f>
        <v/>
      </c>
      <c r="M17" t="str">
        <f>IF(M16=0,"",CONCATENATE("B",M16))</f>
        <v/>
      </c>
      <c r="N17" t="str">
        <f>IF(N16=0,"",CONCATENATE("B",N16))</f>
        <v/>
      </c>
      <c r="O17" t="str">
        <f>IF(O16=0,"",CONCATENATE("B",O16))</f>
        <v/>
      </c>
      <c r="P17" t="str">
        <f>IF(P16=0,"",CONCATENATE("B",P16))</f>
        <v/>
      </c>
      <c r="Q17" t="str">
        <f>IF(Q16=0,"",CONCATENATE("B",Q16))</f>
        <v/>
      </c>
      <c r="R17" t="str">
        <f>IF(R16=0,"",CONCATENATE("B",R16))</f>
        <v/>
      </c>
      <c r="S17" t="str">
        <f>IF(S16=0,"",CONCATENATE("B",S16))</f>
        <v/>
      </c>
      <c r="T17" t="str">
        <f>IF(T16=0,"",CONCATENATE("B",T16))</f>
        <v/>
      </c>
      <c r="U17" t="str">
        <f>IF(U16=0,"",CONCATENATE("B",U16))</f>
        <v/>
      </c>
    </row>
    <row r="18" spans="1:21" x14ac:dyDescent="0.25">
      <c r="A18" t="s">
        <v>183</v>
      </c>
      <c r="C18" t="str">
        <f>CONCATENATE("bat", C16)</f>
        <v>bat0</v>
      </c>
      <c r="D18" t="str">
        <f>CONCATENATE("bat", D16)</f>
        <v>bat0</v>
      </c>
      <c r="E18" t="str">
        <f>CONCATENATE("bat", E16)</f>
        <v>bat0</v>
      </c>
      <c r="F18" t="str">
        <f>CONCATENATE("bat", F16)</f>
        <v>bat0</v>
      </c>
      <c r="G18" t="str">
        <f>CONCATENATE("bat", G16)</f>
        <v>bat0</v>
      </c>
      <c r="H18" t="str">
        <f>CONCATENATE("bat", H16)</f>
        <v>bat0</v>
      </c>
      <c r="I18" t="str">
        <f>CONCATENATE("bat", I16)</f>
        <v>bat15</v>
      </c>
      <c r="J18" t="str">
        <f>CONCATENATE("bat", J16)</f>
        <v>bat30</v>
      </c>
      <c r="K18" t="str">
        <f>CONCATENATE("bat", K16)</f>
        <v>bat0</v>
      </c>
      <c r="L18" t="str">
        <f>CONCATENATE("bat", L16)</f>
        <v>bat0</v>
      </c>
      <c r="M18" t="str">
        <f>CONCATENATE("bat", M16)</f>
        <v>bat0</v>
      </c>
      <c r="N18" t="str">
        <f>CONCATENATE("bat", N16)</f>
        <v>bat0</v>
      </c>
      <c r="O18" t="str">
        <f>CONCATENATE("bat", O16)</f>
        <v>bat0</v>
      </c>
      <c r="P18" t="str">
        <f>CONCATENATE("bat", P16)</f>
        <v>bat0</v>
      </c>
      <c r="Q18" t="str">
        <f>CONCATENATE("bat", Q16)</f>
        <v>bat0</v>
      </c>
      <c r="R18" t="str">
        <f>CONCATENATE("bat", R16)</f>
        <v>bat0</v>
      </c>
      <c r="S18" t="str">
        <f>CONCATENATE("bat", S16)</f>
        <v>bat0</v>
      </c>
      <c r="T18" t="str">
        <f>CONCATENATE("bat", T16)</f>
        <v>bat0</v>
      </c>
      <c r="U18" t="str">
        <f>CONCATENATE("bat", U16)</f>
        <v>bat0</v>
      </c>
    </row>
    <row r="19" spans="1:21" x14ac:dyDescent="0.25">
      <c r="A19" s="4" t="s">
        <v>130</v>
      </c>
      <c r="B19" s="4" t="s">
        <v>131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10</v>
      </c>
      <c r="L19" s="4">
        <v>20</v>
      </c>
      <c r="M19" s="4">
        <v>30</v>
      </c>
      <c r="N19" s="4">
        <v>0</v>
      </c>
      <c r="O19" s="4">
        <v>0</v>
      </c>
      <c r="P19" s="4">
        <v>0</v>
      </c>
      <c r="Q19" s="4">
        <v>30</v>
      </c>
      <c r="R19" s="4">
        <v>0</v>
      </c>
      <c r="S19" s="4">
        <v>0</v>
      </c>
      <c r="T19" s="4">
        <v>0</v>
      </c>
      <c r="U19" s="4">
        <v>0</v>
      </c>
    </row>
    <row r="20" spans="1:21" x14ac:dyDescent="0.25">
      <c r="A20" t="s">
        <v>133</v>
      </c>
      <c r="B20" t="s">
        <v>134</v>
      </c>
      <c r="C20" t="s">
        <v>113</v>
      </c>
      <c r="D20" t="s">
        <v>113</v>
      </c>
      <c r="E20" t="s">
        <v>113</v>
      </c>
      <c r="F20" t="s">
        <v>113</v>
      </c>
      <c r="G20" t="s">
        <v>113</v>
      </c>
      <c r="H20" t="s">
        <v>113</v>
      </c>
      <c r="I20" t="s">
        <v>113</v>
      </c>
      <c r="J20" t="s">
        <v>113</v>
      </c>
      <c r="K20" t="s">
        <v>113</v>
      </c>
      <c r="L20" t="s">
        <v>113</v>
      </c>
      <c r="M20" t="s">
        <v>113</v>
      </c>
      <c r="N20" t="s">
        <v>113</v>
      </c>
      <c r="O20" t="s">
        <v>113</v>
      </c>
      <c r="P20" t="s">
        <v>113</v>
      </c>
      <c r="Q20" t="s">
        <v>113</v>
      </c>
      <c r="R20" t="s">
        <v>113</v>
      </c>
      <c r="S20" t="s">
        <v>113</v>
      </c>
      <c r="T20" t="s">
        <v>113</v>
      </c>
      <c r="U20" t="s">
        <v>113</v>
      </c>
    </row>
    <row r="21" spans="1:21" x14ac:dyDescent="0.25">
      <c r="A21" t="s">
        <v>132</v>
      </c>
      <c r="C21" t="str">
        <f>IF(C19=0,"",CONCATENATE("W",C19,LEFT(C20,1),"c"))</f>
        <v/>
      </c>
      <c r="D21" t="str">
        <f>IF(D19=0,"",CONCATENATE("W",D19,LEFT(D20,1),"c"))</f>
        <v/>
      </c>
      <c r="E21" t="str">
        <f>IF(E19=0,"",CONCATENATE("W",E19,LEFT(E20,1),"c"))</f>
        <v/>
      </c>
      <c r="F21" t="str">
        <f>IF(F19=0,"",CONCATENATE("W",F19,LEFT(F20,1),"c"))</f>
        <v/>
      </c>
      <c r="G21" t="str">
        <f>IF(G19=0,"",CONCATENATE("W",G19,LEFT(G20,1),"c"))</f>
        <v/>
      </c>
      <c r="H21" t="str">
        <f>IF(H19=0,"",CONCATENATE("W",H19,LEFT(H20,1),"c"))</f>
        <v/>
      </c>
      <c r="I21" t="str">
        <f>IF(I19=0,"",CONCATENATE("W",I19,LEFT(I20,1),"c"))</f>
        <v/>
      </c>
      <c r="J21" t="str">
        <f>IF(J19=0,"",CONCATENATE("W",J19,LEFT(J20,1),"c"))</f>
        <v/>
      </c>
      <c r="K21" t="str">
        <f>IF(K19=0,"",CONCATENATE("W",K19,LEFT(K20,1),"c"))</f>
        <v>W10lc</v>
      </c>
      <c r="L21" t="str">
        <f>IF(L19=0,"",CONCATENATE("W",L19,LEFT(L20,1),"c"))</f>
        <v>W20lc</v>
      </c>
      <c r="M21" t="str">
        <f>IF(M19=0,"",CONCATENATE("W",M19,LEFT(M20,1),"c"))</f>
        <v>W30lc</v>
      </c>
      <c r="N21" t="str">
        <f>IF(N19=0,"",CONCATENATE("W",N19,LEFT(N20,1),"c"))</f>
        <v/>
      </c>
      <c r="O21" t="str">
        <f>IF(O19=0,"",CONCATENATE("W",O19,LEFT(O20,1),"c"))</f>
        <v/>
      </c>
      <c r="P21" t="str">
        <f>IF(P19=0,"",CONCATENATE("W",P19,LEFT(P20,1),"c"))</f>
        <v/>
      </c>
      <c r="Q21" t="str">
        <f>IF(Q19=0,"",CONCATENATE("W",Q19,LEFT(Q20,1),"c"))</f>
        <v>W30lc</v>
      </c>
      <c r="R21" t="str">
        <f>IF(R19=0,"",CONCATENATE("W",R19,LEFT(R20,1),"c"))</f>
        <v/>
      </c>
      <c r="S21" t="str">
        <f>IF(S19=0,"",CONCATENATE("W",S19,LEFT(S20,1),"c"))</f>
        <v/>
      </c>
      <c r="T21" t="str">
        <f>IF(T19=0,"",CONCATENATE("W",T19,LEFT(T20,1),"c"))</f>
        <v/>
      </c>
      <c r="U21" t="str">
        <f>IF(U19=0,"",CONCATENATE("W",U19,LEFT(U20,1),"c"))</f>
        <v/>
      </c>
    </row>
    <row r="22" spans="1:21" x14ac:dyDescent="0.25">
      <c r="A22" t="s">
        <v>138</v>
      </c>
      <c r="C22" t="str">
        <f>CONCATENATE("wind",UPPER(LEFT(C20,1)), "C",C19)</f>
        <v>windLC0</v>
      </c>
      <c r="D22" t="str">
        <f>CONCATENATE("wind",UPPER(LEFT(D20,1)), "C",D19)</f>
        <v>windLC0</v>
      </c>
      <c r="E22" t="str">
        <f>CONCATENATE("wind",UPPER(LEFT(E20,1)), "C",E19)</f>
        <v>windLC0</v>
      </c>
      <c r="F22" t="str">
        <f>CONCATENATE("wind",UPPER(LEFT(F20,1)), "C",F19)</f>
        <v>windLC0</v>
      </c>
      <c r="G22" t="str">
        <f>CONCATENATE("wind",UPPER(LEFT(G20,1)), "C",G19)</f>
        <v>windLC0</v>
      </c>
      <c r="H22" t="str">
        <f>CONCATENATE("wind",UPPER(LEFT(H20,1)), "C",H19)</f>
        <v>windLC0</v>
      </c>
      <c r="I22" t="str">
        <f>CONCATENATE("wind",UPPER(LEFT(I20,1)), "C",I19)</f>
        <v>windLC0</v>
      </c>
      <c r="J22" t="str">
        <f>CONCATENATE("wind",UPPER(LEFT(J20,1)), "C",J19)</f>
        <v>windLC0</v>
      </c>
      <c r="K22" t="str">
        <f>CONCATENATE("wind",UPPER(LEFT(K20,1)), "C",K19)</f>
        <v>windLC10</v>
      </c>
      <c r="L22" t="str">
        <f>CONCATENATE("wind",UPPER(LEFT(L20,1)), "C",L19)</f>
        <v>windLC20</v>
      </c>
      <c r="M22" t="str">
        <f>CONCATENATE("wind",UPPER(LEFT(M20,1)), "C",M19)</f>
        <v>windLC30</v>
      </c>
      <c r="N22" t="str">
        <f>CONCATENATE("wind",UPPER(LEFT(N20,1)), "C",N19)</f>
        <v>windLC0</v>
      </c>
      <c r="O22" t="str">
        <f>CONCATENATE("wind",UPPER(LEFT(O20,1)), "C",O19)</f>
        <v>windLC0</v>
      </c>
      <c r="P22" t="str">
        <f>CONCATENATE("wind",UPPER(LEFT(P20,1)), "C",P19)</f>
        <v>windLC0</v>
      </c>
      <c r="Q22" t="str">
        <f>CONCATENATE("wind",UPPER(LEFT(Q20,1)), "C",Q19)</f>
        <v>windLC30</v>
      </c>
      <c r="R22" t="str">
        <f>CONCATENATE("wind",UPPER(LEFT(R20,1)), "C",R19)</f>
        <v>windLC0</v>
      </c>
      <c r="S22" t="str">
        <f>CONCATENATE("wind",UPPER(LEFT(S20,1)), "C",S19)</f>
        <v>windLC0</v>
      </c>
      <c r="T22" t="str">
        <f>CONCATENATE("wind",UPPER(LEFT(T20,1)), "C",T19)</f>
        <v>windLC0</v>
      </c>
      <c r="U22" t="str">
        <f>CONCATENATE("wind",UPPER(LEFT(U20,1)), "C",U19)</f>
        <v>windLC0</v>
      </c>
    </row>
    <row r="23" spans="1:21" x14ac:dyDescent="0.25">
      <c r="A23" s="4" t="s">
        <v>145</v>
      </c>
      <c r="B23" s="4" t="s">
        <v>131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10</v>
      </c>
      <c r="O23" s="4">
        <v>20</v>
      </c>
      <c r="P23" s="4">
        <v>30</v>
      </c>
      <c r="Q23" s="4">
        <v>30</v>
      </c>
      <c r="R23" s="4">
        <v>0</v>
      </c>
      <c r="S23" s="4">
        <v>0</v>
      </c>
      <c r="T23" s="4">
        <v>0</v>
      </c>
      <c r="U23" s="4">
        <v>0</v>
      </c>
    </row>
    <row r="24" spans="1:21" x14ac:dyDescent="0.25">
      <c r="A24" t="s">
        <v>146</v>
      </c>
      <c r="B24" t="s">
        <v>134</v>
      </c>
      <c r="C24" t="s">
        <v>113</v>
      </c>
      <c r="D24" t="s">
        <v>113</v>
      </c>
      <c r="E24" t="s">
        <v>113</v>
      </c>
      <c r="F24" t="s">
        <v>113</v>
      </c>
      <c r="G24" t="s">
        <v>113</v>
      </c>
      <c r="H24" t="s">
        <v>113</v>
      </c>
      <c r="I24" t="s">
        <v>113</v>
      </c>
      <c r="J24" t="s">
        <v>113</v>
      </c>
      <c r="K24" t="s">
        <v>113</v>
      </c>
      <c r="L24" t="s">
        <v>113</v>
      </c>
      <c r="M24" t="s">
        <v>113</v>
      </c>
      <c r="N24" t="s">
        <v>113</v>
      </c>
      <c r="O24" t="s">
        <v>113</v>
      </c>
      <c r="P24" t="s">
        <v>113</v>
      </c>
      <c r="Q24" t="s">
        <v>113</v>
      </c>
      <c r="R24" t="s">
        <v>113</v>
      </c>
      <c r="S24" t="s">
        <v>113</v>
      </c>
      <c r="T24" t="s">
        <v>113</v>
      </c>
      <c r="U24" t="s">
        <v>113</v>
      </c>
    </row>
    <row r="25" spans="1:21" x14ac:dyDescent="0.25">
      <c r="A25" t="s">
        <v>147</v>
      </c>
      <c r="C25" t="str">
        <f>IF(C23=0,"",CONCATENATE("W",C23,LEFT(C24,1),"c"))</f>
        <v/>
      </c>
      <c r="D25" t="str">
        <f>IF(D23=0,"",CONCATENATE("W",D23,LEFT(D24,1),"c"))</f>
        <v/>
      </c>
      <c r="E25" t="str">
        <f>IF(E23=0,"",CONCATENATE("W",E23,LEFT(E24,1),"c"))</f>
        <v/>
      </c>
      <c r="F25" t="str">
        <f>IF(F23=0,"",CONCATENATE("W",F23,LEFT(F24,1),"c"))</f>
        <v/>
      </c>
      <c r="G25" t="str">
        <f>IF(G23=0,"",CONCATENATE("W",G23,LEFT(G24,1),"c"))</f>
        <v/>
      </c>
      <c r="H25" t="str">
        <f>IF(H23=0,"",CONCATENATE("W",H23,LEFT(H24,1),"c"))</f>
        <v/>
      </c>
      <c r="I25" t="str">
        <f>IF(I23=0,"",CONCATENATE("W",I23,LEFT(I24,1),"c"))</f>
        <v/>
      </c>
      <c r="J25" t="str">
        <f>IF(J23=0,"",CONCATENATE("W",J23,LEFT(J24,1),"c"))</f>
        <v/>
      </c>
      <c r="K25" t="str">
        <f>IF(K23=0,"",CONCATENATE("W",K23,LEFT(K24,1),"c"))</f>
        <v/>
      </c>
      <c r="L25" t="str">
        <f>IF(L23=0,"",CONCATENATE("W",L23,LEFT(L24,1),"c"))</f>
        <v/>
      </c>
      <c r="M25" t="str">
        <f>IF(M23=0,"",CONCATENATE("W",M23,LEFT(M24,1),"c"))</f>
        <v/>
      </c>
      <c r="N25" t="str">
        <f>IF(N23=0,"",CONCATENATE("S",N23,LEFT(N24,1),"c"))</f>
        <v>S10lc</v>
      </c>
      <c r="O25" t="str">
        <f>IF(O23=0,"",CONCATENATE("S",O23,LEFT(O24,1),"c"))</f>
        <v>S20lc</v>
      </c>
      <c r="P25" t="str">
        <f>IF(P23=0,"",CONCATENATE("S",P23,LEFT(P24,1),"c"))</f>
        <v>S30lc</v>
      </c>
      <c r="Q25" t="str">
        <f>IF(Q23=0,"",CONCATENATE("S",Q23,LEFT(Q24,1),"c"))</f>
        <v>S30lc</v>
      </c>
      <c r="R25" t="str">
        <f>IF(R23=0,"",CONCATENATE("S",R23,LEFT(R24,1),"c"))</f>
        <v/>
      </c>
      <c r="S25" t="str">
        <f>IF(S23=0,"",CONCATENATE("S",S23,LEFT(S24,1),"c"))</f>
        <v/>
      </c>
      <c r="T25" t="str">
        <f>IF(T23=0,"",CONCATENATE("S",T23,LEFT(T24,1),"c"))</f>
        <v/>
      </c>
      <c r="U25" t="str">
        <f>IF(U23=0,"",CONCATENATE("S",U23,LEFT(U24,1),"c"))</f>
        <v/>
      </c>
    </row>
    <row r="26" spans="1:21" x14ac:dyDescent="0.25">
      <c r="A26" t="s">
        <v>148</v>
      </c>
      <c r="C26" t="str">
        <f>CONCATENATE("solar",UPPER(LEFT(C24,1)), "C",C23)</f>
        <v>solarLC0</v>
      </c>
      <c r="D26" t="str">
        <f>CONCATENATE("solar",UPPER(LEFT(D24,1)), "C",D23)</f>
        <v>solarLC0</v>
      </c>
      <c r="E26" t="str">
        <f>CONCATENATE("solar",UPPER(LEFT(E24,1)), "C",E23)</f>
        <v>solarLC0</v>
      </c>
      <c r="F26" t="str">
        <f>CONCATENATE("solar",UPPER(LEFT(F24,1)), "C",F23)</f>
        <v>solarLC0</v>
      </c>
      <c r="G26" t="str">
        <f>CONCATENATE("solar",UPPER(LEFT(G24,1)), "C",G23)</f>
        <v>solarLC0</v>
      </c>
      <c r="H26" t="str">
        <f>CONCATENATE("solar",UPPER(LEFT(H24,1)), "C",H23)</f>
        <v>solarLC0</v>
      </c>
      <c r="I26" t="str">
        <f>CONCATENATE("solar",UPPER(LEFT(I24,1)), "C",I23)</f>
        <v>solarLC0</v>
      </c>
      <c r="J26" t="str">
        <f>CONCATENATE("solar",UPPER(LEFT(J24,1)), "C",J23)</f>
        <v>solarLC0</v>
      </c>
      <c r="K26" t="str">
        <f>CONCATENATE("solar",UPPER(LEFT(K24,1)), "C",K23)</f>
        <v>solarLC0</v>
      </c>
      <c r="L26" t="str">
        <f>CONCATENATE("solar",UPPER(LEFT(L24,1)), "C",L23)</f>
        <v>solarLC0</v>
      </c>
      <c r="M26" t="str">
        <f>CONCATENATE("solar",UPPER(LEFT(M24,1)), "C",M23)</f>
        <v>solarLC0</v>
      </c>
      <c r="N26" t="str">
        <f>CONCATENATE("solar",UPPER(LEFT(N24,1)), "C",N23)</f>
        <v>solarLC10</v>
      </c>
      <c r="O26" t="str">
        <f>CONCATENATE("solar",UPPER(LEFT(O24,1)), "C",O23)</f>
        <v>solarLC20</v>
      </c>
      <c r="P26" t="str">
        <f>CONCATENATE("solar",UPPER(LEFT(P24,1)), "C",P23)</f>
        <v>solarLC30</v>
      </c>
      <c r="Q26" t="str">
        <f>CONCATENATE("solar",UPPER(LEFT(Q24,1)), "C",Q23)</f>
        <v>solarLC30</v>
      </c>
      <c r="R26" t="str">
        <f>CONCATENATE("solar",UPPER(LEFT(R24,1)), "C",R23)</f>
        <v>solarLC0</v>
      </c>
      <c r="S26" t="str">
        <f>CONCATENATE("solar",UPPER(LEFT(S24,1)), "C",S23)</f>
        <v>solarLC0</v>
      </c>
      <c r="T26" t="str">
        <f>CONCATENATE("solar",UPPER(LEFT(T24,1)), "C",T23)</f>
        <v>solarLC0</v>
      </c>
      <c r="U26" t="str">
        <f>CONCATENATE("solar",UPPER(LEFT(U24,1)), "C",U23)</f>
        <v>solarLC0</v>
      </c>
    </row>
    <row r="27" spans="1:21" x14ac:dyDescent="0.25">
      <c r="A27" s="4" t="s">
        <v>135</v>
      </c>
      <c r="B27" s="4" t="s">
        <v>137</v>
      </c>
      <c r="C27" s="4">
        <v>80</v>
      </c>
      <c r="D27" s="4">
        <v>80</v>
      </c>
      <c r="E27" s="4">
        <v>80</v>
      </c>
      <c r="F27" s="4">
        <v>80</v>
      </c>
      <c r="G27" s="4">
        <v>80</v>
      </c>
      <c r="H27" s="4">
        <v>80</v>
      </c>
      <c r="I27" s="4">
        <v>80</v>
      </c>
      <c r="J27" s="4">
        <v>80</v>
      </c>
      <c r="K27" s="4">
        <v>80</v>
      </c>
      <c r="L27" s="4">
        <v>80</v>
      </c>
      <c r="M27" s="4">
        <v>80</v>
      </c>
      <c r="N27" s="4">
        <v>80</v>
      </c>
      <c r="O27" s="4">
        <v>80</v>
      </c>
      <c r="P27" s="4">
        <v>80</v>
      </c>
      <c r="Q27" s="4">
        <v>80</v>
      </c>
      <c r="R27" s="4">
        <v>120</v>
      </c>
      <c r="S27" s="4">
        <v>80</v>
      </c>
      <c r="T27" s="4">
        <v>80</v>
      </c>
      <c r="U27" s="4">
        <v>80</v>
      </c>
    </row>
    <row r="28" spans="1:21" x14ac:dyDescent="0.25">
      <c r="A28" t="s">
        <v>136</v>
      </c>
      <c r="C28" t="str">
        <f>IF(C27=80,"", CONCATENATE("W",C27))</f>
        <v/>
      </c>
      <c r="D28" t="str">
        <f>IF(D27=80,"", CONCATENATE("W",D27))</f>
        <v/>
      </c>
      <c r="E28" t="str">
        <f>IF(E27=80,"", CONCATENATE("W",E27))</f>
        <v/>
      </c>
      <c r="F28" t="str">
        <f>IF(F27=80,"", CONCATENATE("W",F27))</f>
        <v/>
      </c>
      <c r="G28" t="str">
        <f>IF(G27=80,"", CONCATENATE("W",G27))</f>
        <v/>
      </c>
      <c r="H28" t="str">
        <f>IF(H27=80,"", CONCATENATE("W",H27))</f>
        <v/>
      </c>
      <c r="I28" t="str">
        <f>IF(I27=80,"", CONCATENATE("W",I27))</f>
        <v/>
      </c>
      <c r="J28" t="str">
        <f>IF(J27=80,"", CONCATENATE("W",J27))</f>
        <v/>
      </c>
      <c r="K28" t="str">
        <f>IF(K27=80,"", CONCATENATE("W",K27))</f>
        <v/>
      </c>
      <c r="L28" t="str">
        <f>IF(L27=80,"", CONCATENATE("W",L27))</f>
        <v/>
      </c>
      <c r="M28" t="str">
        <f>IF(M27=80,"", CONCATENATE("W",M27))</f>
        <v/>
      </c>
      <c r="N28" t="str">
        <f>IF(N27=80,"", CONCATENATE("W",N27))</f>
        <v/>
      </c>
      <c r="O28" t="str">
        <f>IF(O27=80,"", CONCATENATE("W",O27))</f>
        <v/>
      </c>
      <c r="P28" t="str">
        <f>IF(P27=80,"", CONCATENATE("W",P27))</f>
        <v/>
      </c>
      <c r="Q28" t="str">
        <f>IF(Q27=80,"", CONCATENATE("W",Q27))</f>
        <v/>
      </c>
      <c r="R28" t="str">
        <f>IF(R27=80,"", CONCATENATE("W",R27))</f>
        <v>W120</v>
      </c>
      <c r="S28" t="str">
        <f>IF(S27=80,"", CONCATENATE("W",S27))</f>
        <v/>
      </c>
      <c r="T28" t="str">
        <f>IF(T27=80,"", CONCATENATE("W",T27))</f>
        <v/>
      </c>
      <c r="U28" t="str">
        <f>IF(U27=80,"", CONCATENATE("W",U27))</f>
        <v/>
      </c>
    </row>
    <row r="29" spans="1:21" x14ac:dyDescent="0.25">
      <c r="A29" t="s">
        <v>139</v>
      </c>
      <c r="C29" t="str">
        <f>CONCATENATE("W",C27)</f>
        <v>W80</v>
      </c>
      <c r="D29" t="str">
        <f>CONCATENATE("W",D27)</f>
        <v>W80</v>
      </c>
      <c r="E29" t="str">
        <f>CONCATENATE("W",E27)</f>
        <v>W80</v>
      </c>
      <c r="F29" t="str">
        <f>CONCATENATE("W",F27)</f>
        <v>W80</v>
      </c>
      <c r="G29" t="str">
        <f>CONCATENATE("W",G27)</f>
        <v>W80</v>
      </c>
      <c r="H29" t="str">
        <f>CONCATENATE("W",H27)</f>
        <v>W80</v>
      </c>
      <c r="I29" t="str">
        <f>CONCATENATE("W",I27)</f>
        <v>W80</v>
      </c>
      <c r="J29" t="str">
        <f>CONCATENATE("W",J27)</f>
        <v>W80</v>
      </c>
      <c r="K29" t="str">
        <f>CONCATENATE("W",K27)</f>
        <v>W80</v>
      </c>
      <c r="L29" t="str">
        <f>CONCATENATE("W",L27)</f>
        <v>W80</v>
      </c>
      <c r="M29" t="str">
        <f>CONCATENATE("W",M27)</f>
        <v>W80</v>
      </c>
      <c r="N29" t="str">
        <f>CONCATENATE("W",N27)</f>
        <v>W80</v>
      </c>
      <c r="O29" t="str">
        <f>CONCATENATE("W",O27)</f>
        <v>W80</v>
      </c>
      <c r="P29" t="str">
        <f>CONCATENATE("W",P27)</f>
        <v>W80</v>
      </c>
      <c r="Q29" t="str">
        <f>CONCATENATE("W",Q27)</f>
        <v>W80</v>
      </c>
      <c r="R29" t="str">
        <f>CONCATENATE("W",R27)</f>
        <v>W120</v>
      </c>
      <c r="S29" t="str">
        <f>CONCATENATE("W",S27)</f>
        <v>W80</v>
      </c>
      <c r="T29" t="str">
        <f>CONCATENATE("W",T27)</f>
        <v>W80</v>
      </c>
      <c r="U29" t="str">
        <f>CONCATENATE("W",U27)</f>
        <v>W80</v>
      </c>
    </row>
    <row r="30" spans="1:21" x14ac:dyDescent="0.25">
      <c r="A30" s="4" t="s">
        <v>140</v>
      </c>
      <c r="B30" s="4" t="s">
        <v>149</v>
      </c>
      <c r="C30" s="4" t="s">
        <v>151</v>
      </c>
      <c r="D30" s="4" t="s">
        <v>151</v>
      </c>
      <c r="E30" s="4" t="s">
        <v>151</v>
      </c>
      <c r="F30" s="4" t="s">
        <v>151</v>
      </c>
      <c r="G30" s="4" t="s">
        <v>151</v>
      </c>
      <c r="H30" s="4" t="s">
        <v>151</v>
      </c>
      <c r="I30" s="4" t="s">
        <v>151</v>
      </c>
      <c r="J30" s="4" t="s">
        <v>151</v>
      </c>
      <c r="K30" s="4" t="s">
        <v>151</v>
      </c>
      <c r="L30" s="4" t="s">
        <v>151</v>
      </c>
      <c r="M30" s="4" t="s">
        <v>151</v>
      </c>
      <c r="N30" s="4" t="s">
        <v>151</v>
      </c>
      <c r="O30" s="4" t="s">
        <v>151</v>
      </c>
      <c r="P30" s="4" t="s">
        <v>151</v>
      </c>
      <c r="Q30" s="4" t="s">
        <v>151</v>
      </c>
      <c r="R30" s="4" t="s">
        <v>151</v>
      </c>
      <c r="S30" s="4" t="s">
        <v>178</v>
      </c>
      <c r="T30" s="4" t="s">
        <v>179</v>
      </c>
      <c r="U30" s="4" t="s">
        <v>151</v>
      </c>
    </row>
    <row r="31" spans="1:21" x14ac:dyDescent="0.25">
      <c r="A31" t="s">
        <v>141</v>
      </c>
      <c r="C31" t="str">
        <f>IF(C30="0d", "", CONCATENATE("S",C30))</f>
        <v/>
      </c>
      <c r="D31" t="str">
        <f>IF(D30="0d", "", CONCATENATE("S",D30))</f>
        <v/>
      </c>
      <c r="E31" t="str">
        <f>IF(E30="0d", "", CONCATENATE("S",E30))</f>
        <v/>
      </c>
      <c r="F31" t="str">
        <f>IF(F30="0d", "", CONCATENATE("S",F30))</f>
        <v/>
      </c>
      <c r="G31" t="str">
        <f>IF(G30="0d", "", CONCATENATE("S",G30))</f>
        <v/>
      </c>
      <c r="H31" t="str">
        <f>IF(H30="0d", "", CONCATENATE("S",H30))</f>
        <v/>
      </c>
      <c r="I31" t="str">
        <f>IF(I30="0d", "", CONCATENATE("S",I30))</f>
        <v/>
      </c>
      <c r="J31" t="str">
        <f>IF(J30="0d", "", CONCATENATE("S",J30))</f>
        <v/>
      </c>
      <c r="K31" t="str">
        <f>IF(K30="0d", "", CONCATENATE("S",K30))</f>
        <v/>
      </c>
      <c r="L31" t="str">
        <f>IF(L30="0d", "", CONCATENATE("S",L30))</f>
        <v/>
      </c>
      <c r="M31" t="str">
        <f>IF(M30="0d", "", CONCATENATE("S",M30))</f>
        <v/>
      </c>
      <c r="N31" t="str">
        <f>IF(N30="0d", "", CONCATENATE("S",N30))</f>
        <v/>
      </c>
      <c r="O31" t="str">
        <f>IF(O30="0d", "", CONCATENATE("S",O30))</f>
        <v/>
      </c>
      <c r="P31" t="str">
        <f>IF(P30="0d", "", CONCATENATE("S",P30))</f>
        <v/>
      </c>
      <c r="Q31" t="str">
        <f>IF(Q30="0d", "", CONCATENATE("S",Q30))</f>
        <v/>
      </c>
      <c r="R31" t="str">
        <f>IF(R30="0d", "", CONCATENATE("S",R30))</f>
        <v/>
      </c>
      <c r="S31" t="str">
        <f>IF(S30="0d", "", CONCATENATE("S",S30))</f>
        <v>S1A</v>
      </c>
      <c r="T31" t="str">
        <f>IF(T30="0d", "", CONCATENATE("S",T30))</f>
        <v>S90d</v>
      </c>
      <c r="U31" t="str">
        <f>IF(U30="0d", "", CONCATENATE("S",U30))</f>
        <v/>
      </c>
    </row>
    <row r="32" spans="1:21" x14ac:dyDescent="0.25">
      <c r="A32" t="s">
        <v>150</v>
      </c>
      <c r="C32" t="str">
        <f>CONCATENATE("S",C30)</f>
        <v>S0d</v>
      </c>
      <c r="D32" t="str">
        <f>CONCATENATE("S",D30)</f>
        <v>S0d</v>
      </c>
      <c r="E32" t="str">
        <f>CONCATENATE("S",E30)</f>
        <v>S0d</v>
      </c>
      <c r="F32" t="str">
        <f>CONCATENATE("S",F30)</f>
        <v>S0d</v>
      </c>
      <c r="G32" t="str">
        <f>CONCATENATE("S",G30)</f>
        <v>S0d</v>
      </c>
      <c r="H32" t="str">
        <f>CONCATENATE("S",H30)</f>
        <v>S0d</v>
      </c>
      <c r="I32" t="str">
        <f>CONCATENATE("S",I30)</f>
        <v>S0d</v>
      </c>
      <c r="J32" t="str">
        <f>CONCATENATE("S",J30)</f>
        <v>S0d</v>
      </c>
      <c r="K32" t="str">
        <f>CONCATENATE("S",K30)</f>
        <v>S0d</v>
      </c>
      <c r="L32" t="str">
        <f>CONCATENATE("S",L30)</f>
        <v>S0d</v>
      </c>
      <c r="M32" t="str">
        <f>CONCATENATE("S",M30)</f>
        <v>S0d</v>
      </c>
      <c r="N32" t="str">
        <f>CONCATENATE("S",N30)</f>
        <v>S0d</v>
      </c>
      <c r="O32" t="str">
        <f>CONCATENATE("S",O30)</f>
        <v>S0d</v>
      </c>
      <c r="P32" t="str">
        <f>CONCATENATE("S",P30)</f>
        <v>S0d</v>
      </c>
      <c r="Q32" t="str">
        <f>CONCATENATE("S",Q30)</f>
        <v>S0d</v>
      </c>
      <c r="R32" t="str">
        <f>CONCATENATE("S",R30)</f>
        <v>S0d</v>
      </c>
      <c r="S32" t="str">
        <f>CONCATENATE("S",S30)</f>
        <v>S1A</v>
      </c>
      <c r="T32" t="str">
        <f>CONCATENATE("S",T30)</f>
        <v>S90d</v>
      </c>
      <c r="U32" t="str">
        <f>CONCATENATE("S",U30)</f>
        <v>S0d</v>
      </c>
    </row>
    <row r="33" spans="1:21" x14ac:dyDescent="0.25">
      <c r="A33" s="4" t="s">
        <v>154</v>
      </c>
      <c r="B33" s="4"/>
      <c r="C33" s="4">
        <v>2014</v>
      </c>
      <c r="D33" s="4">
        <v>2014</v>
      </c>
      <c r="E33" s="4">
        <v>2014</v>
      </c>
      <c r="F33" s="4">
        <v>2014</v>
      </c>
      <c r="G33" s="4">
        <v>2014</v>
      </c>
      <c r="H33" s="4">
        <v>2014</v>
      </c>
      <c r="I33" s="4">
        <v>2014</v>
      </c>
      <c r="J33" s="4">
        <v>2014</v>
      </c>
      <c r="K33" s="4">
        <v>2014</v>
      </c>
      <c r="L33" s="4">
        <v>2014</v>
      </c>
      <c r="M33" s="4">
        <v>2014</v>
      </c>
      <c r="N33" s="4">
        <v>2014</v>
      </c>
      <c r="O33" s="4">
        <v>2014</v>
      </c>
      <c r="P33" s="4">
        <v>2014</v>
      </c>
      <c r="Q33" s="4">
        <v>2014</v>
      </c>
      <c r="R33" s="4">
        <v>2014</v>
      </c>
      <c r="S33" s="4">
        <v>2014</v>
      </c>
      <c r="T33" s="4">
        <v>2014</v>
      </c>
      <c r="U33" s="4">
        <v>2014</v>
      </c>
    </row>
    <row r="34" spans="1:21" x14ac:dyDescent="0.25">
      <c r="A34" t="s">
        <v>158</v>
      </c>
      <c r="C34" t="str">
        <f>IF(C33=2014,"",CONCATENATE("L",C33))</f>
        <v/>
      </c>
      <c r="D34" t="str">
        <f>IF(D33=2014,"",CONCATENATE("L",D33))</f>
        <v/>
      </c>
      <c r="E34" t="str">
        <f>IF(E33=2014,"",CONCATENATE("L",E33))</f>
        <v/>
      </c>
      <c r="F34" t="str">
        <f>IF(F33=2014,"",CONCATENATE("L",F33))</f>
        <v/>
      </c>
      <c r="G34" t="str">
        <f>IF(G33=2014,"",CONCATENATE("L",G33))</f>
        <v/>
      </c>
      <c r="H34" t="str">
        <f>IF(H33=2014,"",CONCATENATE("L",H33))</f>
        <v/>
      </c>
      <c r="I34" t="str">
        <f>IF(I33=2014,"",CONCATENATE("L",I33))</f>
        <v/>
      </c>
      <c r="J34" t="str">
        <f>IF(J33=2014,"",CONCATENATE("L",J33))</f>
        <v/>
      </c>
      <c r="K34" t="str">
        <f>IF(K33=2014,"",CONCATENATE("L",K33))</f>
        <v/>
      </c>
      <c r="L34" t="str">
        <f>IF(L33=2014,"",CONCATENATE("L",L33))</f>
        <v/>
      </c>
      <c r="M34" t="str">
        <f>IF(M33=2014,"",CONCATENATE("L",M33))</f>
        <v/>
      </c>
      <c r="N34" t="str">
        <f>IF(N33=2014,"",CONCATENATE("L",N33))</f>
        <v/>
      </c>
      <c r="O34" t="str">
        <f>IF(O33=2014,"",CONCATENATE("L",O33))</f>
        <v/>
      </c>
      <c r="P34" t="str">
        <f>IF(P33=2014,"",CONCATENATE("L",P33))</f>
        <v/>
      </c>
      <c r="Q34" t="str">
        <f>IF(Q33=2014,"",CONCATENATE("L",Q33))</f>
        <v/>
      </c>
      <c r="R34" t="str">
        <f>IF(R33=2014,"",CONCATENATE("L",R33))</f>
        <v/>
      </c>
      <c r="S34" t="str">
        <f>IF(S33=2014,"",CONCATENATE("L",S33))</f>
        <v/>
      </c>
      <c r="T34" t="str">
        <f>IF(T33=2014,"",CONCATENATE("L",T33))</f>
        <v/>
      </c>
      <c r="U34" t="str">
        <f>IF(U33=2014,"",CONCATENATE("L",U33))</f>
        <v/>
      </c>
    </row>
    <row r="35" spans="1:21" x14ac:dyDescent="0.25">
      <c r="A35" s="4" t="s">
        <v>152</v>
      </c>
      <c r="B35" s="4" t="s">
        <v>155</v>
      </c>
      <c r="C35" s="4" t="s">
        <v>153</v>
      </c>
      <c r="D35" s="4" t="s">
        <v>153</v>
      </c>
      <c r="E35" s="4" t="s">
        <v>153</v>
      </c>
      <c r="F35" s="4" t="s">
        <v>153</v>
      </c>
      <c r="G35" s="4" t="s">
        <v>153</v>
      </c>
      <c r="H35" s="4" t="s">
        <v>153</v>
      </c>
      <c r="I35" s="4" t="s">
        <v>153</v>
      </c>
      <c r="J35" s="4" t="s">
        <v>153</v>
      </c>
      <c r="K35" s="4" t="s">
        <v>153</v>
      </c>
      <c r="L35" s="4" t="s">
        <v>153</v>
      </c>
      <c r="M35" s="4" t="s">
        <v>153</v>
      </c>
      <c r="N35" s="4" t="s">
        <v>153</v>
      </c>
      <c r="O35" s="4" t="s">
        <v>153</v>
      </c>
      <c r="P35" s="4" t="s">
        <v>153</v>
      </c>
      <c r="Q35" s="4" t="s">
        <v>153</v>
      </c>
      <c r="R35" s="4" t="s">
        <v>153</v>
      </c>
      <c r="S35" s="4" t="s">
        <v>153</v>
      </c>
      <c r="T35" s="4" t="s">
        <v>153</v>
      </c>
      <c r="U35" s="4" t="s">
        <v>156</v>
      </c>
    </row>
    <row r="36" spans="1:21" x14ac:dyDescent="0.25">
      <c r="A36" t="s">
        <v>157</v>
      </c>
      <c r="C36" t="str">
        <f>IF(C35="none","",CONCATENATE("L",C35))</f>
        <v/>
      </c>
      <c r="D36" t="str">
        <f>IF(D35="none","",CONCATENATE("L",D35))</f>
        <v/>
      </c>
      <c r="E36" t="str">
        <f>IF(E35="none","",CONCATENATE("L",E35))</f>
        <v/>
      </c>
      <c r="F36" t="str">
        <f>IF(F35="none","",CONCATENATE("L",F35))</f>
        <v/>
      </c>
      <c r="G36" t="str">
        <f>IF(G35="none","",CONCATENATE("L",G35))</f>
        <v/>
      </c>
      <c r="H36" t="str">
        <f>IF(H35="none","",CONCATENATE("L",H35))</f>
        <v/>
      </c>
      <c r="I36" t="str">
        <f>IF(I35="none","",CONCATENATE("L",I35))</f>
        <v/>
      </c>
      <c r="J36" t="str">
        <f>IF(J35="none","",CONCATENATE("L",J35))</f>
        <v/>
      </c>
      <c r="K36" t="str">
        <f>IF(K35="none","",CONCATENATE("L",K35))</f>
        <v/>
      </c>
      <c r="L36" t="str">
        <f>IF(L35="none","",CONCATENATE("L",L35))</f>
        <v/>
      </c>
      <c r="M36" t="str">
        <f>IF(M35="none","",CONCATENATE("L",M35))</f>
        <v/>
      </c>
      <c r="N36" t="str">
        <f>IF(N35="none","",CONCATENATE("L",N35))</f>
        <v/>
      </c>
      <c r="O36" t="str">
        <f>IF(O35="none","",CONCATENATE("L",O35))</f>
        <v/>
      </c>
      <c r="P36" t="str">
        <f>IF(P35="none","",CONCATENATE("L",P35))</f>
        <v/>
      </c>
      <c r="Q36" t="str">
        <f>IF(Q35="none","",CONCATENATE("L",Q35))</f>
        <v/>
      </c>
      <c r="R36" t="str">
        <f>IF(R35="none","",CONCATENATE("L",R35))</f>
        <v/>
      </c>
      <c r="S36" t="str">
        <f>IF(S35="none","",CONCATENATE("L",S35))</f>
        <v/>
      </c>
      <c r="T36" t="str">
        <f>IF(T35="none","",CONCATENATE("L",T35))</f>
        <v/>
      </c>
      <c r="U36" t="str">
        <f>IF(U35="none","",CONCATENATE("L",U35))</f>
        <v>Lmod</v>
      </c>
    </row>
    <row r="37" spans="1:21" x14ac:dyDescent="0.25">
      <c r="A37" s="4" t="s">
        <v>184</v>
      </c>
      <c r="B37" s="4" t="s">
        <v>126</v>
      </c>
      <c r="C37" s="4" t="s">
        <v>125</v>
      </c>
      <c r="D37" s="4" t="s">
        <v>125</v>
      </c>
      <c r="E37" s="4" t="s">
        <v>125</v>
      </c>
      <c r="F37" s="4" t="s">
        <v>125</v>
      </c>
      <c r="G37" s="4" t="s">
        <v>125</v>
      </c>
      <c r="H37" s="4" t="s">
        <v>125</v>
      </c>
      <c r="I37" s="4" t="s">
        <v>125</v>
      </c>
      <c r="J37" s="4" t="s">
        <v>125</v>
      </c>
      <c r="K37" s="4" t="s">
        <v>125</v>
      </c>
      <c r="L37" s="4" t="s">
        <v>125</v>
      </c>
      <c r="M37" s="4" t="s">
        <v>125</v>
      </c>
      <c r="N37" s="4" t="s">
        <v>125</v>
      </c>
      <c r="O37" s="4" t="s">
        <v>125</v>
      </c>
      <c r="P37" s="4" t="s">
        <v>125</v>
      </c>
      <c r="Q37" s="4" t="s">
        <v>125</v>
      </c>
      <c r="R37" s="4" t="s">
        <v>125</v>
      </c>
      <c r="S37" s="4" t="s">
        <v>125</v>
      </c>
      <c r="T37" s="4" t="s">
        <v>125</v>
      </c>
      <c r="U37" s="4" t="s">
        <v>125</v>
      </c>
    </row>
    <row r="38" spans="1:21" x14ac:dyDescent="0.25">
      <c r="A38" t="s">
        <v>127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128</v>
      </c>
      <c r="C39" t="str">
        <f>IF(C37="RT","",CONCATENATE(C37,C38))</f>
        <v/>
      </c>
      <c r="D39" t="str">
        <f>IF(D37="RT","",CONCATENATE(D37,D38))</f>
        <v/>
      </c>
      <c r="E39" t="str">
        <f>IF(E37="RT","",CONCATENATE(E37,E38))</f>
        <v/>
      </c>
      <c r="F39" t="str">
        <f>IF(F37="RT","",CONCATENATE(F37,F38))</f>
        <v/>
      </c>
      <c r="G39" t="str">
        <f>IF(G37="RT","",CONCATENATE(G37,G38))</f>
        <v/>
      </c>
      <c r="H39" t="str">
        <f>IF(H37="RT","",CONCATENATE(H37,H38))</f>
        <v/>
      </c>
      <c r="I39" t="str">
        <f>IF(I37="RT","",CONCATENATE(I37,I38))</f>
        <v/>
      </c>
      <c r="J39" t="str">
        <f>IF(J37="RT","",CONCATENATE(J37,J38))</f>
        <v/>
      </c>
      <c r="K39" t="str">
        <f>IF(K37="RT","",CONCATENATE(K37,K38))</f>
        <v/>
      </c>
      <c r="L39" t="str">
        <f>IF(L37="RT","",CONCATENATE(L37,L38))</f>
        <v/>
      </c>
      <c r="M39" t="str">
        <f>IF(M37="RT","",CONCATENATE(M37,M38))</f>
        <v/>
      </c>
      <c r="N39" t="str">
        <f>IF(N37="RT","",CONCATENATE(N37,N38))</f>
        <v/>
      </c>
      <c r="O39" t="str">
        <f>IF(O37="RT","",CONCATENATE(O37,O38))</f>
        <v/>
      </c>
      <c r="P39" t="str">
        <f>IF(P37="RT","",CONCATENATE(P37,P38))</f>
        <v/>
      </c>
      <c r="Q39" t="str">
        <f>IF(Q37="RT","",CONCATENATE(Q37,Q38))</f>
        <v/>
      </c>
      <c r="R39" t="str">
        <f>IF(R37="RT","",CONCATENATE(R37,R38))</f>
        <v/>
      </c>
      <c r="S39" t="str">
        <f>IF(S37="RT","",CONCATENATE(S37,S38))</f>
        <v/>
      </c>
      <c r="T39" t="str">
        <f>IF(T37="RT","",CONCATENATE(T37,T38))</f>
        <v/>
      </c>
      <c r="U39" t="str">
        <f>IF(U37="RT","",CONCATENATE(U37,U38))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REvalue_input_csv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2017-11-03T23:52:59Z</dcterms:created>
  <dcterms:modified xsi:type="dcterms:W3CDTF">2018-01-15T20:30:46Z</dcterms:modified>
</cp:coreProperties>
</file>