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30500" yWindow="-3600" windowWidth="25040" windowHeight="149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5" i="11" l="1"/>
  <c r="AC42" i="11"/>
  <c r="AC40" i="11"/>
  <c r="AC38" i="11"/>
  <c r="AC37" i="11"/>
  <c r="AC35" i="11"/>
  <c r="AC34" i="11"/>
  <c r="AC32" i="11"/>
  <c r="AC31" i="11"/>
  <c r="AC28" i="11"/>
  <c r="AC27" i="11"/>
  <c r="AC24" i="11"/>
  <c r="AC23" i="11"/>
  <c r="AC20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AB45" i="11"/>
  <c r="AB42" i="11"/>
  <c r="AB40" i="11"/>
  <c r="AB38" i="11"/>
  <c r="AB37" i="11"/>
  <c r="AB35" i="11"/>
  <c r="AB34" i="11"/>
  <c r="AB32" i="11"/>
  <c r="AB31" i="11"/>
  <c r="AB28" i="11"/>
  <c r="AB27" i="11"/>
  <c r="AB24" i="11"/>
  <c r="AB23" i="11"/>
  <c r="AB20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C1" i="6"/>
  <c r="D1" i="6"/>
  <c r="E1" i="6"/>
  <c r="F1" i="6"/>
  <c r="G1" i="6"/>
  <c r="H1" i="6"/>
  <c r="I1" i="6"/>
  <c r="J1" i="6"/>
  <c r="K1" i="6"/>
  <c r="L1" i="6"/>
  <c r="M1" i="6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B5" i="6"/>
  <c r="B6" i="6"/>
  <c r="B7" i="6"/>
  <c r="B8" i="6"/>
  <c r="A5" i="6"/>
  <c r="A6" i="6"/>
  <c r="A7" i="6"/>
  <c r="A8" i="6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R40" i="1"/>
  <c r="R39" i="1"/>
  <c r="R38" i="1"/>
  <c r="S37" i="1"/>
  <c r="T37" i="1"/>
  <c r="U37" i="1"/>
  <c r="V37" i="1"/>
  <c r="W37" i="1"/>
  <c r="X37" i="1"/>
  <c r="Y37" i="1"/>
  <c r="Z37" i="1"/>
  <c r="AA37" i="1"/>
  <c r="AB37" i="1"/>
  <c r="AC37" i="1"/>
  <c r="AD37" i="1"/>
  <c r="R37" i="1"/>
  <c r="B13" i="4"/>
  <c r="B14" i="4"/>
  <c r="Y4" i="1"/>
  <c r="AD17" i="1"/>
  <c r="AD53" i="1"/>
  <c r="N2" i="8"/>
  <c r="N3" i="8"/>
  <c r="C13" i="4"/>
  <c r="C14" i="4"/>
  <c r="AA4" i="1"/>
  <c r="AD23" i="1"/>
  <c r="AD55" i="1"/>
  <c r="N4" i="8"/>
  <c r="N5" i="8"/>
  <c r="AD28" i="1"/>
  <c r="AD57" i="1"/>
  <c r="N6" i="8"/>
  <c r="N7" i="8"/>
  <c r="AD59" i="1"/>
  <c r="N8" i="8"/>
  <c r="AD60" i="1"/>
  <c r="N9" i="8"/>
  <c r="AD61" i="1"/>
  <c r="N10" i="8"/>
  <c r="AD62" i="1"/>
  <c r="N11" i="8"/>
  <c r="AD63" i="1"/>
  <c r="N12" i="8"/>
  <c r="AD64" i="1"/>
  <c r="N13" i="8"/>
  <c r="AD29" i="1"/>
  <c r="AD58" i="1"/>
  <c r="AD56" i="1"/>
  <c r="AD54" i="1"/>
  <c r="AD9" i="1"/>
  <c r="AD52" i="1"/>
  <c r="AD15" i="1"/>
  <c r="AD30" i="1"/>
  <c r="AD48" i="1"/>
  <c r="AD31" i="1"/>
  <c r="AD49" i="1"/>
  <c r="AD24" i="1"/>
  <c r="AD46" i="1"/>
  <c r="AD18" i="1"/>
  <c r="AD25" i="1"/>
  <c r="AD47" i="1"/>
  <c r="AD19" i="1"/>
  <c r="AD44" i="1"/>
  <c r="AD20" i="1"/>
  <c r="AD45" i="1"/>
  <c r="AD35" i="1"/>
  <c r="AD34" i="1"/>
  <c r="AD14" i="1"/>
  <c r="N1" i="8"/>
  <c r="Z45" i="11"/>
  <c r="Z42" i="11"/>
  <c r="Z40" i="11"/>
  <c r="Z38" i="11"/>
  <c r="Z37" i="11"/>
  <c r="Z35" i="11"/>
  <c r="Z34" i="11"/>
  <c r="Z32" i="11"/>
  <c r="Z31" i="11"/>
  <c r="Z28" i="11"/>
  <c r="Z27" i="11"/>
  <c r="Z24" i="11"/>
  <c r="Z23" i="11"/>
  <c r="Z20" i="11"/>
  <c r="Z19" i="11"/>
  <c r="Z17" i="11"/>
  <c r="Z15" i="11"/>
  <c r="Z13" i="11"/>
  <c r="Z11" i="11"/>
  <c r="Z10" i="11"/>
  <c r="Z8" i="11"/>
  <c r="Z7" i="11"/>
  <c r="Z6" i="11"/>
  <c r="Z5" i="11"/>
  <c r="Z4" i="11"/>
  <c r="Z3" i="11"/>
  <c r="Z2" i="11"/>
  <c r="C11" i="11"/>
  <c r="C15" i="11"/>
  <c r="C17" i="11"/>
  <c r="C19" i="11"/>
  <c r="C34" i="11"/>
  <c r="C37" i="11"/>
  <c r="C40" i="11"/>
  <c r="C42" i="11"/>
  <c r="C45" i="11"/>
  <c r="C6" i="11"/>
  <c r="D6" i="11"/>
  <c r="D16" i="4"/>
  <c r="D17" i="4"/>
  <c r="D31" i="1"/>
  <c r="U4" i="1"/>
  <c r="W5" i="1"/>
  <c r="T29" i="1"/>
  <c r="D19" i="4"/>
  <c r="T9" i="1"/>
  <c r="T52" i="1"/>
  <c r="U9" i="1"/>
  <c r="U52" i="1"/>
  <c r="V9" i="1"/>
  <c r="V52" i="1"/>
  <c r="W9" i="1"/>
  <c r="W52" i="1"/>
  <c r="X9" i="1"/>
  <c r="X52" i="1"/>
  <c r="Y9" i="1"/>
  <c r="Y52" i="1"/>
  <c r="Z9" i="1"/>
  <c r="Z52" i="1"/>
  <c r="AA9" i="1"/>
  <c r="AA52" i="1"/>
  <c r="AB9" i="1"/>
  <c r="AB52" i="1"/>
  <c r="AC9" i="1"/>
  <c r="AC52" i="1"/>
  <c r="S9" i="1"/>
  <c r="S52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AC17" i="1"/>
  <c r="AC53" i="1"/>
  <c r="M2" i="8"/>
  <c r="B32" i="1"/>
  <c r="AC54" i="1"/>
  <c r="M3" i="8"/>
  <c r="AC23" i="1"/>
  <c r="AC55" i="1"/>
  <c r="M4" i="8"/>
  <c r="C32" i="1"/>
  <c r="AC56" i="1"/>
  <c r="M5" i="8"/>
  <c r="G13" i="5"/>
  <c r="G14" i="5"/>
  <c r="G15" i="5"/>
  <c r="G16" i="5"/>
  <c r="U5" i="1"/>
  <c r="AC28" i="1"/>
  <c r="AC57" i="1"/>
  <c r="M6" i="8"/>
  <c r="D32" i="1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17" i="1"/>
  <c r="T53" i="1"/>
  <c r="D2" i="8"/>
  <c r="U17" i="1"/>
  <c r="U53" i="1"/>
  <c r="E2" i="8"/>
  <c r="V17" i="1"/>
  <c r="V53" i="1"/>
  <c r="F2" i="8"/>
  <c r="W17" i="1"/>
  <c r="W53" i="1"/>
  <c r="G2" i="8"/>
  <c r="X17" i="1"/>
  <c r="X53" i="1"/>
  <c r="H2" i="8"/>
  <c r="Y17" i="1"/>
  <c r="Y53" i="1"/>
  <c r="I2" i="8"/>
  <c r="Z17" i="1"/>
  <c r="Z53" i="1"/>
  <c r="J2" i="8"/>
  <c r="AA17" i="1"/>
  <c r="AA53" i="1"/>
  <c r="K2" i="8"/>
  <c r="AB17" i="1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23" i="1"/>
  <c r="T55" i="1"/>
  <c r="D4" i="8"/>
  <c r="U23" i="1"/>
  <c r="U55" i="1"/>
  <c r="E4" i="8"/>
  <c r="V23" i="1"/>
  <c r="V55" i="1"/>
  <c r="F4" i="8"/>
  <c r="W23" i="1"/>
  <c r="W55" i="1"/>
  <c r="G4" i="8"/>
  <c r="X23" i="1"/>
  <c r="X55" i="1"/>
  <c r="H4" i="8"/>
  <c r="Y23" i="1"/>
  <c r="Y55" i="1"/>
  <c r="I4" i="8"/>
  <c r="Z23" i="1"/>
  <c r="Z55" i="1"/>
  <c r="J4" i="8"/>
  <c r="AA23" i="1"/>
  <c r="AA55" i="1"/>
  <c r="K4" i="8"/>
  <c r="AB23" i="1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28" i="1"/>
  <c r="T57" i="1"/>
  <c r="D6" i="8"/>
  <c r="U28" i="1"/>
  <c r="U57" i="1"/>
  <c r="E6" i="8"/>
  <c r="V28" i="1"/>
  <c r="V57" i="1"/>
  <c r="F6" i="8"/>
  <c r="W28" i="1"/>
  <c r="W57" i="1"/>
  <c r="G6" i="8"/>
  <c r="X28" i="1"/>
  <c r="X57" i="1"/>
  <c r="H6" i="8"/>
  <c r="Y28" i="1"/>
  <c r="Y57" i="1"/>
  <c r="I6" i="8"/>
  <c r="Z28" i="1"/>
  <c r="Z57" i="1"/>
  <c r="J6" i="8"/>
  <c r="AA28" i="1"/>
  <c r="AA57" i="1"/>
  <c r="K6" i="8"/>
  <c r="AB28" i="1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AE7" i="1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AH7" i="1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S5" i="1"/>
  <c r="AC15" i="1"/>
  <c r="AC30" i="1"/>
  <c r="AC48" i="1"/>
  <c r="B7" i="1"/>
  <c r="W4" i="1"/>
  <c r="AC29" i="1"/>
  <c r="B24" i="1"/>
  <c r="D34" i="1"/>
  <c r="D33" i="1"/>
  <c r="AC31" i="1"/>
  <c r="AC49" i="1"/>
  <c r="AC24" i="1"/>
  <c r="AC46" i="1"/>
  <c r="AC5" i="1"/>
  <c r="AC18" i="1"/>
  <c r="B23" i="1"/>
  <c r="C34" i="1"/>
  <c r="C33" i="1"/>
  <c r="AC25" i="1"/>
  <c r="AC47" i="1"/>
  <c r="AC19" i="1"/>
  <c r="AC44" i="1"/>
  <c r="B22" i="1"/>
  <c r="B34" i="1"/>
  <c r="B33" i="1"/>
  <c r="AC20" i="1"/>
  <c r="AC45" i="1"/>
  <c r="AC35" i="1"/>
  <c r="AC34" i="1"/>
  <c r="AC14" i="1"/>
  <c r="AB15" i="1"/>
  <c r="AB30" i="1"/>
  <c r="AB48" i="1"/>
  <c r="AB29" i="1"/>
  <c r="AB31" i="1"/>
  <c r="AB49" i="1"/>
  <c r="AB24" i="1"/>
  <c r="AB46" i="1"/>
  <c r="AB18" i="1"/>
  <c r="AB25" i="1"/>
  <c r="AB47" i="1"/>
  <c r="AB19" i="1"/>
  <c r="AB44" i="1"/>
  <c r="AB20" i="1"/>
  <c r="AB45" i="1"/>
  <c r="AB35" i="1"/>
  <c r="AB34" i="1"/>
  <c r="AB14" i="1"/>
  <c r="S28" i="1"/>
  <c r="Y15" i="1"/>
  <c r="Y30" i="1"/>
  <c r="Y48" i="1"/>
  <c r="Y29" i="1"/>
  <c r="Y31" i="1"/>
  <c r="Y49" i="1"/>
  <c r="Y24" i="1"/>
  <c r="Y46" i="1"/>
  <c r="Y18" i="1"/>
  <c r="Y25" i="1"/>
  <c r="Y47" i="1"/>
  <c r="Y19" i="1"/>
  <c r="Y44" i="1"/>
  <c r="Y20" i="1"/>
  <c r="Y45" i="1"/>
  <c r="Y35" i="1"/>
  <c r="Y34" i="1"/>
  <c r="Y14" i="1"/>
  <c r="X15" i="1"/>
  <c r="X30" i="1"/>
  <c r="X48" i="1"/>
  <c r="X29" i="1"/>
  <c r="X31" i="1"/>
  <c r="X49" i="1"/>
  <c r="X24" i="1"/>
  <c r="X46" i="1"/>
  <c r="X18" i="1"/>
  <c r="X25" i="1"/>
  <c r="X47" i="1"/>
  <c r="X19" i="1"/>
  <c r="X44" i="1"/>
  <c r="X20" i="1"/>
  <c r="X45" i="1"/>
  <c r="X35" i="1"/>
  <c r="X34" i="1"/>
  <c r="X14" i="1"/>
  <c r="V15" i="1"/>
  <c r="V30" i="1"/>
  <c r="V48" i="1"/>
  <c r="V29" i="1"/>
  <c r="V31" i="1"/>
  <c r="V49" i="1"/>
  <c r="V24" i="1"/>
  <c r="V46" i="1"/>
  <c r="V18" i="1"/>
  <c r="V25" i="1"/>
  <c r="V47" i="1"/>
  <c r="V19" i="1"/>
  <c r="V44" i="1"/>
  <c r="V20" i="1"/>
  <c r="V45" i="1"/>
  <c r="V35" i="1"/>
  <c r="V34" i="1"/>
  <c r="V14" i="1"/>
  <c r="U15" i="1"/>
  <c r="U30" i="1"/>
  <c r="U48" i="1"/>
  <c r="U29" i="1"/>
  <c r="U31" i="1"/>
  <c r="U49" i="1"/>
  <c r="U24" i="1"/>
  <c r="U46" i="1"/>
  <c r="U18" i="1"/>
  <c r="U25" i="1"/>
  <c r="U47" i="1"/>
  <c r="U19" i="1"/>
  <c r="U44" i="1"/>
  <c r="U20" i="1"/>
  <c r="U45" i="1"/>
  <c r="U35" i="1"/>
  <c r="U34" i="1"/>
  <c r="U14" i="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AA11" i="11"/>
  <c r="AA27" i="11"/>
  <c r="AA31" i="11"/>
  <c r="AA23" i="11"/>
  <c r="AA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AA10" i="11"/>
  <c r="AA13" i="11"/>
  <c r="AA15" i="11"/>
  <c r="AA17" i="11"/>
  <c r="AA19" i="11"/>
  <c r="AA34" i="11"/>
  <c r="AA37" i="11"/>
  <c r="AA40" i="11"/>
  <c r="AA42" i="11"/>
  <c r="AA45" i="11"/>
  <c r="AA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C10" i="11"/>
  <c r="C13" i="11"/>
  <c r="C3" i="11"/>
  <c r="Y38" i="11"/>
  <c r="Y35" i="11"/>
  <c r="Y32" i="11"/>
  <c r="Y28" i="11"/>
  <c r="Y24" i="11"/>
  <c r="Y20" i="11"/>
  <c r="Y7" i="11"/>
  <c r="Y6" i="11"/>
  <c r="Y5" i="11"/>
  <c r="Y4" i="11"/>
  <c r="Y2" i="11"/>
  <c r="X38" i="11"/>
  <c r="W38" i="11"/>
  <c r="V38" i="11"/>
  <c r="X35" i="11"/>
  <c r="W35" i="11"/>
  <c r="V35" i="11"/>
  <c r="X32" i="11"/>
  <c r="W32" i="11"/>
  <c r="V32" i="11"/>
  <c r="X28" i="11"/>
  <c r="W28" i="11"/>
  <c r="V28" i="11"/>
  <c r="X24" i="11"/>
  <c r="W24" i="11"/>
  <c r="V24" i="11"/>
  <c r="X20" i="11"/>
  <c r="W20" i="11"/>
  <c r="V20" i="11"/>
  <c r="X7" i="11"/>
  <c r="W7" i="11"/>
  <c r="V7" i="11"/>
  <c r="X6" i="11"/>
  <c r="W6" i="11"/>
  <c r="V6" i="11"/>
  <c r="X5" i="11"/>
  <c r="W5" i="11"/>
  <c r="V5" i="11"/>
  <c r="X4" i="11"/>
  <c r="W4" i="11"/>
  <c r="V4" i="11"/>
  <c r="X2" i="11"/>
  <c r="W2" i="11"/>
  <c r="V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A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AA4" i="11"/>
  <c r="C4" i="11"/>
  <c r="E2" i="11"/>
  <c r="D2" i="11"/>
  <c r="C2" i="11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A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A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A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A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A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A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A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A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A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<sst xmlns="http://schemas.openxmlformats.org/spreadsheetml/2006/main" count="978" uniqueCount="476">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</sst>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B5" sqref="B5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4" width="16.33203125" bestFit="1" customWidth="1"/>
    <col min="25" max="25" width="14.6640625" bestFit="1" customWidth="1"/>
    <col min="26" max="26" width="19" bestFit="1" customWidth="1"/>
    <col min="27" max="29" width="27.83203125" bestFit="1" customWidth="1"/>
  </cols>
  <sheetData>
    <row r="1" spans="1:29">
      <c r="A1" t="s">
        <v>228</v>
      </c>
      <c r="B1" t="s">
        <v>229</v>
      </c>
      <c r="C1" t="s">
        <v>222</v>
      </c>
      <c r="D1" t="s">
        <v>230</v>
      </c>
      <c r="E1" t="s">
        <v>415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417</v>
      </c>
      <c r="V1" t="s">
        <v>422</v>
      </c>
      <c r="W1" t="s">
        <v>423</v>
      </c>
      <c r="X1" t="s">
        <v>424</v>
      </c>
      <c r="Y1" t="s">
        <v>425</v>
      </c>
      <c r="Z1" t="s">
        <v>441</v>
      </c>
      <c r="AA1" t="s">
        <v>467</v>
      </c>
      <c r="AB1" t="s">
        <v>469</v>
      </c>
      <c r="AC1" t="s">
        <v>470</v>
      </c>
    </row>
    <row r="2" spans="1:29">
      <c r="A2" s="21" t="s">
        <v>246</v>
      </c>
      <c r="B2" s="21" t="s">
        <v>247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ClcC70mB15B25lc</v>
      </c>
      <c r="W2" s="21" t="str">
        <f t="shared" si="0"/>
        <v>ClcC70mB15B50lc</v>
      </c>
      <c r="X2" s="21" t="str">
        <f t="shared" si="0"/>
        <v>ClcC70mB30B25lc</v>
      </c>
      <c r="Y2" s="21" t="str">
        <f t="shared" si="0"/>
        <v>ClcC70mB30B50lc</v>
      </c>
      <c r="Z2" s="21" t="str">
        <f t="shared" si="0"/>
        <v>ChcC70mW30lcS30lc</v>
      </c>
      <c r="AA2" s="21" t="str">
        <f>AA3</f>
        <v>ClcC70mLmod_D0_M0_energyOnly</v>
      </c>
      <c r="AB2" s="21" t="str">
        <f>AB3</f>
        <v>ClcC70mLmod_D50_M0_energyOnly</v>
      </c>
      <c r="AC2" s="21" t="str">
        <f>AC3</f>
        <v>ClcC70mLmod_D25_M25_energyOnly</v>
      </c>
    </row>
    <row r="3" spans="1:29">
      <c r="A3" t="s">
        <v>248</v>
      </c>
      <c r="C3" t="str">
        <f>CONCATENATE(C10,C13,C15,C17,C19,C23,C27,C31,C34,C37,C40,C42,C45)</f>
        <v>ClcC70m</v>
      </c>
      <c r="D3" t="str">
        <f t="shared" ref="D3:Y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ClcC70mB15B25lc</v>
      </c>
      <c r="W3" t="str">
        <f t="shared" si="1"/>
        <v>ClcC70mB15B50lc</v>
      </c>
      <c r="X3" t="str">
        <f t="shared" si="1"/>
        <v>ClcC70mB30B25lc</v>
      </c>
      <c r="Y3" t="str">
        <f t="shared" si="1"/>
        <v>ClcC70mB30B50lc</v>
      </c>
      <c r="Z3" t="str">
        <f t="shared" ref="Z3" si="2">CONCATENATE(Z10,Z13,Z15,Z17,Z19,Z23,Z27,Z31,Z34,Z37,Z40,Z42,Z45)</f>
        <v>ChcC70mW30lcS30lc</v>
      </c>
      <c r="AA3" t="str">
        <f>CONCATENATE(AA10,AA13,AA15,AA17,AA19,AA23,AA27,AA31,AA34,AA37,AA40,AA42,AA45)</f>
        <v>ClcC70mLmod_D0_M0_energyOnly</v>
      </c>
      <c r="AB3" t="str">
        <f>CONCATENATE(AB10,AB13,AB15,AB17,AB19,AB23,AB27,AB31,AB34,AB37,AB40,AB42,AB45)</f>
        <v>ClcC70mLmod_D50_M0_energyOnly</v>
      </c>
      <c r="AC3" t="str">
        <f>CONCATENATE(AC10,AC13,AC15,AC17,AC19,AC23,AC27,AC31,AC34,AC37,AC40,AC42,AC45)</f>
        <v>ClcC70mLmod_D25_M25_energyOnly</v>
      </c>
    </row>
    <row r="4" spans="1:29">
      <c r="A4" t="s">
        <v>416</v>
      </c>
      <c r="C4" t="str">
        <f>CONCATENATE(C10,C13,C15,C17,C19,C34,C37,C40,C42,C45)</f>
        <v>ClcC70m</v>
      </c>
      <c r="D4" t="str">
        <f t="shared" ref="D4:T4" si="3">CONCATENATE(D10,D13,D15,D17,D19,D34,D37,D40,D42,D45)</f>
        <v>ChcC70m</v>
      </c>
      <c r="E4" t="str">
        <f t="shared" si="3"/>
        <v>ClcC55m</v>
      </c>
      <c r="F4" t="str">
        <f t="shared" si="3"/>
        <v>ClcC70mH-25</v>
      </c>
      <c r="G4" t="str">
        <f t="shared" si="3"/>
        <v>ClcC70mH25</v>
      </c>
      <c r="H4" t="str">
        <f t="shared" si="3"/>
        <v>ClcC70mN64</v>
      </c>
      <c r="I4" t="str">
        <f t="shared" si="3"/>
        <v>ClcC70mB15</v>
      </c>
      <c r="J4" t="str">
        <f t="shared" si="3"/>
        <v>ClcC70mB30</v>
      </c>
      <c r="K4" t="str">
        <f t="shared" si="3"/>
        <v>ClcC70m</v>
      </c>
      <c r="L4" t="str">
        <f t="shared" si="3"/>
        <v>ClcC70m</v>
      </c>
      <c r="M4" t="str">
        <f t="shared" si="3"/>
        <v>ClcC70m</v>
      </c>
      <c r="N4" t="str">
        <f t="shared" si="3"/>
        <v>ClcC70m</v>
      </c>
      <c r="O4" t="str">
        <f t="shared" si="3"/>
        <v>ClcC70m</v>
      </c>
      <c r="P4" t="str">
        <f t="shared" si="3"/>
        <v>ClcC70m</v>
      </c>
      <c r="Q4" t="str">
        <f t="shared" si="3"/>
        <v>ClcC70m</v>
      </c>
      <c r="R4" t="str">
        <f t="shared" si="3"/>
        <v>ClcC70mW120</v>
      </c>
      <c r="S4" t="str">
        <f t="shared" si="3"/>
        <v>ClcC70mS1A</v>
      </c>
      <c r="T4" t="str">
        <f t="shared" si="3"/>
        <v>ClcC70mS90d</v>
      </c>
      <c r="U4" t="str">
        <f>CONCATENATE(U10,U13,U15,U17,U19,U34,U37,U40,U42,U45)</f>
        <v>ClcC70mW120S1A</v>
      </c>
      <c r="V4" t="str">
        <f>CONCATENATE(V10,V13,V15,V17,V19,V34,V37,V40,V42,V45)</f>
        <v>ClcC70mB15</v>
      </c>
      <c r="W4" t="str">
        <f>CONCATENATE(W10,W13,W15,W17,W19,W34,W37,W40,W42,W45)</f>
        <v>ClcC70mB15</v>
      </c>
      <c r="X4" t="str">
        <f>CONCATENATE(X10,X13,X15,X17,X19,X34,X37,X40,X42,X45)</f>
        <v>ClcC70mB30</v>
      </c>
      <c r="Y4" t="str">
        <f>CONCATENATE(Y10,Y13,Y15,Y17,Y19,Y34,Y37,Y40,Y42,Y45)</f>
        <v>ClcC70mB30</v>
      </c>
      <c r="Z4" t="str">
        <f t="shared" ref="Z4" si="4">CONCATENATE(Z10,Z13,Z15,Z17,Z19,Z34,Z37,Z40,Z42,Z45)</f>
        <v>ChcC70m</v>
      </c>
      <c r="AA4" t="str">
        <f>CONCATENATE(AA10,AA13,AA15,AA17,AA19,AA34,AA37,AA40,AA42,AA45)</f>
        <v>ClcC70mLmod_D0_M0_energyOnly</v>
      </c>
      <c r="AB4" t="str">
        <f>CONCATENATE(AB10,AB13,AB15,AB17,AB19,AB34,AB37,AB40,AB42,AB45)</f>
        <v>ClcC70mLmod_D50_M0_energyOnly</v>
      </c>
      <c r="AC4" t="str">
        <f>CONCATENATE(AC10,AC13,AC15,AC17,AC19,AC34,AC37,AC40,AC42,AC45)</f>
        <v>ClcC70mLmod_D25_M25_energyOnly</v>
      </c>
    </row>
    <row r="5" spans="1:29">
      <c r="A5" t="s">
        <v>249</v>
      </c>
      <c r="C5" t="str">
        <f t="shared" ref="C5:T5" si="5">CONCATENATE(C11,C15,C17,C19,C34,C37,C40,C42,C45)</f>
        <v>coallc</v>
      </c>
      <c r="D5" t="str">
        <f t="shared" si="5"/>
        <v>coalhc</v>
      </c>
      <c r="E5" t="str">
        <f t="shared" si="5"/>
        <v>coallc</v>
      </c>
      <c r="F5" t="str">
        <f t="shared" si="5"/>
        <v>coallcH-25</v>
      </c>
      <c r="G5" t="str">
        <f t="shared" si="5"/>
        <v>coallcH25</v>
      </c>
      <c r="H5" t="str">
        <f t="shared" si="5"/>
        <v>coallcN64</v>
      </c>
      <c r="I5" t="str">
        <f t="shared" si="5"/>
        <v>coallcB15</v>
      </c>
      <c r="J5" t="str">
        <f t="shared" si="5"/>
        <v>coallcB30</v>
      </c>
      <c r="K5" t="str">
        <f t="shared" si="5"/>
        <v>coallc</v>
      </c>
      <c r="L5" t="str">
        <f t="shared" si="5"/>
        <v>coallc</v>
      </c>
      <c r="M5" t="str">
        <f t="shared" si="5"/>
        <v>coallc</v>
      </c>
      <c r="N5" t="str">
        <f t="shared" si="5"/>
        <v>coallc</v>
      </c>
      <c r="O5" t="str">
        <f t="shared" si="5"/>
        <v>coallc</v>
      </c>
      <c r="P5" t="str">
        <f t="shared" si="5"/>
        <v>coallc</v>
      </c>
      <c r="Q5" t="str">
        <f t="shared" si="5"/>
        <v>coallc</v>
      </c>
      <c r="R5" t="str">
        <f t="shared" si="5"/>
        <v>coallcW120</v>
      </c>
      <c r="S5" t="str">
        <f t="shared" si="5"/>
        <v>coallcS1A</v>
      </c>
      <c r="T5" t="str">
        <f t="shared" si="5"/>
        <v>coallcS90d</v>
      </c>
      <c r="U5" t="str">
        <f>CONCATENATE(U11,U15,U17,U19,U34,U37,U40,U42,U45)</f>
        <v>coallcW120S1A</v>
      </c>
      <c r="V5" t="str">
        <f>CONCATENATE(V11,V15,V17,V19,V34,V37,V40,V42,V45)</f>
        <v>coallcB15</v>
      </c>
      <c r="W5" t="str">
        <f>CONCATENATE(W11,W15,W17,W19,W34,W37,W40,W42,W45)</f>
        <v>coallcB15</v>
      </c>
      <c r="X5" t="str">
        <f>CONCATENATE(X11,X15,X17,X19,X34,X37,X40,X42,X45)</f>
        <v>coallcB30</v>
      </c>
      <c r="Y5" t="str">
        <f>CONCATENATE(Y11,Y15,Y17,Y19,Y34,Y37,Y40,Y42,Y45)</f>
        <v>coallcB30</v>
      </c>
      <c r="Z5" t="str">
        <f t="shared" ref="Z5" si="6">CONCATENATE(Z11,Z15,Z17,Z19,Z34,Z37,Z40,Z42,Z45)</f>
        <v>coalhc</v>
      </c>
      <c r="AA5" t="str">
        <f>CONCATENATE(AA11,AA15,AA17,AA19,AA34,AA37,AA40,AA42,AA45)</f>
        <v>coallcLmod_D0_M0_energyOnly</v>
      </c>
      <c r="AB5" t="str">
        <f>CONCATENATE(AB11,AB15,AB17,AB19,AB34,AB37,AB40,AB42,AB45)</f>
        <v>coallcLmod_D50_M0_energyOnly</v>
      </c>
      <c r="AC5" t="str">
        <f>CONCATENATE(AC11,AC15,AC17,AC19,AC34,AC37,AC40,AC42,AC45)</f>
        <v>coallcLmod_D25_M25_energyOnly</v>
      </c>
    </row>
    <row r="6" spans="1:29">
      <c r="A6" t="s">
        <v>250</v>
      </c>
      <c r="C6" t="str">
        <f t="shared" ref="C6:T6" si="7">CONCATENATE(C11,C15,C17,C19,C34,C37,C40,C42,C45)</f>
        <v>coallc</v>
      </c>
      <c r="D6" t="str">
        <f>C6</f>
        <v>coallc</v>
      </c>
      <c r="E6" t="str">
        <f t="shared" si="7"/>
        <v>coallc</v>
      </c>
      <c r="F6" t="str">
        <f t="shared" si="7"/>
        <v>coallcH-25</v>
      </c>
      <c r="G6" t="str">
        <f t="shared" si="7"/>
        <v>coallcH25</v>
      </c>
      <c r="H6" t="str">
        <f t="shared" si="7"/>
        <v>coallcN64</v>
      </c>
      <c r="I6" t="str">
        <f t="shared" si="7"/>
        <v>coallcB15</v>
      </c>
      <c r="J6" t="str">
        <f t="shared" si="7"/>
        <v>coallcB30</v>
      </c>
      <c r="K6" t="str">
        <f t="shared" si="7"/>
        <v>coallc</v>
      </c>
      <c r="L6" t="str">
        <f t="shared" si="7"/>
        <v>coallc</v>
      </c>
      <c r="M6" t="str">
        <f t="shared" si="7"/>
        <v>coallc</v>
      </c>
      <c r="N6" t="str">
        <f t="shared" si="7"/>
        <v>coallc</v>
      </c>
      <c r="O6" t="str">
        <f t="shared" si="7"/>
        <v>coallc</v>
      </c>
      <c r="P6" t="str">
        <f t="shared" si="7"/>
        <v>coallc</v>
      </c>
      <c r="Q6" t="str">
        <f t="shared" si="7"/>
        <v>coallc</v>
      </c>
      <c r="R6" t="str">
        <f t="shared" si="7"/>
        <v>coallcW120</v>
      </c>
      <c r="S6" t="str">
        <f t="shared" si="7"/>
        <v>coallcS1A</v>
      </c>
      <c r="T6" t="str">
        <f t="shared" si="7"/>
        <v>coallcS90d</v>
      </c>
      <c r="U6" t="str">
        <f>CONCATENATE(U11,U15,U17,U19,U34,U37,U40,U42,U45)</f>
        <v>coallcW120S1A</v>
      </c>
      <c r="V6" t="str">
        <f>CONCATENATE(V11,V15,V17,V19,V34,V37,V40,V42,V45)</f>
        <v>coallcB15</v>
      </c>
      <c r="W6" t="str">
        <f>CONCATENATE(W11,W15,W17,W19,W34,W37,W40,W42,W45)</f>
        <v>coallcB15</v>
      </c>
      <c r="X6" t="str">
        <f>CONCATENATE(X11,X15,X17,X19,X34,X37,X40,X42,X45)</f>
        <v>coallcB30</v>
      </c>
      <c r="Y6" t="str">
        <f>CONCATENATE(Y11,Y15,Y17,Y19,Y34,Y37,Y40,Y42,Y45)</f>
        <v>coallcB30</v>
      </c>
      <c r="Z6" t="str">
        <f t="shared" ref="Z6" si="8">CONCATENATE(Z11,Z15,Z17,Z19,Z34,Z37,Z40,Z42,Z45)</f>
        <v>coalhc</v>
      </c>
      <c r="AA6" t="str">
        <f>CONCATENATE(AA11,AA15,AA17,AA19,AA34,AA37,AA40,AA42,AA45)</f>
        <v>coallcLmod_D0_M0_energyOnly</v>
      </c>
      <c r="AB6" t="str">
        <f>CONCATENATE(AB11,AB15,AB17,AB19,AB34,AB37,AB40,AB42,AB45)</f>
        <v>coallcLmod_D50_M0_energyOnly</v>
      </c>
      <c r="AC6" t="str">
        <f>CONCATENATE(AC11,AC15,AC17,AC19,AC34,AC37,AC40,AC42,AC45)</f>
        <v>coallcLmod_D25_M25_energyOnly</v>
      </c>
    </row>
    <row r="7" spans="1:29">
      <c r="A7" t="s">
        <v>251</v>
      </c>
      <c r="C7" t="str">
        <f t="shared" ref="C7:T7" si="9">CONCATENATE(C35,"_",C38)</f>
        <v>W80_S0d</v>
      </c>
      <c r="D7" t="str">
        <f t="shared" si="9"/>
        <v>W80_S0d</v>
      </c>
      <c r="E7" t="str">
        <f t="shared" si="9"/>
        <v>W80_S0d</v>
      </c>
      <c r="F7" t="str">
        <f t="shared" si="9"/>
        <v>W80_S0d</v>
      </c>
      <c r="G7" t="str">
        <f t="shared" si="9"/>
        <v>W80_S0d</v>
      </c>
      <c r="H7" t="str">
        <f t="shared" si="9"/>
        <v>W80_S0d</v>
      </c>
      <c r="I7" t="str">
        <f t="shared" si="9"/>
        <v>W80_S0d</v>
      </c>
      <c r="J7" t="str">
        <f t="shared" si="9"/>
        <v>W80_S0d</v>
      </c>
      <c r="K7" t="str">
        <f t="shared" si="9"/>
        <v>W80_S0d</v>
      </c>
      <c r="L7" t="str">
        <f t="shared" si="9"/>
        <v>W80_S0d</v>
      </c>
      <c r="M7" t="str">
        <f t="shared" si="9"/>
        <v>W80_S0d</v>
      </c>
      <c r="N7" t="str">
        <f t="shared" si="9"/>
        <v>W80_S0d</v>
      </c>
      <c r="O7" t="str">
        <f t="shared" si="9"/>
        <v>W80_S0d</v>
      </c>
      <c r="P7" t="str">
        <f t="shared" si="9"/>
        <v>W80_S0d</v>
      </c>
      <c r="Q7" t="str">
        <f t="shared" si="9"/>
        <v>W80_S0d</v>
      </c>
      <c r="R7" t="str">
        <f t="shared" si="9"/>
        <v>W120_S0d</v>
      </c>
      <c r="S7" t="str">
        <f t="shared" si="9"/>
        <v>W80_S1A</v>
      </c>
      <c r="T7" t="str">
        <f t="shared" si="9"/>
        <v>W80_S90d</v>
      </c>
      <c r="U7" t="str">
        <f>CONCATENATE(U35,"_",U38)</f>
        <v>W120_S1A</v>
      </c>
      <c r="V7" t="str">
        <f>CONCATENATE(V35,"_",V38)</f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 t="shared" ref="Z7" si="10">CONCATENATE(Z35,"_",Z38)</f>
        <v>W80_S0d</v>
      </c>
      <c r="AA7" t="str">
        <f>CONCATENATE(AA35,"_",AA38)</f>
        <v>W80_S0d</v>
      </c>
      <c r="AB7" t="str">
        <f>CONCATENATE(AB35,"_",AB38)</f>
        <v>W80_S0d</v>
      </c>
      <c r="AC7" t="str">
        <f>CONCATENATE(AC35,"_",AC38)</f>
        <v>W80_S0d</v>
      </c>
    </row>
    <row r="8" spans="1:29">
      <c r="A8" t="s">
        <v>252</v>
      </c>
      <c r="C8" t="str">
        <f>CONCATENATE(C11,C27,C31,C23)</f>
        <v>coallc</v>
      </c>
      <c r="D8" t="str">
        <f t="shared" ref="D8:Y8" si="11">CONCATENATE(D11,D27,D31,D23)</f>
        <v>coalhc</v>
      </c>
      <c r="E8" t="str">
        <f t="shared" si="11"/>
        <v>coallc</v>
      </c>
      <c r="F8" t="str">
        <f t="shared" si="11"/>
        <v>coallc</v>
      </c>
      <c r="G8" t="str">
        <f t="shared" si="11"/>
        <v>coallc</v>
      </c>
      <c r="H8" t="str">
        <f t="shared" si="11"/>
        <v>coallc</v>
      </c>
      <c r="I8" t="str">
        <f t="shared" si="11"/>
        <v>coallc</v>
      </c>
      <c r="J8" t="str">
        <f t="shared" si="11"/>
        <v>coallc</v>
      </c>
      <c r="K8" t="str">
        <f t="shared" si="11"/>
        <v>coallcW10lc</v>
      </c>
      <c r="L8" t="str">
        <f t="shared" si="11"/>
        <v>coallcW20lc</v>
      </c>
      <c r="M8" t="str">
        <f t="shared" si="11"/>
        <v>coallcW30lc</v>
      </c>
      <c r="N8" t="str">
        <f t="shared" si="11"/>
        <v>coallcS10lc</v>
      </c>
      <c r="O8" t="str">
        <f t="shared" si="11"/>
        <v>coallcS20lc</v>
      </c>
      <c r="P8" t="str">
        <f t="shared" si="11"/>
        <v>coallcS30lc</v>
      </c>
      <c r="Q8" t="str">
        <f t="shared" si="11"/>
        <v>coallcW30lcS30lc</v>
      </c>
      <c r="R8" t="str">
        <f t="shared" si="11"/>
        <v>coallc</v>
      </c>
      <c r="S8" t="str">
        <f t="shared" si="11"/>
        <v>coallc</v>
      </c>
      <c r="T8" t="str">
        <f t="shared" si="11"/>
        <v>coallc</v>
      </c>
      <c r="U8" t="str">
        <f t="shared" si="11"/>
        <v>coallc</v>
      </c>
      <c r="V8" t="str">
        <f t="shared" si="11"/>
        <v>coallcB25lc</v>
      </c>
      <c r="W8" t="str">
        <f t="shared" si="11"/>
        <v>coallcB50lc</v>
      </c>
      <c r="X8" t="str">
        <f t="shared" si="11"/>
        <v>coallcB25lc</v>
      </c>
      <c r="Y8" t="str">
        <f t="shared" si="11"/>
        <v>coallcB50lc</v>
      </c>
      <c r="Z8" t="str">
        <f t="shared" ref="Z8" si="12">CONCATENATE(Z11,Z27,Z31,Z23)</f>
        <v>coalhcW30lcS30lc</v>
      </c>
      <c r="AA8" t="str">
        <f>CONCATENATE(AA11,AA27,AA31,AA23)</f>
        <v>coallc</v>
      </c>
      <c r="AB8" t="str">
        <f>CONCATENATE(AB11,AB27,AB31,AB23)</f>
        <v>coallc</v>
      </c>
      <c r="AC8" t="str">
        <f>CONCATENATE(AC11,AC27,AC31,AC23)</f>
        <v>coallc</v>
      </c>
    </row>
    <row r="9" spans="1:29">
      <c r="A9" s="21" t="s">
        <v>253</v>
      </c>
      <c r="B9" s="21" t="s">
        <v>254</v>
      </c>
      <c r="C9" s="21" t="s">
        <v>255</v>
      </c>
      <c r="D9" s="21" t="s">
        <v>256</v>
      </c>
      <c r="E9" s="21" t="s">
        <v>255</v>
      </c>
      <c r="F9" s="21" t="s">
        <v>255</v>
      </c>
      <c r="G9" s="21" t="s">
        <v>255</v>
      </c>
      <c r="H9" s="21" t="s">
        <v>255</v>
      </c>
      <c r="I9" s="21" t="s">
        <v>255</v>
      </c>
      <c r="J9" s="21" t="s">
        <v>255</v>
      </c>
      <c r="K9" s="21" t="s">
        <v>255</v>
      </c>
      <c r="L9" s="21" t="s">
        <v>255</v>
      </c>
      <c r="M9" s="21" t="s">
        <v>255</v>
      </c>
      <c r="N9" s="21" t="s">
        <v>255</v>
      </c>
      <c r="O9" s="21" t="s">
        <v>255</v>
      </c>
      <c r="P9" s="21" t="s">
        <v>255</v>
      </c>
      <c r="Q9" s="21" t="s">
        <v>255</v>
      </c>
      <c r="R9" s="21" t="s">
        <v>255</v>
      </c>
      <c r="S9" s="21" t="s">
        <v>255</v>
      </c>
      <c r="T9" s="21" t="s">
        <v>255</v>
      </c>
      <c r="U9" s="21" t="s">
        <v>255</v>
      </c>
      <c r="V9" s="21" t="s">
        <v>255</v>
      </c>
      <c r="W9" s="21" t="s">
        <v>255</v>
      </c>
      <c r="X9" s="21" t="s">
        <v>255</v>
      </c>
      <c r="Y9" s="21" t="s">
        <v>255</v>
      </c>
      <c r="Z9" s="21" t="s">
        <v>256</v>
      </c>
      <c r="AA9" s="21" t="s">
        <v>255</v>
      </c>
      <c r="AB9" s="21" t="s">
        <v>255</v>
      </c>
      <c r="AC9" s="21" t="s">
        <v>255</v>
      </c>
    </row>
    <row r="10" spans="1:29">
      <c r="A10" t="s">
        <v>257</v>
      </c>
      <c r="C10" t="str">
        <f>CONCATENATE("C", LEFT(C9,1), "c")</f>
        <v>Clc</v>
      </c>
      <c r="D10" t="str">
        <f t="shared" ref="D10:T10" si="13">CONCATENATE("C", LEFT(D9,1), "c")</f>
        <v>Chc</v>
      </c>
      <c r="E10" t="str">
        <f t="shared" si="13"/>
        <v>Clc</v>
      </c>
      <c r="F10" t="str">
        <f t="shared" si="13"/>
        <v>Clc</v>
      </c>
      <c r="G10" t="str">
        <f t="shared" si="13"/>
        <v>Clc</v>
      </c>
      <c r="H10" t="str">
        <f t="shared" si="13"/>
        <v>Clc</v>
      </c>
      <c r="I10" t="str">
        <f t="shared" si="13"/>
        <v>Clc</v>
      </c>
      <c r="J10" t="str">
        <f t="shared" si="13"/>
        <v>Clc</v>
      </c>
      <c r="K10" t="str">
        <f t="shared" si="13"/>
        <v>Clc</v>
      </c>
      <c r="L10" t="str">
        <f t="shared" si="13"/>
        <v>Clc</v>
      </c>
      <c r="M10" t="str">
        <f t="shared" si="13"/>
        <v>Clc</v>
      </c>
      <c r="N10" t="str">
        <f t="shared" si="13"/>
        <v>Clc</v>
      </c>
      <c r="O10" t="str">
        <f t="shared" si="13"/>
        <v>Clc</v>
      </c>
      <c r="P10" t="str">
        <f t="shared" si="13"/>
        <v>Clc</v>
      </c>
      <c r="Q10" t="str">
        <f t="shared" si="13"/>
        <v>Clc</v>
      </c>
      <c r="R10" t="str">
        <f t="shared" si="13"/>
        <v>Clc</v>
      </c>
      <c r="S10" t="str">
        <f t="shared" si="13"/>
        <v>Clc</v>
      </c>
      <c r="T10" t="str">
        <f t="shared" si="13"/>
        <v>Clc</v>
      </c>
      <c r="U10" t="str">
        <f>CONCATENATE("C", LEFT(U9,1), "c")</f>
        <v>Clc</v>
      </c>
      <c r="V10" t="str">
        <f>CONCATENATE("C", LEFT(V9,1), "c")</f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 t="shared" ref="Z10" si="14">CONCATENATE("C", LEFT(Z9,1), "c")</f>
        <v>Chc</v>
      </c>
      <c r="AA10" t="str">
        <f>CONCATENATE("C", LEFT(AA9,1), "c")</f>
        <v>Clc</v>
      </c>
      <c r="AB10" t="str">
        <f>CONCATENATE("C", LEFT(AB9,1), "c")</f>
        <v>Clc</v>
      </c>
      <c r="AC10" t="str">
        <f>CONCATENATE("C", LEFT(AC9,1), "c")</f>
        <v>Clc</v>
      </c>
    </row>
    <row r="11" spans="1:29">
      <c r="A11" t="s">
        <v>258</v>
      </c>
      <c r="C11" t="str">
        <f t="shared" ref="C11:T11" si="15">CONCATENATE("coal",LEFT(C9,1), "c")</f>
        <v>coallc</v>
      </c>
      <c r="D11" t="str">
        <f t="shared" si="15"/>
        <v>coalhc</v>
      </c>
      <c r="E11" t="str">
        <f t="shared" si="15"/>
        <v>coallc</v>
      </c>
      <c r="F11" t="str">
        <f t="shared" si="15"/>
        <v>coallc</v>
      </c>
      <c r="G11" t="str">
        <f t="shared" si="15"/>
        <v>coallc</v>
      </c>
      <c r="H11" t="str">
        <f t="shared" si="15"/>
        <v>coallc</v>
      </c>
      <c r="I11" t="str">
        <f t="shared" si="15"/>
        <v>coallc</v>
      </c>
      <c r="J11" t="str">
        <f t="shared" si="15"/>
        <v>coallc</v>
      </c>
      <c r="K11" t="str">
        <f t="shared" si="15"/>
        <v>coallc</v>
      </c>
      <c r="L11" t="str">
        <f t="shared" si="15"/>
        <v>coallc</v>
      </c>
      <c r="M11" t="str">
        <f t="shared" si="15"/>
        <v>coallc</v>
      </c>
      <c r="N11" t="str">
        <f t="shared" si="15"/>
        <v>coallc</v>
      </c>
      <c r="O11" t="str">
        <f t="shared" si="15"/>
        <v>coallc</v>
      </c>
      <c r="P11" t="str">
        <f t="shared" si="15"/>
        <v>coallc</v>
      </c>
      <c r="Q11" t="str">
        <f t="shared" si="15"/>
        <v>coallc</v>
      </c>
      <c r="R11" t="str">
        <f t="shared" si="15"/>
        <v>coallc</v>
      </c>
      <c r="S11" t="str">
        <f t="shared" si="15"/>
        <v>coallc</v>
      </c>
      <c r="T11" t="str">
        <f t="shared" si="15"/>
        <v>coallc</v>
      </c>
      <c r="U11" t="str">
        <f>CONCATENATE("coal",LEFT(U9,1), "c")</f>
        <v>coallc</v>
      </c>
      <c r="V11" t="str">
        <f>CONCATENATE("coal",LEFT(V9,1), "c")</f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 t="shared" ref="Z11" si="16">CONCATENATE("coal",LEFT(Z9,1), "c")</f>
        <v>coalhc</v>
      </c>
      <c r="AA11" t="str">
        <f>CONCATENATE("coal",LEFT(AA9,1), "c")</f>
        <v>coallc</v>
      </c>
      <c r="AB11" t="str">
        <f>CONCATENATE("coal",LEFT(AB9,1), "c")</f>
        <v>coallc</v>
      </c>
      <c r="AC11" t="str">
        <f>CONCATENATE("coal",LEFT(AC9,1), "c")</f>
        <v>coallc</v>
      </c>
    </row>
    <row r="12" spans="1:29">
      <c r="A12" s="21" t="s">
        <v>259</v>
      </c>
      <c r="B12" s="21" t="s">
        <v>260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</row>
    <row r="13" spans="1:29">
      <c r="A13" t="s">
        <v>261</v>
      </c>
      <c r="C13" t="str">
        <f>CONCATENATE("C",C12,"m")</f>
        <v>C70m</v>
      </c>
      <c r="D13" t="str">
        <f t="shared" ref="D13:T13" si="17">CONCATENATE("C",D12,"m")</f>
        <v>C70m</v>
      </c>
      <c r="E13" t="str">
        <f t="shared" si="17"/>
        <v>C55m</v>
      </c>
      <c r="F13" t="str">
        <f t="shared" si="17"/>
        <v>C70m</v>
      </c>
      <c r="G13" t="str">
        <f t="shared" si="17"/>
        <v>C70m</v>
      </c>
      <c r="H13" t="str">
        <f t="shared" si="17"/>
        <v>C70m</v>
      </c>
      <c r="I13" t="str">
        <f t="shared" si="17"/>
        <v>C70m</v>
      </c>
      <c r="J13" t="str">
        <f t="shared" si="17"/>
        <v>C70m</v>
      </c>
      <c r="K13" t="str">
        <f t="shared" si="17"/>
        <v>C70m</v>
      </c>
      <c r="L13" t="str">
        <f t="shared" si="17"/>
        <v>C70m</v>
      </c>
      <c r="M13" t="str">
        <f t="shared" si="17"/>
        <v>C70m</v>
      </c>
      <c r="N13" t="str">
        <f t="shared" si="17"/>
        <v>C70m</v>
      </c>
      <c r="O13" t="str">
        <f t="shared" si="17"/>
        <v>C70m</v>
      </c>
      <c r="P13" t="str">
        <f t="shared" si="17"/>
        <v>C70m</v>
      </c>
      <c r="Q13" t="str">
        <f t="shared" si="17"/>
        <v>C70m</v>
      </c>
      <c r="R13" t="str">
        <f t="shared" si="17"/>
        <v>C70m</v>
      </c>
      <c r="S13" t="str">
        <f t="shared" si="17"/>
        <v>C70m</v>
      </c>
      <c r="T13" t="str">
        <f t="shared" si="17"/>
        <v>C70m</v>
      </c>
      <c r="U13" t="str">
        <f>CONCATENATE("C",U12,"m")</f>
        <v>C70m</v>
      </c>
      <c r="V13" t="str">
        <f>CONCATENATE("C",V12,"m")</f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 t="shared" ref="Z13" si="18">CONCATENATE("C",Z12,"m")</f>
        <v>C70m</v>
      </c>
      <c r="AA13" t="str">
        <f>CONCATENATE("C",AA12,"m")</f>
        <v>C70m</v>
      </c>
      <c r="AB13" t="str">
        <f>CONCATENATE("C",AB12,"m")</f>
        <v>C70m</v>
      </c>
      <c r="AC13" t="str">
        <f>CONCATENATE("C",AC12,"m")</f>
        <v>C70m</v>
      </c>
    </row>
    <row r="14" spans="1:29">
      <c r="A14" s="21" t="s">
        <v>262</v>
      </c>
      <c r="B14" s="21" t="s">
        <v>263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</row>
    <row r="15" spans="1:29">
      <c r="A15" t="s">
        <v>264</v>
      </c>
      <c r="C15" t="str">
        <f t="shared" ref="C15:T15" si="19">IF(C14=0,"",CONCATENATE("H",C14))</f>
        <v/>
      </c>
      <c r="D15" t="str">
        <f t="shared" si="19"/>
        <v/>
      </c>
      <c r="E15" t="str">
        <f t="shared" si="19"/>
        <v/>
      </c>
      <c r="F15" t="str">
        <f t="shared" si="19"/>
        <v>H-25</v>
      </c>
      <c r="G15" t="str">
        <f t="shared" si="19"/>
        <v>H25</v>
      </c>
      <c r="H15" t="str">
        <f t="shared" si="19"/>
        <v/>
      </c>
      <c r="I15" t="str">
        <f t="shared" si="19"/>
        <v/>
      </c>
      <c r="J15" t="str">
        <f t="shared" si="19"/>
        <v/>
      </c>
      <c r="K15" t="str">
        <f t="shared" si="19"/>
        <v/>
      </c>
      <c r="L15" t="str">
        <f t="shared" si="19"/>
        <v/>
      </c>
      <c r="M15" t="str">
        <f t="shared" si="19"/>
        <v/>
      </c>
      <c r="N15" t="str">
        <f t="shared" si="19"/>
        <v/>
      </c>
      <c r="O15" t="str">
        <f t="shared" si="19"/>
        <v/>
      </c>
      <c r="P15" t="str">
        <f t="shared" si="19"/>
        <v/>
      </c>
      <c r="Q15" t="str">
        <f t="shared" si="19"/>
        <v/>
      </c>
      <c r="R15" t="str">
        <f t="shared" si="19"/>
        <v/>
      </c>
      <c r="S15" t="str">
        <f t="shared" si="19"/>
        <v/>
      </c>
      <c r="T15" t="str">
        <f t="shared" si="19"/>
        <v/>
      </c>
      <c r="U15" t="str">
        <f>IF(U14=0,"",CONCATENATE("H",U14))</f>
        <v/>
      </c>
      <c r="V15" t="str">
        <f>IF(V14=0,"",CONCATENATE("H",V14))</f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 t="shared" ref="Z15" si="20">IF(Z14=0,"",CONCATENATE("H",Z14))</f>
        <v/>
      </c>
      <c r="AA15" t="str">
        <f>IF(AA14=0,"",CONCATENATE("H",AA14))</f>
        <v/>
      </c>
      <c r="AB15" t="str">
        <f>IF(AB14=0,"",CONCATENATE("H",AB14))</f>
        <v/>
      </c>
      <c r="AC15" t="str">
        <f>IF(AC14=0,"",CONCATENATE("H",AC14))</f>
        <v/>
      </c>
    </row>
    <row r="16" spans="1:29">
      <c r="A16" s="21" t="s">
        <v>265</v>
      </c>
      <c r="B16" s="21" t="s">
        <v>266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</row>
    <row r="17" spans="1:29">
      <c r="A17" t="s">
        <v>267</v>
      </c>
      <c r="C17" t="str">
        <f t="shared" ref="C17:T17" si="21">IF(C16=0,"",CONCATENATE("N",C16))</f>
        <v/>
      </c>
      <c r="D17" t="str">
        <f t="shared" si="21"/>
        <v/>
      </c>
      <c r="E17" t="str">
        <f t="shared" si="21"/>
        <v/>
      </c>
      <c r="F17" t="str">
        <f t="shared" si="21"/>
        <v/>
      </c>
      <c r="G17" t="str">
        <f t="shared" si="21"/>
        <v/>
      </c>
      <c r="H17" t="str">
        <f t="shared" si="21"/>
        <v>N64</v>
      </c>
      <c r="I17" t="str">
        <f t="shared" si="21"/>
        <v/>
      </c>
      <c r="J17" t="str">
        <f t="shared" si="21"/>
        <v/>
      </c>
      <c r="K17" t="str">
        <f t="shared" si="21"/>
        <v/>
      </c>
      <c r="L17" t="str">
        <f t="shared" si="21"/>
        <v/>
      </c>
      <c r="M17" t="str">
        <f t="shared" si="21"/>
        <v/>
      </c>
      <c r="N17" t="str">
        <f t="shared" si="21"/>
        <v/>
      </c>
      <c r="O17" t="str">
        <f t="shared" si="21"/>
        <v/>
      </c>
      <c r="P17" t="str">
        <f t="shared" si="21"/>
        <v/>
      </c>
      <c r="Q17" t="str">
        <f t="shared" si="21"/>
        <v/>
      </c>
      <c r="R17" t="str">
        <f t="shared" si="21"/>
        <v/>
      </c>
      <c r="S17" t="str">
        <f t="shared" si="21"/>
        <v/>
      </c>
      <c r="T17" t="str">
        <f t="shared" si="21"/>
        <v/>
      </c>
      <c r="U17" t="str">
        <f>IF(U16=0,"",CONCATENATE("N",U16))</f>
        <v/>
      </c>
      <c r="V17" t="str">
        <f>IF(V16=0,"",CONCATENATE("N",V16))</f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 t="shared" ref="Z17" si="22">IF(Z16=0,"",CONCATENATE("N",Z16))</f>
        <v/>
      </c>
      <c r="AA17" t="str">
        <f>IF(AA16=0,"",CONCATENATE("N",AA16))</f>
        <v/>
      </c>
      <c r="AB17" t="str">
        <f>IF(AB16=0,"",CONCATENATE("N",AB16))</f>
        <v/>
      </c>
      <c r="AC17" t="str">
        <f>IF(AC16=0,"",CONCATENATE("N",AC16))</f>
        <v/>
      </c>
    </row>
    <row r="18" spans="1:29">
      <c r="A18" s="21" t="s">
        <v>268</v>
      </c>
      <c r="B18" s="21" t="s">
        <v>269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15</v>
      </c>
      <c r="W18" s="21">
        <v>15</v>
      </c>
      <c r="X18" s="21">
        <v>30</v>
      </c>
      <c r="Y18" s="21">
        <v>30</v>
      </c>
      <c r="Z18" s="21">
        <v>0</v>
      </c>
      <c r="AA18" s="21">
        <v>0</v>
      </c>
      <c r="AB18" s="21">
        <v>0</v>
      </c>
      <c r="AC18" s="21">
        <v>0</v>
      </c>
    </row>
    <row r="19" spans="1:29">
      <c r="A19" t="s">
        <v>270</v>
      </c>
      <c r="C19" t="str">
        <f t="shared" ref="C19:T19" si="23">IF(C18=0,"",CONCATENATE("B",C18))</f>
        <v/>
      </c>
      <c r="D19" t="str">
        <f t="shared" si="23"/>
        <v/>
      </c>
      <c r="E19" t="str">
        <f t="shared" si="23"/>
        <v/>
      </c>
      <c r="F19" t="str">
        <f t="shared" si="23"/>
        <v/>
      </c>
      <c r="G19" t="str">
        <f t="shared" si="23"/>
        <v/>
      </c>
      <c r="H19" t="str">
        <f t="shared" si="23"/>
        <v/>
      </c>
      <c r="I19" t="str">
        <f t="shared" si="23"/>
        <v>B15</v>
      </c>
      <c r="J19" t="str">
        <f t="shared" si="23"/>
        <v>B30</v>
      </c>
      <c r="K19" t="str">
        <f t="shared" si="23"/>
        <v/>
      </c>
      <c r="L19" t="str">
        <f t="shared" si="23"/>
        <v/>
      </c>
      <c r="M19" t="str">
        <f t="shared" si="23"/>
        <v/>
      </c>
      <c r="N19" t="str">
        <f t="shared" si="23"/>
        <v/>
      </c>
      <c r="O19" t="str">
        <f t="shared" si="23"/>
        <v/>
      </c>
      <c r="P19" t="str">
        <f t="shared" si="23"/>
        <v/>
      </c>
      <c r="Q19" t="str">
        <f t="shared" si="23"/>
        <v/>
      </c>
      <c r="R19" t="str">
        <f t="shared" si="23"/>
        <v/>
      </c>
      <c r="S19" t="str">
        <f t="shared" si="23"/>
        <v/>
      </c>
      <c r="T19" t="str">
        <f t="shared" si="23"/>
        <v/>
      </c>
      <c r="U19" t="str">
        <f>IF(U18=0,"",CONCATENATE("B",U18))</f>
        <v/>
      </c>
      <c r="V19" t="str">
        <f>IF(V18=0,"",CONCATENATE("B",V18))</f>
        <v>B15</v>
      </c>
      <c r="W19" t="str">
        <f>IF(W18=0,"",CONCATENATE("B",W18))</f>
        <v>B15</v>
      </c>
      <c r="X19" t="str">
        <f>IF(X18=0,"",CONCATENATE("B",X18))</f>
        <v>B30</v>
      </c>
      <c r="Y19" t="str">
        <f>IF(Y18=0,"",CONCATENATE("B",Y18))</f>
        <v>B30</v>
      </c>
      <c r="Z19" t="str">
        <f t="shared" ref="Z19" si="24">IF(Z18=0,"",CONCATENATE("B",Z18))</f>
        <v/>
      </c>
      <c r="AA19" t="str">
        <f>IF(AA18=0,"",CONCATENATE("B",AA18))</f>
        <v/>
      </c>
      <c r="AB19" t="str">
        <f>IF(AB18=0,"",CONCATENATE("B",AB18))</f>
        <v/>
      </c>
      <c r="AC19" t="str">
        <f>IF(AC18=0,"",CONCATENATE("B",AC18))</f>
        <v/>
      </c>
    </row>
    <row r="20" spans="1:29">
      <c r="A20" t="s">
        <v>271</v>
      </c>
      <c r="C20" t="str">
        <f t="shared" ref="C20:T20" si="25">CONCATENATE("bat", C18)</f>
        <v>bat0</v>
      </c>
      <c r="D20" t="str">
        <f t="shared" si="25"/>
        <v>bat0</v>
      </c>
      <c r="E20" t="str">
        <f t="shared" si="25"/>
        <v>bat0</v>
      </c>
      <c r="F20" t="str">
        <f t="shared" si="25"/>
        <v>bat0</v>
      </c>
      <c r="G20" t="str">
        <f t="shared" si="25"/>
        <v>bat0</v>
      </c>
      <c r="H20" t="str">
        <f t="shared" si="25"/>
        <v>bat0</v>
      </c>
      <c r="I20" t="str">
        <f t="shared" si="25"/>
        <v>bat15</v>
      </c>
      <c r="J20" t="str">
        <f t="shared" si="25"/>
        <v>bat30</v>
      </c>
      <c r="K20" t="str">
        <f t="shared" si="25"/>
        <v>bat0</v>
      </c>
      <c r="L20" t="str">
        <f t="shared" si="25"/>
        <v>bat0</v>
      </c>
      <c r="M20" t="str">
        <f t="shared" si="25"/>
        <v>bat0</v>
      </c>
      <c r="N20" t="str">
        <f t="shared" si="25"/>
        <v>bat0</v>
      </c>
      <c r="O20" t="str">
        <f t="shared" si="25"/>
        <v>bat0</v>
      </c>
      <c r="P20" t="str">
        <f t="shared" si="25"/>
        <v>bat0</v>
      </c>
      <c r="Q20" t="str">
        <f t="shared" si="25"/>
        <v>bat0</v>
      </c>
      <c r="R20" t="str">
        <f t="shared" si="25"/>
        <v>bat0</v>
      </c>
      <c r="S20" t="str">
        <f t="shared" si="25"/>
        <v>bat0</v>
      </c>
      <c r="T20" t="str">
        <f t="shared" si="25"/>
        <v>bat0</v>
      </c>
      <c r="U20" t="str">
        <f>CONCATENATE("bat", U18)</f>
        <v>bat0</v>
      </c>
      <c r="V20" t="str">
        <f>CONCATENATE("bat", V18)</f>
        <v>bat15</v>
      </c>
      <c r="W20" t="str">
        <f>CONCATENATE("bat", W18)</f>
        <v>bat15</v>
      </c>
      <c r="X20" t="str">
        <f>CONCATENATE("bat", X18)</f>
        <v>bat30</v>
      </c>
      <c r="Y20" t="str">
        <f>CONCATENATE("bat", Y18)</f>
        <v>bat30</v>
      </c>
      <c r="Z20" t="str">
        <f t="shared" ref="Z20" si="26">CONCATENATE("bat", Z18)</f>
        <v>bat0</v>
      </c>
      <c r="AA20" t="str">
        <f>CONCATENATE("bat", AA18)</f>
        <v>bat0</v>
      </c>
      <c r="AB20" t="str">
        <f>CONCATENATE("bat", AB18)</f>
        <v>bat0</v>
      </c>
      <c r="AC20" t="str">
        <f>CONCATENATE("bat", AC18)</f>
        <v>bat0</v>
      </c>
    </row>
    <row r="21" spans="1:29">
      <c r="A21" s="21" t="s">
        <v>418</v>
      </c>
      <c r="B21" s="21" t="s">
        <v>273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25</v>
      </c>
      <c r="W21" s="21">
        <v>50</v>
      </c>
      <c r="X21" s="21">
        <v>25</v>
      </c>
      <c r="Y21" s="21">
        <v>50</v>
      </c>
      <c r="Z21" s="21">
        <v>0</v>
      </c>
      <c r="AA21" s="21">
        <v>0</v>
      </c>
      <c r="AB21" s="21">
        <v>0</v>
      </c>
      <c r="AC21" s="21">
        <v>0</v>
      </c>
    </row>
    <row r="22" spans="1:29">
      <c r="A22" t="s">
        <v>419</v>
      </c>
      <c r="B22" t="s">
        <v>275</v>
      </c>
      <c r="C22" t="s">
        <v>255</v>
      </c>
      <c r="D22" t="s">
        <v>255</v>
      </c>
      <c r="E22" t="s">
        <v>255</v>
      </c>
      <c r="F22" t="s">
        <v>255</v>
      </c>
      <c r="G22" t="s">
        <v>255</v>
      </c>
      <c r="H22" t="s">
        <v>255</v>
      </c>
      <c r="I22" t="s">
        <v>255</v>
      </c>
      <c r="J22" t="s">
        <v>255</v>
      </c>
      <c r="K22" t="s">
        <v>255</v>
      </c>
      <c r="L22" t="s">
        <v>255</v>
      </c>
      <c r="M22" t="s">
        <v>255</v>
      </c>
      <c r="N22" t="s">
        <v>255</v>
      </c>
      <c r="O22" t="s">
        <v>255</v>
      </c>
      <c r="P22" t="s">
        <v>255</v>
      </c>
      <c r="Q22" t="s">
        <v>255</v>
      </c>
      <c r="R22" t="s">
        <v>255</v>
      </c>
      <c r="S22" t="s">
        <v>255</v>
      </c>
      <c r="T22" t="s">
        <v>255</v>
      </c>
      <c r="U22" t="s">
        <v>255</v>
      </c>
      <c r="V22" t="s">
        <v>255</v>
      </c>
      <c r="W22" t="s">
        <v>255</v>
      </c>
      <c r="X22" t="s">
        <v>255</v>
      </c>
      <c r="Y22" t="s">
        <v>255</v>
      </c>
      <c r="Z22" t="s">
        <v>255</v>
      </c>
      <c r="AA22" t="s">
        <v>255</v>
      </c>
      <c r="AB22" t="s">
        <v>255</v>
      </c>
      <c r="AC22" t="s">
        <v>255</v>
      </c>
    </row>
    <row r="23" spans="1:29">
      <c r="A23" t="s">
        <v>420</v>
      </c>
      <c r="C23" t="str">
        <f>IF(C21=0,"",CONCATENATE("B",C21,LEFT(C22,1),"c"))</f>
        <v/>
      </c>
      <c r="D23" t="str">
        <f t="shared" ref="D23:U23" si="27">IF(D21=0,"",CONCATENATE("B",D21,LEFT(D22,1),"c"))</f>
        <v/>
      </c>
      <c r="E23" t="str">
        <f t="shared" si="27"/>
        <v/>
      </c>
      <c r="F23" t="str">
        <f t="shared" si="27"/>
        <v/>
      </c>
      <c r="G23" t="str">
        <f t="shared" si="27"/>
        <v/>
      </c>
      <c r="H23" t="str">
        <f t="shared" si="27"/>
        <v/>
      </c>
      <c r="I23" t="str">
        <f t="shared" si="27"/>
        <v/>
      </c>
      <c r="J23" t="str">
        <f t="shared" si="27"/>
        <v/>
      </c>
      <c r="K23" t="str">
        <f t="shared" si="27"/>
        <v/>
      </c>
      <c r="L23" t="str">
        <f t="shared" si="27"/>
        <v/>
      </c>
      <c r="M23" t="str">
        <f t="shared" si="27"/>
        <v/>
      </c>
      <c r="N23" t="str">
        <f t="shared" si="27"/>
        <v/>
      </c>
      <c r="O23" t="str">
        <f t="shared" si="27"/>
        <v/>
      </c>
      <c r="P23" t="str">
        <f t="shared" si="27"/>
        <v/>
      </c>
      <c r="Q23" t="str">
        <f t="shared" si="27"/>
        <v/>
      </c>
      <c r="R23" t="str">
        <f t="shared" si="27"/>
        <v/>
      </c>
      <c r="S23" t="str">
        <f t="shared" si="27"/>
        <v/>
      </c>
      <c r="T23" t="str">
        <f t="shared" si="27"/>
        <v/>
      </c>
      <c r="U23" t="str">
        <f t="shared" si="27"/>
        <v/>
      </c>
      <c r="V23" t="str">
        <f>IF(V21=0,"",CONCATENATE("B",V21,LEFT(V22,1),"c"))</f>
        <v>B25lc</v>
      </c>
      <c r="W23" t="str">
        <f>IF(W21=0,"",CONCATENATE("B",W21,LEFT(W22,1),"c"))</f>
        <v>B50lc</v>
      </c>
      <c r="X23" t="str">
        <f>IF(X21=0,"",CONCATENATE("B",X21,LEFT(X22,1),"c"))</f>
        <v>B25lc</v>
      </c>
      <c r="Y23" t="str">
        <f>IF(Y21=0,"",CONCATENATE("B",Y21,LEFT(Y22,1),"c"))</f>
        <v>B50lc</v>
      </c>
      <c r="Z23" t="str">
        <f t="shared" ref="Z23" si="28">IF(Z21=0,"",CONCATENATE("B",Z21,LEFT(Z22,1),"c"))</f>
        <v/>
      </c>
      <c r="AA23" t="str">
        <f>IF(AA21=0,"",CONCATENATE("B",AA21,LEFT(AA22,1),"c"))</f>
        <v/>
      </c>
      <c r="AB23" t="str">
        <f>IF(AB21=0,"",CONCATENATE("B",AB21,LEFT(AB22,1),"c"))</f>
        <v/>
      </c>
      <c r="AC23" t="str">
        <f>IF(AC21=0,"",CONCATENATE("B",AC21,LEFT(AC22,1),"c"))</f>
        <v/>
      </c>
    </row>
    <row r="24" spans="1:29">
      <c r="A24" t="s">
        <v>421</v>
      </c>
      <c r="C24" t="str">
        <f>CONCATENATE("battery",UPPER(LEFT(C22,1)), "C",C21)</f>
        <v>batteryLC0</v>
      </c>
      <c r="D24" t="str">
        <f t="shared" ref="D24:U24" si="29">CONCATENATE("battery",UPPER(LEFT(D22,1)), "C",D21)</f>
        <v>batteryLC0</v>
      </c>
      <c r="E24" t="str">
        <f t="shared" si="29"/>
        <v>batteryLC0</v>
      </c>
      <c r="F24" t="str">
        <f t="shared" si="29"/>
        <v>batteryLC0</v>
      </c>
      <c r="G24" t="str">
        <f t="shared" si="29"/>
        <v>batteryLC0</v>
      </c>
      <c r="H24" t="str">
        <f t="shared" si="29"/>
        <v>batteryLC0</v>
      </c>
      <c r="I24" t="str">
        <f t="shared" si="29"/>
        <v>batteryLC0</v>
      </c>
      <c r="J24" t="str">
        <f t="shared" si="29"/>
        <v>batteryLC0</v>
      </c>
      <c r="K24" t="str">
        <f t="shared" si="29"/>
        <v>batteryLC0</v>
      </c>
      <c r="L24" t="str">
        <f t="shared" si="29"/>
        <v>batteryLC0</v>
      </c>
      <c r="M24" t="str">
        <f t="shared" si="29"/>
        <v>batteryLC0</v>
      </c>
      <c r="N24" t="str">
        <f t="shared" si="29"/>
        <v>batteryLC0</v>
      </c>
      <c r="O24" t="str">
        <f t="shared" si="29"/>
        <v>batteryLC0</v>
      </c>
      <c r="P24" t="str">
        <f t="shared" si="29"/>
        <v>batteryLC0</v>
      </c>
      <c r="Q24" t="str">
        <f t="shared" si="29"/>
        <v>batteryLC0</v>
      </c>
      <c r="R24" t="str">
        <f t="shared" si="29"/>
        <v>batteryLC0</v>
      </c>
      <c r="S24" t="str">
        <f t="shared" si="29"/>
        <v>batteryLC0</v>
      </c>
      <c r="T24" t="str">
        <f t="shared" si="29"/>
        <v>batteryLC0</v>
      </c>
      <c r="U24" t="str">
        <f t="shared" si="29"/>
        <v>batteryLC0</v>
      </c>
      <c r="V24" t="str">
        <f>CONCATENATE("battery",UPPER(LEFT(V22,1)), "C",V21)</f>
        <v>batteryLC25</v>
      </c>
      <c r="W24" t="str">
        <f>CONCATENATE("battery",UPPER(LEFT(W22,1)), "C",W21)</f>
        <v>batteryLC50</v>
      </c>
      <c r="X24" t="str">
        <f>CONCATENATE("battery",UPPER(LEFT(X22,1)), "C",X21)</f>
        <v>batteryLC25</v>
      </c>
      <c r="Y24" t="str">
        <f>CONCATENATE("battery",UPPER(LEFT(Y22,1)), "C",Y21)</f>
        <v>batteryLC50</v>
      </c>
      <c r="Z24" t="str">
        <f t="shared" ref="Z24" si="30">CONCATENATE("battery",UPPER(LEFT(Z22,1)), "C",Z21)</f>
        <v>batteryLC0</v>
      </c>
      <c r="AA24" t="str">
        <f>CONCATENATE("battery",UPPER(LEFT(AA22,1)), "C",AA21)</f>
        <v>batteryLC0</v>
      </c>
      <c r="AB24" t="str">
        <f>CONCATENATE("battery",UPPER(LEFT(AB22,1)), "C",AB21)</f>
        <v>batteryLC0</v>
      </c>
      <c r="AC24" t="str">
        <f>CONCATENATE("battery",UPPER(LEFT(AC22,1)), "C",AC21)</f>
        <v>batteryLC0</v>
      </c>
    </row>
    <row r="25" spans="1:29">
      <c r="A25" s="21" t="s">
        <v>272</v>
      </c>
      <c r="B25" s="21" t="s">
        <v>273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30</v>
      </c>
      <c r="AA25" s="21">
        <v>0</v>
      </c>
      <c r="AB25" s="21">
        <v>0</v>
      </c>
      <c r="AC25" s="21">
        <v>0</v>
      </c>
    </row>
    <row r="26" spans="1:29">
      <c r="A26" t="s">
        <v>274</v>
      </c>
      <c r="B26" t="s">
        <v>275</v>
      </c>
      <c r="C26" t="s">
        <v>255</v>
      </c>
      <c r="D26" t="s">
        <v>255</v>
      </c>
      <c r="E26" t="s">
        <v>255</v>
      </c>
      <c r="F26" t="s">
        <v>255</v>
      </c>
      <c r="G26" t="s">
        <v>255</v>
      </c>
      <c r="H26" t="s">
        <v>255</v>
      </c>
      <c r="I26" t="s">
        <v>255</v>
      </c>
      <c r="J26" t="s">
        <v>255</v>
      </c>
      <c r="K26" t="s">
        <v>255</v>
      </c>
      <c r="L26" t="s">
        <v>255</v>
      </c>
      <c r="M26" t="s">
        <v>255</v>
      </c>
      <c r="N26" t="s">
        <v>255</v>
      </c>
      <c r="O26" t="s">
        <v>255</v>
      </c>
      <c r="P26" t="s">
        <v>255</v>
      </c>
      <c r="Q26" t="s">
        <v>255</v>
      </c>
      <c r="R26" t="s">
        <v>255</v>
      </c>
      <c r="S26" t="s">
        <v>255</v>
      </c>
      <c r="T26" t="s">
        <v>255</v>
      </c>
      <c r="U26" t="s">
        <v>255</v>
      </c>
      <c r="V26" t="s">
        <v>255</v>
      </c>
      <c r="W26" t="s">
        <v>255</v>
      </c>
      <c r="X26" t="s">
        <v>255</v>
      </c>
      <c r="Y26" t="s">
        <v>255</v>
      </c>
      <c r="Z26" t="s">
        <v>255</v>
      </c>
      <c r="AA26" t="s">
        <v>255</v>
      </c>
      <c r="AB26" t="s">
        <v>255</v>
      </c>
      <c r="AC26" t="s">
        <v>255</v>
      </c>
    </row>
    <row r="27" spans="1:29">
      <c r="A27" t="s">
        <v>276</v>
      </c>
      <c r="C27" t="str">
        <f t="shared" ref="C27:T27" si="31">IF(C25=0,"",CONCATENATE("W",C25,LEFT(C26,1),"c"))</f>
        <v/>
      </c>
      <c r="D27" t="str">
        <f t="shared" si="31"/>
        <v/>
      </c>
      <c r="E27" t="str">
        <f t="shared" si="31"/>
        <v/>
      </c>
      <c r="F27" t="str">
        <f t="shared" si="31"/>
        <v/>
      </c>
      <c r="G27" t="str">
        <f t="shared" si="31"/>
        <v/>
      </c>
      <c r="H27" t="str">
        <f t="shared" si="31"/>
        <v/>
      </c>
      <c r="I27" t="str">
        <f t="shared" si="31"/>
        <v/>
      </c>
      <c r="J27" t="str">
        <f t="shared" si="31"/>
        <v/>
      </c>
      <c r="K27" t="str">
        <f t="shared" si="31"/>
        <v>W10lc</v>
      </c>
      <c r="L27" t="str">
        <f t="shared" si="31"/>
        <v>W20lc</v>
      </c>
      <c r="M27" t="str">
        <f t="shared" si="31"/>
        <v>W30lc</v>
      </c>
      <c r="N27" t="str">
        <f t="shared" si="31"/>
        <v/>
      </c>
      <c r="O27" t="str">
        <f t="shared" si="31"/>
        <v/>
      </c>
      <c r="P27" t="str">
        <f t="shared" si="31"/>
        <v/>
      </c>
      <c r="Q27" t="str">
        <f t="shared" si="31"/>
        <v>W30lc</v>
      </c>
      <c r="R27" t="str">
        <f t="shared" si="31"/>
        <v/>
      </c>
      <c r="S27" t="str">
        <f t="shared" si="31"/>
        <v/>
      </c>
      <c r="T27" t="str">
        <f t="shared" si="31"/>
        <v/>
      </c>
      <c r="U27" t="str">
        <f>IF(U25=0,"",CONCATENATE("W",U25,LEFT(U26,1),"c"))</f>
        <v/>
      </c>
      <c r="V27" t="str">
        <f>IF(V25=0,"",CONCATENATE("W",V25,LEFT(V26,1),"c"))</f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 t="shared" ref="Z27" si="32">IF(Z25=0,"",CONCATENATE("W",Z25,LEFT(Z26,1),"c"))</f>
        <v>W30lc</v>
      </c>
      <c r="AA27" t="str">
        <f>IF(AA25=0,"",CONCATENATE("W",AA25,LEFT(AA26,1),"c"))</f>
        <v/>
      </c>
      <c r="AB27" t="str">
        <f>IF(AB25=0,"",CONCATENATE("W",AB25,LEFT(AB26,1),"c"))</f>
        <v/>
      </c>
      <c r="AC27" t="str">
        <f>IF(AC25=0,"",CONCATENATE("W",AC25,LEFT(AC26,1),"c"))</f>
        <v/>
      </c>
    </row>
    <row r="28" spans="1:29">
      <c r="A28" t="s">
        <v>277</v>
      </c>
      <c r="C28" t="str">
        <f t="shared" ref="C28:T28" si="33">CONCATENATE("wind",UPPER(LEFT(C26,1)), "C",C25)</f>
        <v>windLC0</v>
      </c>
      <c r="D28" t="str">
        <f t="shared" si="33"/>
        <v>windLC0</v>
      </c>
      <c r="E28" t="str">
        <f t="shared" si="33"/>
        <v>windLC0</v>
      </c>
      <c r="F28" t="str">
        <f t="shared" si="33"/>
        <v>windLC0</v>
      </c>
      <c r="G28" t="str">
        <f t="shared" si="33"/>
        <v>windLC0</v>
      </c>
      <c r="H28" t="str">
        <f t="shared" si="33"/>
        <v>windLC0</v>
      </c>
      <c r="I28" t="str">
        <f t="shared" si="33"/>
        <v>windLC0</v>
      </c>
      <c r="J28" t="str">
        <f t="shared" si="33"/>
        <v>windLC0</v>
      </c>
      <c r="K28" t="str">
        <f t="shared" si="33"/>
        <v>windLC10</v>
      </c>
      <c r="L28" t="str">
        <f t="shared" si="33"/>
        <v>windLC20</v>
      </c>
      <c r="M28" t="str">
        <f t="shared" si="33"/>
        <v>windLC30</v>
      </c>
      <c r="N28" t="str">
        <f t="shared" si="33"/>
        <v>windLC0</v>
      </c>
      <c r="O28" t="str">
        <f t="shared" si="33"/>
        <v>windLC0</v>
      </c>
      <c r="P28" t="str">
        <f t="shared" si="33"/>
        <v>windLC0</v>
      </c>
      <c r="Q28" t="str">
        <f t="shared" si="33"/>
        <v>windLC30</v>
      </c>
      <c r="R28" t="str">
        <f t="shared" si="33"/>
        <v>windLC0</v>
      </c>
      <c r="S28" t="str">
        <f t="shared" si="33"/>
        <v>windLC0</v>
      </c>
      <c r="T28" t="str">
        <f t="shared" si="33"/>
        <v>windLC0</v>
      </c>
      <c r="U28" t="str">
        <f>CONCATENATE("wind",UPPER(LEFT(U26,1)), "C",U25)</f>
        <v>windLC0</v>
      </c>
      <c r="V28" t="str">
        <f>CONCATENATE("wind",UPPER(LEFT(V26,1)), "C",V25)</f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 t="shared" ref="Z28" si="34">CONCATENATE("wind",UPPER(LEFT(Z26,1)), "C",Z25)</f>
        <v>windLC30</v>
      </c>
      <c r="AA28" t="str">
        <f>CONCATENATE("wind",UPPER(LEFT(AA26,1)), "C",AA25)</f>
        <v>windLC0</v>
      </c>
      <c r="AB28" t="str">
        <f>CONCATENATE("wind",UPPER(LEFT(AB26,1)), "C",AB25)</f>
        <v>windLC0</v>
      </c>
      <c r="AC28" t="str">
        <f>CONCATENATE("wind",UPPER(LEFT(AC26,1)), "C",AC25)</f>
        <v>windLC0</v>
      </c>
    </row>
    <row r="29" spans="1:29">
      <c r="A29" s="21" t="s">
        <v>278</v>
      </c>
      <c r="B29" s="21" t="s">
        <v>273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30</v>
      </c>
      <c r="AA29" s="21">
        <v>0</v>
      </c>
      <c r="AB29" s="21">
        <v>0</v>
      </c>
      <c r="AC29" s="21">
        <v>0</v>
      </c>
    </row>
    <row r="30" spans="1:29">
      <c r="A30" t="s">
        <v>279</v>
      </c>
      <c r="B30" t="s">
        <v>275</v>
      </c>
      <c r="C30" t="s">
        <v>255</v>
      </c>
      <c r="D30" t="s">
        <v>255</v>
      </c>
      <c r="E30" t="s">
        <v>255</v>
      </c>
      <c r="F30" t="s">
        <v>255</v>
      </c>
      <c r="G30" t="s">
        <v>255</v>
      </c>
      <c r="H30" t="s">
        <v>255</v>
      </c>
      <c r="I30" t="s">
        <v>255</v>
      </c>
      <c r="J30" t="s">
        <v>255</v>
      </c>
      <c r="K30" t="s">
        <v>255</v>
      </c>
      <c r="L30" t="s">
        <v>255</v>
      </c>
      <c r="M30" t="s">
        <v>255</v>
      </c>
      <c r="N30" t="s">
        <v>255</v>
      </c>
      <c r="O30" t="s">
        <v>255</v>
      </c>
      <c r="P30" t="s">
        <v>255</v>
      </c>
      <c r="Q30" t="s">
        <v>255</v>
      </c>
      <c r="R30" t="s">
        <v>255</v>
      </c>
      <c r="S30" t="s">
        <v>255</v>
      </c>
      <c r="T30" t="s">
        <v>255</v>
      </c>
      <c r="U30" t="s">
        <v>255</v>
      </c>
      <c r="V30" t="s">
        <v>255</v>
      </c>
      <c r="W30" t="s">
        <v>255</v>
      </c>
      <c r="X30" t="s">
        <v>255</v>
      </c>
      <c r="Y30" t="s">
        <v>255</v>
      </c>
      <c r="Z30" t="s">
        <v>255</v>
      </c>
      <c r="AA30" t="s">
        <v>255</v>
      </c>
      <c r="AB30" t="s">
        <v>255</v>
      </c>
      <c r="AC30" t="s">
        <v>255</v>
      </c>
    </row>
    <row r="31" spans="1:29">
      <c r="A31" t="s">
        <v>280</v>
      </c>
      <c r="C31" t="str">
        <f t="shared" ref="C31:M31" si="35">IF(C29=0,"",CONCATENATE("W",C29,LEFT(C30,1),"c"))</f>
        <v/>
      </c>
      <c r="D31" t="str">
        <f t="shared" si="35"/>
        <v/>
      </c>
      <c r="E31" t="str">
        <f t="shared" si="35"/>
        <v/>
      </c>
      <c r="F31" t="str">
        <f t="shared" si="35"/>
        <v/>
      </c>
      <c r="G31" t="str">
        <f t="shared" si="35"/>
        <v/>
      </c>
      <c r="H31" t="str">
        <f t="shared" si="35"/>
        <v/>
      </c>
      <c r="I31" t="str">
        <f t="shared" si="35"/>
        <v/>
      </c>
      <c r="J31" t="str">
        <f t="shared" si="35"/>
        <v/>
      </c>
      <c r="K31" t="str">
        <f t="shared" si="35"/>
        <v/>
      </c>
      <c r="L31" t="str">
        <f t="shared" si="35"/>
        <v/>
      </c>
      <c r="M31" t="str">
        <f t="shared" si="35"/>
        <v/>
      </c>
      <c r="N31" t="str">
        <f t="shared" ref="N31:T31" si="36">IF(N29=0,"",CONCATENATE("S",N29,LEFT(N30,1),"c"))</f>
        <v>S10lc</v>
      </c>
      <c r="O31" t="str">
        <f t="shared" si="36"/>
        <v>S20lc</v>
      </c>
      <c r="P31" t="str">
        <f t="shared" si="36"/>
        <v>S30lc</v>
      </c>
      <c r="Q31" t="str">
        <f t="shared" si="36"/>
        <v>S30lc</v>
      </c>
      <c r="R31" t="str">
        <f t="shared" si="36"/>
        <v/>
      </c>
      <c r="S31" t="str">
        <f t="shared" si="36"/>
        <v/>
      </c>
      <c r="T31" t="str">
        <f t="shared" si="36"/>
        <v/>
      </c>
      <c r="U31" t="str">
        <f>IF(U29=0,"",CONCATENATE("S",U29,LEFT(U30,1),"c"))</f>
        <v/>
      </c>
      <c r="V31" t="str">
        <f>IF(V29=0,"",CONCATENATE("W",V29,LEFT(V30,1),"c"))</f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 t="shared" ref="Z31" si="37">IF(Z29=0,"",CONCATENATE("S",Z29,LEFT(Z30,1),"c"))</f>
        <v>S30lc</v>
      </c>
      <c r="AA31" t="str">
        <f>IF(AA29=0,"",CONCATENATE("S",AA29,LEFT(AA30,1),"c"))</f>
        <v/>
      </c>
      <c r="AB31" t="str">
        <f>IF(AB29=0,"",CONCATENATE("S",AB29,LEFT(AB30,1),"c"))</f>
        <v/>
      </c>
      <c r="AC31" t="str">
        <f>IF(AC29=0,"",CONCATENATE("S",AC29,LEFT(AC30,1),"c"))</f>
        <v/>
      </c>
    </row>
    <row r="32" spans="1:29">
      <c r="A32" t="s">
        <v>281</v>
      </c>
      <c r="C32" t="str">
        <f t="shared" ref="C32:T32" si="38">CONCATENATE("solar",UPPER(LEFT(C30,1)), "C",C29)</f>
        <v>solarLC0</v>
      </c>
      <c r="D32" t="str">
        <f t="shared" si="38"/>
        <v>solarLC0</v>
      </c>
      <c r="E32" t="str">
        <f t="shared" si="38"/>
        <v>solarLC0</v>
      </c>
      <c r="F32" t="str">
        <f t="shared" si="38"/>
        <v>solarLC0</v>
      </c>
      <c r="G32" t="str">
        <f t="shared" si="38"/>
        <v>solarLC0</v>
      </c>
      <c r="H32" t="str">
        <f t="shared" si="38"/>
        <v>solarLC0</v>
      </c>
      <c r="I32" t="str">
        <f t="shared" si="38"/>
        <v>solarLC0</v>
      </c>
      <c r="J32" t="str">
        <f t="shared" si="38"/>
        <v>solarLC0</v>
      </c>
      <c r="K32" t="str">
        <f t="shared" si="38"/>
        <v>solarLC0</v>
      </c>
      <c r="L32" t="str">
        <f t="shared" si="38"/>
        <v>solarLC0</v>
      </c>
      <c r="M32" t="str">
        <f t="shared" si="38"/>
        <v>solarLC0</v>
      </c>
      <c r="N32" t="str">
        <f t="shared" si="38"/>
        <v>solarLC10</v>
      </c>
      <c r="O32" t="str">
        <f t="shared" si="38"/>
        <v>solarLC20</v>
      </c>
      <c r="P32" t="str">
        <f t="shared" si="38"/>
        <v>solarLC30</v>
      </c>
      <c r="Q32" t="str">
        <f t="shared" si="38"/>
        <v>solarLC30</v>
      </c>
      <c r="R32" t="str">
        <f t="shared" si="38"/>
        <v>solarLC0</v>
      </c>
      <c r="S32" t="str">
        <f t="shared" si="38"/>
        <v>solarLC0</v>
      </c>
      <c r="T32" t="str">
        <f t="shared" si="38"/>
        <v>solarLC0</v>
      </c>
      <c r="U32" t="str">
        <f>CONCATENATE("solar",UPPER(LEFT(U30,1)), "C",U29)</f>
        <v>solarLC0</v>
      </c>
      <c r="V32" t="str">
        <f>CONCATENATE("solar",UPPER(LEFT(V30,1)), "C",V29)</f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 t="shared" ref="Z32" si="39">CONCATENATE("solar",UPPER(LEFT(Z30,1)), "C",Z29)</f>
        <v>solarLC30</v>
      </c>
      <c r="AA32" t="str">
        <f>CONCATENATE("solar",UPPER(LEFT(AA30,1)), "C",AA29)</f>
        <v>solarLC0</v>
      </c>
      <c r="AB32" t="str">
        <f>CONCATENATE("solar",UPPER(LEFT(AB30,1)), "C",AB29)</f>
        <v>solarLC0</v>
      </c>
      <c r="AC32" t="str">
        <f>CONCATENATE("solar",UPPER(LEFT(AC30,1)), "C",AC29)</f>
        <v>solarLC0</v>
      </c>
    </row>
    <row r="33" spans="1:29">
      <c r="A33" s="21" t="s">
        <v>282</v>
      </c>
      <c r="B33" s="21" t="s">
        <v>283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  <c r="AA33" s="21">
        <v>80</v>
      </c>
      <c r="AB33" s="21">
        <v>80</v>
      </c>
      <c r="AC33" s="21">
        <v>80</v>
      </c>
    </row>
    <row r="34" spans="1:29">
      <c r="A34" t="s">
        <v>284</v>
      </c>
      <c r="C34" t="str">
        <f t="shared" ref="C34:T34" si="40">IF(C33=80,"", CONCATENATE("W",C33))</f>
        <v/>
      </c>
      <c r="D34" t="str">
        <f t="shared" si="40"/>
        <v/>
      </c>
      <c r="E34" t="str">
        <f t="shared" si="40"/>
        <v/>
      </c>
      <c r="F34" t="str">
        <f t="shared" si="40"/>
        <v/>
      </c>
      <c r="G34" t="str">
        <f t="shared" si="40"/>
        <v/>
      </c>
      <c r="H34" t="str">
        <f t="shared" si="40"/>
        <v/>
      </c>
      <c r="I34" t="str">
        <f t="shared" si="40"/>
        <v/>
      </c>
      <c r="J34" t="str">
        <f t="shared" si="40"/>
        <v/>
      </c>
      <c r="K34" t="str">
        <f t="shared" si="40"/>
        <v/>
      </c>
      <c r="L34" t="str">
        <f t="shared" si="40"/>
        <v/>
      </c>
      <c r="M34" t="str">
        <f t="shared" si="40"/>
        <v/>
      </c>
      <c r="N34" t="str">
        <f t="shared" si="40"/>
        <v/>
      </c>
      <c r="O34" t="str">
        <f t="shared" si="40"/>
        <v/>
      </c>
      <c r="P34" t="str">
        <f t="shared" si="40"/>
        <v/>
      </c>
      <c r="Q34" t="str">
        <f t="shared" si="40"/>
        <v/>
      </c>
      <c r="R34" t="str">
        <f t="shared" si="40"/>
        <v>W120</v>
      </c>
      <c r="S34" t="str">
        <f t="shared" si="40"/>
        <v/>
      </c>
      <c r="T34" t="str">
        <f t="shared" si="40"/>
        <v/>
      </c>
      <c r="U34" t="str">
        <f>IF(U33=80,"", CONCATENATE("W",U33))</f>
        <v>W120</v>
      </c>
      <c r="V34" t="str">
        <f>IF(V33=80,"", CONCATENATE("W",V33))</f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 t="shared" ref="Z34" si="41">IF(Z33=80,"", CONCATENATE("W",Z33))</f>
        <v/>
      </c>
      <c r="AA34" t="str">
        <f>IF(AA33=80,"", CONCATENATE("W",AA33))</f>
        <v/>
      </c>
      <c r="AB34" t="str">
        <f>IF(AB33=80,"", CONCATENATE("W",AB33))</f>
        <v/>
      </c>
      <c r="AC34" t="str">
        <f>IF(AC33=80,"", CONCATENATE("W",AC33))</f>
        <v/>
      </c>
    </row>
    <row r="35" spans="1:29">
      <c r="A35" t="s">
        <v>285</v>
      </c>
      <c r="C35" t="str">
        <f t="shared" ref="C35:T35" si="42">CONCATENATE("W",C33)</f>
        <v>W80</v>
      </c>
      <c r="D35" t="str">
        <f t="shared" si="42"/>
        <v>W80</v>
      </c>
      <c r="E35" t="str">
        <f t="shared" si="42"/>
        <v>W80</v>
      </c>
      <c r="F35" t="str">
        <f t="shared" si="42"/>
        <v>W80</v>
      </c>
      <c r="G35" t="str">
        <f t="shared" si="42"/>
        <v>W80</v>
      </c>
      <c r="H35" t="str">
        <f t="shared" si="42"/>
        <v>W80</v>
      </c>
      <c r="I35" t="str">
        <f t="shared" si="42"/>
        <v>W80</v>
      </c>
      <c r="J35" t="str">
        <f t="shared" si="42"/>
        <v>W80</v>
      </c>
      <c r="K35" t="str">
        <f t="shared" si="42"/>
        <v>W80</v>
      </c>
      <c r="L35" t="str">
        <f t="shared" si="42"/>
        <v>W80</v>
      </c>
      <c r="M35" t="str">
        <f t="shared" si="42"/>
        <v>W80</v>
      </c>
      <c r="N35" t="str">
        <f t="shared" si="42"/>
        <v>W80</v>
      </c>
      <c r="O35" t="str">
        <f t="shared" si="42"/>
        <v>W80</v>
      </c>
      <c r="P35" t="str">
        <f t="shared" si="42"/>
        <v>W80</v>
      </c>
      <c r="Q35" t="str">
        <f t="shared" si="42"/>
        <v>W80</v>
      </c>
      <c r="R35" t="str">
        <f t="shared" si="42"/>
        <v>W120</v>
      </c>
      <c r="S35" t="str">
        <f t="shared" si="42"/>
        <v>W80</v>
      </c>
      <c r="T35" t="str">
        <f t="shared" si="42"/>
        <v>W80</v>
      </c>
      <c r="U35" t="str">
        <f>CONCATENATE("W",U33)</f>
        <v>W120</v>
      </c>
      <c r="V35" t="str">
        <f>CONCATENATE("W",V33)</f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 t="shared" ref="Z35" si="43">CONCATENATE("W",Z33)</f>
        <v>W80</v>
      </c>
      <c r="AA35" t="str">
        <f>CONCATENATE("W",AA33)</f>
        <v>W80</v>
      </c>
      <c r="AB35" t="str">
        <f>CONCATENATE("W",AB33)</f>
        <v>W80</v>
      </c>
      <c r="AC35" t="str">
        <f>CONCATENATE("W",AC33)</f>
        <v>W80</v>
      </c>
    </row>
    <row r="36" spans="1:29">
      <c r="A36" s="21" t="s">
        <v>286</v>
      </c>
      <c r="B36" s="21" t="s">
        <v>287</v>
      </c>
      <c r="C36" s="21" t="s">
        <v>288</v>
      </c>
      <c r="D36" s="21" t="s">
        <v>288</v>
      </c>
      <c r="E36" s="21" t="s">
        <v>288</v>
      </c>
      <c r="F36" s="21" t="s">
        <v>288</v>
      </c>
      <c r="G36" s="21" t="s">
        <v>288</v>
      </c>
      <c r="H36" s="21" t="s">
        <v>288</v>
      </c>
      <c r="I36" s="21" t="s">
        <v>288</v>
      </c>
      <c r="J36" s="21" t="s">
        <v>288</v>
      </c>
      <c r="K36" s="21" t="s">
        <v>288</v>
      </c>
      <c r="L36" s="21" t="s">
        <v>288</v>
      </c>
      <c r="M36" s="21" t="s">
        <v>288</v>
      </c>
      <c r="N36" s="21" t="s">
        <v>288</v>
      </c>
      <c r="O36" s="21" t="s">
        <v>288</v>
      </c>
      <c r="P36" s="21" t="s">
        <v>288</v>
      </c>
      <c r="Q36" s="21" t="s">
        <v>288</v>
      </c>
      <c r="R36" s="21" t="s">
        <v>288</v>
      </c>
      <c r="S36" s="21" t="s">
        <v>289</v>
      </c>
      <c r="T36" s="21" t="s">
        <v>290</v>
      </c>
      <c r="U36" s="21" t="s">
        <v>289</v>
      </c>
      <c r="V36" s="21" t="s">
        <v>288</v>
      </c>
      <c r="W36" s="21" t="s">
        <v>288</v>
      </c>
      <c r="X36" s="21" t="s">
        <v>288</v>
      </c>
      <c r="Y36" s="21" t="s">
        <v>288</v>
      </c>
      <c r="Z36" s="21" t="s">
        <v>288</v>
      </c>
      <c r="AA36" s="21" t="s">
        <v>288</v>
      </c>
      <c r="AB36" s="21" t="s">
        <v>288</v>
      </c>
      <c r="AC36" s="21" t="s">
        <v>288</v>
      </c>
    </row>
    <row r="37" spans="1:29">
      <c r="A37" t="s">
        <v>291</v>
      </c>
      <c r="C37" t="str">
        <f t="shared" ref="C37:T37" si="44">IF(C36="0d", "", CONCATENATE("S",C36))</f>
        <v/>
      </c>
      <c r="D37" t="str">
        <f t="shared" si="44"/>
        <v/>
      </c>
      <c r="E37" t="str">
        <f t="shared" si="44"/>
        <v/>
      </c>
      <c r="F37" t="str">
        <f t="shared" si="44"/>
        <v/>
      </c>
      <c r="G37" t="str">
        <f t="shared" si="44"/>
        <v/>
      </c>
      <c r="H37" t="str">
        <f t="shared" si="44"/>
        <v/>
      </c>
      <c r="I37" t="str">
        <f t="shared" si="44"/>
        <v/>
      </c>
      <c r="J37" t="str">
        <f t="shared" si="44"/>
        <v/>
      </c>
      <c r="K37" t="str">
        <f t="shared" si="44"/>
        <v/>
      </c>
      <c r="L37" t="str">
        <f t="shared" si="44"/>
        <v/>
      </c>
      <c r="M37" t="str">
        <f t="shared" si="44"/>
        <v/>
      </c>
      <c r="N37" t="str">
        <f t="shared" si="44"/>
        <v/>
      </c>
      <c r="O37" t="str">
        <f t="shared" si="44"/>
        <v/>
      </c>
      <c r="P37" t="str">
        <f t="shared" si="44"/>
        <v/>
      </c>
      <c r="Q37" t="str">
        <f t="shared" si="44"/>
        <v/>
      </c>
      <c r="R37" t="str">
        <f t="shared" si="44"/>
        <v/>
      </c>
      <c r="S37" t="str">
        <f t="shared" si="44"/>
        <v>S1A</v>
      </c>
      <c r="T37" t="str">
        <f t="shared" si="44"/>
        <v>S90d</v>
      </c>
      <c r="U37" t="str">
        <f>IF(U36="0d", "", CONCATENATE("S",U36))</f>
        <v>S1A</v>
      </c>
      <c r="V37" t="str">
        <f>IF(V36="0d", "", CONCATENATE("S",V36))</f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 t="shared" ref="Z37" si="45">IF(Z36="0d", "", CONCATENATE("S",Z36))</f>
        <v/>
      </c>
      <c r="AA37" t="str">
        <f>IF(AA36="0d", "", CONCATENATE("S",AA36))</f>
        <v/>
      </c>
      <c r="AB37" t="str">
        <f>IF(AB36="0d", "", CONCATENATE("S",AB36))</f>
        <v/>
      </c>
      <c r="AC37" t="str">
        <f>IF(AC36="0d", "", CONCATENATE("S",AC36))</f>
        <v/>
      </c>
    </row>
    <row r="38" spans="1:29">
      <c r="A38" t="s">
        <v>292</v>
      </c>
      <c r="C38" t="str">
        <f t="shared" ref="C38:T38" si="46">CONCATENATE("S",C36)</f>
        <v>S0d</v>
      </c>
      <c r="D38" t="str">
        <f t="shared" si="46"/>
        <v>S0d</v>
      </c>
      <c r="E38" t="str">
        <f t="shared" si="46"/>
        <v>S0d</v>
      </c>
      <c r="F38" t="str">
        <f t="shared" si="46"/>
        <v>S0d</v>
      </c>
      <c r="G38" t="str">
        <f t="shared" si="46"/>
        <v>S0d</v>
      </c>
      <c r="H38" t="str">
        <f t="shared" si="46"/>
        <v>S0d</v>
      </c>
      <c r="I38" t="str">
        <f t="shared" si="46"/>
        <v>S0d</v>
      </c>
      <c r="J38" t="str">
        <f t="shared" si="46"/>
        <v>S0d</v>
      </c>
      <c r="K38" t="str">
        <f t="shared" si="46"/>
        <v>S0d</v>
      </c>
      <c r="L38" t="str">
        <f t="shared" si="46"/>
        <v>S0d</v>
      </c>
      <c r="M38" t="str">
        <f t="shared" si="46"/>
        <v>S0d</v>
      </c>
      <c r="N38" t="str">
        <f t="shared" si="46"/>
        <v>S0d</v>
      </c>
      <c r="O38" t="str">
        <f t="shared" si="46"/>
        <v>S0d</v>
      </c>
      <c r="P38" t="str">
        <f t="shared" si="46"/>
        <v>S0d</v>
      </c>
      <c r="Q38" t="str">
        <f t="shared" si="46"/>
        <v>S0d</v>
      </c>
      <c r="R38" t="str">
        <f t="shared" si="46"/>
        <v>S0d</v>
      </c>
      <c r="S38" t="str">
        <f t="shared" si="46"/>
        <v>S1A</v>
      </c>
      <c r="T38" t="str">
        <f t="shared" si="46"/>
        <v>S90d</v>
      </c>
      <c r="U38" t="str">
        <f>CONCATENATE("S",U36)</f>
        <v>S1A</v>
      </c>
      <c r="V38" t="str">
        <f>CONCATENATE("S",V36)</f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 t="shared" ref="Z38" si="47">CONCATENATE("S",Z36)</f>
        <v>S0d</v>
      </c>
      <c r="AA38" t="str">
        <f>CONCATENATE("S",AA36)</f>
        <v>S0d</v>
      </c>
      <c r="AB38" t="str">
        <f>CONCATENATE("S",AB36)</f>
        <v>S0d</v>
      </c>
      <c r="AC38" t="str">
        <f>CONCATENATE("S",AC36)</f>
        <v>S0d</v>
      </c>
    </row>
    <row r="39" spans="1:29">
      <c r="A39" s="21" t="s">
        <v>293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  <c r="AA39" s="21">
        <v>2014</v>
      </c>
      <c r="AB39" s="21">
        <v>2014</v>
      </c>
      <c r="AC39" s="21">
        <v>2014</v>
      </c>
    </row>
    <row r="40" spans="1:29">
      <c r="A40" t="s">
        <v>294</v>
      </c>
      <c r="C40" t="str">
        <f t="shared" ref="C40:T40" si="48">IF(C39=2014,"",CONCATENATE("L",C39))</f>
        <v/>
      </c>
      <c r="D40" t="str">
        <f t="shared" si="48"/>
        <v/>
      </c>
      <c r="E40" t="str">
        <f t="shared" si="48"/>
        <v/>
      </c>
      <c r="F40" t="str">
        <f t="shared" si="48"/>
        <v/>
      </c>
      <c r="G40" t="str">
        <f t="shared" si="48"/>
        <v/>
      </c>
      <c r="H40" t="str">
        <f t="shared" si="48"/>
        <v/>
      </c>
      <c r="I40" t="str">
        <f t="shared" si="48"/>
        <v/>
      </c>
      <c r="J40" t="str">
        <f t="shared" si="48"/>
        <v/>
      </c>
      <c r="K40" t="str">
        <f t="shared" si="48"/>
        <v/>
      </c>
      <c r="L40" t="str">
        <f t="shared" si="48"/>
        <v/>
      </c>
      <c r="M40" t="str">
        <f t="shared" si="48"/>
        <v/>
      </c>
      <c r="N40" t="str">
        <f t="shared" si="48"/>
        <v/>
      </c>
      <c r="O40" t="str">
        <f t="shared" si="48"/>
        <v/>
      </c>
      <c r="P40" t="str">
        <f t="shared" si="48"/>
        <v/>
      </c>
      <c r="Q40" t="str">
        <f t="shared" si="48"/>
        <v/>
      </c>
      <c r="R40" t="str">
        <f t="shared" si="48"/>
        <v/>
      </c>
      <c r="S40" t="str">
        <f t="shared" si="48"/>
        <v/>
      </c>
      <c r="T40" t="str">
        <f t="shared" si="48"/>
        <v/>
      </c>
      <c r="U40" t="str">
        <f>IF(U39=2014,"",CONCATENATE("L",U39))</f>
        <v/>
      </c>
      <c r="V40" t="str">
        <f>IF(V39=2014,"",CONCATENATE("L",V39))</f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 t="shared" ref="Z40" si="49">IF(Z39=2014,"",CONCATENATE("L",Z39))</f>
        <v/>
      </c>
      <c r="AA40" t="str">
        <f>IF(AA39=2014,"",CONCATENATE("L",AA39))</f>
        <v/>
      </c>
      <c r="AB40" t="str">
        <f>IF(AB39=2014,"",CONCATENATE("L",AB39))</f>
        <v/>
      </c>
      <c r="AC40" t="str">
        <f>IF(AC39=2014,"",CONCATENATE("L",AC39))</f>
        <v/>
      </c>
    </row>
    <row r="41" spans="1:29">
      <c r="A41" s="21" t="s">
        <v>295</v>
      </c>
      <c r="B41" s="21" t="s">
        <v>296</v>
      </c>
      <c r="C41" s="21" t="s">
        <v>297</v>
      </c>
      <c r="D41" s="21" t="s">
        <v>297</v>
      </c>
      <c r="E41" s="21" t="s">
        <v>297</v>
      </c>
      <c r="F41" s="21" t="s">
        <v>297</v>
      </c>
      <c r="G41" s="21" t="s">
        <v>297</v>
      </c>
      <c r="H41" s="21" t="s">
        <v>297</v>
      </c>
      <c r="I41" s="21" t="s">
        <v>297</v>
      </c>
      <c r="J41" s="21" t="s">
        <v>297</v>
      </c>
      <c r="K41" s="21" t="s">
        <v>297</v>
      </c>
      <c r="L41" s="21" t="s">
        <v>297</v>
      </c>
      <c r="M41" s="21" t="s">
        <v>297</v>
      </c>
      <c r="N41" s="21" t="s">
        <v>297</v>
      </c>
      <c r="O41" s="21" t="s">
        <v>297</v>
      </c>
      <c r="P41" s="21" t="s">
        <v>297</v>
      </c>
      <c r="Q41" s="21" t="s">
        <v>297</v>
      </c>
      <c r="R41" s="21" t="s">
        <v>297</v>
      </c>
      <c r="S41" s="21" t="s">
        <v>297</v>
      </c>
      <c r="T41" s="21" t="s">
        <v>297</v>
      </c>
      <c r="U41" s="21" t="s">
        <v>297</v>
      </c>
      <c r="V41" s="21" t="s">
        <v>297</v>
      </c>
      <c r="W41" s="21" t="s">
        <v>297</v>
      </c>
      <c r="X41" s="21" t="s">
        <v>297</v>
      </c>
      <c r="Y41" s="21" t="s">
        <v>297</v>
      </c>
      <c r="Z41" s="21" t="s">
        <v>297</v>
      </c>
      <c r="AA41" s="21" t="s">
        <v>468</v>
      </c>
      <c r="AB41" s="21" t="s">
        <v>471</v>
      </c>
      <c r="AC41" s="21" t="s">
        <v>472</v>
      </c>
    </row>
    <row r="42" spans="1:29">
      <c r="A42" t="s">
        <v>298</v>
      </c>
      <c r="C42" t="str">
        <f t="shared" ref="C42:T42" si="50">IF(C41="none","",CONCATENATE("L",C41))</f>
        <v/>
      </c>
      <c r="D42" t="str">
        <f t="shared" si="50"/>
        <v/>
      </c>
      <c r="E42" t="str">
        <f t="shared" si="50"/>
        <v/>
      </c>
      <c r="F42" t="str">
        <f t="shared" si="50"/>
        <v/>
      </c>
      <c r="G42" t="str">
        <f t="shared" si="50"/>
        <v/>
      </c>
      <c r="H42" t="str">
        <f t="shared" si="50"/>
        <v/>
      </c>
      <c r="I42" t="str">
        <f t="shared" si="50"/>
        <v/>
      </c>
      <c r="J42" t="str">
        <f t="shared" si="50"/>
        <v/>
      </c>
      <c r="K42" t="str">
        <f t="shared" si="50"/>
        <v/>
      </c>
      <c r="L42" t="str">
        <f t="shared" si="50"/>
        <v/>
      </c>
      <c r="M42" t="str">
        <f t="shared" si="50"/>
        <v/>
      </c>
      <c r="N42" t="str">
        <f t="shared" si="50"/>
        <v/>
      </c>
      <c r="O42" t="str">
        <f t="shared" si="50"/>
        <v/>
      </c>
      <c r="P42" t="str">
        <f t="shared" si="50"/>
        <v/>
      </c>
      <c r="Q42" t="str">
        <f t="shared" si="50"/>
        <v/>
      </c>
      <c r="R42" t="str">
        <f t="shared" si="50"/>
        <v/>
      </c>
      <c r="S42" t="str">
        <f t="shared" si="50"/>
        <v/>
      </c>
      <c r="T42" t="str">
        <f t="shared" si="50"/>
        <v/>
      </c>
      <c r="U42" t="str">
        <f>IF(U41="none","",CONCATENATE("L",U41))</f>
        <v/>
      </c>
      <c r="V42" t="str">
        <f>IF(V41="none","",CONCATENATE("L",V41))</f>
        <v/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 t="shared" ref="Z42" si="51">IF(Z41="none","",CONCATENATE("L",Z41))</f>
        <v/>
      </c>
      <c r="AA42" t="str">
        <f>IF(AA41="none","",CONCATENATE("L",AA41))</f>
        <v>Lmod_D0_M0_energyOnly</v>
      </c>
      <c r="AB42" t="str">
        <f>IF(AB41="none","",CONCATENATE("L",AB41))</f>
        <v>Lmod_D50_M0_energyOnly</v>
      </c>
      <c r="AC42" t="str">
        <f>IF(AC41="none","",CONCATENATE("L",AC41))</f>
        <v>Lmod_D25_M25_energyOnly</v>
      </c>
    </row>
    <row r="43" spans="1:29">
      <c r="A43" s="21" t="s">
        <v>299</v>
      </c>
      <c r="B43" s="21" t="s">
        <v>300</v>
      </c>
      <c r="C43" s="21" t="s">
        <v>301</v>
      </c>
      <c r="D43" s="21" t="s">
        <v>301</v>
      </c>
      <c r="E43" s="21" t="s">
        <v>301</v>
      </c>
      <c r="F43" s="21" t="s">
        <v>301</v>
      </c>
      <c r="G43" s="21" t="s">
        <v>301</v>
      </c>
      <c r="H43" s="21" t="s">
        <v>301</v>
      </c>
      <c r="I43" s="21" t="s">
        <v>301</v>
      </c>
      <c r="J43" s="21" t="s">
        <v>301</v>
      </c>
      <c r="K43" s="21" t="s">
        <v>301</v>
      </c>
      <c r="L43" s="21" t="s">
        <v>301</v>
      </c>
      <c r="M43" s="21" t="s">
        <v>301</v>
      </c>
      <c r="N43" s="21" t="s">
        <v>301</v>
      </c>
      <c r="O43" s="21" t="s">
        <v>301</v>
      </c>
      <c r="P43" s="21" t="s">
        <v>301</v>
      </c>
      <c r="Q43" s="21" t="s">
        <v>301</v>
      </c>
      <c r="R43" s="21" t="s">
        <v>301</v>
      </c>
      <c r="S43" s="21" t="s">
        <v>301</v>
      </c>
      <c r="T43" s="21" t="s">
        <v>301</v>
      </c>
      <c r="U43" s="21" t="s">
        <v>301</v>
      </c>
      <c r="V43" s="21" t="s">
        <v>301</v>
      </c>
      <c r="W43" s="21" t="s">
        <v>301</v>
      </c>
      <c r="X43" s="21" t="s">
        <v>301</v>
      </c>
      <c r="Y43" s="21" t="s">
        <v>301</v>
      </c>
      <c r="Z43" s="21" t="s">
        <v>301</v>
      </c>
      <c r="AA43" s="21" t="s">
        <v>301</v>
      </c>
      <c r="AB43" s="21" t="s">
        <v>301</v>
      </c>
      <c r="AC43" s="21" t="s">
        <v>301</v>
      </c>
    </row>
    <row r="44" spans="1:29">
      <c r="A44" t="s">
        <v>302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>
      <c r="A45" t="s">
        <v>303</v>
      </c>
      <c r="C45" t="str">
        <f t="shared" ref="C45:T45" si="52">IF(C43="RT","",CONCATENATE(C43,C44))</f>
        <v/>
      </c>
      <c r="D45" t="str">
        <f t="shared" si="52"/>
        <v/>
      </c>
      <c r="E45" t="str">
        <f t="shared" si="52"/>
        <v/>
      </c>
      <c r="F45" t="str">
        <f t="shared" si="52"/>
        <v/>
      </c>
      <c r="G45" t="str">
        <f t="shared" si="52"/>
        <v/>
      </c>
      <c r="H45" t="str">
        <f t="shared" si="52"/>
        <v/>
      </c>
      <c r="I45" t="str">
        <f t="shared" si="52"/>
        <v/>
      </c>
      <c r="J45" t="str">
        <f t="shared" si="52"/>
        <v/>
      </c>
      <c r="K45" t="str">
        <f t="shared" si="52"/>
        <v/>
      </c>
      <c r="L45" t="str">
        <f t="shared" si="52"/>
        <v/>
      </c>
      <c r="M45" t="str">
        <f t="shared" si="52"/>
        <v/>
      </c>
      <c r="N45" t="str">
        <f t="shared" si="52"/>
        <v/>
      </c>
      <c r="O45" t="str">
        <f t="shared" si="52"/>
        <v/>
      </c>
      <c r="P45" t="str">
        <f t="shared" si="52"/>
        <v/>
      </c>
      <c r="Q45" t="str">
        <f t="shared" si="52"/>
        <v/>
      </c>
      <c r="R45" t="str">
        <f t="shared" si="52"/>
        <v/>
      </c>
      <c r="S45" t="str">
        <f t="shared" si="52"/>
        <v/>
      </c>
      <c r="T45" t="str">
        <f t="shared" si="52"/>
        <v/>
      </c>
      <c r="U45" t="str">
        <f>IF(U43="RT","",CONCATENATE(U43,U44))</f>
        <v/>
      </c>
      <c r="V45" t="str">
        <f>IF(V43="RT","",CONCATENATE(V43,V44))</f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 t="shared" ref="Z45" si="53">IF(Z43="RT","",CONCATENATE(Z43,Z44))</f>
        <v/>
      </c>
      <c r="AA45" t="str">
        <f>IF(AA43="RT","",CONCATENATE(AA43,AA44))</f>
        <v/>
      </c>
      <c r="AB45" t="str">
        <f>IF(AB43="RT","",CONCATENATE(AB43,AB44))</f>
        <v/>
      </c>
      <c r="AC45" t="str">
        <f>IF(AC43="RT","",CONCATENATE(AC43,AC44))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315</v>
      </c>
      <c r="D1" t="s">
        <v>314</v>
      </c>
      <c r="H1" t="s">
        <v>313</v>
      </c>
    </row>
    <row r="2" spans="1:8">
      <c r="A2" t="s">
        <v>312</v>
      </c>
      <c r="D2" t="s">
        <v>311</v>
      </c>
      <c r="E2" t="s">
        <v>310</v>
      </c>
      <c r="F2" t="s">
        <v>309</v>
      </c>
      <c r="H2" t="s">
        <v>308</v>
      </c>
    </row>
    <row r="3" spans="1:8">
      <c r="A3" t="s">
        <v>306</v>
      </c>
      <c r="B3" t="s">
        <v>235</v>
      </c>
      <c r="C3" t="s">
        <v>307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306</v>
      </c>
      <c r="B4" t="s">
        <v>235</v>
      </c>
      <c r="C4" t="s">
        <v>304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306</v>
      </c>
      <c r="B5" t="s">
        <v>305</v>
      </c>
      <c r="E5">
        <f>D5/60</f>
        <v>0</v>
      </c>
      <c r="F5">
        <f>E5*15</f>
        <v>0</v>
      </c>
      <c r="H5">
        <v>3</v>
      </c>
    </row>
    <row r="6" spans="1:8">
      <c r="A6" t="s">
        <v>306</v>
      </c>
      <c r="B6" t="s">
        <v>305</v>
      </c>
      <c r="C6" t="s">
        <v>304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S1" workbookViewId="0">
      <selection activeCell="X18" sqref="X18"/>
    </sheetView>
  </sheetViews>
  <sheetFormatPr baseColWidth="10" defaultColWidth="8.83203125" defaultRowHeight="14" x14ac:dyDescent="0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2" width="12.5" bestFit="1" customWidth="1"/>
    <col min="13" max="15" width="11.6640625" bestFit="1" customWidth="1"/>
    <col min="16" max="16" width="16.6640625" bestFit="1" customWidth="1"/>
    <col min="17" max="17" width="12.1640625" bestFit="1" customWidth="1"/>
    <col min="18" max="18" width="10.6640625" bestFit="1" customWidth="1"/>
    <col min="19" max="19" width="11.33203125" bestFit="1" customWidth="1"/>
    <col min="20" max="20" width="16.5" bestFit="1" customWidth="1"/>
    <col min="21" max="24" width="14.6640625" bestFit="1" customWidth="1"/>
    <col min="25" max="25" width="22.83203125" bestFit="1" customWidth="1"/>
    <col min="26" max="26" width="27.83203125" bestFit="1" customWidth="1"/>
    <col min="27" max="27" width="28.83203125" bestFit="1" customWidth="1"/>
    <col min="28" max="28" width="29.6640625" bestFit="1" customWidth="1"/>
  </cols>
  <sheetData>
    <row r="1" spans="1:28">
      <c r="B1" t="s">
        <v>222</v>
      </c>
      <c r="C1" t="s">
        <v>230</v>
      </c>
      <c r="D1" t="s">
        <v>415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417</v>
      </c>
      <c r="U1" t="s">
        <v>422</v>
      </c>
      <c r="V1" t="s">
        <v>423</v>
      </c>
      <c r="W1" t="s">
        <v>424</v>
      </c>
      <c r="X1" t="s">
        <v>425</v>
      </c>
      <c r="Y1" t="s">
        <v>441</v>
      </c>
      <c r="Z1" t="s">
        <v>467</v>
      </c>
      <c r="AA1" t="s">
        <v>469</v>
      </c>
      <c r="AB1" t="s">
        <v>470</v>
      </c>
    </row>
    <row r="2" spans="1:28">
      <c r="B2" t="s">
        <v>442</v>
      </c>
      <c r="C2" t="s">
        <v>443</v>
      </c>
      <c r="D2" t="s">
        <v>444</v>
      </c>
      <c r="E2" t="s">
        <v>445</v>
      </c>
      <c r="F2" t="s">
        <v>446</v>
      </c>
      <c r="G2" t="s">
        <v>447</v>
      </c>
      <c r="H2" t="s">
        <v>448</v>
      </c>
      <c r="I2" t="s">
        <v>449</v>
      </c>
      <c r="J2" t="s">
        <v>450</v>
      </c>
      <c r="K2" t="s">
        <v>451</v>
      </c>
      <c r="L2" t="s">
        <v>452</v>
      </c>
      <c r="M2" t="s">
        <v>453</v>
      </c>
      <c r="N2" t="s">
        <v>454</v>
      </c>
      <c r="O2" t="s">
        <v>455</v>
      </c>
      <c r="P2" t="s">
        <v>456</v>
      </c>
      <c r="Q2" t="s">
        <v>457</v>
      </c>
      <c r="R2" t="s">
        <v>458</v>
      </c>
      <c r="S2" t="s">
        <v>459</v>
      </c>
      <c r="T2" t="s">
        <v>460</v>
      </c>
      <c r="U2" t="s">
        <v>461</v>
      </c>
      <c r="V2" t="s">
        <v>462</v>
      </c>
      <c r="W2" t="s">
        <v>463</v>
      </c>
      <c r="X2" t="s">
        <v>464</v>
      </c>
      <c r="Y2" t="s">
        <v>465</v>
      </c>
      <c r="Z2" t="s">
        <v>473</v>
      </c>
      <c r="AA2" t="s">
        <v>474</v>
      </c>
      <c r="AB2" t="s">
        <v>475</v>
      </c>
    </row>
    <row r="3" spans="1:28">
      <c r="A3" t="s">
        <v>412</v>
      </c>
      <c r="B3" t="s">
        <v>414</v>
      </c>
      <c r="C3" t="s">
        <v>414</v>
      </c>
      <c r="D3" t="s">
        <v>414</v>
      </c>
      <c r="E3" t="s">
        <v>414</v>
      </c>
      <c r="F3" t="s">
        <v>414</v>
      </c>
      <c r="G3" t="s">
        <v>414</v>
      </c>
      <c r="H3" t="s">
        <v>414</v>
      </c>
      <c r="I3" t="s">
        <v>414</v>
      </c>
      <c r="J3" t="s">
        <v>414</v>
      </c>
      <c r="K3" t="s">
        <v>414</v>
      </c>
      <c r="L3" t="s">
        <v>414</v>
      </c>
      <c r="M3" t="s">
        <v>414</v>
      </c>
      <c r="N3" t="s">
        <v>414</v>
      </c>
      <c r="O3" t="s">
        <v>414</v>
      </c>
      <c r="P3" t="s">
        <v>414</v>
      </c>
      <c r="Q3" t="s">
        <v>414</v>
      </c>
      <c r="R3" t="s">
        <v>414</v>
      </c>
      <c r="S3" t="s">
        <v>414</v>
      </c>
      <c r="T3" t="s">
        <v>414</v>
      </c>
      <c r="U3" t="s">
        <v>414</v>
      </c>
      <c r="V3" t="s">
        <v>414</v>
      </c>
      <c r="W3" t="s">
        <v>414</v>
      </c>
      <c r="X3" t="s">
        <v>414</v>
      </c>
      <c r="Y3" t="s">
        <v>414</v>
      </c>
      <c r="Z3" t="s">
        <v>414</v>
      </c>
      <c r="AA3" t="s">
        <v>414</v>
      </c>
      <c r="AB3" t="s">
        <v>414</v>
      </c>
    </row>
    <row r="4" spans="1:28">
      <c r="A4" t="s">
        <v>413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  <c r="Z4" t="s">
        <v>414</v>
      </c>
      <c r="AA4" t="s">
        <v>414</v>
      </c>
      <c r="AB4" t="s">
        <v>414</v>
      </c>
    </row>
    <row r="5" spans="1:28">
      <c r="A5" t="s">
        <v>409</v>
      </c>
      <c r="B5" t="s">
        <v>414</v>
      </c>
      <c r="C5" t="s">
        <v>414</v>
      </c>
      <c r="D5" t="s">
        <v>414</v>
      </c>
      <c r="H5" t="s">
        <v>414</v>
      </c>
      <c r="I5" t="s">
        <v>414</v>
      </c>
      <c r="J5" t="s">
        <v>414</v>
      </c>
      <c r="K5" t="s">
        <v>414</v>
      </c>
      <c r="L5" t="s">
        <v>414</v>
      </c>
      <c r="M5" t="s">
        <v>414</v>
      </c>
      <c r="N5" t="s">
        <v>414</v>
      </c>
      <c r="O5" t="s">
        <v>414</v>
      </c>
      <c r="P5" t="s">
        <v>414</v>
      </c>
      <c r="Q5" t="s">
        <v>414</v>
      </c>
      <c r="R5" t="s">
        <v>414</v>
      </c>
      <c r="T5" t="s">
        <v>414</v>
      </c>
      <c r="V5" t="s">
        <v>414</v>
      </c>
      <c r="X5" t="s">
        <v>414</v>
      </c>
      <c r="Y5" t="s">
        <v>414</v>
      </c>
    </row>
    <row r="6" spans="1:28">
      <c r="A6" t="s">
        <v>410</v>
      </c>
      <c r="B6" t="s">
        <v>414</v>
      </c>
      <c r="C6" t="s">
        <v>466</v>
      </c>
      <c r="D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T6" t="s">
        <v>414</v>
      </c>
      <c r="V6" t="s">
        <v>414</v>
      </c>
      <c r="X6" t="s">
        <v>414</v>
      </c>
      <c r="Y6" t="s">
        <v>414</v>
      </c>
    </row>
    <row r="7" spans="1:28">
      <c r="A7" t="s">
        <v>411</v>
      </c>
      <c r="B7" t="s">
        <v>414</v>
      </c>
      <c r="C7" t="s">
        <v>466</v>
      </c>
      <c r="D7" t="s">
        <v>414</v>
      </c>
      <c r="H7" t="s">
        <v>414</v>
      </c>
      <c r="I7" t="s">
        <v>414</v>
      </c>
      <c r="J7" t="s">
        <v>414</v>
      </c>
      <c r="K7" t="s">
        <v>414</v>
      </c>
      <c r="L7" t="s">
        <v>414</v>
      </c>
      <c r="M7" t="s">
        <v>414</v>
      </c>
      <c r="N7" t="s">
        <v>414</v>
      </c>
      <c r="O7" t="s">
        <v>414</v>
      </c>
      <c r="P7" t="s">
        <v>414</v>
      </c>
      <c r="Q7" t="s">
        <v>414</v>
      </c>
      <c r="R7" t="s">
        <v>414</v>
      </c>
      <c r="T7" t="s">
        <v>414</v>
      </c>
      <c r="V7" t="s">
        <v>414</v>
      </c>
      <c r="X7" t="s">
        <v>414</v>
      </c>
      <c r="Y7" t="s">
        <v>414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AA1" workbookViewId="0">
      <selection activeCell="U39" sqref="U39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426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427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408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  <c r="AD11" t="s">
        <v>212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  <c r="AD12" t="s">
        <v>216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426</v>
      </c>
      <c r="AC13" t="s">
        <v>427</v>
      </c>
      <c r="AD13" t="s">
        <v>222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</row>
    <row r="15" spans="1:38">
      <c r="A15" t="s">
        <v>437</v>
      </c>
      <c r="B15">
        <v>3.9</v>
      </c>
      <c r="C15" t="s">
        <v>438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30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</row>
    <row r="18" spans="1:30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0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</row>
    <row r="20" spans="1:30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</row>
    <row r="21" spans="1:30">
      <c r="A21" t="s">
        <v>49</v>
      </c>
      <c r="B21">
        <f>'Data and sources'!C35</f>
        <v>2071</v>
      </c>
      <c r="C21" t="s">
        <v>48</v>
      </c>
    </row>
    <row r="22" spans="1:30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0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</row>
    <row r="24" spans="1:30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</row>
    <row r="25" spans="1:30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</row>
    <row r="26" spans="1:30">
      <c r="A26" t="s">
        <v>53</v>
      </c>
      <c r="B26">
        <v>6705</v>
      </c>
      <c r="C26" t="s">
        <v>51</v>
      </c>
    </row>
    <row r="27" spans="1:30">
      <c r="R27" s="7" t="s">
        <v>3</v>
      </c>
    </row>
    <row r="28" spans="1:30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</row>
    <row r="29" spans="1:30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</row>
    <row r="30" spans="1:30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</row>
    <row r="31" spans="1:30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</row>
    <row r="32" spans="1:30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0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0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</row>
    <row r="35" spans="1:30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</row>
    <row r="36" spans="1:30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0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</row>
    <row r="39" spans="1:30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</row>
    <row r="40" spans="1:30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</row>
    <row r="41" spans="1:30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0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0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0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</row>
    <row r="45" spans="1:30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</row>
    <row r="46" spans="1:30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</row>
    <row r="47" spans="1:30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</row>
    <row r="48" spans="1:30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</row>
    <row r="49" spans="1:30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</row>
    <row r="50" spans="1:30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0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428</v>
      </c>
      <c r="R51" s="7" t="s">
        <v>197</v>
      </c>
    </row>
    <row r="52" spans="1:30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0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</row>
    <row r="54" spans="1:30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</row>
    <row r="55" spans="1:30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</row>
    <row r="56" spans="1:30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</row>
    <row r="57" spans="1:30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</row>
    <row r="58" spans="1:30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</row>
    <row r="59" spans="1:30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0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0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0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0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225</v>
      </c>
      <c r="S63">
        <f t="shared" ref="S63:AD63" si="43">INDEX($AJ$4:$AL$7, MATCH(S13,$AJ$4:$AJ$7,0), 2)</f>
        <v>2800</v>
      </c>
      <c r="T63">
        <f t="shared" si="43"/>
        <v>2800</v>
      </c>
      <c r="U63">
        <f t="shared" si="43"/>
        <v>2800</v>
      </c>
      <c r="V63">
        <f t="shared" si="43"/>
        <v>2800</v>
      </c>
      <c r="W63">
        <f t="shared" si="43"/>
        <v>2800</v>
      </c>
      <c r="X63">
        <f t="shared" si="43"/>
        <v>2800</v>
      </c>
      <c r="Y63">
        <f t="shared" si="43"/>
        <v>2800</v>
      </c>
      <c r="Z63">
        <f t="shared" si="43"/>
        <v>2800</v>
      </c>
      <c r="AA63">
        <f t="shared" si="43"/>
        <v>2800</v>
      </c>
      <c r="AB63">
        <f t="shared" si="43"/>
        <v>2100</v>
      </c>
      <c r="AC63">
        <f t="shared" si="43"/>
        <v>1400</v>
      </c>
      <c r="AD63">
        <f t="shared" si="43"/>
        <v>2800</v>
      </c>
    </row>
    <row r="64" spans="1:30">
      <c r="Q64" t="s">
        <v>204</v>
      </c>
      <c r="R64" t="s">
        <v>225</v>
      </c>
      <c r="S64">
        <f t="shared" ref="S64:AD64" si="44">INDEX($AJ$4:$AL$7, MATCH(S13,$AJ$4:$AJ$7,0), 3)</f>
        <v>24</v>
      </c>
      <c r="T64">
        <f t="shared" si="44"/>
        <v>24</v>
      </c>
      <c r="U64">
        <f t="shared" si="44"/>
        <v>24</v>
      </c>
      <c r="V64">
        <f t="shared" si="44"/>
        <v>24</v>
      </c>
      <c r="W64">
        <f t="shared" si="44"/>
        <v>24</v>
      </c>
      <c r="X64">
        <f t="shared" si="44"/>
        <v>24</v>
      </c>
      <c r="Y64">
        <f t="shared" si="44"/>
        <v>24</v>
      </c>
      <c r="Z64">
        <f t="shared" si="44"/>
        <v>24</v>
      </c>
      <c r="AA64">
        <f t="shared" si="44"/>
        <v>24</v>
      </c>
      <c r="AB64">
        <f t="shared" si="44"/>
        <v>18</v>
      </c>
      <c r="AC64">
        <f t="shared" si="44"/>
        <v>12</v>
      </c>
      <c r="AD64">
        <f t="shared" si="44"/>
        <v>24</v>
      </c>
    </row>
    <row r="66" spans="1:3">
      <c r="A66" s="7" t="s">
        <v>429</v>
      </c>
    </row>
    <row r="67" spans="1:3">
      <c r="B67" t="s">
        <v>159</v>
      </c>
      <c r="C67" t="s">
        <v>160</v>
      </c>
    </row>
    <row r="68" spans="1:3">
      <c r="A68" t="s">
        <v>430</v>
      </c>
      <c r="B68">
        <v>1100</v>
      </c>
      <c r="C68">
        <v>800</v>
      </c>
    </row>
    <row r="69" spans="1:3">
      <c r="A69" t="s">
        <v>431</v>
      </c>
      <c r="B69">
        <v>15</v>
      </c>
      <c r="C69">
        <v>10</v>
      </c>
    </row>
    <row r="70" spans="1:3">
      <c r="A70" t="s">
        <v>433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432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1" sqref="N11"/>
    </sheetView>
  </sheetViews>
  <sheetFormatPr baseColWidth="10" defaultColWidth="8.83203125" defaultRowHeight="14" x14ac:dyDescent="0"/>
  <cols>
    <col min="1" max="1" width="11.83203125" bestFit="1" customWidth="1"/>
    <col min="6" max="6" width="14.1640625" bestFit="1" customWidth="1"/>
    <col min="7" max="7" width="9.5" bestFit="1" customWidth="1"/>
  </cols>
  <sheetData>
    <row r="1" spans="1:17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9" sqref="K19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4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>
      <c r="A12" t="str">
        <f>'Screening curves'!Q63</f>
        <v>capital</v>
      </c>
      <c r="B12" t="str">
        <f>'Screening curves'!R63</f>
        <v>battery</v>
      </c>
      <c r="C12" s="5">
        <f>'Screening curves'!S63</f>
        <v>2800</v>
      </c>
      <c r="D12" s="5">
        <f>'Screening curves'!T63</f>
        <v>2800</v>
      </c>
      <c r="E12" s="5">
        <f>'Screening curves'!U63</f>
        <v>2800</v>
      </c>
      <c r="F12" s="5">
        <f>'Screening curves'!V63</f>
        <v>2800</v>
      </c>
      <c r="G12" s="5">
        <f>'Screening curves'!W63</f>
        <v>2800</v>
      </c>
      <c r="H12" s="5">
        <f>'Screening curves'!X63</f>
        <v>2800</v>
      </c>
      <c r="I12" s="5">
        <f>'Screening curves'!Y63</f>
        <v>2800</v>
      </c>
      <c r="J12" s="5">
        <f>'Screening curves'!Z63</f>
        <v>2800</v>
      </c>
      <c r="K12" s="5">
        <f>'Screening curves'!AA63</f>
        <v>2800</v>
      </c>
      <c r="L12" s="5">
        <f>'Screening curves'!AB63</f>
        <v>2100</v>
      </c>
      <c r="M12" s="5">
        <f>'Screening curves'!AC63</f>
        <v>1400</v>
      </c>
      <c r="N12" s="5">
        <f>'Screening curves'!AD63</f>
        <v>2800</v>
      </c>
    </row>
    <row r="13" spans="1:14">
      <c r="A13" t="str">
        <f>'Screening curves'!Q64</f>
        <v>om</v>
      </c>
      <c r="B13" t="str">
        <f>'Screening curves'!R64</f>
        <v>battery</v>
      </c>
      <c r="C13" s="5">
        <f>'Screening curves'!S64</f>
        <v>24</v>
      </c>
      <c r="D13" s="5">
        <f>'Screening curves'!T64</f>
        <v>24</v>
      </c>
      <c r="E13" s="5">
        <f>'Screening curves'!U64</f>
        <v>24</v>
      </c>
      <c r="F13" s="5">
        <f>'Screening curves'!V64</f>
        <v>24</v>
      </c>
      <c r="G13" s="5">
        <f>'Screening curves'!W64</f>
        <v>24</v>
      </c>
      <c r="H13" s="5">
        <f>'Screening curves'!X64</f>
        <v>24</v>
      </c>
      <c r="I13" s="5">
        <f>'Screening curves'!Y64</f>
        <v>24</v>
      </c>
      <c r="J13" s="5">
        <f>'Screening curves'!Z64</f>
        <v>24</v>
      </c>
      <c r="K13" s="5">
        <f>'Screening curves'!AA64</f>
        <v>24</v>
      </c>
      <c r="L13" s="5">
        <f>'Screening curves'!AB64</f>
        <v>18</v>
      </c>
      <c r="M13" s="5">
        <f>'Screening curves'!AC64</f>
        <v>12</v>
      </c>
      <c r="N13" s="5">
        <f>'Screening curves'!AD64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435</v>
      </c>
      <c r="B18" s="5"/>
      <c r="C18" s="5"/>
      <c r="D18" s="15">
        <v>1077</v>
      </c>
      <c r="E18" s="5"/>
      <c r="H18" t="s">
        <v>434</v>
      </c>
    </row>
    <row r="19" spans="1:8">
      <c r="A19" t="s">
        <v>435</v>
      </c>
      <c r="B19" s="5"/>
      <c r="C19" s="5"/>
      <c r="D19" s="14">
        <f>1077 + 63</f>
        <v>1140</v>
      </c>
      <c r="E19" s="5"/>
      <c r="H19" t="s">
        <v>436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407</v>
      </c>
    </row>
    <row r="4" spans="1:9">
      <c r="A4" s="7" t="s">
        <v>406</v>
      </c>
      <c r="B4" s="7" t="s">
        <v>405</v>
      </c>
      <c r="C4" s="7" t="s">
        <v>404</v>
      </c>
      <c r="D4" s="7" t="s">
        <v>403</v>
      </c>
      <c r="E4" s="7" t="s">
        <v>402</v>
      </c>
      <c r="F4" s="7" t="s">
        <v>401</v>
      </c>
      <c r="G4" s="7" t="s">
        <v>400</v>
      </c>
      <c r="H4" s="7" t="s">
        <v>399</v>
      </c>
      <c r="I4" s="7" t="s">
        <v>229</v>
      </c>
    </row>
    <row r="5" spans="1:9">
      <c r="A5" t="s">
        <v>398</v>
      </c>
      <c r="B5">
        <v>0</v>
      </c>
      <c r="C5" t="s">
        <v>397</v>
      </c>
    </row>
    <row r="6" spans="1:9">
      <c r="B6">
        <v>200</v>
      </c>
      <c r="C6" t="s">
        <v>396</v>
      </c>
    </row>
    <row r="7" spans="1:9">
      <c r="B7">
        <v>200</v>
      </c>
      <c r="C7" t="s">
        <v>395</v>
      </c>
    </row>
    <row r="8" spans="1:9">
      <c r="B8">
        <v>200</v>
      </c>
      <c r="C8" t="s">
        <v>394</v>
      </c>
    </row>
    <row r="9" spans="1:9">
      <c r="B9">
        <v>200</v>
      </c>
      <c r="C9" t="s">
        <v>393</v>
      </c>
    </row>
    <row r="10" spans="1:9">
      <c r="B10">
        <v>200</v>
      </c>
      <c r="C10" t="s">
        <v>392</v>
      </c>
    </row>
    <row r="11" spans="1:9">
      <c r="B11">
        <v>300</v>
      </c>
      <c r="C11" t="s">
        <v>396</v>
      </c>
    </row>
    <row r="12" spans="1:9">
      <c r="B12">
        <v>300</v>
      </c>
      <c r="C12" t="s">
        <v>395</v>
      </c>
    </row>
    <row r="13" spans="1:9">
      <c r="B13">
        <v>300</v>
      </c>
      <c r="C13" t="s">
        <v>394</v>
      </c>
    </row>
    <row r="14" spans="1:9">
      <c r="B14">
        <v>300</v>
      </c>
      <c r="C14" t="s">
        <v>393</v>
      </c>
    </row>
    <row r="15" spans="1:9">
      <c r="B15">
        <v>300</v>
      </c>
      <c r="C15" t="s">
        <v>392</v>
      </c>
    </row>
    <row r="16" spans="1:9">
      <c r="B16">
        <v>400</v>
      </c>
      <c r="C16" t="s">
        <v>396</v>
      </c>
    </row>
    <row r="17" spans="1:9">
      <c r="B17">
        <v>400</v>
      </c>
      <c r="C17" t="s">
        <v>395</v>
      </c>
    </row>
    <row r="18" spans="1:9">
      <c r="B18">
        <v>400</v>
      </c>
      <c r="C18" t="s">
        <v>394</v>
      </c>
    </row>
    <row r="19" spans="1:9">
      <c r="B19">
        <v>400</v>
      </c>
      <c r="C19" t="s">
        <v>393</v>
      </c>
    </row>
    <row r="20" spans="1:9">
      <c r="B20">
        <v>400</v>
      </c>
      <c r="C20" t="s">
        <v>392</v>
      </c>
    </row>
    <row r="22" spans="1:9">
      <c r="A22" s="7" t="s">
        <v>391</v>
      </c>
    </row>
    <row r="23" spans="1:9">
      <c r="A23" t="s">
        <v>390</v>
      </c>
      <c r="D23" s="13" t="s">
        <v>389</v>
      </c>
    </row>
    <row r="24" spans="1:9">
      <c r="D24" s="7" t="s">
        <v>388</v>
      </c>
      <c r="G24" t="s">
        <v>387</v>
      </c>
    </row>
    <row r="25" spans="1:9">
      <c r="D25" s="7" t="s">
        <v>386</v>
      </c>
      <c r="G25" t="s">
        <v>385</v>
      </c>
      <c r="H25" t="s">
        <v>439</v>
      </c>
      <c r="I25" t="s">
        <v>440</v>
      </c>
    </row>
    <row r="26" spans="1:9">
      <c r="E26" s="7" t="s">
        <v>384</v>
      </c>
      <c r="G26" t="s">
        <v>383</v>
      </c>
      <c r="H26" t="s">
        <v>314</v>
      </c>
    </row>
    <row r="27" spans="1:9">
      <c r="F27" t="s">
        <v>382</v>
      </c>
      <c r="G27" t="s">
        <v>381</v>
      </c>
      <c r="H27" t="s">
        <v>374</v>
      </c>
    </row>
    <row r="28" spans="1:9">
      <c r="F28" t="s">
        <v>380</v>
      </c>
      <c r="G28" t="s">
        <v>379</v>
      </c>
      <c r="H28" t="s">
        <v>374</v>
      </c>
    </row>
    <row r="29" spans="1:9">
      <c r="F29" t="s">
        <v>378</v>
      </c>
      <c r="G29" t="s">
        <v>377</v>
      </c>
      <c r="H29" t="s">
        <v>374</v>
      </c>
    </row>
    <row r="30" spans="1:9">
      <c r="F30" t="s">
        <v>376</v>
      </c>
      <c r="G30" t="s">
        <v>375</v>
      </c>
      <c r="H30" t="s">
        <v>374</v>
      </c>
    </row>
    <row r="31" spans="1:9">
      <c r="D31" s="7" t="s">
        <v>373</v>
      </c>
      <c r="G31" t="s">
        <v>372</v>
      </c>
      <c r="H31" t="s">
        <v>355</v>
      </c>
      <c r="I31" t="s">
        <v>371</v>
      </c>
    </row>
    <row r="32" spans="1:9">
      <c r="D32" s="7" t="s">
        <v>370</v>
      </c>
      <c r="G32" t="s">
        <v>369</v>
      </c>
      <c r="H32" t="s">
        <v>355</v>
      </c>
      <c r="I32" t="s">
        <v>368</v>
      </c>
    </row>
    <row r="33" spans="4:9">
      <c r="D33" s="7" t="s">
        <v>367</v>
      </c>
      <c r="G33" t="s">
        <v>366</v>
      </c>
      <c r="I33" t="s">
        <v>365</v>
      </c>
    </row>
    <row r="34" spans="4:9">
      <c r="D34" s="22" t="s">
        <v>364</v>
      </c>
      <c r="G34" t="s">
        <v>363</v>
      </c>
      <c r="H34" t="s">
        <v>355</v>
      </c>
      <c r="I34" t="s">
        <v>341</v>
      </c>
    </row>
    <row r="35" spans="4:9">
      <c r="D35" s="7" t="s">
        <v>362</v>
      </c>
      <c r="G35" t="s">
        <v>361</v>
      </c>
      <c r="H35" t="s">
        <v>355</v>
      </c>
      <c r="I35" t="s">
        <v>360</v>
      </c>
    </row>
    <row r="36" spans="4:9">
      <c r="D36" s="22" t="s">
        <v>359</v>
      </c>
      <c r="G36" t="s">
        <v>358</v>
      </c>
      <c r="H36" t="s">
        <v>355</v>
      </c>
      <c r="I36" t="s">
        <v>341</v>
      </c>
    </row>
    <row r="37" spans="4:9">
      <c r="D37" s="7" t="s">
        <v>357</v>
      </c>
      <c r="G37" t="s">
        <v>356</v>
      </c>
      <c r="H37" t="s">
        <v>355</v>
      </c>
      <c r="I37" t="s">
        <v>354</v>
      </c>
    </row>
    <row r="38" spans="4:9">
      <c r="D38" t="s">
        <v>353</v>
      </c>
      <c r="I38" t="s">
        <v>351</v>
      </c>
    </row>
    <row r="39" spans="4:9">
      <c r="D39" t="s">
        <v>352</v>
      </c>
      <c r="I39" t="s">
        <v>351</v>
      </c>
    </row>
    <row r="40" spans="4:9">
      <c r="D40" t="s">
        <v>350</v>
      </c>
      <c r="F40" t="s">
        <v>349</v>
      </c>
      <c r="I40" t="s">
        <v>346</v>
      </c>
    </row>
    <row r="41" spans="4:9">
      <c r="D41" t="s">
        <v>348</v>
      </c>
      <c r="F41" t="s">
        <v>347</v>
      </c>
      <c r="I41" t="s">
        <v>346</v>
      </c>
    </row>
    <row r="42" spans="4:9">
      <c r="D42" s="7" t="s">
        <v>345</v>
      </c>
      <c r="G42" t="s">
        <v>344</v>
      </c>
    </row>
    <row r="43" spans="4:9">
      <c r="D43" t="s">
        <v>343</v>
      </c>
      <c r="I43" t="s">
        <v>341</v>
      </c>
    </row>
    <row r="44" spans="4:9">
      <c r="D44" t="s">
        <v>342</v>
      </c>
      <c r="I44" t="s">
        <v>341</v>
      </c>
    </row>
    <row r="45" spans="4:9">
      <c r="D45" t="s">
        <v>340</v>
      </c>
      <c r="G45" t="s">
        <v>339</v>
      </c>
    </row>
    <row r="46" spans="4:9">
      <c r="D46" s="7" t="s">
        <v>338</v>
      </c>
      <c r="G46" t="s">
        <v>337</v>
      </c>
    </row>
    <row r="47" spans="4:9">
      <c r="D47" s="7" t="s">
        <v>336</v>
      </c>
      <c r="G47" t="s">
        <v>244</v>
      </c>
    </row>
    <row r="48" spans="4:9">
      <c r="D48" t="s">
        <v>335</v>
      </c>
      <c r="G48" t="s">
        <v>334</v>
      </c>
    </row>
    <row r="49" spans="4:7">
      <c r="D49" t="s">
        <v>333</v>
      </c>
      <c r="G49" t="s">
        <v>245</v>
      </c>
    </row>
    <row r="54" spans="4:7">
      <c r="D54" t="s">
        <v>332</v>
      </c>
      <c r="E54" t="s">
        <v>331</v>
      </c>
      <c r="F54" t="s">
        <v>314</v>
      </c>
      <c r="G54" t="s">
        <v>330</v>
      </c>
    </row>
    <row r="55" spans="4:7">
      <c r="D55" t="s">
        <v>325</v>
      </c>
      <c r="E55" t="s">
        <v>318</v>
      </c>
      <c r="F55" t="s">
        <v>316</v>
      </c>
      <c r="G55" t="s">
        <v>326</v>
      </c>
    </row>
    <row r="56" spans="4:7">
      <c r="D56" t="s">
        <v>323</v>
      </c>
      <c r="E56" t="s">
        <v>317</v>
      </c>
      <c r="G56" t="s">
        <v>324</v>
      </c>
    </row>
    <row r="57" spans="4:7">
      <c r="D57" t="s">
        <v>322</v>
      </c>
    </row>
    <row r="58" spans="4:7">
      <c r="D58" t="s">
        <v>321</v>
      </c>
    </row>
    <row r="59" spans="4:7">
      <c r="D59" t="s">
        <v>320</v>
      </c>
    </row>
    <row r="60" spans="4:7">
      <c r="D60" t="s">
        <v>319</v>
      </c>
    </row>
    <row r="63" spans="4:7">
      <c r="D63" t="s">
        <v>329</v>
      </c>
      <c r="E63" t="s">
        <v>328</v>
      </c>
      <c r="F63" t="s">
        <v>327</v>
      </c>
    </row>
    <row r="64" spans="4:7">
      <c r="D64" t="s">
        <v>326</v>
      </c>
      <c r="E64" t="s">
        <v>325</v>
      </c>
      <c r="F64" t="s">
        <v>325</v>
      </c>
    </row>
    <row r="65" spans="4:6">
      <c r="D65" t="s">
        <v>324</v>
      </c>
      <c r="E65" t="s">
        <v>323</v>
      </c>
      <c r="F65" t="s">
        <v>323</v>
      </c>
    </row>
    <row r="66" spans="4:6">
      <c r="D66" t="s">
        <v>319</v>
      </c>
      <c r="E66" t="s">
        <v>322</v>
      </c>
      <c r="F66" t="s">
        <v>322</v>
      </c>
    </row>
    <row r="67" spans="4:6">
      <c r="E67" t="s">
        <v>321</v>
      </c>
      <c r="F67" t="s">
        <v>321</v>
      </c>
    </row>
    <row r="68" spans="4:6">
      <c r="E68" t="s">
        <v>320</v>
      </c>
      <c r="F68" t="s">
        <v>320</v>
      </c>
    </row>
    <row r="69" spans="4:6">
      <c r="E69" t="s">
        <v>319</v>
      </c>
      <c r="F69" t="s">
        <v>319</v>
      </c>
    </row>
    <row r="70" spans="4:6">
      <c r="E70" t="s">
        <v>318</v>
      </c>
      <c r="F70" t="s">
        <v>318</v>
      </c>
    </row>
    <row r="71" spans="4:6">
      <c r="E71" t="s">
        <v>317</v>
      </c>
      <c r="F71" t="s">
        <v>317</v>
      </c>
    </row>
    <row r="72" spans="4:6">
      <c r="F72" t="s">
        <v>316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2018-10-23T00:54:39Z</dcterms:modified>
</cp:coreProperties>
</file>