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assett\Documents\DSNE-environmentswork\EjectaWork\EjectaModeling\feb72020_lowerthresh\"/>
    </mc:Choice>
  </mc:AlternateContent>
  <bookViews>
    <workbookView xWindow="0" yWindow="0" windowWidth="22980" windowHeight="9000"/>
  </bookViews>
  <sheets>
    <sheet name="Chart1" sheetId="10" r:id="rId1"/>
    <sheet name="Sub1000ms" sheetId="1" r:id="rId2"/>
    <sheet name="1000ms-2500ms" sheetId="6" r:id="rId3"/>
    <sheet name="100ms-1000ms" sheetId="12" r:id="rId4"/>
    <sheet name="5ms-100ms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H6" i="12" s="1"/>
  <c r="F7" i="12"/>
  <c r="H7" i="12" s="1"/>
  <c r="F8" i="12"/>
  <c r="F9" i="12"/>
  <c r="F10" i="12"/>
  <c r="F2" i="12"/>
  <c r="H2" i="12" s="1"/>
  <c r="H10" i="12"/>
  <c r="H9" i="12"/>
  <c r="H8" i="12"/>
  <c r="H5" i="12"/>
  <c r="H4" i="12"/>
  <c r="H3" i="12"/>
  <c r="D3" i="13"/>
  <c r="D4" i="13"/>
  <c r="D5" i="13"/>
  <c r="D6" i="13"/>
  <c r="D7" i="13"/>
  <c r="D8" i="13"/>
  <c r="D9" i="13"/>
  <c r="D10" i="13"/>
  <c r="D2" i="13"/>
  <c r="B10" i="13"/>
  <c r="C10" i="13" s="1"/>
  <c r="C9" i="13"/>
  <c r="B9" i="13"/>
  <c r="B8" i="13"/>
  <c r="C8" i="13" s="1"/>
  <c r="B7" i="13"/>
  <c r="C7" i="13" s="1"/>
  <c r="B6" i="13"/>
  <c r="C6" i="13" s="1"/>
  <c r="B5" i="13"/>
  <c r="C5" i="13" s="1"/>
  <c r="B4" i="13"/>
  <c r="C4" i="13" s="1"/>
  <c r="C3" i="13"/>
  <c r="B3" i="13"/>
  <c r="B2" i="13"/>
  <c r="C2" i="13" s="1"/>
  <c r="B10" i="12"/>
  <c r="C10" i="12" s="1"/>
  <c r="B9" i="12"/>
  <c r="C9" i="12" s="1"/>
  <c r="B8" i="12"/>
  <c r="C8" i="12" s="1"/>
  <c r="B7" i="12"/>
  <c r="C7" i="12" s="1"/>
  <c r="C6" i="12"/>
  <c r="B6" i="12"/>
  <c r="C5" i="12"/>
  <c r="B5" i="12"/>
  <c r="B4" i="12"/>
  <c r="C4" i="12" s="1"/>
  <c r="B3" i="12"/>
  <c r="C3" i="12" s="1"/>
  <c r="B2" i="12"/>
  <c r="C2" i="12" s="1"/>
  <c r="T5" i="1" l="1"/>
  <c r="T4" i="1"/>
  <c r="T3" i="1"/>
  <c r="T2" i="1"/>
  <c r="T1" i="1"/>
  <c r="Q10" i="1" l="1"/>
  <c r="K10" i="1" l="1"/>
  <c r="H10" i="1"/>
  <c r="F10" i="1"/>
  <c r="C10" i="1"/>
  <c r="B10" i="1"/>
  <c r="K3" i="1"/>
  <c r="K4" i="1"/>
  <c r="K5" i="1"/>
  <c r="K6" i="1"/>
  <c r="K7" i="1"/>
  <c r="K8" i="1"/>
  <c r="K9" i="1"/>
  <c r="K2" i="1"/>
  <c r="B3" i="1"/>
  <c r="B4" i="1"/>
  <c r="B5" i="1"/>
  <c r="B6" i="1"/>
  <c r="B7" i="1"/>
  <c r="B8" i="1"/>
  <c r="B9" i="1"/>
  <c r="B2" i="1"/>
  <c r="Q3" i="1" l="1"/>
  <c r="Q4" i="1"/>
  <c r="Q5" i="1"/>
  <c r="Q6" i="1"/>
  <c r="Q7" i="1"/>
  <c r="Q8" i="1"/>
  <c r="Q9" i="1"/>
  <c r="Q2" i="1"/>
  <c r="B10" i="6" l="1"/>
  <c r="B9" i="6"/>
  <c r="B8" i="6"/>
  <c r="B7" i="6"/>
  <c r="B6" i="6"/>
  <c r="B5" i="6"/>
  <c r="C5" i="6" s="1"/>
  <c r="B4" i="6"/>
  <c r="C4" i="6" s="1"/>
  <c r="B3" i="6"/>
  <c r="C3" i="6" s="1"/>
  <c r="B2" i="6"/>
  <c r="C2" i="6" s="1"/>
  <c r="C8" i="6" l="1"/>
  <c r="C10" i="6"/>
  <c r="C9" i="6"/>
  <c r="C7" i="6"/>
  <c r="C6" i="6"/>
  <c r="F2" i="1" l="1"/>
  <c r="H2" i="1" s="1"/>
  <c r="F3" i="1"/>
  <c r="H3" i="1" s="1"/>
  <c r="C4" i="1"/>
  <c r="F5" i="1"/>
  <c r="H5" i="1" s="1"/>
  <c r="C6" i="1"/>
  <c r="C7" i="1"/>
  <c r="C8" i="1"/>
  <c r="C9" i="1"/>
  <c r="F9" i="1" l="1"/>
  <c r="H9" i="1" s="1"/>
  <c r="F7" i="1"/>
  <c r="H7" i="1" s="1"/>
  <c r="C3" i="1"/>
  <c r="F4" i="1"/>
  <c r="H4" i="1" s="1"/>
  <c r="F6" i="1"/>
  <c r="H6" i="1" s="1"/>
  <c r="C2" i="1"/>
  <c r="F8" i="1"/>
  <c r="H8" i="1" s="1"/>
  <c r="C5" i="1"/>
</calcChain>
</file>

<file path=xl/sharedStrings.xml><?xml version="1.0" encoding="utf-8"?>
<sst xmlns="http://schemas.openxmlformats.org/spreadsheetml/2006/main" count="45" uniqueCount="10">
  <si>
    <t>loglimitkg</t>
  </si>
  <si>
    <t>loglimitg</t>
  </si>
  <si>
    <t>g</t>
  </si>
  <si>
    <t>n(ejt)_1969</t>
  </si>
  <si>
    <t>pers</t>
  </si>
  <si>
    <t>peryear</t>
  </si>
  <si>
    <t>Particle Diameter (microns)</t>
  </si>
  <si>
    <t>PrimaryFluxGrun</t>
  </si>
  <si>
    <t>avg</t>
  </si>
  <si>
    <t>n(&gt;m),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</si>
</sst>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2400"/>
              <a:t>Average Cumulative</a:t>
            </a:r>
            <a:r>
              <a:rPr lang="en-US" sz="2400" baseline="0"/>
              <a:t> </a:t>
            </a:r>
            <a:r>
              <a:rPr lang="en-US" sz="2400"/>
              <a:t>Particle Flux &gt;m</a:t>
            </a:r>
          </a:p>
        </c:rich>
      </c:tx>
      <c:layout>
        <c:manualLayout>
          <c:xMode val="edge"/>
          <c:yMode val="edge"/>
          <c:x val="0.1346298214812513"/>
          <c:y val="5.75212713545546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52542550279751"/>
          <c:y val="0.1464055495170255"/>
          <c:w val="0.69187916316203601"/>
          <c:h val="0.65131325072301616"/>
        </c:manualLayout>
      </c:layout>
      <c:scatterChart>
        <c:scatterStyle val="lineMarker"/>
        <c:varyColors val="0"/>
        <c:ser>
          <c:idx val="2"/>
          <c:order val="0"/>
          <c:tx>
            <c:v>&lt;1km/s, 1969 est.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Sub1000ms!$H$2:$H$10</c:f>
              <c:numCache>
                <c:formatCode>General</c:formatCode>
                <c:ptCount val="9"/>
                <c:pt idx="0">
                  <c:v>8894140119.1671009</c:v>
                </c:pt>
                <c:pt idx="1">
                  <c:v>561182303.10244334</c:v>
                </c:pt>
                <c:pt idx="2">
                  <c:v>35408209.573479556</c:v>
                </c:pt>
                <c:pt idx="3">
                  <c:v>2234106.9885280849</c:v>
                </c:pt>
                <c:pt idx="4">
                  <c:v>140962.62127663236</c:v>
                </c:pt>
                <c:pt idx="5">
                  <c:v>8894.1401191670975</c:v>
                </c:pt>
                <c:pt idx="6">
                  <c:v>561.18230310244269</c:v>
                </c:pt>
                <c:pt idx="7">
                  <c:v>35.408209573479581</c:v>
                </c:pt>
                <c:pt idx="8">
                  <c:v>2.2341069885280809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0-4DDE-85AC-C6C7064D2D8C}"/>
            </c:ext>
          </c:extLst>
        </c:ser>
        <c:ser>
          <c:idx val="6"/>
          <c:order val="1"/>
          <c:tx>
            <c:v>0.1-1km/s, 1969 est.</c:v>
          </c:tx>
          <c:spPr>
            <a:ln w="31750">
              <a:solidFill>
                <a:schemeClr val="accent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'100ms-1000ms'!$C$2:$C$10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'100ms-1000ms'!$H$2:$H$10</c:f>
              <c:numCache>
                <c:formatCode>General</c:formatCode>
                <c:ptCount val="9"/>
                <c:pt idx="0">
                  <c:v>678789974.22113597</c:v>
                </c:pt>
                <c:pt idx="1">
                  <c:v>42828751.959434748</c:v>
                </c:pt>
                <c:pt idx="2">
                  <c:v>2702311.5603725757</c:v>
                </c:pt>
                <c:pt idx="3">
                  <c:v>170504.33260908097</c:v>
                </c:pt>
                <c:pt idx="4">
                  <c:v>10758.096092539345</c:v>
                </c:pt>
                <c:pt idx="5">
                  <c:v>678.7899742211348</c:v>
                </c:pt>
                <c:pt idx="6">
                  <c:v>42.828751959434719</c:v>
                </c:pt>
                <c:pt idx="7">
                  <c:v>2.7023115603725785</c:v>
                </c:pt>
                <c:pt idx="8">
                  <c:v>0.17050433260908046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A-4645-BA5E-44C5BA452376}"/>
            </c:ext>
          </c:extLst>
        </c:ser>
        <c:ser>
          <c:idx val="0"/>
          <c:order val="2"/>
          <c:tx>
            <c:v>&lt; 1km/s, average</c:v>
          </c:tx>
          <c:marker>
            <c:symbol val="none"/>
          </c:marke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Sub1000ms!$D$2:$D$10</c:f>
              <c:numCache>
                <c:formatCode>General</c:formatCode>
                <c:ptCount val="9"/>
                <c:pt idx="0">
                  <c:v>19106656.5804324</c:v>
                </c:pt>
                <c:pt idx="1">
                  <c:v>1996111.0451285799</c:v>
                </c:pt>
                <c:pt idx="2">
                  <c:v>208537.75686558001</c:v>
                </c:pt>
                <c:pt idx="3">
                  <c:v>21786.3611068422</c:v>
                </c:pt>
                <c:pt idx="4">
                  <c:v>2276.06519515637</c:v>
                </c:pt>
                <c:pt idx="5">
                  <c:v>237.78513296445999</c:v>
                </c:pt>
                <c:pt idx="6">
                  <c:v>24.841893623807799</c:v>
                </c:pt>
                <c:pt idx="7">
                  <c:v>2.5952828552524201</c:v>
                </c:pt>
                <c:pt idx="8">
                  <c:v>0.27113444734793002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4DDE-85AC-C6C7064D2D8C}"/>
            </c:ext>
          </c:extLst>
        </c:ser>
        <c:ser>
          <c:idx val="4"/>
          <c:order val="3"/>
          <c:tx>
            <c:v>0.1-1km/s, average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'100ms-1000ms'!$C$2:$C$10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'100ms-1000ms'!$D$2:$D$10</c:f>
              <c:numCache>
                <c:formatCode>General</c:formatCode>
                <c:ptCount val="9"/>
                <c:pt idx="0">
                  <c:v>1286194.40203161</c:v>
                </c:pt>
                <c:pt idx="1">
                  <c:v>134371.32976510201</c:v>
                </c:pt>
                <c:pt idx="2">
                  <c:v>14038.0445089188</c:v>
                </c:pt>
                <c:pt idx="3">
                  <c:v>1466.5828936789001</c:v>
                </c:pt>
                <c:pt idx="4">
                  <c:v>153.21688021897</c:v>
                </c:pt>
                <c:pt idx="5">
                  <c:v>16.006877269068902</c:v>
                </c:pt>
                <c:pt idx="6">
                  <c:v>1.6722708329582101</c:v>
                </c:pt>
                <c:pt idx="7">
                  <c:v>0.174705515120466</c:v>
                </c:pt>
                <c:pt idx="8">
                  <c:v>1.8251838405573598E-2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A-4645-BA5E-44C5BA452376}"/>
            </c:ext>
          </c:extLst>
        </c:ser>
        <c:ser>
          <c:idx val="1"/>
          <c:order val="4"/>
          <c:tx>
            <c:v>1km-2.4 km/s, average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'1000ms-2500ms'!$C$2:$C$10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'1000ms-2500ms'!$D$2:$D$10</c:f>
              <c:numCache>
                <c:formatCode>General</c:formatCode>
                <c:ptCount val="9"/>
                <c:pt idx="0">
                  <c:v>11400.3628618124</c:v>
                </c:pt>
                <c:pt idx="1">
                  <c:v>1191.0189588189301</c:v>
                </c:pt>
                <c:pt idx="2">
                  <c:v>124.428158775345</c:v>
                </c:pt>
                <c:pt idx="3">
                  <c:v>12.9992613313019</c:v>
                </c:pt>
                <c:pt idx="4">
                  <c:v>1.3580591147746199</c:v>
                </c:pt>
                <c:pt idx="5">
                  <c:v>0.14187918161021401</c:v>
                </c:pt>
                <c:pt idx="6">
                  <c:v>1.48224049714691E-2</c:v>
                </c:pt>
                <c:pt idx="7">
                  <c:v>1.54852661711727E-3</c:v>
                </c:pt>
                <c:pt idx="8">
                  <c:v>1.6177770669039901E-4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0-4DDE-85AC-C6C7064D2D8C}"/>
            </c:ext>
          </c:extLst>
        </c:ser>
        <c:ser>
          <c:idx val="3"/>
          <c:order val="5"/>
          <c:tx>
            <c:v>Grun Primary Flux</c:v>
          </c:tx>
          <c:spPr>
            <a:ln w="2540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Sub1000ms!$O$2:$O$10</c:f>
              <c:numCache>
                <c:formatCode>0.00E+00</c:formatCode>
                <c:ptCount val="9"/>
                <c:pt idx="0">
                  <c:v>473.36400000000003</c:v>
                </c:pt>
                <c:pt idx="1">
                  <c:v>201.96863999999999</c:v>
                </c:pt>
                <c:pt idx="2">
                  <c:v>94.672799999999995</c:v>
                </c:pt>
                <c:pt idx="3">
                  <c:v>37.869119999999995</c:v>
                </c:pt>
                <c:pt idx="4">
                  <c:v>9.4672799999999988</c:v>
                </c:pt>
                <c:pt idx="5">
                  <c:v>1.4832071999999996</c:v>
                </c:pt>
                <c:pt idx="6">
                  <c:v>0.14516496000000001</c:v>
                </c:pt>
                <c:pt idx="7">
                  <c:v>1.0414008000000001E-2</c:v>
                </c:pt>
                <c:pt idx="8">
                  <c:v>5.9959439999999998E-4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0-4DDE-85AC-C6C7064D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4648"/>
        <c:axId val="632714976"/>
      </c:scatterChart>
      <c:valAx>
        <c:axId val="63271464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Mass (grams)</a:t>
                </a:r>
              </a:p>
            </c:rich>
          </c:tx>
          <c:layout>
            <c:manualLayout>
              <c:xMode val="edge"/>
              <c:yMode val="edge"/>
              <c:x val="0.48424918340419837"/>
              <c:y val="0.90278313425292378"/>
            </c:manualLayout>
          </c:layout>
          <c:overlay val="0"/>
        </c:title>
        <c:numFmt formatCode="0.E+00" sourceLinked="0"/>
        <c:majorTickMark val="none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632714976"/>
        <c:crossesAt val="1.0000000000000003E-4"/>
        <c:crossBetween val="midCat"/>
        <c:majorUnit val="10"/>
      </c:valAx>
      <c:valAx>
        <c:axId val="63271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Cumulative # of particles of mass &gt;m,</a:t>
                </a:r>
              </a:p>
              <a:p>
                <a:pPr>
                  <a:defRPr sz="1800"/>
                </a:pPr>
                <a:r>
                  <a:rPr lang="en-US" sz="1800"/>
                  <a:t>[# per m</a:t>
                </a:r>
                <a:r>
                  <a:rPr lang="en-US" sz="1800" baseline="30000"/>
                  <a:t>2</a:t>
                </a:r>
                <a:r>
                  <a:rPr lang="en-US" sz="1800"/>
                  <a:t> per year]</a:t>
                </a:r>
              </a:p>
            </c:rich>
          </c:tx>
          <c:layout>
            <c:manualLayout>
              <c:xMode val="edge"/>
              <c:yMode val="edge"/>
              <c:x val="3.4703050385283263E-2"/>
              <c:y val="0.1329755898475157"/>
            </c:manualLayout>
          </c:layout>
          <c:overlay val="0"/>
        </c:title>
        <c:numFmt formatCode="0.E+00" sourceLinked="0"/>
        <c:majorTickMark val="none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632714648"/>
        <c:crossesAt val="1.0000000000000006E-11"/>
        <c:crossBetween val="midCat"/>
      </c:valAx>
    </c:plotArea>
    <c:legend>
      <c:legendPos val="r"/>
      <c:layout>
        <c:manualLayout>
          <c:xMode val="edge"/>
          <c:yMode val="edge"/>
          <c:x val="0.6333845250931901"/>
          <c:y val="0.15485326760933404"/>
          <c:w val="0.29106010544718158"/>
          <c:h val="0.248401985078514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Georgia" panose="02040502050405020303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Particle Flux at Different Masses</a:t>
            </a:r>
          </a:p>
        </c:rich>
      </c:tx>
      <c:layout>
        <c:manualLayout>
          <c:xMode val="edge"/>
          <c:yMode val="edge"/>
          <c:x val="0.31981369667150999"/>
          <c:y val="3.932082216264522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434783094360635"/>
          <c:y val="0.11809362971719688"/>
          <c:w val="0.69187916316203601"/>
          <c:h val="0.65131325072301616"/>
        </c:manualLayout>
      </c:layout>
      <c:scatterChart>
        <c:scatterStyle val="lineMarker"/>
        <c:varyColors val="0"/>
        <c:ser>
          <c:idx val="2"/>
          <c:order val="0"/>
          <c:tx>
            <c:v>&lt;1km/s, 1969 est.</c:v>
          </c:tx>
          <c:spPr>
            <a:ln w="19050" cap="rnd">
              <a:solidFill>
                <a:schemeClr val="tx1">
                  <a:lumMod val="25000"/>
                  <a:lumOff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Sub1000ms!$H$2:$H$10</c:f>
              <c:numCache>
                <c:formatCode>General</c:formatCode>
                <c:ptCount val="9"/>
                <c:pt idx="0">
                  <c:v>8894140119.1671009</c:v>
                </c:pt>
                <c:pt idx="1">
                  <c:v>561182303.10244334</c:v>
                </c:pt>
                <c:pt idx="2">
                  <c:v>35408209.573479556</c:v>
                </c:pt>
                <c:pt idx="3">
                  <c:v>2234106.9885280849</c:v>
                </c:pt>
                <c:pt idx="4">
                  <c:v>140962.62127663236</c:v>
                </c:pt>
                <c:pt idx="5">
                  <c:v>8894.1401191670975</c:v>
                </c:pt>
                <c:pt idx="6">
                  <c:v>561.18230310244269</c:v>
                </c:pt>
                <c:pt idx="7">
                  <c:v>35.408209573479581</c:v>
                </c:pt>
                <c:pt idx="8">
                  <c:v>2.2341069885280809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B-4160-AB3A-5F9CECAE5E62}"/>
            </c:ext>
          </c:extLst>
        </c:ser>
        <c:ser>
          <c:idx val="0"/>
          <c:order val="1"/>
          <c:tx>
            <c:v>&lt; 1km/s, average</c:v>
          </c:tx>
          <c:spPr>
            <a:ln w="15875">
              <a:solidFill>
                <a:schemeClr val="accent1"/>
              </a:solidFill>
            </a:ln>
          </c:spP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Sub1000ms!$D$2:$D$10</c:f>
              <c:numCache>
                <c:formatCode>General</c:formatCode>
                <c:ptCount val="9"/>
                <c:pt idx="0">
                  <c:v>19106656.5804324</c:v>
                </c:pt>
                <c:pt idx="1">
                  <c:v>1996111.0451285799</c:v>
                </c:pt>
                <c:pt idx="2">
                  <c:v>208537.75686558001</c:v>
                </c:pt>
                <c:pt idx="3">
                  <c:v>21786.3611068422</c:v>
                </c:pt>
                <c:pt idx="4">
                  <c:v>2276.06519515637</c:v>
                </c:pt>
                <c:pt idx="5">
                  <c:v>237.78513296445999</c:v>
                </c:pt>
                <c:pt idx="6">
                  <c:v>24.841893623807799</c:v>
                </c:pt>
                <c:pt idx="7">
                  <c:v>2.5952828552524201</c:v>
                </c:pt>
                <c:pt idx="8">
                  <c:v>0.27113444734793002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B-4160-AB3A-5F9CECAE5E62}"/>
            </c:ext>
          </c:extLst>
        </c:ser>
        <c:ser>
          <c:idx val="1"/>
          <c:order val="2"/>
          <c:tx>
            <c:v>1km-2.4 km/s, average</c:v>
          </c:tx>
          <c:spPr>
            <a:ln w="12700">
              <a:solidFill>
                <a:schemeClr val="accent2"/>
              </a:solidFill>
            </a:ln>
          </c:spPr>
          <c:xVal>
            <c:numRef>
              <c:f>'1000ms-2500ms'!$C$2:$C$10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'1000ms-2500ms'!$D$2:$D$10</c:f>
              <c:numCache>
                <c:formatCode>General</c:formatCode>
                <c:ptCount val="9"/>
                <c:pt idx="0">
                  <c:v>11400.3628618124</c:v>
                </c:pt>
                <c:pt idx="1">
                  <c:v>1191.0189588189301</c:v>
                </c:pt>
                <c:pt idx="2">
                  <c:v>124.428158775345</c:v>
                </c:pt>
                <c:pt idx="3">
                  <c:v>12.9992613313019</c:v>
                </c:pt>
                <c:pt idx="4">
                  <c:v>1.3580591147746199</c:v>
                </c:pt>
                <c:pt idx="5">
                  <c:v>0.14187918161021401</c:v>
                </c:pt>
                <c:pt idx="6">
                  <c:v>1.48224049714691E-2</c:v>
                </c:pt>
                <c:pt idx="7">
                  <c:v>1.54852661711727E-3</c:v>
                </c:pt>
                <c:pt idx="8">
                  <c:v>1.6177770669039901E-4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B-4160-AB3A-5F9CECAE5E62}"/>
            </c:ext>
          </c:extLst>
        </c:ser>
        <c:ser>
          <c:idx val="3"/>
          <c:order val="3"/>
          <c:tx>
            <c:v>Grun Primary Flux</c:v>
          </c:tx>
          <c:spPr>
            <a:ln w="12700">
              <a:solidFill>
                <a:srgbClr val="FFC000"/>
              </a:solidFill>
            </a:ln>
          </c:spPr>
          <c:marker>
            <c:symbol val="diamond"/>
            <c:size val="5"/>
          </c:marker>
          <c:xVal>
            <c:numRef>
              <c:f>Sub1000ms!$C$2:$C$10</c:f>
              <c:numCache>
                <c:formatCode>General</c:formatCode>
                <c:ptCount val="9"/>
                <c:pt idx="0">
                  <c:v>9.9999999999999994E-12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  <c:pt idx="7">
                  <c:v>1E-4</c:v>
                </c:pt>
                <c:pt idx="8">
                  <c:v>1E-3</c:v>
                </c:pt>
              </c:numCache>
            </c:numRef>
          </c:xVal>
          <c:yVal>
            <c:numRef>
              <c:f>Sub1000ms!$O$2:$O$10</c:f>
              <c:numCache>
                <c:formatCode>0.00E+00</c:formatCode>
                <c:ptCount val="9"/>
                <c:pt idx="0">
                  <c:v>473.36400000000003</c:v>
                </c:pt>
                <c:pt idx="1">
                  <c:v>201.96863999999999</c:v>
                </c:pt>
                <c:pt idx="2">
                  <c:v>94.672799999999995</c:v>
                </c:pt>
                <c:pt idx="3">
                  <c:v>37.869119999999995</c:v>
                </c:pt>
                <c:pt idx="4">
                  <c:v>9.4672799999999988</c:v>
                </c:pt>
                <c:pt idx="5">
                  <c:v>1.4832071999999996</c:v>
                </c:pt>
                <c:pt idx="6">
                  <c:v>0.14516496000000001</c:v>
                </c:pt>
                <c:pt idx="7">
                  <c:v>1.0414008000000001E-2</c:v>
                </c:pt>
                <c:pt idx="8">
                  <c:v>5.9959439999999998E-4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B-4160-AB3A-5F9CECAE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4648"/>
        <c:axId val="632714976"/>
      </c:scatterChart>
      <c:valAx>
        <c:axId val="63271464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Mass (grams)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632714976"/>
        <c:crossesAt val="1.0000000000000003E-4"/>
        <c:crossBetween val="midCat"/>
      </c:valAx>
      <c:valAx>
        <c:axId val="63271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Cumulative # of particles of mass &gt;m,</a:t>
                </a:r>
              </a:p>
              <a:p>
                <a:pPr>
                  <a:defRPr sz="1100"/>
                </a:pPr>
                <a:r>
                  <a:rPr lang="en-US" sz="1100"/>
                  <a:t>[# per m</a:t>
                </a:r>
                <a:r>
                  <a:rPr lang="en-US" sz="1100" baseline="30000"/>
                  <a:t>2</a:t>
                </a:r>
                <a:r>
                  <a:rPr lang="en-US" sz="1100" baseline="0"/>
                  <a:t> per year]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3.4703050385283263E-2"/>
              <c:y val="0.1329755898475157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632714648"/>
        <c:crossesAt val="1.0000000000000006E-11"/>
        <c:crossBetween val="midCat"/>
      </c:valAx>
    </c:plotArea>
    <c:legend>
      <c:legendPos val="r"/>
      <c:layout>
        <c:manualLayout>
          <c:xMode val="edge"/>
          <c:yMode val="edge"/>
          <c:x val="0.59096185688103031"/>
          <c:y val="0.12047455194106096"/>
          <c:w val="0.34992924048011642"/>
          <c:h val="0.215405487182734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11</xdr:row>
      <xdr:rowOff>57150</xdr:rowOff>
    </xdr:from>
    <xdr:to>
      <xdr:col>21</xdr:col>
      <xdr:colOff>61913</xdr:colOff>
      <xdr:row>29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115" zoomScaleNormal="115" workbookViewId="0">
      <selection activeCell="F1" sqref="F1:H1048576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6.28515625" customWidth="1"/>
    <col min="8" max="8" width="12" bestFit="1" customWidth="1"/>
    <col min="11" max="11" width="12" bestFit="1" customWidth="1"/>
    <col min="20" max="20" width="12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9</v>
      </c>
      <c r="F1" t="s">
        <v>3</v>
      </c>
      <c r="G1" t="s">
        <v>4</v>
      </c>
      <c r="H1" t="s">
        <v>5</v>
      </c>
      <c r="K1" t="s">
        <v>6</v>
      </c>
      <c r="O1" t="s">
        <v>7</v>
      </c>
      <c r="T1">
        <f>4*PI()*1737.4*1737.4</f>
        <v>37932328.099380463</v>
      </c>
    </row>
    <row r="2" spans="1:20" x14ac:dyDescent="0.25">
      <c r="A2">
        <v>-14</v>
      </c>
      <c r="B2">
        <f>A2+3</f>
        <v>-11</v>
      </c>
      <c r="C2">
        <f t="shared" ref="C2:C10" si="0">10^B2</f>
        <v>9.9999999999999994E-12</v>
      </c>
      <c r="D2">
        <v>19106656.5804324</v>
      </c>
      <c r="F2">
        <f t="shared" ref="F2:F10" si="1">10^(-1.2*B2-10.75)</f>
        <v>281.83829312644502</v>
      </c>
      <c r="H2">
        <f t="shared" ref="H2:H9" si="2">86400*365.25*F2</f>
        <v>8894140119.1671009</v>
      </c>
      <c r="K2">
        <f>2000000*((3/(4*PI()))*((10^A2)/2500)^(1/3))</f>
        <v>0.75792817227004072</v>
      </c>
      <c r="O2" s="2">
        <v>473.36400000000003</v>
      </c>
      <c r="Q2" s="3">
        <f>D2/O2</f>
        <v>40363.560770215729</v>
      </c>
      <c r="T2">
        <f>109000/T1</f>
        <v>2.8735383632248045E-3</v>
      </c>
    </row>
    <row r="3" spans="1:20" x14ac:dyDescent="0.25">
      <c r="A3">
        <v>-13</v>
      </c>
      <c r="B3">
        <f t="shared" ref="B3:B10" si="3">A3+3</f>
        <v>-10</v>
      </c>
      <c r="C3">
        <f t="shared" si="0"/>
        <v>1E-10</v>
      </c>
      <c r="D3">
        <v>1996111.0451285799</v>
      </c>
      <c r="F3">
        <f t="shared" si="1"/>
        <v>17.782794100389236</v>
      </c>
      <c r="H3">
        <f t="shared" si="2"/>
        <v>561182303.10244334</v>
      </c>
      <c r="K3">
        <f t="shared" ref="K3:K10" si="4">2000000*((3/(4*PI()))*((10^A3)/2500)^(1/3))</f>
        <v>1.6329067468910388</v>
      </c>
      <c r="O3" s="2">
        <v>201.96863999999999</v>
      </c>
      <c r="Q3" s="3">
        <f t="shared" ref="Q3:Q10" si="5">D3/O3</f>
        <v>9883.2722007168049</v>
      </c>
      <c r="T3">
        <f>40.2</f>
        <v>40.200000000000003</v>
      </c>
    </row>
    <row r="4" spans="1:20" x14ac:dyDescent="0.25">
      <c r="A4">
        <v>-12</v>
      </c>
      <c r="B4">
        <f t="shared" si="3"/>
        <v>-9</v>
      </c>
      <c r="C4">
        <f t="shared" si="0"/>
        <v>1.0000000000000001E-9</v>
      </c>
      <c r="D4">
        <v>208537.75686558001</v>
      </c>
      <c r="F4">
        <f t="shared" si="1"/>
        <v>1.1220184543019607</v>
      </c>
      <c r="H4">
        <f t="shared" si="2"/>
        <v>35408209.573479556</v>
      </c>
      <c r="K4">
        <f t="shared" si="4"/>
        <v>3.5179909410891637</v>
      </c>
      <c r="O4" s="2">
        <v>94.672799999999995</v>
      </c>
      <c r="Q4" s="3">
        <f t="shared" si="5"/>
        <v>2202.7209173657061</v>
      </c>
      <c r="T4">
        <f>T3/T2</f>
        <v>13989.721005459585</v>
      </c>
    </row>
    <row r="5" spans="1:20" x14ac:dyDescent="0.25">
      <c r="A5">
        <v>-11</v>
      </c>
      <c r="B5">
        <f t="shared" si="3"/>
        <v>-8</v>
      </c>
      <c r="C5">
        <f t="shared" si="0"/>
        <v>1E-8</v>
      </c>
      <c r="D5">
        <v>21786.3611068422</v>
      </c>
      <c r="F5">
        <f t="shared" si="1"/>
        <v>7.0794578438413719E-2</v>
      </c>
      <c r="H5">
        <f t="shared" si="2"/>
        <v>2234106.9885280849</v>
      </c>
      <c r="K5">
        <f t="shared" si="4"/>
        <v>7.5792817227004017</v>
      </c>
      <c r="O5" s="2">
        <v>37.869119999999995</v>
      </c>
      <c r="Q5" s="3">
        <f t="shared" si="5"/>
        <v>575.30676991813391</v>
      </c>
      <c r="T5" s="2">
        <f>T4*109000</f>
        <v>1524879589.5950947</v>
      </c>
    </row>
    <row r="6" spans="1:20" x14ac:dyDescent="0.25">
      <c r="A6">
        <v>-10</v>
      </c>
      <c r="B6">
        <f t="shared" si="3"/>
        <v>-7</v>
      </c>
      <c r="C6">
        <f t="shared" si="0"/>
        <v>9.9999999999999995E-8</v>
      </c>
      <c r="D6">
        <v>2276.06519515637</v>
      </c>
      <c r="F6">
        <f t="shared" si="1"/>
        <v>4.4668359215096322E-3</v>
      </c>
      <c r="H6">
        <f t="shared" si="2"/>
        <v>140962.62127663236</v>
      </c>
      <c r="K6">
        <f t="shared" si="4"/>
        <v>16.329067468910377</v>
      </c>
      <c r="O6" s="2">
        <v>9.4672799999999988</v>
      </c>
      <c r="Q6" s="3">
        <f t="shared" si="5"/>
        <v>240.41384591523334</v>
      </c>
      <c r="T6" s="2"/>
    </row>
    <row r="7" spans="1:20" x14ac:dyDescent="0.25">
      <c r="A7">
        <v>-9</v>
      </c>
      <c r="B7">
        <f t="shared" si="3"/>
        <v>-6</v>
      </c>
      <c r="C7">
        <f t="shared" si="0"/>
        <v>9.9999999999999995E-7</v>
      </c>
      <c r="D7">
        <v>237.78513296445999</v>
      </c>
      <c r="F7">
        <f t="shared" si="1"/>
        <v>2.818382931264449E-4</v>
      </c>
      <c r="H7">
        <f t="shared" si="2"/>
        <v>8894.1401191670975</v>
      </c>
      <c r="K7">
        <f t="shared" si="4"/>
        <v>35.179909410891682</v>
      </c>
      <c r="O7" s="2">
        <v>1.4832071999999996</v>
      </c>
      <c r="Q7" s="3">
        <f t="shared" si="5"/>
        <v>160.31821647336938</v>
      </c>
    </row>
    <row r="8" spans="1:20" x14ac:dyDescent="0.25">
      <c r="A8">
        <v>-8</v>
      </c>
      <c r="B8">
        <f t="shared" si="3"/>
        <v>-5</v>
      </c>
      <c r="C8">
        <f t="shared" si="0"/>
        <v>1.0000000000000001E-5</v>
      </c>
      <c r="D8">
        <v>24.841893623807799</v>
      </c>
      <c r="F8">
        <f t="shared" si="1"/>
        <v>1.7782794100389215E-5</v>
      </c>
      <c r="H8">
        <f t="shared" si="2"/>
        <v>561.18230310244269</v>
      </c>
      <c r="K8">
        <f t="shared" si="4"/>
        <v>75.792817227004107</v>
      </c>
      <c r="O8" s="2">
        <v>0.14516496000000001</v>
      </c>
      <c r="Q8" s="3">
        <f t="shared" si="5"/>
        <v>171.12871882999724</v>
      </c>
    </row>
    <row r="9" spans="1:20" x14ac:dyDescent="0.25">
      <c r="A9">
        <v>-7</v>
      </c>
      <c r="B9">
        <f t="shared" si="3"/>
        <v>-4</v>
      </c>
      <c r="C9">
        <f t="shared" si="0"/>
        <v>1E-4</v>
      </c>
      <c r="D9">
        <v>2.5952828552524201</v>
      </c>
      <c r="F9">
        <f t="shared" si="1"/>
        <v>1.1220184543019616E-6</v>
      </c>
      <c r="H9">
        <f t="shared" si="2"/>
        <v>35.408209573479581</v>
      </c>
      <c r="K9">
        <f t="shared" si="4"/>
        <v>163.29067468910364</v>
      </c>
      <c r="O9" s="2">
        <v>1.0414008000000001E-2</v>
      </c>
      <c r="Q9" s="3">
        <f t="shared" si="5"/>
        <v>249.21076066509838</v>
      </c>
    </row>
    <row r="10" spans="1:20" x14ac:dyDescent="0.25">
      <c r="A10">
        <v>-6</v>
      </c>
      <c r="B10">
        <f t="shared" si="3"/>
        <v>-3</v>
      </c>
      <c r="C10">
        <f t="shared" si="0"/>
        <v>1E-3</v>
      </c>
      <c r="D10">
        <v>0.27113444734793002</v>
      </c>
      <c r="F10">
        <f t="shared" si="1"/>
        <v>7.0794578438413597E-8</v>
      </c>
      <c r="H10">
        <f t="shared" ref="H10" si="6">86400*365.25*F10</f>
        <v>2.2341069885280809</v>
      </c>
      <c r="K10">
        <f t="shared" si="4"/>
        <v>351.79909410891656</v>
      </c>
      <c r="O10" s="2">
        <v>5.9959439999999998E-4</v>
      </c>
      <c r="Q10" s="3">
        <f t="shared" si="5"/>
        <v>452.19643036681134</v>
      </c>
    </row>
    <row r="12" spans="1:20" x14ac:dyDescent="0.25">
      <c r="A12">
        <v>-14</v>
      </c>
      <c r="B12">
        <v>19106656.5804324</v>
      </c>
    </row>
    <row r="13" spans="1:20" x14ac:dyDescent="0.25">
      <c r="A13">
        <v>-13</v>
      </c>
      <c r="B13">
        <v>1996111.0451285799</v>
      </c>
    </row>
    <row r="14" spans="1:20" x14ac:dyDescent="0.25">
      <c r="A14">
        <v>-12</v>
      </c>
      <c r="B14">
        <v>208537.75686558001</v>
      </c>
    </row>
    <row r="15" spans="1:20" x14ac:dyDescent="0.25">
      <c r="A15">
        <v>-11</v>
      </c>
      <c r="B15">
        <v>21786.3611068422</v>
      </c>
    </row>
    <row r="16" spans="1:20" x14ac:dyDescent="0.25">
      <c r="A16">
        <v>-10</v>
      </c>
      <c r="B16">
        <v>2276.06519515637</v>
      </c>
    </row>
    <row r="17" spans="1:2" x14ac:dyDescent="0.25">
      <c r="A17">
        <v>-9</v>
      </c>
      <c r="B17">
        <v>237.78513296445999</v>
      </c>
    </row>
    <row r="18" spans="1:2" x14ac:dyDescent="0.25">
      <c r="A18">
        <v>-8</v>
      </c>
      <c r="B18">
        <v>24.841893623807799</v>
      </c>
    </row>
    <row r="19" spans="1:2" x14ac:dyDescent="0.25">
      <c r="A19">
        <v>-7</v>
      </c>
      <c r="B19">
        <v>2.5952828552524201</v>
      </c>
    </row>
    <row r="20" spans="1:2" x14ac:dyDescent="0.25">
      <c r="A20">
        <v>-6</v>
      </c>
      <c r="B20">
        <v>0.27113444734793002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9" sqref="E29"/>
    </sheetView>
  </sheetViews>
  <sheetFormatPr defaultRowHeight="15" x14ac:dyDescent="0.25"/>
  <cols>
    <col min="2" max="2" width="12" bestFit="1" customWidth="1"/>
    <col min="3" max="3" width="12.7109375" bestFit="1" customWidth="1"/>
    <col min="8" max="8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H1" s="1"/>
      <c r="N1" t="s">
        <v>6</v>
      </c>
    </row>
    <row r="2" spans="1:14" x14ac:dyDescent="0.25">
      <c r="A2">
        <v>-14</v>
      </c>
      <c r="B2">
        <f t="shared" ref="B2:B10" si="0">A2+3</f>
        <v>-11</v>
      </c>
      <c r="C2">
        <f t="shared" ref="C2:C10" si="1">10^B2</f>
        <v>9.9999999999999994E-12</v>
      </c>
      <c r="D2">
        <v>11400.3628618124</v>
      </c>
      <c r="N2">
        <v>0.75792817227004072</v>
      </c>
    </row>
    <row r="3" spans="1:14" x14ac:dyDescent="0.25">
      <c r="A3">
        <v>-13</v>
      </c>
      <c r="B3">
        <f t="shared" si="0"/>
        <v>-10</v>
      </c>
      <c r="C3">
        <f t="shared" si="1"/>
        <v>1E-10</v>
      </c>
      <c r="D3">
        <v>1191.0189588189301</v>
      </c>
      <c r="N3">
        <v>1.6329067468910388</v>
      </c>
    </row>
    <row r="4" spans="1:14" x14ac:dyDescent="0.25">
      <c r="A4">
        <v>-12</v>
      </c>
      <c r="B4">
        <f t="shared" si="0"/>
        <v>-9</v>
      </c>
      <c r="C4">
        <f t="shared" si="1"/>
        <v>1.0000000000000001E-9</v>
      </c>
      <c r="D4">
        <v>124.428158775345</v>
      </c>
      <c r="N4">
        <v>3.5179909410891637</v>
      </c>
    </row>
    <row r="5" spans="1:14" x14ac:dyDescent="0.25">
      <c r="A5">
        <v>-11</v>
      </c>
      <c r="B5">
        <f t="shared" si="0"/>
        <v>-8</v>
      </c>
      <c r="C5">
        <f t="shared" si="1"/>
        <v>1E-8</v>
      </c>
      <c r="D5">
        <v>12.9992613313019</v>
      </c>
      <c r="N5">
        <v>7.5792817227004017</v>
      </c>
    </row>
    <row r="6" spans="1:14" x14ac:dyDescent="0.25">
      <c r="A6">
        <v>-10</v>
      </c>
      <c r="B6">
        <f t="shared" si="0"/>
        <v>-7</v>
      </c>
      <c r="C6">
        <f t="shared" si="1"/>
        <v>9.9999999999999995E-8</v>
      </c>
      <c r="D6">
        <v>1.3580591147746199</v>
      </c>
      <c r="N6">
        <v>16.329067468910377</v>
      </c>
    </row>
    <row r="7" spans="1:14" x14ac:dyDescent="0.25">
      <c r="A7">
        <v>-9</v>
      </c>
      <c r="B7">
        <f t="shared" si="0"/>
        <v>-6</v>
      </c>
      <c r="C7">
        <f t="shared" si="1"/>
        <v>9.9999999999999995E-7</v>
      </c>
      <c r="D7">
        <v>0.14187918161021401</v>
      </c>
      <c r="N7">
        <v>35.179909410891682</v>
      </c>
    </row>
    <row r="8" spans="1:14" x14ac:dyDescent="0.25">
      <c r="A8">
        <v>-8</v>
      </c>
      <c r="B8">
        <f t="shared" si="0"/>
        <v>-5</v>
      </c>
      <c r="C8">
        <f t="shared" si="1"/>
        <v>1.0000000000000001E-5</v>
      </c>
      <c r="D8">
        <v>1.48224049714691E-2</v>
      </c>
      <c r="N8">
        <v>75.792817227004107</v>
      </c>
    </row>
    <row r="9" spans="1:14" x14ac:dyDescent="0.25">
      <c r="A9">
        <v>-7</v>
      </c>
      <c r="B9">
        <f t="shared" si="0"/>
        <v>-4</v>
      </c>
      <c r="C9">
        <f t="shared" si="1"/>
        <v>1E-4</v>
      </c>
      <c r="D9">
        <v>1.54852661711727E-3</v>
      </c>
      <c r="N9">
        <v>163.29067468910364</v>
      </c>
    </row>
    <row r="10" spans="1:14" x14ac:dyDescent="0.25">
      <c r="A10">
        <v>-6</v>
      </c>
      <c r="B10">
        <f t="shared" si="0"/>
        <v>-3</v>
      </c>
      <c r="C10">
        <f t="shared" si="1"/>
        <v>1E-3</v>
      </c>
      <c r="D10">
        <v>1.6177770669039901E-4</v>
      </c>
      <c r="N10">
        <v>351.79909410891656</v>
      </c>
    </row>
    <row r="14" spans="1:14" x14ac:dyDescent="0.25">
      <c r="A14" t="s">
        <v>8</v>
      </c>
      <c r="B14">
        <v>-14</v>
      </c>
      <c r="C14">
        <v>11400.3628618124</v>
      </c>
    </row>
    <row r="15" spans="1:14" x14ac:dyDescent="0.25">
      <c r="A15" t="s">
        <v>8</v>
      </c>
      <c r="B15">
        <v>-13</v>
      </c>
      <c r="C15">
        <v>1191.0189588189301</v>
      </c>
    </row>
    <row r="16" spans="1:14" x14ac:dyDescent="0.25">
      <c r="A16" t="s">
        <v>8</v>
      </c>
      <c r="B16">
        <v>-12</v>
      </c>
      <c r="C16">
        <v>124.428158775345</v>
      </c>
    </row>
    <row r="17" spans="1:3" x14ac:dyDescent="0.25">
      <c r="A17" t="s">
        <v>8</v>
      </c>
      <c r="B17">
        <v>-11</v>
      </c>
      <c r="C17">
        <v>12.9992613313019</v>
      </c>
    </row>
    <row r="18" spans="1:3" x14ac:dyDescent="0.25">
      <c r="A18" t="s">
        <v>8</v>
      </c>
      <c r="B18">
        <v>-10</v>
      </c>
      <c r="C18">
        <v>1.3580591147746199</v>
      </c>
    </row>
    <row r="19" spans="1:3" x14ac:dyDescent="0.25">
      <c r="A19" t="s">
        <v>8</v>
      </c>
      <c r="B19">
        <v>-9</v>
      </c>
      <c r="C19">
        <v>0.14187918161021401</v>
      </c>
    </row>
    <row r="20" spans="1:3" x14ac:dyDescent="0.25">
      <c r="A20" t="s">
        <v>8</v>
      </c>
      <c r="B20">
        <v>-8</v>
      </c>
      <c r="C20">
        <v>1.48224049714691E-2</v>
      </c>
    </row>
    <row r="21" spans="1:3" x14ac:dyDescent="0.25">
      <c r="A21" t="s">
        <v>8</v>
      </c>
      <c r="B21">
        <v>-7</v>
      </c>
      <c r="C21">
        <v>1.54852661711727E-3</v>
      </c>
    </row>
    <row r="22" spans="1:3" x14ac:dyDescent="0.25">
      <c r="A22" t="s">
        <v>8</v>
      </c>
      <c r="B22">
        <v>-6</v>
      </c>
      <c r="C22">
        <v>1.6177770669039901E-4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F2" sqref="F2:F10"/>
    </sheetView>
  </sheetViews>
  <sheetFormatPr defaultRowHeight="15" x14ac:dyDescent="0.25"/>
  <cols>
    <col min="2" max="2" width="12" bestFit="1" customWidth="1"/>
    <col min="3" max="3" width="12.7109375" bestFit="1" customWidth="1"/>
    <col min="8" max="8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F1" t="s">
        <v>3</v>
      </c>
      <c r="G1" t="s">
        <v>4</v>
      </c>
      <c r="H1" t="s">
        <v>5</v>
      </c>
      <c r="N1" t="s">
        <v>6</v>
      </c>
    </row>
    <row r="2" spans="1:14" x14ac:dyDescent="0.25">
      <c r="A2">
        <v>-14</v>
      </c>
      <c r="B2">
        <f t="shared" ref="B2:B10" si="0">A2+3</f>
        <v>-11</v>
      </c>
      <c r="C2">
        <f t="shared" ref="C2:C10" si="1">10^B2</f>
        <v>9.9999999999999994E-12</v>
      </c>
      <c r="D2">
        <v>1286194.40203161</v>
      </c>
      <c r="F2">
        <f>10^(-1.2*B2-11.88)+10^(-1.2*B2-13.41)</f>
        <v>21.509556310401805</v>
      </c>
      <c r="H2">
        <f t="shared" ref="H2:H10" si="2">86400*365.25*F2</f>
        <v>678789974.22113597</v>
      </c>
      <c r="N2">
        <v>0.75792817227004072</v>
      </c>
    </row>
    <row r="3" spans="1:14" x14ac:dyDescent="0.25">
      <c r="A3">
        <v>-13</v>
      </c>
      <c r="B3">
        <f t="shared" si="0"/>
        <v>-10</v>
      </c>
      <c r="C3">
        <f t="shared" si="1"/>
        <v>1E-10</v>
      </c>
      <c r="D3">
        <v>134371.32976510201</v>
      </c>
      <c r="F3">
        <f t="shared" ref="F3:F10" si="3">10^(-1.2*B3-11.88)+10^(-1.2*B3-13.41)</f>
        <v>1.3571612530558328</v>
      </c>
      <c r="H3">
        <f t="shared" si="2"/>
        <v>42828751.959434748</v>
      </c>
      <c r="N3">
        <v>1.6329067468910388</v>
      </c>
    </row>
    <row r="4" spans="1:14" x14ac:dyDescent="0.25">
      <c r="A4">
        <v>-12</v>
      </c>
      <c r="B4">
        <f t="shared" si="0"/>
        <v>-9</v>
      </c>
      <c r="C4">
        <f t="shared" si="1"/>
        <v>1.0000000000000001E-9</v>
      </c>
      <c r="D4">
        <v>14038.0445089188</v>
      </c>
      <c r="F4">
        <f t="shared" si="3"/>
        <v>8.5631086025951778E-2</v>
      </c>
      <c r="H4">
        <f t="shared" si="2"/>
        <v>2702311.5603725757</v>
      </c>
      <c r="N4">
        <v>3.5179909410891637</v>
      </c>
    </row>
    <row r="5" spans="1:14" x14ac:dyDescent="0.25">
      <c r="A5">
        <v>-11</v>
      </c>
      <c r="B5">
        <f t="shared" si="0"/>
        <v>-8</v>
      </c>
      <c r="C5">
        <f t="shared" si="1"/>
        <v>1E-8</v>
      </c>
      <c r="D5">
        <v>1466.5828936789001</v>
      </c>
      <c r="F5">
        <f t="shared" si="3"/>
        <v>5.4029562643889573E-3</v>
      </c>
      <c r="H5">
        <f t="shared" si="2"/>
        <v>170504.33260908097</v>
      </c>
      <c r="N5">
        <v>7.5792817227004017</v>
      </c>
    </row>
    <row r="6" spans="1:14" x14ac:dyDescent="0.25">
      <c r="A6">
        <v>-10</v>
      </c>
      <c r="B6">
        <f t="shared" si="0"/>
        <v>-7</v>
      </c>
      <c r="C6">
        <f t="shared" si="1"/>
        <v>9.9999999999999995E-8</v>
      </c>
      <c r="D6">
        <v>153.21688021897</v>
      </c>
      <c r="F6">
        <f t="shared" si="3"/>
        <v>3.4090349369214845E-4</v>
      </c>
      <c r="H6">
        <f t="shared" si="2"/>
        <v>10758.096092539345</v>
      </c>
      <c r="N6">
        <v>16.329067468910377</v>
      </c>
    </row>
    <row r="7" spans="1:14" x14ac:dyDescent="0.25">
      <c r="A7">
        <v>-9</v>
      </c>
      <c r="B7">
        <f t="shared" si="0"/>
        <v>-6</v>
      </c>
      <c r="C7">
        <f t="shared" si="1"/>
        <v>9.9999999999999995E-7</v>
      </c>
      <c r="D7">
        <v>16.006877269068902</v>
      </c>
      <c r="F7">
        <f t="shared" si="3"/>
        <v>2.1509556310401767E-5</v>
      </c>
      <c r="H7">
        <f t="shared" si="2"/>
        <v>678.7899742211348</v>
      </c>
      <c r="N7">
        <v>35.179909410891682</v>
      </c>
    </row>
    <row r="8" spans="1:14" x14ac:dyDescent="0.25">
      <c r="A8">
        <v>-8</v>
      </c>
      <c r="B8">
        <f t="shared" si="0"/>
        <v>-5</v>
      </c>
      <c r="C8">
        <f t="shared" si="1"/>
        <v>1.0000000000000001E-5</v>
      </c>
      <c r="D8">
        <v>1.6722708329582101</v>
      </c>
      <c r="F8">
        <f t="shared" si="3"/>
        <v>1.3571612530558318E-6</v>
      </c>
      <c r="H8">
        <f t="shared" si="2"/>
        <v>42.828751959434719</v>
      </c>
      <c r="N8">
        <v>75.792817227004107</v>
      </c>
    </row>
    <row r="9" spans="1:14" x14ac:dyDescent="0.25">
      <c r="A9">
        <v>-7</v>
      </c>
      <c r="B9">
        <f t="shared" si="0"/>
        <v>-4</v>
      </c>
      <c r="C9">
        <f t="shared" si="1"/>
        <v>1E-4</v>
      </c>
      <c r="D9">
        <v>0.174705515120466</v>
      </c>
      <c r="F9">
        <f t="shared" si="3"/>
        <v>8.5631086025951861E-8</v>
      </c>
      <c r="H9">
        <f t="shared" si="2"/>
        <v>2.7023115603725785</v>
      </c>
      <c r="N9">
        <v>163.29067468910364</v>
      </c>
    </row>
    <row r="10" spans="1:14" x14ac:dyDescent="0.25">
      <c r="A10">
        <v>-6</v>
      </c>
      <c r="B10">
        <f t="shared" si="0"/>
        <v>-3</v>
      </c>
      <c r="C10">
        <f t="shared" si="1"/>
        <v>1E-3</v>
      </c>
      <c r="D10">
        <v>1.8251838405573598E-2</v>
      </c>
      <c r="F10">
        <f t="shared" si="3"/>
        <v>5.4029562643889413E-9</v>
      </c>
      <c r="H10">
        <f t="shared" si="2"/>
        <v>0.17050433260908046</v>
      </c>
      <c r="N10">
        <v>351.79909410891656</v>
      </c>
    </row>
    <row r="14" spans="1:14" x14ac:dyDescent="0.25">
      <c r="A14" t="s">
        <v>8</v>
      </c>
      <c r="B14">
        <v>-14</v>
      </c>
      <c r="C14">
        <v>1286194.40203161</v>
      </c>
    </row>
    <row r="15" spans="1:14" x14ac:dyDescent="0.25">
      <c r="A15" t="s">
        <v>8</v>
      </c>
      <c r="B15">
        <v>-13</v>
      </c>
      <c r="C15">
        <v>134371.32976510201</v>
      </c>
    </row>
    <row r="16" spans="1:14" x14ac:dyDescent="0.25">
      <c r="A16" t="s">
        <v>8</v>
      </c>
      <c r="B16">
        <v>-12</v>
      </c>
      <c r="C16">
        <v>14038.0445089188</v>
      </c>
    </row>
    <row r="17" spans="1:3" x14ac:dyDescent="0.25">
      <c r="A17" t="s">
        <v>8</v>
      </c>
      <c r="B17">
        <v>-11</v>
      </c>
      <c r="C17">
        <v>1466.5828936789001</v>
      </c>
    </row>
    <row r="18" spans="1:3" x14ac:dyDescent="0.25">
      <c r="A18" t="s">
        <v>8</v>
      </c>
      <c r="B18">
        <v>-10</v>
      </c>
      <c r="C18">
        <v>153.21688021897</v>
      </c>
    </row>
    <row r="19" spans="1:3" x14ac:dyDescent="0.25">
      <c r="A19" t="s">
        <v>8</v>
      </c>
      <c r="B19">
        <v>-9</v>
      </c>
      <c r="C19">
        <v>16.006877269068902</v>
      </c>
    </row>
    <row r="20" spans="1:3" x14ac:dyDescent="0.25">
      <c r="A20" t="s">
        <v>8</v>
      </c>
      <c r="B20">
        <v>-8</v>
      </c>
      <c r="C20">
        <v>1.6722708329582101</v>
      </c>
    </row>
    <row r="21" spans="1:3" x14ac:dyDescent="0.25">
      <c r="A21" t="s">
        <v>8</v>
      </c>
      <c r="B21">
        <v>-7</v>
      </c>
      <c r="C21">
        <v>0.174705515120466</v>
      </c>
    </row>
    <row r="22" spans="1:3" x14ac:dyDescent="0.25">
      <c r="A22" t="s">
        <v>8</v>
      </c>
      <c r="B22">
        <v>-6</v>
      </c>
      <c r="C22">
        <v>1.8251838405573598E-2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22" sqref="D22"/>
    </sheetView>
  </sheetViews>
  <sheetFormatPr defaultRowHeight="15" x14ac:dyDescent="0.25"/>
  <cols>
    <col min="2" max="2" width="12" bestFit="1" customWidth="1"/>
    <col min="3" max="3" width="12.7109375" bestFit="1" customWidth="1"/>
    <col min="8" max="8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H1" s="1"/>
      <c r="N1" t="s">
        <v>6</v>
      </c>
    </row>
    <row r="2" spans="1:14" x14ac:dyDescent="0.25">
      <c r="A2">
        <v>-14</v>
      </c>
      <c r="B2">
        <f t="shared" ref="B2:B10" si="0">A2+3</f>
        <v>-11</v>
      </c>
      <c r="C2">
        <f t="shared" ref="C2:C10" si="1">10^B2</f>
        <v>9.9999999999999994E-12</v>
      </c>
      <c r="D2">
        <f>Sub1000ms!D2-'100ms-1000ms'!D2</f>
        <v>17820462.178400788</v>
      </c>
      <c r="N2">
        <v>0.75792817227004072</v>
      </c>
    </row>
    <row r="3" spans="1:14" x14ac:dyDescent="0.25">
      <c r="A3">
        <v>-13</v>
      </c>
      <c r="B3">
        <f t="shared" si="0"/>
        <v>-10</v>
      </c>
      <c r="C3">
        <f t="shared" si="1"/>
        <v>1E-10</v>
      </c>
      <c r="D3">
        <f>Sub1000ms!D3-'100ms-1000ms'!D3</f>
        <v>1861739.7153634778</v>
      </c>
      <c r="N3">
        <v>1.6329067468910388</v>
      </c>
    </row>
    <row r="4" spans="1:14" x14ac:dyDescent="0.25">
      <c r="A4">
        <v>-12</v>
      </c>
      <c r="B4">
        <f t="shared" si="0"/>
        <v>-9</v>
      </c>
      <c r="C4">
        <f t="shared" si="1"/>
        <v>1.0000000000000001E-9</v>
      </c>
      <c r="D4">
        <f>Sub1000ms!D4-'100ms-1000ms'!D4</f>
        <v>194499.71235666121</v>
      </c>
      <c r="N4">
        <v>3.5179909410891637</v>
      </c>
    </row>
    <row r="5" spans="1:14" x14ac:dyDescent="0.25">
      <c r="A5">
        <v>-11</v>
      </c>
      <c r="B5">
        <f t="shared" si="0"/>
        <v>-8</v>
      </c>
      <c r="C5">
        <f t="shared" si="1"/>
        <v>1E-8</v>
      </c>
      <c r="D5">
        <f>Sub1000ms!D5-'100ms-1000ms'!D5</f>
        <v>20319.778213163299</v>
      </c>
      <c r="N5">
        <v>7.5792817227004017</v>
      </c>
    </row>
    <row r="6" spans="1:14" x14ac:dyDescent="0.25">
      <c r="A6">
        <v>-10</v>
      </c>
      <c r="B6">
        <f t="shared" si="0"/>
        <v>-7</v>
      </c>
      <c r="C6">
        <f t="shared" si="1"/>
        <v>9.9999999999999995E-8</v>
      </c>
      <c r="D6">
        <f>Sub1000ms!D6-'100ms-1000ms'!D6</f>
        <v>2122.8483149374001</v>
      </c>
      <c r="N6">
        <v>16.329067468910377</v>
      </c>
    </row>
    <row r="7" spans="1:14" x14ac:dyDescent="0.25">
      <c r="A7">
        <v>-9</v>
      </c>
      <c r="B7">
        <f t="shared" si="0"/>
        <v>-6</v>
      </c>
      <c r="C7">
        <f t="shared" si="1"/>
        <v>9.9999999999999995E-7</v>
      </c>
      <c r="D7">
        <f>Sub1000ms!D7-'100ms-1000ms'!D7</f>
        <v>221.7782556953911</v>
      </c>
      <c r="N7">
        <v>35.179909410891682</v>
      </c>
    </row>
    <row r="8" spans="1:14" x14ac:dyDescent="0.25">
      <c r="A8">
        <v>-8</v>
      </c>
      <c r="B8">
        <f t="shared" si="0"/>
        <v>-5</v>
      </c>
      <c r="C8">
        <f t="shared" si="1"/>
        <v>1.0000000000000001E-5</v>
      </c>
      <c r="D8">
        <f>Sub1000ms!D8-'100ms-1000ms'!D8</f>
        <v>23.169622790849587</v>
      </c>
      <c r="N8">
        <v>75.792817227004107</v>
      </c>
    </row>
    <row r="9" spans="1:14" x14ac:dyDescent="0.25">
      <c r="A9">
        <v>-7</v>
      </c>
      <c r="B9">
        <f t="shared" si="0"/>
        <v>-4</v>
      </c>
      <c r="C9">
        <f t="shared" si="1"/>
        <v>1E-4</v>
      </c>
      <c r="D9">
        <f>Sub1000ms!D9-'100ms-1000ms'!D9</f>
        <v>2.4205773401319539</v>
      </c>
      <c r="N9">
        <v>163.29067468910364</v>
      </c>
    </row>
    <row r="10" spans="1:14" x14ac:dyDescent="0.25">
      <c r="A10">
        <v>-6</v>
      </c>
      <c r="B10">
        <f t="shared" si="0"/>
        <v>-3</v>
      </c>
      <c r="C10">
        <f t="shared" si="1"/>
        <v>1E-3</v>
      </c>
      <c r="D10">
        <f>Sub1000ms!D10-'100ms-1000ms'!D10</f>
        <v>0.25288260894235642</v>
      </c>
      <c r="N10">
        <v>351.79909410891656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Sub1000ms</vt:lpstr>
      <vt:lpstr>1000ms-2500ms</vt:lpstr>
      <vt:lpstr>100ms-1000ms</vt:lpstr>
      <vt:lpstr>5ms-100ms</vt:lpstr>
      <vt:lpstr>Chart1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Fassett, Caleb I. (MSFC-ST13)</dc:creator>
  <cp:lastModifiedBy>Fassett, Caleb I. (MSFC-ST13)</cp:lastModifiedBy>
  <dcterms:created xsi:type="dcterms:W3CDTF">2019-09-18T01:44:42Z</dcterms:created>
  <dcterms:modified xsi:type="dcterms:W3CDTF">2020-02-11T22:07:30Z</dcterms:modified>
</cp:coreProperties>
</file>